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555" activeTab="0"/>
  </bookViews>
  <sheets>
    <sheet name="8 - Ostatní náklady" sheetId="1" r:id="rId1"/>
  </sheets>
  <externalReferences>
    <externalReference r:id="rId4"/>
  </externalReferences>
  <definedNames>
    <definedName name="_xlnm._FilterDatabase" localSheetId="0" hidden="1">'8 - Ostatní náklady'!$C$76:$K$76</definedName>
    <definedName name="_xlnm.Print_Titles" localSheetId="0">'8 - Ostatní náklady'!$76:$76</definedName>
    <definedName name="_xlnm.Print_Area" localSheetId="0">'8 - Ostatní náklady'!$C$4:$J$36,'8 - Ostatní náklady'!$C$42:$J$58,'8 - Ostatní náklady'!$C$64:$K$90</definedName>
  </definedNames>
  <calcPr fullCalcOnLoad="1"/>
</workbook>
</file>

<file path=xl/sharedStrings.xml><?xml version="1.0" encoding="utf-8"?>
<sst xmlns="http://schemas.openxmlformats.org/spreadsheetml/2006/main" count="195" uniqueCount="102">
  <si>
    <t>List obsahuje:</t>
  </si>
  <si>
    <t>1) Krycí list soupisu</t>
  </si>
  <si>
    <t>2) Rekapitulace</t>
  </si>
  <si>
    <t>3) Soupis prací</t>
  </si>
  <si>
    <t>Zpět na list:</t>
  </si>
  <si>
    <t>Rekapitulace stavby</t>
  </si>
  <si>
    <t>&gt;&gt;  skryté sloupce  &lt;&lt;</t>
  </si>
  <si>
    <t>{E1DE4810-1F43-444B-9012-B1F42733D842}</t>
  </si>
  <si>
    <t>2</t>
  </si>
  <si>
    <t>KRYCÍ LIST SOUPISU</t>
  </si>
  <si>
    <t>v ---  níže se nacházejí doplnkové a pomocné údaje k sestavám  --- v</t>
  </si>
  <si>
    <t>False</t>
  </si>
  <si>
    <t>Stavba:</t>
  </si>
  <si>
    <t>Objekt:</t>
  </si>
  <si>
    <t>8 - Ostatní náklady</t>
  </si>
  <si>
    <t>KSO:</t>
  </si>
  <si>
    <t>CC-CZ:</t>
  </si>
  <si>
    <t>Místo:</t>
  </si>
  <si>
    <t xml:space="preserve"> </t>
  </si>
  <si>
    <t>Datum:</t>
  </si>
  <si>
    <t>Zadavatel:</t>
  </si>
  <si>
    <t>IČ:</t>
  </si>
  <si>
    <t>SVS a.s.</t>
  </si>
  <si>
    <t>DIČ:</t>
  </si>
  <si>
    <t>Uchazeč:</t>
  </si>
  <si>
    <t>Projektant:</t>
  </si>
  <si>
    <t>Báňské projekty Teplice a.s.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</si>
  <si>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</si>
  <si>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</si>
  <si>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</si>
  <si>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</si>
  <si>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</si>
  <si>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</si>
  <si>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</si>
  <si>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</si>
  <si>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</si>
  <si>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</si>
  <si>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</si>
  <si>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</si>
  <si>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</si>
  <si>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</si>
  <si>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</si>
  <si>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</si>
  <si>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</si>
  <si>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</si>
  <si>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-1</t>
  </si>
  <si>
    <t>VRN9 - Ostatní náklady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</si>
  <si>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</si>
  <si>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</si>
  <si>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</si>
  <si>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</si>
  <si>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</si>
  <si>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</si>
  <si>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</si>
  <si>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</si>
  <si>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</si>
  <si>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</si>
  <si>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</si>
  <si>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</si>
  <si>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</si>
  <si>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</si>
  <si>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</si>
  <si>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</si>
  <si>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</si>
  <si>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</si>
  <si>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VRN9</t>
  </si>
  <si>
    <t>Ostatní náklady</t>
  </si>
  <si>
    <t>5</t>
  </si>
  <si>
    <t>0</t>
  </si>
  <si>
    <t>ROZPOCET</t>
  </si>
  <si>
    <t>1</t>
  </si>
  <si>
    <t>K</t>
  </si>
  <si>
    <t>012103000</t>
  </si>
  <si>
    <t>Vytyčení stavby a podzem.zařízení</t>
  </si>
  <si>
    <t>kpl</t>
  </si>
  <si>
    <t>1024</t>
  </si>
  <si>
    <t>-1447220670</t>
  </si>
  <si>
    <t>PP</t>
  </si>
  <si>
    <t>Průzkumné, geodetické a projektové práce geodetické práce před výstavbou</t>
  </si>
  <si>
    <t>013203000</t>
  </si>
  <si>
    <t>Fotodokumentace stavby</t>
  </si>
  <si>
    <t>-954582838</t>
  </si>
  <si>
    <t>Průzkumné, geodetické a projektové práce projektové práce dokumentace stavby (výkresová a textová) Fotodokumentace stavby</t>
  </si>
  <si>
    <t>3</t>
  </si>
  <si>
    <t>013254000</t>
  </si>
  <si>
    <t>Dokumentace skutečného provedení stavby</t>
  </si>
  <si>
    <t>93438206</t>
  </si>
  <si>
    <t>Průzkumné, geodetické a projektové práce projektové práce dokumentace stavby (výkresová a textová) skutečného provedení stavby</t>
  </si>
  <si>
    <t>4</t>
  </si>
  <si>
    <t>012303000</t>
  </si>
  <si>
    <t>Geodetické práce po výstavbě - zaměření skutečného stavu</t>
  </si>
  <si>
    <t>1788597668</t>
  </si>
  <si>
    <t>Průzkumné, geodetické a projektové práce geodetické práce po výstavbě</t>
  </si>
  <si>
    <t>034403000</t>
  </si>
  <si>
    <t>Dopravně inženýrská opatření</t>
  </si>
  <si>
    <t>1435812443</t>
  </si>
  <si>
    <t>Zařízení staveniště zabezpečení staveniště dopravní značení na staveništi</t>
  </si>
  <si>
    <t>6</t>
  </si>
  <si>
    <t>034503000</t>
  </si>
  <si>
    <t>Informační tabule na staveništi</t>
  </si>
  <si>
    <t>1679497983</t>
  </si>
  <si>
    <t>Zařízení staveniště zabezpečení staveniště informační tabule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</si>
</sst>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b/>
      <sz val="16"/>
      <name val="Trebuchet MS"/>
      <family val="0"/>
    </font>
    <font>
      <sz val="9"/>
      <color indexed="55"/>
      <name val="Trebuchet MS"/>
      <family val="0"/>
    </font>
    <font>
      <b/>
      <sz val="12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b/>
      <sz val="12"/>
      <color indexed="16"/>
      <name val="Trebuchet MS"/>
      <family val="0"/>
    </font>
    <font>
      <sz val="8"/>
      <color indexed="55"/>
      <name val="Trebuchet MS"/>
      <family val="0"/>
    </font>
    <font>
      <sz val="12"/>
      <color indexed="56"/>
      <name val="Trebuchet MS"/>
      <family val="0"/>
    </font>
    <font>
      <sz val="12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hair">
        <color indexed="55"/>
      </top>
      <bottom/>
    </border>
    <border>
      <left/>
      <right style="thin">
        <color indexed="8"/>
      </right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05">
    <xf numFmtId="0" fontId="0" fillId="0" borderId="0" xfId="0" applyAlignment="1">
      <alignment vertical="top"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17" borderId="0" xfId="0" applyFont="1" applyFill="1" applyAlignment="1" applyProtection="1">
      <alignment horizontal="left" vertical="top"/>
      <protection/>
    </xf>
    <xf numFmtId="0" fontId="22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23" fillId="17" borderId="0" xfId="36" applyFont="1" applyFill="1" applyAlignment="1" applyProtection="1">
      <alignment horizontal="left" vertical="center"/>
      <protection/>
    </xf>
    <xf numFmtId="0" fontId="23" fillId="17" borderId="0" xfId="36" applyFont="1" applyFill="1" applyAlignment="1" applyProtection="1">
      <alignment horizontal="left" vertical="center"/>
      <protection/>
    </xf>
    <xf numFmtId="0" fontId="7" fillId="17" borderId="0" xfId="36" applyFill="1" applyAlignment="1" applyProtection="1">
      <alignment horizontal="left" vertical="top"/>
      <protection/>
    </xf>
    <xf numFmtId="0" fontId="0" fillId="17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24" fillId="0" borderId="0" xfId="0" applyFont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166" fontId="27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164" fontId="29" fillId="0" borderId="0" xfId="0" applyNumberFormat="1" applyFont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164" fontId="30" fillId="0" borderId="0" xfId="0" applyNumberFormat="1" applyFont="1" applyAlignment="1" applyProtection="1">
      <alignment horizontal="right" vertical="center"/>
      <protection/>
    </xf>
    <xf numFmtId="165" fontId="30" fillId="0" borderId="0" xfId="0" applyNumberFormat="1" applyFont="1" applyAlignment="1" applyProtection="1">
      <alignment horizontal="righ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26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26" fillId="19" borderId="18" xfId="0" applyFont="1" applyFill="1" applyBorder="1" applyAlignment="1" applyProtection="1">
      <alignment horizontal="right" vertical="center"/>
      <protection/>
    </xf>
    <xf numFmtId="0" fontId="26" fillId="19" borderId="18" xfId="0" applyFont="1" applyFill="1" applyBorder="1" applyAlignment="1" applyProtection="1">
      <alignment horizontal="center" vertical="center"/>
      <protection/>
    </xf>
    <xf numFmtId="164" fontId="26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27" fillId="19" borderId="0" xfId="0" applyFont="1" applyFill="1" applyAlignment="1" applyProtection="1">
      <alignment horizontal="left" vertical="center"/>
      <protection/>
    </xf>
    <xf numFmtId="0" fontId="27" fillId="19" borderId="0" xfId="0" applyFont="1" applyFill="1" applyAlignment="1" applyProtection="1">
      <alignment horizontal="right" vertical="center"/>
      <protection/>
    </xf>
    <xf numFmtId="0" fontId="0" fillId="19" borderId="11" xfId="0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1" fillId="0" borderId="10" xfId="0" applyFont="1" applyBorder="1" applyAlignment="1" applyProtection="1">
      <alignment horizontal="left" vertical="center"/>
      <protection/>
    </xf>
    <xf numFmtId="0" fontId="31" fillId="0" borderId="23" xfId="0" applyFont="1" applyBorder="1" applyAlignment="1" applyProtection="1">
      <alignment horizontal="left" vertical="center"/>
      <protection/>
    </xf>
    <xf numFmtId="164" fontId="31" fillId="0" borderId="23" xfId="0" applyNumberFormat="1" applyFont="1" applyBorder="1" applyAlignment="1" applyProtection="1">
      <alignment horizontal="right" vertical="center"/>
      <protection/>
    </xf>
    <xf numFmtId="0" fontId="31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7" fillId="19" borderId="24" xfId="0" applyFont="1" applyFill="1" applyBorder="1" applyAlignment="1" applyProtection="1">
      <alignment horizontal="center" vertical="center" wrapText="1"/>
      <protection/>
    </xf>
    <xf numFmtId="0" fontId="27" fillId="19" borderId="25" xfId="0" applyFont="1" applyFill="1" applyBorder="1" applyAlignment="1" applyProtection="1">
      <alignment horizontal="center" vertical="center" wrapText="1"/>
      <protection/>
    </xf>
    <xf numFmtId="0" fontId="27" fillId="19" borderId="26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0" fontId="25" fillId="0" borderId="26" xfId="0" applyFont="1" applyBorder="1" applyAlignment="1" applyProtection="1">
      <alignment horizontal="center" vertical="center" wrapText="1"/>
      <protection/>
    </xf>
    <xf numFmtId="164" fontId="29" fillId="0" borderId="0" xfId="0" applyNumberFormat="1" applyFont="1" applyAlignment="1" applyProtection="1">
      <alignment horizontal="right"/>
      <protection/>
    </xf>
    <xf numFmtId="0" fontId="0" fillId="0" borderId="27" xfId="0" applyBorder="1" applyAlignment="1" applyProtection="1">
      <alignment horizontal="left" vertical="center"/>
      <protection/>
    </xf>
    <xf numFmtId="167" fontId="33" fillId="0" borderId="15" xfId="0" applyNumberFormat="1" applyFont="1" applyBorder="1" applyAlignment="1" applyProtection="1">
      <alignment horizontal="right"/>
      <protection/>
    </xf>
    <xf numFmtId="167" fontId="33" fillId="0" borderId="28" xfId="0" applyNumberFormat="1" applyFont="1" applyBorder="1" applyAlignment="1" applyProtection="1">
      <alignment horizontal="right"/>
      <protection/>
    </xf>
    <xf numFmtId="164" fontId="34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35" fillId="0" borderId="10" xfId="0" applyFont="1" applyBorder="1" applyAlignment="1" applyProtection="1">
      <alignment horizontal="left"/>
      <protection/>
    </xf>
    <xf numFmtId="0" fontId="35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 horizontal="left"/>
      <protection/>
    </xf>
    <xf numFmtId="164" fontId="31" fillId="0" borderId="0" xfId="0" applyNumberFormat="1" applyFont="1" applyAlignment="1" applyProtection="1">
      <alignment horizontal="right"/>
      <protection/>
    </xf>
    <xf numFmtId="0" fontId="35" fillId="0" borderId="29" xfId="0" applyFont="1" applyBorder="1" applyAlignment="1" applyProtection="1">
      <alignment horizontal="left"/>
      <protection/>
    </xf>
    <xf numFmtId="167" fontId="35" fillId="0" borderId="0" xfId="0" applyNumberFormat="1" applyFont="1" applyAlignment="1" applyProtection="1">
      <alignment horizontal="right"/>
      <protection/>
    </xf>
    <xf numFmtId="167" fontId="35" fillId="0" borderId="30" xfId="0" applyNumberFormat="1" applyFont="1" applyBorder="1" applyAlignment="1" applyProtection="1">
      <alignment horizontal="right"/>
      <protection/>
    </xf>
    <xf numFmtId="164" fontId="35" fillId="0" borderId="0" xfId="0" applyNumberFormat="1" applyFont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168" fontId="0" fillId="0" borderId="31" xfId="0" applyNumberFormat="1" applyFont="1" applyBorder="1" applyAlignment="1" applyProtection="1">
      <alignment horizontal="right" vertical="center"/>
      <protection/>
    </xf>
    <xf numFmtId="164" fontId="0" fillId="0" borderId="31" xfId="0" applyNumberFormat="1" applyFont="1" applyBorder="1" applyAlignment="1" applyProtection="1">
      <alignment horizontal="right" vertical="center"/>
      <protection/>
    </xf>
    <xf numFmtId="0" fontId="30" fillId="18" borderId="31" xfId="0" applyFont="1" applyFill="1" applyBorder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167" fontId="30" fillId="0" borderId="0" xfId="0" applyNumberFormat="1" applyFont="1" applyAlignment="1" applyProtection="1">
      <alignment horizontal="right" vertical="center"/>
      <protection/>
    </xf>
    <xf numFmtId="167" fontId="30" fillId="0" borderId="30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18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454B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54B1.tmp" descr="D:\KROSplusData\System\Temp\rad454B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3712\Documents\Severoz&#225;padn&#237;_&#268;echy\012%20-%20&#218;steck&#253;%20kraj\Lom%20z&#225;pad%20-%20individu&#225;l.%20v&#253;stavba\Opakovan&#233;%20zad&#225;n&#237;\Individu&#225;ln&#237;%20v&#253;stavba%20Lom%20z&#225;pad%20zad&#225;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1 - Propustek -  Lomský p..."/>
      <sheetName val="2 - Vedlejší náklady"/>
      <sheetName val="1 - Úprava koryta potoka"/>
      <sheetName val="2 - Vedlejší náklady_01"/>
      <sheetName val="1 - Příjezdová komunikace"/>
      <sheetName val="2 - Vedlejší náklady_02"/>
      <sheetName val="1 - Chodníky"/>
      <sheetName val="2 - Vedlejší náklady_03"/>
      <sheetName val="1 - Dešťová kanalizace"/>
      <sheetName val="2 - Přeložka vodovodu DN 100"/>
      <sheetName val="3 - Přeložka vodovodu DN 150"/>
      <sheetName val="4 - Vedlejší náklady"/>
      <sheetName val="1 - Terénní úpravy vč. de..."/>
      <sheetName val="2 - Vedlejší náklady_04"/>
      <sheetName val="0 - 0.rok"/>
      <sheetName val="1 - 1.rok"/>
      <sheetName val="2 - 2.rok"/>
      <sheetName val="3 - 3.rok"/>
      <sheetName val="4 - Vedlejší náklady_01"/>
      <sheetName val="1 - Venkovní osvětlení"/>
      <sheetName val="2 - Vedlejší náklady_05"/>
      <sheetName val="1 - Přeložka telefonního ..."/>
      <sheetName val="2 - Vedlejší náklady_06"/>
      <sheetName val="8 - Ostatní náklady"/>
      <sheetName val="Pokyny pro vyplnění"/>
    </sheetNames>
    <sheetDataSet>
      <sheetData sheetId="0">
        <row r="6">
          <cell r="K6" t="str">
            <v>Individuální výstavba Lom západ</v>
          </cell>
        </row>
        <row r="8">
          <cell r="AN8" t="str">
            <v>31.03.2015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I79" sqref="I79:I89"/>
    </sheetView>
  </sheetViews>
  <sheetFormatPr defaultColWidth="9.16015625" defaultRowHeight="14.25" customHeight="1"/>
  <cols>
    <col min="1" max="1" width="8.33203125" style="10" customWidth="1"/>
    <col min="2" max="2" width="1.66796875" style="10" customWidth="1"/>
    <col min="3" max="3" width="4.16015625" style="10" customWidth="1"/>
    <col min="4" max="4" width="4.33203125" style="10" customWidth="1"/>
    <col min="5" max="5" width="17.16015625" style="10" customWidth="1"/>
    <col min="6" max="6" width="90.83203125" style="10" customWidth="1"/>
    <col min="7" max="7" width="8.66015625" style="10" customWidth="1"/>
    <col min="8" max="8" width="11.16015625" style="10" customWidth="1"/>
    <col min="9" max="9" width="12.66015625" style="10" customWidth="1"/>
    <col min="10" max="10" width="23.5" style="10" customWidth="1"/>
    <col min="11" max="11" width="15.5" style="10" customWidth="1"/>
    <col min="12" max="12" width="10.5" style="50" customWidth="1"/>
    <col min="13" max="18" width="10.5" style="10" hidden="1" customWidth="1"/>
    <col min="19" max="19" width="8.16015625" style="10" hidden="1" customWidth="1"/>
    <col min="20" max="20" width="29.66015625" style="10" hidden="1" customWidth="1"/>
    <col min="21" max="21" width="16.33203125" style="10" hidden="1" customWidth="1"/>
    <col min="22" max="22" width="12.33203125" style="10" customWidth="1"/>
    <col min="23" max="23" width="16.33203125" style="10" customWidth="1"/>
    <col min="24" max="24" width="12.16015625" style="10" customWidth="1"/>
    <col min="25" max="25" width="15" style="10" customWidth="1"/>
    <col min="26" max="26" width="11" style="10" customWidth="1"/>
    <col min="27" max="27" width="15" style="10" customWidth="1"/>
    <col min="28" max="28" width="16.33203125" style="10" customWidth="1"/>
    <col min="29" max="29" width="11" style="10" customWidth="1"/>
    <col min="30" max="30" width="15" style="10" customWidth="1"/>
    <col min="31" max="31" width="16.33203125" style="10" customWidth="1"/>
    <col min="32" max="43" width="10.5" style="50" customWidth="1"/>
    <col min="44" max="65" width="10.5" style="10" hidden="1" customWidth="1"/>
    <col min="66" max="16384" width="9.16015625" style="50" customWidth="1"/>
  </cols>
  <sheetData>
    <row r="1" spans="1:256" s="9" customFormat="1" ht="22.5" customHeight="1">
      <c r="A1" s="3"/>
      <c r="B1" s="4"/>
      <c r="C1" s="4"/>
      <c r="D1" s="5" t="s">
        <v>0</v>
      </c>
      <c r="E1" s="4"/>
      <c r="F1" s="6" t="s">
        <v>1</v>
      </c>
      <c r="G1" s="7" t="s">
        <v>2</v>
      </c>
      <c r="H1" s="7"/>
      <c r="I1" s="4"/>
      <c r="J1" s="6" t="s">
        <v>3</v>
      </c>
      <c r="K1" s="5" t="s">
        <v>4</v>
      </c>
      <c r="L1" s="6" t="s">
        <v>5</v>
      </c>
      <c r="M1" s="6"/>
      <c r="N1" s="6"/>
      <c r="O1" s="6"/>
      <c r="P1" s="6"/>
      <c r="Q1" s="6"/>
      <c r="R1" s="6"/>
      <c r="S1" s="6"/>
      <c r="T1" s="6"/>
      <c r="U1" s="8"/>
      <c r="V1" s="8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3:46" s="10" customFormat="1" ht="37.5" customHeight="1">
      <c r="C2" s="10"/>
      <c r="L2" s="11" t="s">
        <v>6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0" t="s">
        <v>7</v>
      </c>
    </row>
    <row r="3" spans="2:46" s="10" customFormat="1" ht="7.5" customHeight="1">
      <c r="B3" s="13"/>
      <c r="C3" s="14"/>
      <c r="D3" s="14"/>
      <c r="E3" s="14"/>
      <c r="F3" s="14"/>
      <c r="G3" s="14"/>
      <c r="H3" s="14"/>
      <c r="I3" s="14"/>
      <c r="J3" s="14"/>
      <c r="K3" s="15"/>
      <c r="AT3" s="10" t="s">
        <v>8</v>
      </c>
    </row>
    <row r="4" spans="2:46" s="10" customFormat="1" ht="37.5" customHeight="1">
      <c r="B4" s="16"/>
      <c r="D4" s="17" t="s">
        <v>9</v>
      </c>
      <c r="K4" s="18"/>
      <c r="M4" s="19" t="s">
        <v>10</v>
      </c>
      <c r="AT4" s="10" t="s">
        <v>11</v>
      </c>
    </row>
    <row r="5" spans="2:11" s="10" customFormat="1" ht="7.5" customHeight="1">
      <c r="B5" s="16"/>
      <c r="K5" s="18"/>
    </row>
    <row r="6" spans="2:11" s="10" customFormat="1" ht="15.75" customHeight="1">
      <c r="B6" s="16"/>
      <c r="D6" s="20" t="s">
        <v>12</v>
      </c>
      <c r="K6" s="18"/>
    </row>
    <row r="7" spans="2:11" s="10" customFormat="1" ht="15.75" customHeight="1">
      <c r="B7" s="16"/>
      <c r="E7" s="21" t="str">
        <f>'[1]Rekapitulace stavby'!$K$6</f>
        <v>Individuální výstavba Lom západ</v>
      </c>
      <c r="F7" s="12"/>
      <c r="G7" s="12"/>
      <c r="H7" s="12"/>
      <c r="K7" s="18"/>
    </row>
    <row r="8" spans="2:11" s="22" customFormat="1" ht="15.75" customHeight="1">
      <c r="B8" s="1"/>
      <c r="D8" s="20" t="s">
        <v>13</v>
      </c>
      <c r="K8" s="2"/>
    </row>
    <row r="9" spans="2:11" s="22" customFormat="1" ht="37.5" customHeight="1">
      <c r="B9" s="1"/>
      <c r="E9" s="23" t="s">
        <v>14</v>
      </c>
      <c r="F9" s="24"/>
      <c r="G9" s="24"/>
      <c r="H9" s="24"/>
      <c r="K9" s="2"/>
    </row>
    <row r="10" spans="2:11" s="22" customFormat="1" ht="14.25" customHeight="1">
      <c r="B10" s="1"/>
      <c r="K10" s="2"/>
    </row>
    <row r="11" spans="2:11" s="22" customFormat="1" ht="15" customHeight="1">
      <c r="B11" s="1"/>
      <c r="D11" s="20" t="s">
        <v>15</v>
      </c>
      <c r="F11" s="25"/>
      <c r="I11" s="20" t="s">
        <v>16</v>
      </c>
      <c r="J11" s="25"/>
      <c r="K11" s="2"/>
    </row>
    <row r="12" spans="2:11" s="22" customFormat="1" ht="15" customHeight="1">
      <c r="B12" s="1"/>
      <c r="D12" s="20" t="s">
        <v>17</v>
      </c>
      <c r="F12" s="25" t="s">
        <v>18</v>
      </c>
      <c r="I12" s="20" t="s">
        <v>19</v>
      </c>
      <c r="J12" s="26" t="str">
        <f>'[1]Rekapitulace stavby'!$AN$8</f>
        <v>31.03.2015</v>
      </c>
      <c r="K12" s="2"/>
    </row>
    <row r="13" spans="2:11" s="22" customFormat="1" ht="12" customHeight="1">
      <c r="B13" s="1"/>
      <c r="K13" s="2"/>
    </row>
    <row r="14" spans="2:11" s="22" customFormat="1" ht="15" customHeight="1">
      <c r="B14" s="1"/>
      <c r="D14" s="20" t="s">
        <v>20</v>
      </c>
      <c r="I14" s="20" t="s">
        <v>21</v>
      </c>
      <c r="J14" s="25"/>
      <c r="K14" s="2"/>
    </row>
    <row r="15" spans="2:11" s="22" customFormat="1" ht="18.75" customHeight="1">
      <c r="B15" s="1"/>
      <c r="E15" s="25" t="s">
        <v>22</v>
      </c>
      <c r="I15" s="20" t="s">
        <v>23</v>
      </c>
      <c r="J15" s="25"/>
      <c r="K15" s="2"/>
    </row>
    <row r="16" spans="2:11" s="22" customFormat="1" ht="7.5" customHeight="1">
      <c r="B16" s="1"/>
      <c r="K16" s="2"/>
    </row>
    <row r="17" spans="2:11" s="22" customFormat="1" ht="15" customHeight="1">
      <c r="B17" s="1"/>
      <c r="D17" s="20" t="s">
        <v>24</v>
      </c>
      <c r="I17" s="20" t="s">
        <v>21</v>
      </c>
      <c r="J17" s="25">
        <f>IF('[1]Rekapitulace stavby'!$AN$13="Vyplň údaj","",IF('[1]Rekapitulace stavby'!$AN$13="","",'[1]Rekapitulace stavby'!$AN$13))</f>
      </c>
      <c r="K17" s="2"/>
    </row>
    <row r="18" spans="2:11" s="22" customFormat="1" ht="18.75" customHeight="1">
      <c r="B18" s="1"/>
      <c r="E18" s="25">
        <f>IF('[1]Rekapitulace stavby'!$E$14="Vyplň údaj","",IF('[1]Rekapitulace stavby'!$E$14="","",'[1]Rekapitulace stavby'!$E$14))</f>
      </c>
      <c r="I18" s="20" t="s">
        <v>23</v>
      </c>
      <c r="J18" s="25">
        <f>IF('[1]Rekapitulace stavby'!$AN$14="Vyplň údaj","",IF('[1]Rekapitulace stavby'!$AN$14="","",'[1]Rekapitulace stavby'!$AN$14))</f>
      </c>
      <c r="K18" s="2"/>
    </row>
    <row r="19" spans="2:11" s="22" customFormat="1" ht="7.5" customHeight="1">
      <c r="B19" s="1"/>
      <c r="K19" s="2"/>
    </row>
    <row r="20" spans="2:11" s="22" customFormat="1" ht="15" customHeight="1">
      <c r="B20" s="1"/>
      <c r="D20" s="20" t="s">
        <v>25</v>
      </c>
      <c r="I20" s="20" t="s">
        <v>21</v>
      </c>
      <c r="J20" s="25"/>
      <c r="K20" s="2"/>
    </row>
    <row r="21" spans="2:11" s="22" customFormat="1" ht="18.75" customHeight="1">
      <c r="B21" s="1"/>
      <c r="E21" s="25" t="s">
        <v>26</v>
      </c>
      <c r="I21" s="20" t="s">
        <v>23</v>
      </c>
      <c r="J21" s="25"/>
      <c r="K21" s="2"/>
    </row>
    <row r="22" spans="2:11" s="22" customFormat="1" ht="7.5" customHeight="1">
      <c r="B22" s="1"/>
      <c r="K22" s="2"/>
    </row>
    <row r="23" spans="2:11" s="22" customFormat="1" ht="15" customHeight="1">
      <c r="B23" s="1"/>
      <c r="D23" s="20" t="s">
        <v>27</v>
      </c>
      <c r="K23" s="2"/>
    </row>
    <row r="24" spans="2:11" s="27" customFormat="1" ht="15.75" customHeight="1">
      <c r="B24" s="28"/>
      <c r="E24" s="29"/>
      <c r="F24" s="30"/>
      <c r="G24" s="30"/>
      <c r="H24" s="30"/>
      <c r="K24" s="31"/>
    </row>
    <row r="25" spans="2:11" s="22" customFormat="1" ht="7.5" customHeight="1">
      <c r="B25" s="1"/>
      <c r="K25" s="2"/>
    </row>
    <row r="26" spans="2:11" s="22" customFormat="1" ht="7.5" customHeight="1">
      <c r="B26" s="1"/>
      <c r="D26" s="32"/>
      <c r="E26" s="32"/>
      <c r="F26" s="32"/>
      <c r="G26" s="32"/>
      <c r="H26" s="32"/>
      <c r="I26" s="32"/>
      <c r="J26" s="32"/>
      <c r="K26" s="33"/>
    </row>
    <row r="27" spans="2:11" s="22" customFormat="1" ht="26.25" customHeight="1">
      <c r="B27" s="1"/>
      <c r="D27" s="34" t="s">
        <v>28</v>
      </c>
      <c r="J27" s="35">
        <f>ROUNDUP($J$77,2)</f>
        <v>0</v>
      </c>
      <c r="K27" s="2"/>
    </row>
    <row r="28" spans="2:11" s="22" customFormat="1" ht="7.5" customHeight="1">
      <c r="B28" s="1"/>
      <c r="D28" s="32"/>
      <c r="E28" s="32"/>
      <c r="F28" s="32"/>
      <c r="G28" s="32"/>
      <c r="H28" s="32"/>
      <c r="I28" s="32"/>
      <c r="J28" s="32"/>
      <c r="K28" s="33"/>
    </row>
    <row r="29" spans="2:11" s="22" customFormat="1" ht="15" customHeight="1">
      <c r="B29" s="1"/>
      <c r="F29" s="36" t="s">
        <v>29</v>
      </c>
      <c r="I29" s="36" t="s">
        <v>30</v>
      </c>
      <c r="J29" s="36" t="s">
        <v>31</v>
      </c>
      <c r="K29" s="2"/>
    </row>
    <row r="30" spans="2:11" s="22" customFormat="1" ht="15" customHeight="1">
      <c r="B30" s="1"/>
      <c r="D30" s="37" t="s">
        <v>32</v>
      </c>
      <c r="E30" s="37" t="s">
        <v>33</v>
      </c>
      <c r="F30" s="38">
        <f>ROUNDUP(SUM($BE$77:$BE$90),2)</f>
        <v>0</v>
      </c>
      <c r="I30" s="39">
        <v>0.21</v>
      </c>
      <c r="J30" s="38">
        <f>ROUNDUP(ROUNDUP((SUM($BE$77:$BE$90)),2)*$I$30,1)</f>
        <v>0</v>
      </c>
      <c r="K30" s="2"/>
    </row>
    <row r="31" spans="2:11" s="22" customFormat="1" ht="15" customHeight="1">
      <c r="B31" s="1"/>
      <c r="E31" s="37" t="s">
        <v>34</v>
      </c>
      <c r="F31" s="38">
        <f>ROUNDUP(SUM($BF$77:$BF$90),2)</f>
        <v>0</v>
      </c>
      <c r="I31" s="39">
        <v>0.15</v>
      </c>
      <c r="J31" s="38">
        <f>ROUNDUP(ROUNDUP((SUM($BF$77:$BF$90)),2)*$I$31,1)</f>
        <v>0</v>
      </c>
      <c r="K31" s="2"/>
    </row>
    <row r="32" spans="2:11" s="22" customFormat="1" ht="15" customHeight="1" hidden="1">
      <c r="B32" s="1"/>
      <c r="E32" s="37" t="s">
        <v>35</v>
      </c>
      <c r="F32" s="38">
        <f>ROUNDUP(SUM($BG$77:$BG$90),2)</f>
        <v>0</v>
      </c>
      <c r="I32" s="39">
        <v>0.21</v>
      </c>
      <c r="J32" s="38">
        <v>0</v>
      </c>
      <c r="K32" s="2"/>
    </row>
    <row r="33" spans="2:11" s="22" customFormat="1" ht="15" customHeight="1" hidden="1">
      <c r="B33" s="1"/>
      <c r="E33" s="37" t="s">
        <v>36</v>
      </c>
      <c r="F33" s="38">
        <f>ROUNDUP(SUM($BH$77:$BH$90),2)</f>
        <v>0</v>
      </c>
      <c r="I33" s="39">
        <v>0.15</v>
      </c>
      <c r="J33" s="38">
        <v>0</v>
      </c>
      <c r="K33" s="2"/>
    </row>
    <row r="34" spans="2:11" s="22" customFormat="1" ht="15" customHeight="1" hidden="1">
      <c r="B34" s="1"/>
      <c r="E34" s="37" t="s">
        <v>37</v>
      </c>
      <c r="F34" s="38">
        <f>ROUNDUP(SUM($BI$77:$BI$90),2)</f>
        <v>0</v>
      </c>
      <c r="I34" s="39">
        <v>0</v>
      </c>
      <c r="J34" s="38">
        <v>0</v>
      </c>
      <c r="K34" s="2"/>
    </row>
    <row r="35" spans="2:11" s="22" customFormat="1" ht="7.5" customHeight="1">
      <c r="B35" s="1"/>
      <c r="K35" s="2"/>
    </row>
    <row r="36" spans="2:11" s="22" customFormat="1" ht="26.25" customHeight="1">
      <c r="B36" s="1"/>
      <c r="C36" s="40"/>
      <c r="D36" s="41" t="s">
        <v>38</v>
      </c>
      <c r="E36" s="42"/>
      <c r="F36" s="42"/>
      <c r="G36" s="43" t="s">
        <v>39</v>
      </c>
      <c r="H36" s="44" t="s">
        <v>40</v>
      </c>
      <c r="I36" s="42"/>
      <c r="J36" s="45">
        <f>SUM($J$27:$J$34)</f>
        <v>0</v>
      </c>
      <c r="K36" s="46"/>
    </row>
    <row r="37" spans="2:11" s="22" customFormat="1" ht="15" customHeight="1">
      <c r="B37" s="47"/>
      <c r="C37" s="48"/>
      <c r="D37" s="48"/>
      <c r="E37" s="48"/>
      <c r="F37" s="48"/>
      <c r="G37" s="48"/>
      <c r="H37" s="48"/>
      <c r="I37" s="48"/>
      <c r="J37" s="48"/>
      <c r="K37" s="49"/>
    </row>
    <row r="41" spans="2:11" s="22" customFormat="1" ht="7.5" customHeight="1">
      <c r="B41" s="51"/>
      <c r="C41" s="52"/>
      <c r="D41" s="52"/>
      <c r="E41" s="52"/>
      <c r="F41" s="52"/>
      <c r="G41" s="52"/>
      <c r="H41" s="52"/>
      <c r="I41" s="52"/>
      <c r="J41" s="52"/>
      <c r="K41" s="53"/>
    </row>
    <row r="42" spans="2:11" s="22" customFormat="1" ht="37.5" customHeight="1">
      <c r="B42" s="1"/>
      <c r="C42" s="17" t="s">
        <v>41</v>
      </c>
      <c r="K42" s="2"/>
    </row>
    <row r="43" spans="2:11" s="22" customFormat="1" ht="7.5" customHeight="1">
      <c r="B43" s="1"/>
      <c r="K43" s="2"/>
    </row>
    <row r="44" spans="2:11" s="22" customFormat="1" ht="15" customHeight="1">
      <c r="B44" s="1"/>
      <c r="C44" s="20" t="s">
        <v>12</v>
      </c>
      <c r="K44" s="2"/>
    </row>
    <row r="45" spans="2:11" s="22" customFormat="1" ht="16.5" customHeight="1">
      <c r="B45" s="1"/>
      <c r="E45" s="21" t="str">
        <f>$E$7</f>
        <v>Individuální výstavba Lom západ</v>
      </c>
      <c r="F45" s="24"/>
      <c r="G45" s="24"/>
      <c r="H45" s="24"/>
      <c r="K45" s="2"/>
    </row>
    <row r="46" spans="2:11" s="22" customFormat="1" ht="15" customHeight="1">
      <c r="B46" s="1"/>
      <c r="C46" s="20" t="s">
        <v>13</v>
      </c>
      <c r="K46" s="2"/>
    </row>
    <row r="47" spans="2:11" s="22" customFormat="1" ht="19.5" customHeight="1">
      <c r="B47" s="1"/>
      <c r="E47" s="23" t="str">
        <f>$E$9</f>
        <v>8 - Ostatní náklady</v>
      </c>
      <c r="F47" s="24"/>
      <c r="G47" s="24"/>
      <c r="H47" s="24"/>
      <c r="K47" s="2"/>
    </row>
    <row r="48" spans="2:11" s="22" customFormat="1" ht="7.5" customHeight="1">
      <c r="B48" s="1"/>
      <c r="K48" s="2"/>
    </row>
    <row r="49" spans="2:11" s="22" customFormat="1" ht="18.75" customHeight="1">
      <c r="B49" s="1"/>
      <c r="C49" s="20" t="s">
        <v>17</v>
      </c>
      <c r="F49" s="25" t="str">
        <f>$F$12</f>
        <v> </v>
      </c>
      <c r="I49" s="20" t="s">
        <v>19</v>
      </c>
      <c r="J49" s="26" t="str">
        <f>IF($J$12="","",$J$12)</f>
        <v>31.03.2015</v>
      </c>
      <c r="K49" s="2"/>
    </row>
    <row r="50" spans="2:11" s="22" customFormat="1" ht="7.5" customHeight="1">
      <c r="B50" s="1"/>
      <c r="K50" s="2"/>
    </row>
    <row r="51" spans="2:11" s="22" customFormat="1" ht="15.75" customHeight="1">
      <c r="B51" s="1"/>
      <c r="C51" s="20" t="s">
        <v>20</v>
      </c>
      <c r="F51" s="25" t="str">
        <f>$E$15</f>
        <v>SVS a.s.</v>
      </c>
      <c r="I51" s="20" t="s">
        <v>25</v>
      </c>
      <c r="J51" s="25" t="str">
        <f>$E$21</f>
        <v>Báňské projekty Teplice a.s.</v>
      </c>
      <c r="K51" s="2"/>
    </row>
    <row r="52" spans="2:11" s="22" customFormat="1" ht="15" customHeight="1">
      <c r="B52" s="1"/>
      <c r="C52" s="20" t="s">
        <v>24</v>
      </c>
      <c r="F52" s="25">
        <f>IF($E$18="","",$E$18)</f>
      </c>
      <c r="K52" s="2"/>
    </row>
    <row r="53" spans="2:11" s="22" customFormat="1" ht="11.25" customHeight="1">
      <c r="B53" s="1"/>
      <c r="K53" s="2"/>
    </row>
    <row r="54" spans="2:11" s="22" customFormat="1" ht="30" customHeight="1">
      <c r="B54" s="1"/>
      <c r="C54" s="54" t="s">
        <v>42</v>
      </c>
      <c r="D54" s="40"/>
      <c r="E54" s="40"/>
      <c r="F54" s="40"/>
      <c r="G54" s="40"/>
      <c r="H54" s="40"/>
      <c r="I54" s="40"/>
      <c r="J54" s="55" t="s">
        <v>43</v>
      </c>
      <c r="K54" s="56"/>
    </row>
    <row r="55" spans="2:11" s="22" customFormat="1" ht="11.25" customHeight="1">
      <c r="B55" s="1"/>
      <c r="K55" s="2"/>
    </row>
    <row r="56" spans="2:47" s="22" customFormat="1" ht="30" customHeight="1">
      <c r="B56" s="1"/>
      <c r="C56" s="57" t="s">
        <v>44</v>
      </c>
      <c r="J56" s="35">
        <f>$J$77</f>
        <v>0</v>
      </c>
      <c r="K56" s="2"/>
      <c r="AU56" s="22" t="s">
        <v>45</v>
      </c>
    </row>
    <row r="57" spans="2:11" s="58" customFormat="1" ht="25.5" customHeight="1">
      <c r="B57" s="59"/>
      <c r="D57" s="60" t="s">
        <v>46</v>
      </c>
      <c r="E57" s="60"/>
      <c r="F57" s="60"/>
      <c r="G57" s="60"/>
      <c r="H57" s="60"/>
      <c r="I57" s="60"/>
      <c r="J57" s="61">
        <f>$J$78</f>
        <v>0</v>
      </c>
      <c r="K57" s="62"/>
    </row>
    <row r="58" spans="2:11" s="22" customFormat="1" ht="22.5" customHeight="1">
      <c r="B58" s="1"/>
      <c r="K58" s="2"/>
    </row>
    <row r="59" spans="2:11" s="22" customFormat="1" ht="7.5" customHeight="1">
      <c r="B59" s="47"/>
      <c r="C59" s="48"/>
      <c r="D59" s="48"/>
      <c r="E59" s="48"/>
      <c r="F59" s="48"/>
      <c r="G59" s="48"/>
      <c r="H59" s="48"/>
      <c r="I59" s="48"/>
      <c r="J59" s="48"/>
      <c r="K59" s="49"/>
    </row>
    <row r="63" spans="2:12" s="22" customFormat="1" ht="7.5" customHeight="1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1"/>
    </row>
    <row r="64" spans="2:12" s="22" customFormat="1" ht="37.5" customHeight="1">
      <c r="B64" s="1"/>
      <c r="C64" s="17" t="s">
        <v>47</v>
      </c>
      <c r="L64" s="1"/>
    </row>
    <row r="65" spans="2:12" s="22" customFormat="1" ht="7.5" customHeight="1">
      <c r="B65" s="1"/>
      <c r="L65" s="1"/>
    </row>
    <row r="66" spans="2:12" s="22" customFormat="1" ht="15" customHeight="1">
      <c r="B66" s="1"/>
      <c r="C66" s="20" t="s">
        <v>12</v>
      </c>
      <c r="L66" s="1"/>
    </row>
    <row r="67" spans="2:12" s="22" customFormat="1" ht="16.5" customHeight="1">
      <c r="B67" s="1"/>
      <c r="E67" s="21" t="str">
        <f>$E$7</f>
        <v>Individuální výstavba Lom západ</v>
      </c>
      <c r="F67" s="24"/>
      <c r="G67" s="24"/>
      <c r="H67" s="24"/>
      <c r="L67" s="1"/>
    </row>
    <row r="68" spans="2:12" s="22" customFormat="1" ht="15" customHeight="1">
      <c r="B68" s="1"/>
      <c r="C68" s="20" t="s">
        <v>13</v>
      </c>
      <c r="L68" s="1"/>
    </row>
    <row r="69" spans="2:12" s="22" customFormat="1" ht="19.5" customHeight="1">
      <c r="B69" s="1"/>
      <c r="E69" s="23" t="str">
        <f>$E$9</f>
        <v>8 - Ostatní náklady</v>
      </c>
      <c r="F69" s="24"/>
      <c r="G69" s="24"/>
      <c r="H69" s="24"/>
      <c r="L69" s="1"/>
    </row>
    <row r="70" spans="2:12" s="22" customFormat="1" ht="7.5" customHeight="1">
      <c r="B70" s="1"/>
      <c r="L70" s="1"/>
    </row>
    <row r="71" spans="2:12" s="22" customFormat="1" ht="18.75" customHeight="1">
      <c r="B71" s="1"/>
      <c r="C71" s="20" t="s">
        <v>17</v>
      </c>
      <c r="F71" s="25" t="str">
        <f>$F$12</f>
        <v> </v>
      </c>
      <c r="I71" s="20" t="s">
        <v>19</v>
      </c>
      <c r="J71" s="26" t="str">
        <f>IF($J$12="","",$J$12)</f>
        <v>31.03.2015</v>
      </c>
      <c r="L71" s="1"/>
    </row>
    <row r="72" spans="2:12" s="22" customFormat="1" ht="7.5" customHeight="1">
      <c r="B72" s="1"/>
      <c r="L72" s="1"/>
    </row>
    <row r="73" spans="2:12" s="22" customFormat="1" ht="15.75" customHeight="1">
      <c r="B73" s="1"/>
      <c r="C73" s="20" t="s">
        <v>20</v>
      </c>
      <c r="F73" s="25" t="str">
        <f>$E$15</f>
        <v>SVS a.s.</v>
      </c>
      <c r="I73" s="20" t="s">
        <v>25</v>
      </c>
      <c r="J73" s="25" t="str">
        <f>$E$21</f>
        <v>Báňské projekty Teplice a.s.</v>
      </c>
      <c r="L73" s="1"/>
    </row>
    <row r="74" spans="2:12" s="22" customFormat="1" ht="15" customHeight="1">
      <c r="B74" s="1"/>
      <c r="C74" s="20" t="s">
        <v>24</v>
      </c>
      <c r="F74" s="25">
        <f>IF($E$18="","",$E$18)</f>
      </c>
      <c r="L74" s="1"/>
    </row>
    <row r="75" spans="2:12" s="22" customFormat="1" ht="11.25" customHeight="1">
      <c r="B75" s="1"/>
      <c r="L75" s="1"/>
    </row>
    <row r="76" spans="2:20" s="63" customFormat="1" ht="30" customHeight="1">
      <c r="B76" s="64"/>
      <c r="C76" s="65" t="s">
        <v>48</v>
      </c>
      <c r="D76" s="66" t="s">
        <v>49</v>
      </c>
      <c r="E76" s="66" t="s">
        <v>50</v>
      </c>
      <c r="F76" s="66" t="s">
        <v>51</v>
      </c>
      <c r="G76" s="66" t="s">
        <v>52</v>
      </c>
      <c r="H76" s="66" t="s">
        <v>53</v>
      </c>
      <c r="I76" s="66" t="s">
        <v>54</v>
      </c>
      <c r="J76" s="66" t="s">
        <v>55</v>
      </c>
      <c r="K76" s="67" t="s">
        <v>56</v>
      </c>
      <c r="L76" s="64"/>
      <c r="M76" s="68" t="s">
        <v>57</v>
      </c>
      <c r="N76" s="69" t="s">
        <v>32</v>
      </c>
      <c r="O76" s="69" t="s">
        <v>58</v>
      </c>
      <c r="P76" s="69" t="s">
        <v>59</v>
      </c>
      <c r="Q76" s="69" t="s">
        <v>60</v>
      </c>
      <c r="R76" s="69" t="s">
        <v>61</v>
      </c>
      <c r="S76" s="69" t="s">
        <v>62</v>
      </c>
      <c r="T76" s="70" t="s">
        <v>63</v>
      </c>
    </row>
    <row r="77" spans="2:63" s="22" customFormat="1" ht="30" customHeight="1">
      <c r="B77" s="1"/>
      <c r="C77" s="57" t="s">
        <v>44</v>
      </c>
      <c r="J77" s="71">
        <f>$BK$77</f>
        <v>0</v>
      </c>
      <c r="L77" s="1"/>
      <c r="M77" s="72"/>
      <c r="N77" s="32"/>
      <c r="O77" s="32"/>
      <c r="P77" s="73">
        <f>$P$78</f>
        <v>0</v>
      </c>
      <c r="Q77" s="32"/>
      <c r="R77" s="73">
        <f>$R$78</f>
        <v>0</v>
      </c>
      <c r="S77" s="32"/>
      <c r="T77" s="74">
        <f>$T$78</f>
        <v>0</v>
      </c>
      <c r="AT77" s="22" t="s">
        <v>64</v>
      </c>
      <c r="AU77" s="22" t="s">
        <v>45</v>
      </c>
      <c r="BK77" s="75">
        <f>$BK$78</f>
        <v>0</v>
      </c>
    </row>
    <row r="78" spans="2:63" s="76" customFormat="1" ht="37.5" customHeight="1">
      <c r="B78" s="77"/>
      <c r="D78" s="78" t="s">
        <v>64</v>
      </c>
      <c r="E78" s="79" t="s">
        <v>65</v>
      </c>
      <c r="F78" s="79" t="s">
        <v>66</v>
      </c>
      <c r="J78" s="80">
        <f>$BK$78</f>
        <v>0</v>
      </c>
      <c r="L78" s="77"/>
      <c r="M78" s="81"/>
      <c r="P78" s="82">
        <f>SUM($P$79:$P$90)</f>
        <v>0</v>
      </c>
      <c r="R78" s="82">
        <f>SUM($R$79:$R$90)</f>
        <v>0</v>
      </c>
      <c r="T78" s="83">
        <f>SUM($T$79:$T$90)</f>
        <v>0</v>
      </c>
      <c r="AR78" s="78" t="s">
        <v>67</v>
      </c>
      <c r="AT78" s="78" t="s">
        <v>64</v>
      </c>
      <c r="AU78" s="78" t="s">
        <v>68</v>
      </c>
      <c r="AY78" s="78" t="s">
        <v>69</v>
      </c>
      <c r="BK78" s="84">
        <f>SUM($BK$79:$BK$90)</f>
        <v>0</v>
      </c>
    </row>
    <row r="79" spans="2:65" s="22" customFormat="1" ht="15.75" customHeight="1">
      <c r="B79" s="1"/>
      <c r="C79" s="85" t="s">
        <v>70</v>
      </c>
      <c r="D79" s="85" t="s">
        <v>71</v>
      </c>
      <c r="E79" s="86" t="s">
        <v>72</v>
      </c>
      <c r="F79" s="87" t="s">
        <v>73</v>
      </c>
      <c r="G79" s="88" t="s">
        <v>74</v>
      </c>
      <c r="H79" s="89">
        <v>1</v>
      </c>
      <c r="I79" s="103"/>
      <c r="J79" s="90">
        <f>ROUND($I$79*$H$79,2)</f>
        <v>0</v>
      </c>
      <c r="K79" s="87"/>
      <c r="L79" s="1"/>
      <c r="M79" s="91"/>
      <c r="N79" s="92" t="s">
        <v>33</v>
      </c>
      <c r="P79" s="93">
        <f>$O$79*$H$79</f>
        <v>0</v>
      </c>
      <c r="Q79" s="93">
        <v>0</v>
      </c>
      <c r="R79" s="93">
        <f>$Q$79*$H$79</f>
        <v>0</v>
      </c>
      <c r="S79" s="93">
        <v>0</v>
      </c>
      <c r="T79" s="94">
        <f>$S$79*$H$79</f>
        <v>0</v>
      </c>
      <c r="AR79" s="27" t="s">
        <v>75</v>
      </c>
      <c r="AT79" s="27" t="s">
        <v>71</v>
      </c>
      <c r="AU79" s="27" t="s">
        <v>70</v>
      </c>
      <c r="AY79" s="22" t="s">
        <v>69</v>
      </c>
      <c r="BE79" s="95">
        <f>IF($N$79="základní",$J$79,0)</f>
        <v>0</v>
      </c>
      <c r="BF79" s="95">
        <f>IF($N$79="snížená",$J$79,0)</f>
        <v>0</v>
      </c>
      <c r="BG79" s="95">
        <f>IF($N$79="zákl. přenesená",$J$79,0)</f>
        <v>0</v>
      </c>
      <c r="BH79" s="95">
        <f>IF($N$79="sníž. přenesená",$J$79,0)</f>
        <v>0</v>
      </c>
      <c r="BI79" s="95">
        <f>IF($N$79="nulová",$J$79,0)</f>
        <v>0</v>
      </c>
      <c r="BJ79" s="27" t="s">
        <v>70</v>
      </c>
      <c r="BK79" s="95">
        <f>ROUND($I$79*$H$79,2)</f>
        <v>0</v>
      </c>
      <c r="BL79" s="27" t="s">
        <v>75</v>
      </c>
      <c r="BM79" s="27" t="s">
        <v>76</v>
      </c>
    </row>
    <row r="80" spans="2:47" s="22" customFormat="1" ht="16.5" customHeight="1">
      <c r="B80" s="1"/>
      <c r="D80" s="96" t="s">
        <v>77</v>
      </c>
      <c r="F80" s="97" t="s">
        <v>78</v>
      </c>
      <c r="I80" s="104"/>
      <c r="L80" s="1"/>
      <c r="M80" s="98"/>
      <c r="T80" s="99"/>
      <c r="AT80" s="22" t="s">
        <v>77</v>
      </c>
      <c r="AU80" s="22" t="s">
        <v>70</v>
      </c>
    </row>
    <row r="81" spans="2:65" s="22" customFormat="1" ht="15.75" customHeight="1">
      <c r="B81" s="1"/>
      <c r="C81" s="85" t="s">
        <v>8</v>
      </c>
      <c r="D81" s="85" t="s">
        <v>71</v>
      </c>
      <c r="E81" s="86" t="s">
        <v>79</v>
      </c>
      <c r="F81" s="87" t="s">
        <v>80</v>
      </c>
      <c r="G81" s="88" t="s">
        <v>74</v>
      </c>
      <c r="H81" s="89">
        <v>1</v>
      </c>
      <c r="I81" s="103"/>
      <c r="J81" s="90">
        <f>ROUND($I$81*$H$81,2)</f>
        <v>0</v>
      </c>
      <c r="K81" s="87"/>
      <c r="L81" s="1"/>
      <c r="M81" s="91"/>
      <c r="N81" s="92" t="s">
        <v>33</v>
      </c>
      <c r="P81" s="93">
        <f>$O$81*$H$81</f>
        <v>0</v>
      </c>
      <c r="Q81" s="93">
        <v>0</v>
      </c>
      <c r="R81" s="93">
        <f>$Q$81*$H$81</f>
        <v>0</v>
      </c>
      <c r="S81" s="93">
        <v>0</v>
      </c>
      <c r="T81" s="94">
        <f>$S$81*$H$81</f>
        <v>0</v>
      </c>
      <c r="AR81" s="27" t="s">
        <v>75</v>
      </c>
      <c r="AT81" s="27" t="s">
        <v>71</v>
      </c>
      <c r="AU81" s="27" t="s">
        <v>70</v>
      </c>
      <c r="AY81" s="22" t="s">
        <v>69</v>
      </c>
      <c r="BE81" s="95">
        <f>IF($N$81="základní",$J$81,0)</f>
        <v>0</v>
      </c>
      <c r="BF81" s="95">
        <f>IF($N$81="snížená",$J$81,0)</f>
        <v>0</v>
      </c>
      <c r="BG81" s="95">
        <f>IF($N$81="zákl. přenesená",$J$81,0)</f>
        <v>0</v>
      </c>
      <c r="BH81" s="95">
        <f>IF($N$81="sníž. přenesená",$J$81,0)</f>
        <v>0</v>
      </c>
      <c r="BI81" s="95">
        <f>IF($N$81="nulová",$J$81,0)</f>
        <v>0</v>
      </c>
      <c r="BJ81" s="27" t="s">
        <v>70</v>
      </c>
      <c r="BK81" s="95">
        <f>ROUND($I$81*$H$81,2)</f>
        <v>0</v>
      </c>
      <c r="BL81" s="27" t="s">
        <v>75</v>
      </c>
      <c r="BM81" s="27" t="s">
        <v>81</v>
      </c>
    </row>
    <row r="82" spans="2:47" s="22" customFormat="1" ht="27" customHeight="1">
      <c r="B82" s="1"/>
      <c r="D82" s="96" t="s">
        <v>77</v>
      </c>
      <c r="F82" s="97" t="s">
        <v>82</v>
      </c>
      <c r="I82" s="104"/>
      <c r="L82" s="1"/>
      <c r="M82" s="98"/>
      <c r="T82" s="99"/>
      <c r="AT82" s="22" t="s">
        <v>77</v>
      </c>
      <c r="AU82" s="22" t="s">
        <v>70</v>
      </c>
    </row>
    <row r="83" spans="2:65" s="22" customFormat="1" ht="15.75" customHeight="1">
      <c r="B83" s="1"/>
      <c r="C83" s="85" t="s">
        <v>83</v>
      </c>
      <c r="D83" s="85" t="s">
        <v>71</v>
      </c>
      <c r="E83" s="86" t="s">
        <v>84</v>
      </c>
      <c r="F83" s="87" t="s">
        <v>85</v>
      </c>
      <c r="G83" s="88" t="s">
        <v>74</v>
      </c>
      <c r="H83" s="89">
        <v>1</v>
      </c>
      <c r="I83" s="103"/>
      <c r="J83" s="90">
        <f>ROUND($I$83*$H$83,2)</f>
        <v>0</v>
      </c>
      <c r="K83" s="87"/>
      <c r="L83" s="1"/>
      <c r="M83" s="91"/>
      <c r="N83" s="92" t="s">
        <v>33</v>
      </c>
      <c r="P83" s="93">
        <f>$O$83*$H$83</f>
        <v>0</v>
      </c>
      <c r="Q83" s="93">
        <v>0</v>
      </c>
      <c r="R83" s="93">
        <f>$Q$83*$H$83</f>
        <v>0</v>
      </c>
      <c r="S83" s="93">
        <v>0</v>
      </c>
      <c r="T83" s="94">
        <f>$S$83*$H$83</f>
        <v>0</v>
      </c>
      <c r="AR83" s="27" t="s">
        <v>75</v>
      </c>
      <c r="AT83" s="27" t="s">
        <v>71</v>
      </c>
      <c r="AU83" s="27" t="s">
        <v>70</v>
      </c>
      <c r="AY83" s="22" t="s">
        <v>69</v>
      </c>
      <c r="BE83" s="95">
        <f>IF($N$83="základní",$J$83,0)</f>
        <v>0</v>
      </c>
      <c r="BF83" s="95">
        <f>IF($N$83="snížená",$J$83,0)</f>
        <v>0</v>
      </c>
      <c r="BG83" s="95">
        <f>IF($N$83="zákl. přenesená",$J$83,0)</f>
        <v>0</v>
      </c>
      <c r="BH83" s="95">
        <f>IF($N$83="sníž. přenesená",$J$83,0)</f>
        <v>0</v>
      </c>
      <c r="BI83" s="95">
        <f>IF($N$83="nulová",$J$83,0)</f>
        <v>0</v>
      </c>
      <c r="BJ83" s="27" t="s">
        <v>70</v>
      </c>
      <c r="BK83" s="95">
        <f>ROUND($I$83*$H$83,2)</f>
        <v>0</v>
      </c>
      <c r="BL83" s="27" t="s">
        <v>75</v>
      </c>
      <c r="BM83" s="27" t="s">
        <v>86</v>
      </c>
    </row>
    <row r="84" spans="2:47" s="22" customFormat="1" ht="27" customHeight="1">
      <c r="B84" s="1"/>
      <c r="D84" s="96" t="s">
        <v>77</v>
      </c>
      <c r="F84" s="97" t="s">
        <v>87</v>
      </c>
      <c r="I84" s="104"/>
      <c r="L84" s="1"/>
      <c r="M84" s="98"/>
      <c r="T84" s="99"/>
      <c r="AT84" s="22" t="s">
        <v>77</v>
      </c>
      <c r="AU84" s="22" t="s">
        <v>70</v>
      </c>
    </row>
    <row r="85" spans="2:65" s="22" customFormat="1" ht="15.75" customHeight="1">
      <c r="B85" s="1"/>
      <c r="C85" s="85" t="s">
        <v>88</v>
      </c>
      <c r="D85" s="85" t="s">
        <v>71</v>
      </c>
      <c r="E85" s="86" t="s">
        <v>89</v>
      </c>
      <c r="F85" s="87" t="s">
        <v>90</v>
      </c>
      <c r="G85" s="88" t="s">
        <v>74</v>
      </c>
      <c r="H85" s="89">
        <v>1</v>
      </c>
      <c r="I85" s="103"/>
      <c r="J85" s="90">
        <f>ROUND($I$85*$H$85,2)</f>
        <v>0</v>
      </c>
      <c r="K85" s="87"/>
      <c r="L85" s="1"/>
      <c r="M85" s="91"/>
      <c r="N85" s="92" t="s">
        <v>33</v>
      </c>
      <c r="P85" s="93">
        <f>$O$85*$H$85</f>
        <v>0</v>
      </c>
      <c r="Q85" s="93">
        <v>0</v>
      </c>
      <c r="R85" s="93">
        <f>$Q$85*$H$85</f>
        <v>0</v>
      </c>
      <c r="S85" s="93">
        <v>0</v>
      </c>
      <c r="T85" s="94">
        <f>$S$85*$H$85</f>
        <v>0</v>
      </c>
      <c r="AR85" s="27" t="s">
        <v>75</v>
      </c>
      <c r="AT85" s="27" t="s">
        <v>71</v>
      </c>
      <c r="AU85" s="27" t="s">
        <v>70</v>
      </c>
      <c r="AY85" s="22" t="s">
        <v>69</v>
      </c>
      <c r="BE85" s="95">
        <f>IF($N$85="základní",$J$85,0)</f>
        <v>0</v>
      </c>
      <c r="BF85" s="95">
        <f>IF($N$85="snížená",$J$85,0)</f>
        <v>0</v>
      </c>
      <c r="BG85" s="95">
        <f>IF($N$85="zákl. přenesená",$J$85,0)</f>
        <v>0</v>
      </c>
      <c r="BH85" s="95">
        <f>IF($N$85="sníž. přenesená",$J$85,0)</f>
        <v>0</v>
      </c>
      <c r="BI85" s="95">
        <f>IF($N$85="nulová",$J$85,0)</f>
        <v>0</v>
      </c>
      <c r="BJ85" s="27" t="s">
        <v>70</v>
      </c>
      <c r="BK85" s="95">
        <f>ROUND($I$85*$H$85,2)</f>
        <v>0</v>
      </c>
      <c r="BL85" s="27" t="s">
        <v>75</v>
      </c>
      <c r="BM85" s="27" t="s">
        <v>91</v>
      </c>
    </row>
    <row r="86" spans="2:47" s="22" customFormat="1" ht="16.5" customHeight="1">
      <c r="B86" s="1"/>
      <c r="D86" s="96" t="s">
        <v>77</v>
      </c>
      <c r="F86" s="97" t="s">
        <v>92</v>
      </c>
      <c r="I86" s="104"/>
      <c r="L86" s="1"/>
      <c r="M86" s="98"/>
      <c r="T86" s="99"/>
      <c r="AT86" s="22" t="s">
        <v>77</v>
      </c>
      <c r="AU86" s="22" t="s">
        <v>70</v>
      </c>
    </row>
    <row r="87" spans="2:65" s="22" customFormat="1" ht="15.75" customHeight="1">
      <c r="B87" s="1"/>
      <c r="C87" s="85" t="s">
        <v>67</v>
      </c>
      <c r="D87" s="85" t="s">
        <v>71</v>
      </c>
      <c r="E87" s="86" t="s">
        <v>93</v>
      </c>
      <c r="F87" s="87" t="s">
        <v>94</v>
      </c>
      <c r="G87" s="88" t="s">
        <v>74</v>
      </c>
      <c r="H87" s="89">
        <v>1</v>
      </c>
      <c r="I87" s="103"/>
      <c r="J87" s="90">
        <f>ROUND($I$87*$H$87,2)</f>
        <v>0</v>
      </c>
      <c r="K87" s="87"/>
      <c r="L87" s="1"/>
      <c r="M87" s="91"/>
      <c r="N87" s="92" t="s">
        <v>33</v>
      </c>
      <c r="P87" s="93">
        <f>$O$87*$H$87</f>
        <v>0</v>
      </c>
      <c r="Q87" s="93">
        <v>0</v>
      </c>
      <c r="R87" s="93">
        <f>$Q$87*$H$87</f>
        <v>0</v>
      </c>
      <c r="S87" s="93">
        <v>0</v>
      </c>
      <c r="T87" s="94">
        <f>$S$87*$H$87</f>
        <v>0</v>
      </c>
      <c r="AR87" s="27" t="s">
        <v>75</v>
      </c>
      <c r="AT87" s="27" t="s">
        <v>71</v>
      </c>
      <c r="AU87" s="27" t="s">
        <v>70</v>
      </c>
      <c r="AY87" s="22" t="s">
        <v>69</v>
      </c>
      <c r="BE87" s="95">
        <f>IF($N$87="základní",$J$87,0)</f>
        <v>0</v>
      </c>
      <c r="BF87" s="95">
        <f>IF($N$87="snížená",$J$87,0)</f>
        <v>0</v>
      </c>
      <c r="BG87" s="95">
        <f>IF($N$87="zákl. přenesená",$J$87,0)</f>
        <v>0</v>
      </c>
      <c r="BH87" s="95">
        <f>IF($N$87="sníž. přenesená",$J$87,0)</f>
        <v>0</v>
      </c>
      <c r="BI87" s="95">
        <f>IF($N$87="nulová",$J$87,0)</f>
        <v>0</v>
      </c>
      <c r="BJ87" s="27" t="s">
        <v>70</v>
      </c>
      <c r="BK87" s="95">
        <f>ROUND($I$87*$H$87,2)</f>
        <v>0</v>
      </c>
      <c r="BL87" s="27" t="s">
        <v>75</v>
      </c>
      <c r="BM87" s="27" t="s">
        <v>95</v>
      </c>
    </row>
    <row r="88" spans="2:47" s="22" customFormat="1" ht="16.5" customHeight="1">
      <c r="B88" s="1"/>
      <c r="D88" s="96" t="s">
        <v>77</v>
      </c>
      <c r="F88" s="97" t="s">
        <v>96</v>
      </c>
      <c r="I88" s="104"/>
      <c r="L88" s="1"/>
      <c r="M88" s="98"/>
      <c r="T88" s="99"/>
      <c r="AT88" s="22" t="s">
        <v>77</v>
      </c>
      <c r="AU88" s="22" t="s">
        <v>70</v>
      </c>
    </row>
    <row r="89" spans="2:65" s="22" customFormat="1" ht="15.75" customHeight="1">
      <c r="B89" s="1"/>
      <c r="C89" s="85" t="s">
        <v>97</v>
      </c>
      <c r="D89" s="85" t="s">
        <v>71</v>
      </c>
      <c r="E89" s="86" t="s">
        <v>98</v>
      </c>
      <c r="F89" s="87" t="s">
        <v>99</v>
      </c>
      <c r="G89" s="88" t="s">
        <v>74</v>
      </c>
      <c r="H89" s="89">
        <v>1</v>
      </c>
      <c r="I89" s="103"/>
      <c r="J89" s="90">
        <f>ROUND($I$89*$H$89,2)</f>
        <v>0</v>
      </c>
      <c r="K89" s="87"/>
      <c r="L89" s="1"/>
      <c r="M89" s="91"/>
      <c r="N89" s="92" t="s">
        <v>33</v>
      </c>
      <c r="P89" s="93">
        <f>$O$89*$H$89</f>
        <v>0</v>
      </c>
      <c r="Q89" s="93">
        <v>0</v>
      </c>
      <c r="R89" s="93">
        <f>$Q$89*$H$89</f>
        <v>0</v>
      </c>
      <c r="S89" s="93">
        <v>0</v>
      </c>
      <c r="T89" s="94">
        <f>$S$89*$H$89</f>
        <v>0</v>
      </c>
      <c r="AR89" s="27" t="s">
        <v>75</v>
      </c>
      <c r="AT89" s="27" t="s">
        <v>71</v>
      </c>
      <c r="AU89" s="27" t="s">
        <v>70</v>
      </c>
      <c r="AY89" s="22" t="s">
        <v>69</v>
      </c>
      <c r="BE89" s="95">
        <f>IF($N$89="základní",$J$89,0)</f>
        <v>0</v>
      </c>
      <c r="BF89" s="95">
        <f>IF($N$89="snížená",$J$89,0)</f>
        <v>0</v>
      </c>
      <c r="BG89" s="95">
        <f>IF($N$89="zákl. přenesená",$J$89,0)</f>
        <v>0</v>
      </c>
      <c r="BH89" s="95">
        <f>IF($N$89="sníž. přenesená",$J$89,0)</f>
        <v>0</v>
      </c>
      <c r="BI89" s="95">
        <f>IF($N$89="nulová",$J$89,0)</f>
        <v>0</v>
      </c>
      <c r="BJ89" s="27" t="s">
        <v>70</v>
      </c>
      <c r="BK89" s="95">
        <f>ROUND($I$89*$H$89,2)</f>
        <v>0</v>
      </c>
      <c r="BL89" s="27" t="s">
        <v>75</v>
      </c>
      <c r="BM89" s="27" t="s">
        <v>100</v>
      </c>
    </row>
    <row r="90" spans="2:47" s="22" customFormat="1" ht="16.5" customHeight="1">
      <c r="B90" s="1"/>
      <c r="D90" s="96" t="s">
        <v>77</v>
      </c>
      <c r="F90" s="97" t="s">
        <v>101</v>
      </c>
      <c r="L90" s="1"/>
      <c r="M90" s="100"/>
      <c r="N90" s="101"/>
      <c r="O90" s="101"/>
      <c r="P90" s="101"/>
      <c r="Q90" s="101"/>
      <c r="R90" s="101"/>
      <c r="S90" s="101"/>
      <c r="T90" s="102"/>
      <c r="AT90" s="22" t="s">
        <v>77</v>
      </c>
      <c r="AU90" s="22" t="s">
        <v>70</v>
      </c>
    </row>
    <row r="91" spans="2:12" s="22" customFormat="1" ht="7.5" customHeight="1"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1"/>
    </row>
  </sheetData>
  <sheetProtection password="CC55" sheet="1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13712</dc:creator>
  <cp:keywords/>
  <dc:description/>
  <cp:lastModifiedBy>13712</cp:lastModifiedBy>
  <dcterms:created xsi:type="dcterms:W3CDTF">2015-10-29T14:18:49Z</dcterms:created>
  <dcterms:modified xsi:type="dcterms:W3CDTF">2015-10-29T14:28:51Z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