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555" activeTab="0"/>
  </bookViews>
  <sheets>
    <sheet name="Rekapitulace stavby" sheetId="1" r:id="rId1"/>
  </sheets>
  <externalReferences>
    <externalReference r:id="rId4"/>
  </externalReferences>
  <definedNames>
    <definedName name="_xlnm.Print_Titles" localSheetId="0">'Rekapitulace stavby'!$49:$49</definedName>
    <definedName name="_xlnm.Print_Area" localSheetId="0">'Rekapitulace stavby'!$D$4:$AO$33,'Rekapitulace stavby'!$C$39:$AQ$85</definedName>
  </definedNames>
  <calcPr fullCalcOnLoad="1"/>
</workbook>
</file>

<file path=xl/sharedStrings.xml><?xml version="1.0" encoding="utf-8"?>
<sst xmlns="http://schemas.openxmlformats.org/spreadsheetml/2006/main" count="410" uniqueCount="159">
  <si>
    <t>Export VZ</t>
  </si>
  <si>
    <t>List obsahuje:</t>
  </si>
  <si>
    <t>1) Rekapitulace stavby</t>
  </si>
  <si>
    <t>2) Rekapitulace objektů stavby a soupisů prací</t>
  </si>
  <si>
    <t>3.0</t>
  </si>
  <si>
    <t>False</t>
  </si>
  <si>
    <t>{80FAEC03-A56A-4F42-BDA0-92322C47A6D7}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</si>
  <si>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</si>
  <si>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</si>
  <si>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</si>
  <si>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</si>
  <si>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</si>
  <si>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</si>
  <si>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</si>
  <si>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</si>
  <si>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</si>
  <si>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4306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</si>
  <si>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</si>
  <si>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</si>
  <si>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Individuální výstavba Lom západ</t>
  </si>
  <si>
    <t>0,1</t>
  </si>
  <si>
    <t>KSO:</t>
  </si>
  <si>
    <t>CC-CZ:</t>
  </si>
  <si>
    <t>1</t>
  </si>
  <si>
    <t>Místo:</t>
  </si>
  <si>
    <t xml:space="preserve"> </t>
  </si>
  <si>
    <t>Datum:</t>
  </si>
  <si>
    <t>31.03.2015</t>
  </si>
  <si>
    <t>10</t>
  </si>
  <si>
    <t>100</t>
  </si>
  <si>
    <t>Zadavatel:</t>
  </si>
  <si>
    <t>IČ:</t>
  </si>
  <si>
    <t>Město Lom</t>
  </si>
  <si>
    <t>DIČ:</t>
  </si>
  <si>
    <t>Uchazeč:</t>
  </si>
  <si>
    <t>Vyplň údaj</t>
  </si>
  <si>
    <t>Projektant:</t>
  </si>
  <si>
    <t>Báňské projekty Teplice a.s.</t>
  </si>
  <si>
    <t>True</t>
  </si>
  <si>
    <t>Poznámka: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</si>
  <si>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</si>
  <si>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</si>
  <si>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</si>
  <si>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</si>
  <si>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</si>
  <si>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</si>
  <si>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</si>
  <si>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</si>
  <si>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</si>
  <si>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</si>
  <si>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</si>
  <si>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</si>
  <si>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</si>
  <si>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</si>
  <si>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</si>
  <si>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</si>
  <si>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</si>
  <si>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</si>
  <si>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</si>
  <si>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</si>
  <si>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</si>
  <si>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</si>
  <si>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</si>
  <si>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</si>
  <si>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</si>
  <si>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</si>
  <si>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</si>
  <si>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</si>
  <si>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</si>
  <si>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</si>
  <si>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</si>
  <si>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</si>
  <si>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</si>
  <si>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</si>
  <si>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</si>
  <si>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</si>
  <si>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</si>
  <si>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</si>
  <si>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</si>
  <si>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 Propustek - Lomský potok</t>
  </si>
  <si>
    <t>STA</t>
  </si>
  <si>
    <t>{A8D31DD4-AA4F-454B-889E-D95230C78E74}</t>
  </si>
  <si>
    <t>821 19</t>
  </si>
  <si>
    <t>2</t>
  </si>
  <si>
    <t>/</t>
  </si>
  <si>
    <t>Propustek -  Lomský potok</t>
  </si>
  <si>
    <t>Soupis</t>
  </si>
  <si>
    <t>{AB28597C-00C2-4E5E-90A5-80EE246580F3}</t>
  </si>
  <si>
    <t>Vedlejší náklady</t>
  </si>
  <si>
    <t>{775FBB1D-BE28-48D4-B31E-599595AF490E}</t>
  </si>
  <si>
    <t>1a</t>
  </si>
  <si>
    <t>SO 01a - Úprava koryta potoka</t>
  </si>
  <si>
    <t>{4A2BB7C3-330D-4FA4-9F51-241C92C85E75}</t>
  </si>
  <si>
    <t>833 21</t>
  </si>
  <si>
    <t>Úprava koryta potoka</t>
  </si>
  <si>
    <t>{63B0493C-5A7C-4B43-8556-BD88AB3261BE}</t>
  </si>
  <si>
    <t>{B755FDC9-6DD1-45EA-A4D4-D87F7F05A74D}</t>
  </si>
  <si>
    <t>SO 02 - Příjezdová komunikace</t>
  </si>
  <si>
    <t>{7F554566-F34A-4F54-A183-5E2AFEE515B2}</t>
  </si>
  <si>
    <t>822 26</t>
  </si>
  <si>
    <t>Příjezdová komunikace</t>
  </si>
  <si>
    <t>{C2784F5B-70CC-4FA1-8BC7-8389DE601B0F}</t>
  </si>
  <si>
    <t>{B1843642-A763-4E9C-A3C5-006615CCFC06}</t>
  </si>
  <si>
    <t>3</t>
  </si>
  <si>
    <t>SO 03 - Chodníky</t>
  </si>
  <si>
    <t>{5539E213-E529-4D1E-911C-9D6FD97C1276}</t>
  </si>
  <si>
    <t>822 29</t>
  </si>
  <si>
    <t>Chodníky</t>
  </si>
  <si>
    <t>{F75F3AE4-E241-487F-A908-CBE34486FC4A}</t>
  </si>
  <si>
    <t>{314533FE-ECAB-4DED-86CA-147304962802}</t>
  </si>
  <si>
    <t>4</t>
  </si>
  <si>
    <t>SO 04 - Dešťová kanalizace a přeložka vodovodu</t>
  </si>
  <si>
    <t>{FF45F9B3-760A-4C75-A62A-A8724D6EEEC2}</t>
  </si>
  <si>
    <t>Dešťová kanalizace</t>
  </si>
  <si>
    <t>{C257CFAC-FA59-47BB-9BEA-3C4538A7D604}</t>
  </si>
  <si>
    <t>827 21</t>
  </si>
  <si>
    <t>Přeložka vodovodu DN 100</t>
  </si>
  <si>
    <t>{F95E6F06-0BCA-4878-8E32-45BB8A1BAE50}</t>
  </si>
  <si>
    <t>827 11</t>
  </si>
  <si>
    <t>Přeložka vodovodu DN 150</t>
  </si>
  <si>
    <t>{866ED52A-76F3-42BB-A85E-7704D6009501}</t>
  </si>
  <si>
    <t>{3018ED70-5114-4351-B2AB-6B4D25FC9104}</t>
  </si>
  <si>
    <t>5</t>
  </si>
  <si>
    <t xml:space="preserve">SO 05 - Terénní úpravy vč. demolic </t>
  </si>
  <si>
    <t>{FB6743FB-1401-4751-AE58-BD490DE71C37}</t>
  </si>
  <si>
    <t>823 21</t>
  </si>
  <si>
    <t xml:space="preserve">Terénní úpravy vč. demolic </t>
  </si>
  <si>
    <t>{0581140C-C498-4A3E-8CBE-8E97C14737A8}</t>
  </si>
  <si>
    <t>{10214986-6315-4D58-A4C8-9F11A3A41AFB}</t>
  </si>
  <si>
    <t>6</t>
  </si>
  <si>
    <t>SO 06 - Zelený pás</t>
  </si>
  <si>
    <t>{9A1AAA9E-7DC5-4310-A68A-15373F7F50DF}</t>
  </si>
  <si>
    <t>823 27</t>
  </si>
  <si>
    <t>0.rok</t>
  </si>
  <si>
    <t>{E0D78905-3E5E-4800-9051-13E3630338AF}</t>
  </si>
  <si>
    <t>1.rok</t>
  </si>
  <si>
    <t>{F7D2DA2A-AB1C-463B-B75B-409B2A66C0A1}</t>
  </si>
  <si>
    <t>2.rok</t>
  </si>
  <si>
    <t>{FC6406AB-93DD-4345-848F-87A117BACB01}</t>
  </si>
  <si>
    <t>3.rok</t>
  </si>
  <si>
    <t>{E5714A48-FA6E-4355-AC3F-7EDF4E35A017}</t>
  </si>
  <si>
    <t>{1093AC7A-AEF6-4D62-90FA-235E4E49F982}</t>
  </si>
  <si>
    <t>7a</t>
  </si>
  <si>
    <t>SO 07 Venkovní osvětlení</t>
  </si>
  <si>
    <t>{1E4FEEF4-5EA1-4AD5-8189-030DA3C241E9}</t>
  </si>
  <si>
    <t>Venkovní osvětlení</t>
  </si>
  <si>
    <t>{9CC5C57D-BBB4-436C-954F-A7811273AA98}</t>
  </si>
  <si>
    <t>{BF5378EA-59F8-4698-8E4A-D13469A433FE}</t>
  </si>
  <si>
    <t>838 9</t>
  </si>
  <si>
    <t>7b</t>
  </si>
  <si>
    <t>SO 07 Přeložka telefonního kabelu</t>
  </si>
  <si>
    <t>{A3BD951F-3C85-445B-AE44-16B8E174A7D0}</t>
  </si>
  <si>
    <t>Přeložka telefonního kabelu</t>
  </si>
  <si>
    <t>{127F8305-08C2-4931-852D-F8E7D87D3609}</t>
  </si>
  <si>
    <t>{DAFD8103-A3C3-414E-AEA8-C6443FA67BD8}</t>
  </si>
  <si>
    <t>8</t>
  </si>
  <si>
    <t>Ostatní náklady</t>
  </si>
  <si>
    <t>OST</t>
  </si>
  <si>
    <t>{E1DE4810-1F43-444B-9012-B1F42733D842}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</si>
</sst>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4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8"/>
      <color indexed="12"/>
      <name val="Wingdings 2"/>
      <family val="1"/>
    </font>
    <font>
      <sz val="10"/>
      <color indexed="56"/>
      <name val="Trebuchet MS"/>
      <family val="0"/>
    </font>
    <font>
      <sz val="10"/>
      <color indexed="55"/>
      <name val="Trebuchet M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21">
    <xf numFmtId="0" fontId="0" fillId="0" borderId="0" xfId="0" applyAlignment="1">
      <alignment vertical="top"/>
    </xf>
    <xf numFmtId="0" fontId="1" fillId="17" borderId="0" xfId="0" applyFont="1" applyFill="1" applyAlignment="1" applyProtection="1">
      <alignment horizontal="left" vertical="center"/>
      <protection/>
    </xf>
    <xf numFmtId="0" fontId="22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23" fillId="17" borderId="0" xfId="36" applyFont="1" applyFill="1" applyAlignment="1" applyProtection="1">
      <alignment horizontal="left" vertical="center"/>
      <protection/>
    </xf>
    <xf numFmtId="0" fontId="7" fillId="17" borderId="0" xfId="36" applyFill="1" applyAlignment="1" applyProtection="1">
      <alignment horizontal="left" vertical="top"/>
      <protection/>
    </xf>
    <xf numFmtId="0" fontId="0" fillId="17" borderId="0" xfId="0" applyFont="1" applyFill="1" applyAlignment="1" applyProtection="1">
      <alignment horizontal="left" vertical="top"/>
      <protection/>
    </xf>
    <xf numFmtId="0" fontId="0" fillId="17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19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24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top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top" wrapText="1"/>
      <protection/>
    </xf>
    <xf numFmtId="0" fontId="29" fillId="0" borderId="0" xfId="0" applyFont="1" applyAlignment="1" applyProtection="1">
      <alignment horizontal="left" vertical="top"/>
      <protection/>
    </xf>
    <xf numFmtId="0" fontId="29" fillId="0" borderId="0" xfId="0" applyFont="1" applyAlignment="1" applyProtection="1">
      <alignment horizontal="left" vertical="top" wrapText="1"/>
      <protection/>
    </xf>
    <xf numFmtId="0" fontId="26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18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3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4" fontId="3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right" vertical="center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165" fontId="31" fillId="0" borderId="0" xfId="0" applyNumberFormat="1" applyFont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left" vertical="center"/>
      <protection/>
    </xf>
    <xf numFmtId="164" fontId="28" fillId="0" borderId="0" xfId="0" applyNumberFormat="1" applyFont="1" applyAlignment="1" applyProtection="1">
      <alignment horizontal="right" vertical="center"/>
      <protection/>
    </xf>
    <xf numFmtId="0" fontId="31" fillId="0" borderId="14" xfId="0" applyFont="1" applyBorder="1" applyAlignment="1" applyProtection="1">
      <alignment horizontal="lef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29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29" fillId="19" borderId="18" xfId="0" applyFont="1" applyFill="1" applyBorder="1" applyAlignment="1" applyProtection="1">
      <alignment horizontal="center" vertical="center"/>
      <protection/>
    </xf>
    <xf numFmtId="0" fontId="29" fillId="19" borderId="18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164" fontId="2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19" xfId="0" applyFill="1" applyBorder="1" applyAlignment="1" applyProtection="1">
      <alignment horizontal="left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27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/>
      <protection/>
    </xf>
    <xf numFmtId="166" fontId="27" fillId="0" borderId="0" xfId="0" applyNumberFormat="1" applyFont="1" applyAlignment="1" applyProtection="1">
      <alignment horizontal="left" vertical="top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27" fillId="19" borderId="17" xfId="0" applyFont="1" applyFill="1" applyBorder="1" applyAlignment="1" applyProtection="1">
      <alignment horizontal="center" vertical="center"/>
      <protection/>
    </xf>
    <xf numFmtId="0" fontId="27" fillId="19" borderId="18" xfId="0" applyFont="1" applyFill="1" applyBorder="1" applyAlignment="1" applyProtection="1">
      <alignment horizontal="center" vertical="center"/>
      <protection/>
    </xf>
    <xf numFmtId="0" fontId="27" fillId="19" borderId="18" xfId="0" applyFont="1" applyFill="1" applyBorder="1" applyAlignment="1" applyProtection="1">
      <alignment horizontal="right" vertical="center"/>
      <protection/>
    </xf>
    <xf numFmtId="0" fontId="27" fillId="19" borderId="19" xfId="0" applyFont="1" applyFill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 wrapText="1"/>
      <protection/>
    </xf>
    <xf numFmtId="0" fontId="26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center" vertical="center"/>
      <protection/>
    </xf>
    <xf numFmtId="164" fontId="33" fillId="0" borderId="26" xfId="0" applyNumberFormat="1" applyFont="1" applyBorder="1" applyAlignment="1" applyProtection="1">
      <alignment horizontal="right" vertical="center"/>
      <protection/>
    </xf>
    <xf numFmtId="164" fontId="33" fillId="0" borderId="0" xfId="0" applyNumberFormat="1" applyFont="1" applyAlignment="1" applyProtection="1">
      <alignment horizontal="right" vertical="center"/>
      <protection/>
    </xf>
    <xf numFmtId="167" fontId="33" fillId="0" borderId="0" xfId="0" applyNumberFormat="1" applyFont="1" applyAlignment="1" applyProtection="1">
      <alignment horizontal="right" vertical="center"/>
      <protection/>
    </xf>
    <xf numFmtId="164" fontId="33" fillId="0" borderId="27" xfId="0" applyNumberFormat="1" applyFont="1" applyBorder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6" fillId="0" borderId="13" xfId="0" applyFont="1" applyBorder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37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center" vertical="center"/>
      <protection/>
    </xf>
    <xf numFmtId="164" fontId="40" fillId="0" borderId="26" xfId="0" applyNumberFormat="1" applyFont="1" applyBorder="1" applyAlignment="1" applyProtection="1">
      <alignment horizontal="right" vertical="center"/>
      <protection/>
    </xf>
    <xf numFmtId="164" fontId="40" fillId="0" borderId="0" xfId="0" applyNumberFormat="1" applyFont="1" applyAlignment="1" applyProtection="1">
      <alignment horizontal="right" vertical="center"/>
      <protection/>
    </xf>
    <xf numFmtId="167" fontId="40" fillId="0" borderId="0" xfId="0" applyNumberFormat="1" applyFont="1" applyAlignment="1" applyProtection="1">
      <alignment horizontal="right" vertical="center"/>
      <protection/>
    </xf>
    <xf numFmtId="164" fontId="40" fillId="0" borderId="27" xfId="0" applyNumberFormat="1" applyFont="1" applyBorder="1" applyAlignment="1" applyProtection="1">
      <alignment horizontal="right" vertical="center"/>
      <protection/>
    </xf>
    <xf numFmtId="0" fontId="41" fillId="0" borderId="0" xfId="36" applyFont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 vertical="center"/>
      <protection/>
    </xf>
    <xf numFmtId="164" fontId="43" fillId="0" borderId="26" xfId="0" applyNumberFormat="1" applyFont="1" applyBorder="1" applyAlignment="1" applyProtection="1">
      <alignment horizontal="right" vertical="center"/>
      <protection/>
    </xf>
    <xf numFmtId="164" fontId="43" fillId="0" borderId="0" xfId="0" applyNumberFormat="1" applyFont="1" applyAlignment="1" applyProtection="1">
      <alignment horizontal="right" vertical="center"/>
      <protection/>
    </xf>
    <xf numFmtId="167" fontId="43" fillId="0" borderId="0" xfId="0" applyNumberFormat="1" applyFont="1" applyAlignment="1" applyProtection="1">
      <alignment horizontal="right" vertical="center"/>
      <protection/>
    </xf>
    <xf numFmtId="164" fontId="43" fillId="0" borderId="27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164" fontId="40" fillId="0" borderId="31" xfId="0" applyNumberFormat="1" applyFont="1" applyBorder="1" applyAlignment="1" applyProtection="1">
      <alignment horizontal="right" vertical="center"/>
      <protection/>
    </xf>
    <xf numFmtId="164" fontId="40" fillId="0" borderId="32" xfId="0" applyNumberFormat="1" applyFont="1" applyBorder="1" applyAlignment="1" applyProtection="1">
      <alignment horizontal="right" vertical="center"/>
      <protection/>
    </xf>
    <xf numFmtId="167" fontId="40" fillId="0" borderId="32" xfId="0" applyNumberFormat="1" applyFont="1" applyBorder="1" applyAlignment="1" applyProtection="1">
      <alignment horizontal="right" vertical="center"/>
      <protection/>
    </xf>
    <xf numFmtId="164" fontId="40" fillId="0" borderId="33" xfId="0" applyNumberFormat="1" applyFont="1" applyBorder="1" applyAlignment="1" applyProtection="1">
      <alignment horizontal="right" vertical="center"/>
      <protection/>
    </xf>
    <xf numFmtId="49" fontId="27" fillId="18" borderId="0" xfId="0" applyNumberFormat="1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49" fontId="27" fillId="18" borderId="0" xfId="0" applyNumberFormat="1" applyFont="1" applyFill="1" applyAlignment="1" applyProtection="1">
      <alignment horizontal="left" vertical="top"/>
      <protection locked="0"/>
    </xf>
    <xf numFmtId="164" fontId="34" fillId="0" borderId="0" xfId="0" applyNumberFormat="1" applyFont="1" applyAlignment="1" applyProtection="1">
      <alignment horizontal="right"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164" fontId="38" fillId="0" borderId="0" xfId="0" applyNumberFormat="1" applyFont="1" applyAlignment="1" applyProtection="1">
      <alignment horizontal="righ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164" fontId="42" fillId="0" borderId="0" xfId="0" applyNumberFormat="1" applyFont="1" applyAlignment="1" applyProtection="1">
      <alignment horizontal="righ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D4EC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D4ECB.tmp" descr="D:\KROSplusData\System\Temp\radD4EC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3712\Documents\Severoz&#225;padn&#237;_&#268;echy\012%20-%20&#218;steck&#253;%20kraj\Lom%20z&#225;pad%20-%20individu&#225;l.%20v&#253;stavba\Opakovan&#233;%20zad&#225;n&#237;\Individu&#225;ln&#237;%20v&#253;stavba%20Lom%20z&#225;pad%20zad&#225;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- Propustek -  Lomský p..."/>
      <sheetName val="2 - Vedlejší náklady"/>
      <sheetName val="1 - Úprava koryta potoka"/>
      <sheetName val="2 - Vedlejší náklady_01"/>
      <sheetName val="1 - Příjezdová komunikace"/>
      <sheetName val="2 - Vedlejší náklady_02"/>
      <sheetName val="1 - Chodníky"/>
      <sheetName val="2 - Vedlejší náklady_03"/>
      <sheetName val="1 - Dešťová kanalizace"/>
      <sheetName val="2 - Přeložka vodovodu DN 100"/>
      <sheetName val="3 - Přeložka vodovodu DN 150"/>
      <sheetName val="4 - Vedlejší náklady"/>
      <sheetName val="1 - Terénní úpravy vč. de..."/>
      <sheetName val="2 - Vedlejší náklady_04"/>
      <sheetName val="0 - 0.rok"/>
      <sheetName val="1 - 1.rok"/>
      <sheetName val="2 - 2.rok"/>
      <sheetName val="3 - 3.rok"/>
      <sheetName val="4 - Vedlejší náklady_01"/>
      <sheetName val="1 - Venkovní osvětlení"/>
      <sheetName val="2 - Vedlejší náklady_05"/>
      <sheetName val="1 - Přeložka telefonního ..."/>
      <sheetName val="2 - Vedlejší náklady_06"/>
      <sheetName val="8 - Ostatní náklady"/>
      <sheetName val="Pokyny pro vyplnění"/>
    </sheetNames>
    <sheetDataSet>
      <sheetData sheetId="0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94">
          <cell r="P94">
            <v>0</v>
          </cell>
        </row>
      </sheetData>
      <sheetData sheetId="1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82">
          <cell r="P82">
            <v>0</v>
          </cell>
        </row>
      </sheetData>
      <sheetData sheetId="2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86">
          <cell r="P86">
            <v>0</v>
          </cell>
        </row>
      </sheetData>
      <sheetData sheetId="3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82">
          <cell r="P82">
            <v>0</v>
          </cell>
        </row>
      </sheetData>
      <sheetData sheetId="4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89">
          <cell r="P89">
            <v>0</v>
          </cell>
        </row>
      </sheetData>
      <sheetData sheetId="5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82">
          <cell r="P82">
            <v>0</v>
          </cell>
        </row>
      </sheetData>
      <sheetData sheetId="6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86">
          <cell r="P86">
            <v>0</v>
          </cell>
        </row>
      </sheetData>
      <sheetData sheetId="7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82">
          <cell r="P82">
            <v>0</v>
          </cell>
        </row>
      </sheetData>
      <sheetData sheetId="8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88">
          <cell r="P88">
            <v>0</v>
          </cell>
        </row>
      </sheetData>
      <sheetData sheetId="9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92">
          <cell r="P92">
            <v>0</v>
          </cell>
        </row>
      </sheetData>
      <sheetData sheetId="10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88">
          <cell r="P88">
            <v>0</v>
          </cell>
        </row>
      </sheetData>
      <sheetData sheetId="11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82">
          <cell r="P82">
            <v>0</v>
          </cell>
        </row>
      </sheetData>
      <sheetData sheetId="12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85">
          <cell r="P85">
            <v>0</v>
          </cell>
        </row>
      </sheetData>
      <sheetData sheetId="13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82">
          <cell r="P82">
            <v>0</v>
          </cell>
        </row>
      </sheetData>
      <sheetData sheetId="14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85">
          <cell r="P85">
            <v>0</v>
          </cell>
        </row>
      </sheetData>
      <sheetData sheetId="15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85">
          <cell r="P85">
            <v>0</v>
          </cell>
        </row>
      </sheetData>
      <sheetData sheetId="16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85">
          <cell r="P85">
            <v>0</v>
          </cell>
        </row>
      </sheetData>
      <sheetData sheetId="17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84">
          <cell r="P84">
            <v>0</v>
          </cell>
        </row>
      </sheetData>
      <sheetData sheetId="18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82">
          <cell r="P82">
            <v>0</v>
          </cell>
        </row>
      </sheetData>
      <sheetData sheetId="19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88">
          <cell r="P88">
            <v>0</v>
          </cell>
        </row>
      </sheetData>
      <sheetData sheetId="20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82">
          <cell r="P82">
            <v>0</v>
          </cell>
        </row>
      </sheetData>
      <sheetData sheetId="21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88">
          <cell r="P88">
            <v>0</v>
          </cell>
        </row>
      </sheetData>
      <sheetData sheetId="22">
        <row r="29">
          <cell r="J29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</row>
        <row r="82">
          <cell r="P82">
            <v>0</v>
          </cell>
        </row>
      </sheetData>
      <sheetData sheetId="23">
        <row r="27">
          <cell r="J27">
            <v>0</v>
          </cell>
        </row>
        <row r="30">
          <cell r="F30">
            <v>0</v>
          </cell>
          <cell r="J30">
            <v>0</v>
          </cell>
        </row>
        <row r="31">
          <cell r="F31">
            <v>0</v>
          </cell>
          <cell r="J31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</row>
        <row r="77">
          <cell r="P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showGridLines="0" tabSelected="1" zoomScalePageLayoutView="0" workbookViewId="0" topLeftCell="A1">
      <pane ySplit="1" topLeftCell="BM47" activePane="bottomLeft" state="frozen"/>
      <selection pane="topLeft" activeCell="A1" sqref="A1"/>
      <selection pane="bottomLeft" activeCell="AN51" sqref="AN51:AP84"/>
    </sheetView>
  </sheetViews>
  <sheetFormatPr defaultColWidth="9.33203125" defaultRowHeight="14.25" customHeight="1"/>
  <cols>
    <col min="1" max="1" width="8.33203125" style="8" customWidth="1"/>
    <col min="2" max="2" width="1.66796875" style="8" customWidth="1"/>
    <col min="3" max="3" width="4.16015625" style="8" customWidth="1"/>
    <col min="4" max="33" width="2.66015625" style="8" customWidth="1"/>
    <col min="34" max="34" width="3.33203125" style="8" customWidth="1"/>
    <col min="35" max="35" width="31.66015625" style="8" customWidth="1"/>
    <col min="36" max="37" width="2.5" style="8" customWidth="1"/>
    <col min="38" max="38" width="8.33203125" style="8" customWidth="1"/>
    <col min="39" max="39" width="3.33203125" style="8" customWidth="1"/>
    <col min="40" max="40" width="13.33203125" style="8" customWidth="1"/>
    <col min="41" max="41" width="7.5" style="8" customWidth="1"/>
    <col min="42" max="42" width="4.16015625" style="8" customWidth="1"/>
    <col min="43" max="43" width="15.66015625" style="8" customWidth="1"/>
    <col min="44" max="44" width="13.66015625" style="8" customWidth="1"/>
    <col min="45" max="46" width="25.83203125" style="8" hidden="1" customWidth="1"/>
    <col min="47" max="47" width="25" style="8" hidden="1" customWidth="1"/>
    <col min="48" max="52" width="21.66015625" style="8" hidden="1" customWidth="1"/>
    <col min="53" max="53" width="19.16015625" style="8" hidden="1" customWidth="1"/>
    <col min="54" max="54" width="25" style="8" hidden="1" customWidth="1"/>
    <col min="55" max="56" width="19.16015625" style="8" hidden="1" customWidth="1"/>
    <col min="57" max="57" width="66.5" style="8" customWidth="1"/>
    <col min="58" max="70" width="10.66015625" style="28" customWidth="1"/>
    <col min="71" max="91" width="10.66015625" style="8" hidden="1" customWidth="1"/>
    <col min="92" max="16384" width="9.33203125" style="28" customWidth="1"/>
  </cols>
  <sheetData>
    <row r="1" spans="1:256" s="7" customFormat="1" ht="22.5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1" t="s">
        <v>4</v>
      </c>
      <c r="BB1" s="1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1" t="s">
        <v>5</v>
      </c>
      <c r="BU1" s="1" t="s">
        <v>5</v>
      </c>
      <c r="BV1" s="1" t="s">
        <v>6</v>
      </c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3:72" s="8" customFormat="1" ht="37.5" customHeight="1">
      <c r="C2" s="8"/>
      <c r="AR2" s="9" t="s">
        <v>7</v>
      </c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S2" s="11" t="s">
        <v>8</v>
      </c>
      <c r="BT2" s="11" t="s">
        <v>9</v>
      </c>
    </row>
    <row r="3" spans="2:72" s="8" customFormat="1" ht="7.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BS3" s="11" t="s">
        <v>8</v>
      </c>
      <c r="BT3" s="11" t="s">
        <v>10</v>
      </c>
    </row>
    <row r="4" spans="2:71" s="8" customFormat="1" ht="37.5" customHeight="1">
      <c r="B4" s="15"/>
      <c r="D4" s="16" t="s">
        <v>11</v>
      </c>
      <c r="AQ4" s="17"/>
      <c r="AS4" s="18" t="s">
        <v>12</v>
      </c>
      <c r="BE4" s="19" t="s">
        <v>13</v>
      </c>
      <c r="BS4" s="11" t="s">
        <v>14</v>
      </c>
    </row>
    <row r="5" spans="2:71" s="8" customFormat="1" ht="15" customHeight="1">
      <c r="B5" s="15"/>
      <c r="D5" s="20" t="s">
        <v>15</v>
      </c>
      <c r="K5" s="21" t="s">
        <v>16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Q5" s="17"/>
      <c r="BE5" s="22" t="s">
        <v>17</v>
      </c>
      <c r="BS5" s="11" t="s">
        <v>8</v>
      </c>
    </row>
    <row r="6" spans="2:71" s="8" customFormat="1" ht="37.5" customHeight="1">
      <c r="B6" s="15"/>
      <c r="D6" s="23" t="s">
        <v>18</v>
      </c>
      <c r="K6" s="24" t="s">
        <v>19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Q6" s="17"/>
      <c r="BE6" s="10"/>
      <c r="BS6" s="11" t="s">
        <v>20</v>
      </c>
    </row>
    <row r="7" spans="2:71" s="8" customFormat="1" ht="15" customHeight="1">
      <c r="B7" s="15"/>
      <c r="D7" s="25" t="s">
        <v>21</v>
      </c>
      <c r="K7" s="26"/>
      <c r="AK7" s="25" t="s">
        <v>22</v>
      </c>
      <c r="AN7" s="26"/>
      <c r="AQ7" s="17"/>
      <c r="BE7" s="10"/>
      <c r="BS7" s="11" t="s">
        <v>23</v>
      </c>
    </row>
    <row r="8" spans="2:71" s="8" customFormat="1" ht="15" customHeight="1">
      <c r="B8" s="15"/>
      <c r="D8" s="25" t="s">
        <v>24</v>
      </c>
      <c r="K8" s="26" t="s">
        <v>25</v>
      </c>
      <c r="AK8" s="25" t="s">
        <v>26</v>
      </c>
      <c r="AN8" s="27" t="s">
        <v>27</v>
      </c>
      <c r="AQ8" s="17"/>
      <c r="BE8" s="10"/>
      <c r="BS8" s="11" t="s">
        <v>28</v>
      </c>
    </row>
    <row r="9" spans="2:71" s="8" customFormat="1" ht="15" customHeight="1">
      <c r="B9" s="15"/>
      <c r="AQ9" s="17"/>
      <c r="BE9" s="10"/>
      <c r="BS9" s="11" t="s">
        <v>29</v>
      </c>
    </row>
    <row r="10" spans="2:71" s="8" customFormat="1" ht="15" customHeight="1">
      <c r="B10" s="15"/>
      <c r="D10" s="25" t="s">
        <v>30</v>
      </c>
      <c r="AK10" s="25" t="s">
        <v>31</v>
      </c>
      <c r="AN10" s="26"/>
      <c r="AQ10" s="17"/>
      <c r="BE10" s="10"/>
      <c r="BS10" s="11" t="s">
        <v>20</v>
      </c>
    </row>
    <row r="11" spans="2:71" s="8" customFormat="1" ht="19.5" customHeight="1">
      <c r="B11" s="15"/>
      <c r="E11" s="26" t="s">
        <v>32</v>
      </c>
      <c r="AK11" s="25" t="s">
        <v>33</v>
      </c>
      <c r="AN11" s="26"/>
      <c r="AQ11" s="17"/>
      <c r="BE11" s="10"/>
      <c r="BS11" s="11" t="s">
        <v>20</v>
      </c>
    </row>
    <row r="12" spans="2:71" s="8" customFormat="1" ht="7.5" customHeight="1">
      <c r="B12" s="15"/>
      <c r="AQ12" s="17"/>
      <c r="BE12" s="10"/>
      <c r="BS12" s="11" t="s">
        <v>20</v>
      </c>
    </row>
    <row r="13" spans="2:71" s="8" customFormat="1" ht="15" customHeight="1">
      <c r="B13" s="15"/>
      <c r="D13" s="25" t="s">
        <v>34</v>
      </c>
      <c r="AK13" s="25" t="s">
        <v>31</v>
      </c>
      <c r="AN13" s="114" t="s">
        <v>35</v>
      </c>
      <c r="AQ13" s="17"/>
      <c r="BE13" s="10"/>
      <c r="BS13" s="11" t="s">
        <v>20</v>
      </c>
    </row>
    <row r="14" spans="2:71" s="8" customFormat="1" ht="15.75" customHeight="1">
      <c r="B14" s="15"/>
      <c r="E14" s="112" t="s">
        <v>35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25" t="s">
        <v>33</v>
      </c>
      <c r="AN14" s="114" t="s">
        <v>35</v>
      </c>
      <c r="AQ14" s="17"/>
      <c r="BE14" s="10"/>
      <c r="BS14" s="11" t="s">
        <v>20</v>
      </c>
    </row>
    <row r="15" spans="2:71" s="8" customFormat="1" ht="7.5" customHeight="1">
      <c r="B15" s="15"/>
      <c r="AQ15" s="17"/>
      <c r="BE15" s="10"/>
      <c r="BS15" s="11" t="s">
        <v>5</v>
      </c>
    </row>
    <row r="16" spans="2:71" s="8" customFormat="1" ht="15" customHeight="1">
      <c r="B16" s="15"/>
      <c r="D16" s="25" t="s">
        <v>36</v>
      </c>
      <c r="AK16" s="25" t="s">
        <v>31</v>
      </c>
      <c r="AN16" s="26"/>
      <c r="AQ16" s="17"/>
      <c r="BE16" s="10"/>
      <c r="BS16" s="11" t="s">
        <v>5</v>
      </c>
    </row>
    <row r="17" spans="2:71" ht="19.5" customHeight="1">
      <c r="B17" s="15"/>
      <c r="E17" s="26" t="s">
        <v>37</v>
      </c>
      <c r="AK17" s="25" t="s">
        <v>33</v>
      </c>
      <c r="AN17" s="26"/>
      <c r="AQ17" s="17"/>
      <c r="BE17" s="10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11" t="s">
        <v>38</v>
      </c>
    </row>
    <row r="18" spans="2:71" ht="7.5" customHeight="1">
      <c r="B18" s="15"/>
      <c r="AQ18" s="17"/>
      <c r="BE18" s="10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11" t="s">
        <v>8</v>
      </c>
    </row>
    <row r="19" spans="2:71" ht="15" customHeight="1">
      <c r="B19" s="15"/>
      <c r="D19" s="25" t="s">
        <v>39</v>
      </c>
      <c r="AQ19" s="17"/>
      <c r="BE19" s="10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11" t="s">
        <v>20</v>
      </c>
    </row>
    <row r="20" spans="2:71" ht="124.5" customHeight="1">
      <c r="B20" s="15"/>
      <c r="E20" s="29" t="s">
        <v>40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Q20" s="17"/>
      <c r="BE20" s="10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11" t="s">
        <v>5</v>
      </c>
    </row>
    <row r="21" spans="2:70" ht="7.5" customHeight="1">
      <c r="B21" s="15"/>
      <c r="AQ21" s="17"/>
      <c r="BE21" s="10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</row>
    <row r="22" spans="2:70" ht="7.5" customHeight="1">
      <c r="B22" s="1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Q22" s="17"/>
      <c r="BE22" s="10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2:57" s="11" customFormat="1" ht="27" customHeight="1">
      <c r="B23" s="31"/>
      <c r="D23" s="32" t="s">
        <v>41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4">
        <f>ROUNDUP($AG$51,2)</f>
        <v>0</v>
      </c>
      <c r="AL23" s="35"/>
      <c r="AM23" s="35"/>
      <c r="AN23" s="35"/>
      <c r="AO23" s="35"/>
      <c r="AQ23" s="36"/>
      <c r="BE23" s="37"/>
    </row>
    <row r="24" spans="2:57" s="11" customFormat="1" ht="7.5" customHeight="1">
      <c r="B24" s="31"/>
      <c r="AQ24" s="36"/>
      <c r="BE24" s="37"/>
    </row>
    <row r="25" spans="2:57" s="11" customFormat="1" ht="14.25" customHeight="1">
      <c r="B25" s="31"/>
      <c r="L25" s="38" t="s">
        <v>42</v>
      </c>
      <c r="M25" s="37"/>
      <c r="N25" s="37"/>
      <c r="O25" s="37"/>
      <c r="W25" s="38" t="s">
        <v>43</v>
      </c>
      <c r="X25" s="37"/>
      <c r="Y25" s="37"/>
      <c r="Z25" s="37"/>
      <c r="AA25" s="37"/>
      <c r="AB25" s="37"/>
      <c r="AC25" s="37"/>
      <c r="AD25" s="37"/>
      <c r="AE25" s="37"/>
      <c r="AK25" s="38" t="s">
        <v>44</v>
      </c>
      <c r="AL25" s="37"/>
      <c r="AM25" s="37"/>
      <c r="AN25" s="37"/>
      <c r="AO25" s="37"/>
      <c r="AQ25" s="36"/>
      <c r="BE25" s="37"/>
    </row>
    <row r="26" spans="2:57" s="11" customFormat="1" ht="15" customHeight="1">
      <c r="B26" s="39"/>
      <c r="D26" s="40" t="s">
        <v>45</v>
      </c>
      <c r="F26" s="40" t="s">
        <v>46</v>
      </c>
      <c r="L26" s="41">
        <v>0.21</v>
      </c>
      <c r="M26" s="42"/>
      <c r="N26" s="42"/>
      <c r="O26" s="42"/>
      <c r="W26" s="43">
        <f>ROUNDUP($AZ$51,2)</f>
        <v>0</v>
      </c>
      <c r="X26" s="42"/>
      <c r="Y26" s="42"/>
      <c r="Z26" s="42"/>
      <c r="AA26" s="42"/>
      <c r="AB26" s="42"/>
      <c r="AC26" s="42"/>
      <c r="AD26" s="42"/>
      <c r="AE26" s="42"/>
      <c r="AK26" s="43">
        <f>ROUNDUP($AV$51,1)</f>
        <v>0</v>
      </c>
      <c r="AL26" s="42"/>
      <c r="AM26" s="42"/>
      <c r="AN26" s="42"/>
      <c r="AO26" s="42"/>
      <c r="AQ26" s="44"/>
      <c r="BE26" s="42"/>
    </row>
    <row r="27" spans="2:57" s="11" customFormat="1" ht="15" customHeight="1">
      <c r="B27" s="39"/>
      <c r="F27" s="40" t="s">
        <v>47</v>
      </c>
      <c r="L27" s="41">
        <v>0.15</v>
      </c>
      <c r="M27" s="42"/>
      <c r="N27" s="42"/>
      <c r="O27" s="42"/>
      <c r="W27" s="43">
        <f>ROUNDUP($BA$51,2)</f>
        <v>0</v>
      </c>
      <c r="X27" s="42"/>
      <c r="Y27" s="42"/>
      <c r="Z27" s="42"/>
      <c r="AA27" s="42"/>
      <c r="AB27" s="42"/>
      <c r="AC27" s="42"/>
      <c r="AD27" s="42"/>
      <c r="AE27" s="42"/>
      <c r="AK27" s="43">
        <f>ROUNDUP($AW$51,1)</f>
        <v>0</v>
      </c>
      <c r="AL27" s="42"/>
      <c r="AM27" s="42"/>
      <c r="AN27" s="42"/>
      <c r="AO27" s="42"/>
      <c r="AQ27" s="44"/>
      <c r="BE27" s="42"/>
    </row>
    <row r="28" spans="2:57" s="11" customFormat="1" ht="15" customHeight="1" hidden="1">
      <c r="B28" s="39"/>
      <c r="F28" s="40" t="s">
        <v>48</v>
      </c>
      <c r="L28" s="41">
        <v>0.21</v>
      </c>
      <c r="M28" s="42"/>
      <c r="N28" s="42"/>
      <c r="O28" s="42"/>
      <c r="W28" s="43">
        <f>ROUNDUP($BB$51,2)</f>
        <v>0</v>
      </c>
      <c r="X28" s="42"/>
      <c r="Y28" s="42"/>
      <c r="Z28" s="42"/>
      <c r="AA28" s="42"/>
      <c r="AB28" s="42"/>
      <c r="AC28" s="42"/>
      <c r="AD28" s="42"/>
      <c r="AE28" s="42"/>
      <c r="AK28" s="43">
        <v>0</v>
      </c>
      <c r="AL28" s="42"/>
      <c r="AM28" s="42"/>
      <c r="AN28" s="42"/>
      <c r="AO28" s="42"/>
      <c r="AQ28" s="44"/>
      <c r="BE28" s="42"/>
    </row>
    <row r="29" spans="2:57" s="11" customFormat="1" ht="15" customHeight="1" hidden="1">
      <c r="B29" s="39"/>
      <c r="F29" s="40" t="s">
        <v>49</v>
      </c>
      <c r="L29" s="41">
        <v>0.15</v>
      </c>
      <c r="M29" s="42"/>
      <c r="N29" s="42"/>
      <c r="O29" s="42"/>
      <c r="W29" s="43">
        <f>ROUNDUP($BC$51,2)</f>
        <v>0</v>
      </c>
      <c r="X29" s="42"/>
      <c r="Y29" s="42"/>
      <c r="Z29" s="42"/>
      <c r="AA29" s="42"/>
      <c r="AB29" s="42"/>
      <c r="AC29" s="42"/>
      <c r="AD29" s="42"/>
      <c r="AE29" s="42"/>
      <c r="AK29" s="43">
        <v>0</v>
      </c>
      <c r="AL29" s="42"/>
      <c r="AM29" s="42"/>
      <c r="AN29" s="42"/>
      <c r="AO29" s="42"/>
      <c r="AQ29" s="44"/>
      <c r="BE29" s="42"/>
    </row>
    <row r="30" spans="2:57" s="11" customFormat="1" ht="15" customHeight="1" hidden="1">
      <c r="B30" s="39"/>
      <c r="F30" s="40" t="s">
        <v>50</v>
      </c>
      <c r="L30" s="41">
        <v>0</v>
      </c>
      <c r="M30" s="42"/>
      <c r="N30" s="42"/>
      <c r="O30" s="42"/>
      <c r="W30" s="43">
        <f>ROUNDUP($BD$51,2)</f>
        <v>0</v>
      </c>
      <c r="X30" s="42"/>
      <c r="Y30" s="42"/>
      <c r="Z30" s="42"/>
      <c r="AA30" s="42"/>
      <c r="AB30" s="42"/>
      <c r="AC30" s="42"/>
      <c r="AD30" s="42"/>
      <c r="AE30" s="42"/>
      <c r="AK30" s="43">
        <v>0</v>
      </c>
      <c r="AL30" s="42"/>
      <c r="AM30" s="42"/>
      <c r="AN30" s="42"/>
      <c r="AO30" s="42"/>
      <c r="AQ30" s="44"/>
      <c r="BE30" s="42"/>
    </row>
    <row r="31" spans="2:57" s="11" customFormat="1" ht="7.5" customHeight="1">
      <c r="B31" s="31"/>
      <c r="AQ31" s="36"/>
      <c r="BE31" s="37"/>
    </row>
    <row r="32" spans="2:57" s="11" customFormat="1" ht="27" customHeight="1">
      <c r="B32" s="31"/>
      <c r="C32" s="45"/>
      <c r="D32" s="46" t="s">
        <v>51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52</v>
      </c>
      <c r="U32" s="47"/>
      <c r="V32" s="47"/>
      <c r="W32" s="47"/>
      <c r="X32" s="49" t="s">
        <v>53</v>
      </c>
      <c r="Y32" s="50"/>
      <c r="Z32" s="50"/>
      <c r="AA32" s="50"/>
      <c r="AB32" s="50"/>
      <c r="AC32" s="47"/>
      <c r="AD32" s="47"/>
      <c r="AE32" s="47"/>
      <c r="AF32" s="47"/>
      <c r="AG32" s="47"/>
      <c r="AH32" s="47"/>
      <c r="AI32" s="47"/>
      <c r="AJ32" s="47"/>
      <c r="AK32" s="51">
        <f>SUM($AK$23:$AK$30)</f>
        <v>0</v>
      </c>
      <c r="AL32" s="50"/>
      <c r="AM32" s="50"/>
      <c r="AN32" s="50"/>
      <c r="AO32" s="52"/>
      <c r="AP32" s="45"/>
      <c r="AQ32" s="53"/>
      <c r="BE32" s="37"/>
    </row>
    <row r="33" spans="2:43" s="11" customFormat="1" ht="7.5" customHeight="1">
      <c r="B33" s="31"/>
      <c r="AQ33" s="36"/>
    </row>
    <row r="34" spans="2:43" s="11" customFormat="1" ht="7.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1" customFormat="1" ht="7.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31"/>
    </row>
    <row r="39" spans="2:44" s="11" customFormat="1" ht="37.5" customHeight="1">
      <c r="B39" s="31"/>
      <c r="C39" s="16" t="s">
        <v>54</v>
      </c>
      <c r="AR39" s="31"/>
    </row>
    <row r="40" spans="2:44" s="11" customFormat="1" ht="7.5" customHeight="1">
      <c r="B40" s="31"/>
      <c r="AR40" s="31"/>
    </row>
    <row r="41" spans="2:44" s="26" customFormat="1" ht="15" customHeight="1">
      <c r="B41" s="59"/>
      <c r="C41" s="25" t="s">
        <v>15</v>
      </c>
      <c r="L41" s="26" t="str">
        <f>$K$5</f>
        <v>4306</v>
      </c>
      <c r="AR41" s="59"/>
    </row>
    <row r="42" spans="2:44" s="60" customFormat="1" ht="37.5" customHeight="1">
      <c r="B42" s="61"/>
      <c r="C42" s="60" t="s">
        <v>18</v>
      </c>
      <c r="L42" s="62" t="str">
        <f>$K$6</f>
        <v>Individuální výstavba Lom západ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R42" s="61"/>
    </row>
    <row r="43" spans="2:44" s="11" customFormat="1" ht="7.5" customHeight="1">
      <c r="B43" s="31"/>
      <c r="AR43" s="31"/>
    </row>
    <row r="44" spans="2:44" s="11" customFormat="1" ht="15.75" customHeight="1">
      <c r="B44" s="31"/>
      <c r="C44" s="25" t="s">
        <v>24</v>
      </c>
      <c r="L44" s="63" t="str">
        <f>IF($K$8="","",$K$8)</f>
        <v> </v>
      </c>
      <c r="AI44" s="25" t="s">
        <v>26</v>
      </c>
      <c r="AM44" s="64" t="str">
        <f>IF($AN$8="","",$AN$8)</f>
        <v>31.03.2015</v>
      </c>
      <c r="AN44" s="37"/>
      <c r="AR44" s="31"/>
    </row>
    <row r="45" spans="2:44" s="11" customFormat="1" ht="7.5" customHeight="1">
      <c r="B45" s="31"/>
      <c r="AR45" s="31"/>
    </row>
    <row r="46" spans="2:56" s="11" customFormat="1" ht="18.75" customHeight="1">
      <c r="B46" s="31"/>
      <c r="C46" s="25" t="s">
        <v>30</v>
      </c>
      <c r="L46" s="26" t="str">
        <f>IF($E$11="","",$E$11)</f>
        <v>Město Lom</v>
      </c>
      <c r="AI46" s="25" t="s">
        <v>36</v>
      </c>
      <c r="AM46" s="21" t="str">
        <f>IF($E$17="","",$E$17)</f>
        <v>Báňské projekty Teplice a.s.</v>
      </c>
      <c r="AN46" s="37"/>
      <c r="AO46" s="37"/>
      <c r="AP46" s="37"/>
      <c r="AR46" s="31"/>
      <c r="AS46" s="65" t="s">
        <v>55</v>
      </c>
      <c r="AT46" s="66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1" customFormat="1" ht="15.75" customHeight="1">
      <c r="B47" s="31"/>
      <c r="C47" s="25" t="s">
        <v>34</v>
      </c>
      <c r="L47" s="26">
        <f>IF($E$14="Vyplň údaj","",$E$14)</f>
      </c>
      <c r="AR47" s="31"/>
      <c r="AS47" s="69"/>
      <c r="AT47" s="37"/>
      <c r="BD47" s="70"/>
    </row>
    <row r="48" spans="2:56" s="11" customFormat="1" ht="12" customHeight="1">
      <c r="B48" s="31"/>
      <c r="AR48" s="31"/>
      <c r="AS48" s="69"/>
      <c r="AT48" s="37"/>
      <c r="BD48" s="70"/>
    </row>
    <row r="49" spans="2:57" s="11" customFormat="1" ht="30" customHeight="1">
      <c r="B49" s="31"/>
      <c r="C49" s="71" t="s">
        <v>56</v>
      </c>
      <c r="D49" s="50"/>
      <c r="E49" s="50"/>
      <c r="F49" s="50"/>
      <c r="G49" s="50"/>
      <c r="H49" s="47"/>
      <c r="I49" s="72" t="s">
        <v>57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73" t="s">
        <v>58</v>
      </c>
      <c r="AH49" s="50"/>
      <c r="AI49" s="50"/>
      <c r="AJ49" s="50"/>
      <c r="AK49" s="50"/>
      <c r="AL49" s="50"/>
      <c r="AM49" s="50"/>
      <c r="AN49" s="72" t="s">
        <v>59</v>
      </c>
      <c r="AO49" s="50"/>
      <c r="AP49" s="50"/>
      <c r="AQ49" s="74" t="s">
        <v>60</v>
      </c>
      <c r="AR49" s="31"/>
      <c r="AS49" s="75" t="s">
        <v>61</v>
      </c>
      <c r="AT49" s="76" t="s">
        <v>62</v>
      </c>
      <c r="AU49" s="76" t="s">
        <v>63</v>
      </c>
      <c r="AV49" s="76" t="s">
        <v>64</v>
      </c>
      <c r="AW49" s="76" t="s">
        <v>65</v>
      </c>
      <c r="AX49" s="76" t="s">
        <v>66</v>
      </c>
      <c r="AY49" s="76" t="s">
        <v>67</v>
      </c>
      <c r="AZ49" s="76" t="s">
        <v>68</v>
      </c>
      <c r="BA49" s="76" t="s">
        <v>69</v>
      </c>
      <c r="BB49" s="76" t="s">
        <v>70</v>
      </c>
      <c r="BC49" s="76" t="s">
        <v>71</v>
      </c>
      <c r="BD49" s="77" t="s">
        <v>72</v>
      </c>
      <c r="BE49" s="78"/>
    </row>
    <row r="50" spans="2:56" s="11" customFormat="1" ht="12" customHeight="1">
      <c r="B50" s="31"/>
      <c r="AR50" s="31"/>
      <c r="AS50" s="79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76" s="60" customFormat="1" ht="33" customHeight="1">
      <c r="B51" s="61"/>
      <c r="C51" s="80" t="s">
        <v>73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115">
        <f>ROUNDUP($AG$52+$AG$55+$AG$58+$AG$61+$AG$64+$AG$69+$AG$72+$AG$78+$AG$81+$AG$84,2)</f>
        <v>0</v>
      </c>
      <c r="AH51" s="116"/>
      <c r="AI51" s="116"/>
      <c r="AJ51" s="116"/>
      <c r="AK51" s="116"/>
      <c r="AL51" s="116"/>
      <c r="AM51" s="116"/>
      <c r="AN51" s="115">
        <f>SUM($AG$51,$AT$51)</f>
        <v>0</v>
      </c>
      <c r="AO51" s="116"/>
      <c r="AP51" s="116"/>
      <c r="AQ51" s="81"/>
      <c r="AR51" s="61"/>
      <c r="AS51" s="82">
        <f>ROUNDUP($AS$52+$AS$55+$AS$58+$AS$61+$AS$64+$AS$69+$AS$72+$AS$78+$AS$81+$AS$84,2)</f>
        <v>0</v>
      </c>
      <c r="AT51" s="83">
        <f>ROUNDUP(SUM($AV$51:$AW$51),1)</f>
        <v>0</v>
      </c>
      <c r="AU51" s="84">
        <f>ROUNDUP($AU$52+$AU$55+$AU$58+$AU$61+$AU$64+$AU$69+$AU$72+$AU$78+$AU$81+$AU$84,5)</f>
        <v>0</v>
      </c>
      <c r="AV51" s="83">
        <f>ROUNDUP($AZ$51*$L$26,1)</f>
        <v>0</v>
      </c>
      <c r="AW51" s="83">
        <f>ROUNDUP($BA$51*$L$27,1)</f>
        <v>0</v>
      </c>
      <c r="AX51" s="83">
        <f>ROUNDUP($BB$51*$L$26,1)</f>
        <v>0</v>
      </c>
      <c r="AY51" s="83">
        <f>ROUNDUP($BC$51*$L$27,1)</f>
        <v>0</v>
      </c>
      <c r="AZ51" s="83">
        <f>ROUNDUP($AZ$52+$AZ$55+$AZ$58+$AZ$61+$AZ$64+$AZ$69+$AZ$72+$AZ$78+$AZ$81+$AZ$84,2)</f>
        <v>0</v>
      </c>
      <c r="BA51" s="83">
        <f>ROUNDUP($BA$52+$BA$55+$BA$58+$BA$61+$BA$64+$BA$69+$BA$72+$BA$78+$BA$81+$BA$84,2)</f>
        <v>0</v>
      </c>
      <c r="BB51" s="83">
        <f>ROUNDUP($BB$52+$BB$55+$BB$58+$BB$61+$BB$64+$BB$69+$BB$72+$BB$78+$BB$81+$BB$84,2)</f>
        <v>0</v>
      </c>
      <c r="BC51" s="83">
        <f>ROUNDUP($BC$52+$BC$55+$BC$58+$BC$61+$BC$64+$BC$69+$BC$72+$BC$78+$BC$81+$BC$84,2)</f>
        <v>0</v>
      </c>
      <c r="BD51" s="85">
        <f>ROUNDUP($BD$52+$BD$55+$BD$58+$BD$61+$BD$64+$BD$69+$BD$72+$BD$78+$BD$81+$BD$84,2)</f>
        <v>0</v>
      </c>
      <c r="BS51" s="60" t="s">
        <v>74</v>
      </c>
      <c r="BT51" s="60" t="s">
        <v>75</v>
      </c>
      <c r="BU51" s="86" t="s">
        <v>76</v>
      </c>
      <c r="BV51" s="60" t="s">
        <v>77</v>
      </c>
      <c r="BW51" s="60" t="s">
        <v>6</v>
      </c>
      <c r="BX51" s="60" t="s">
        <v>78</v>
      </c>
    </row>
    <row r="52" spans="2:91" s="87" customFormat="1" ht="28.5" customHeight="1">
      <c r="B52" s="88"/>
      <c r="C52" s="89"/>
      <c r="D52" s="90" t="s">
        <v>23</v>
      </c>
      <c r="E52" s="91"/>
      <c r="F52" s="91"/>
      <c r="G52" s="91"/>
      <c r="H52" s="91"/>
      <c r="I52" s="89"/>
      <c r="J52" s="90" t="s">
        <v>79</v>
      </c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117">
        <f>ROUNDUP(SUM($AG$53:$AG$54),2)</f>
        <v>0</v>
      </c>
      <c r="AH52" s="118"/>
      <c r="AI52" s="118"/>
      <c r="AJ52" s="118"/>
      <c r="AK52" s="118"/>
      <c r="AL52" s="118"/>
      <c r="AM52" s="118"/>
      <c r="AN52" s="117">
        <f>SUM($AG$52,$AT$52)</f>
        <v>0</v>
      </c>
      <c r="AO52" s="118"/>
      <c r="AP52" s="118"/>
      <c r="AQ52" s="92" t="s">
        <v>80</v>
      </c>
      <c r="AR52" s="88"/>
      <c r="AS52" s="93">
        <f>ROUNDUP(SUM($AS$53:$AS$54),2)</f>
        <v>0</v>
      </c>
      <c r="AT52" s="94">
        <f>ROUNDUP(SUM($AV$52:$AW$52),1)</f>
        <v>0</v>
      </c>
      <c r="AU52" s="95">
        <f>ROUNDUP(SUM($AU$53:$AU$54),5)</f>
        <v>0</v>
      </c>
      <c r="AV52" s="94">
        <f>ROUNDUP($AZ$52*$L$26,1)</f>
        <v>0</v>
      </c>
      <c r="AW52" s="94">
        <f>ROUNDUP($BA$52*$L$27,1)</f>
        <v>0</v>
      </c>
      <c r="AX52" s="94">
        <f>ROUNDUP($BB$52*$L$26,1)</f>
        <v>0</v>
      </c>
      <c r="AY52" s="94">
        <f>ROUNDUP($BC$52*$L$27,1)</f>
        <v>0</v>
      </c>
      <c r="AZ52" s="94">
        <f>ROUNDUP(SUM($AZ$53:$AZ$54),2)</f>
        <v>0</v>
      </c>
      <c r="BA52" s="94">
        <f>ROUNDUP(SUM($BA$53:$BA$54),2)</f>
        <v>0</v>
      </c>
      <c r="BB52" s="94">
        <f>ROUNDUP(SUM($BB$53:$BB$54),2)</f>
        <v>0</v>
      </c>
      <c r="BC52" s="94">
        <f>ROUNDUP(SUM($BC$53:$BC$54),2)</f>
        <v>0</v>
      </c>
      <c r="BD52" s="96">
        <f>ROUNDUP(SUM($BD$53:$BD$54),2)</f>
        <v>0</v>
      </c>
      <c r="BS52" s="87" t="s">
        <v>74</v>
      </c>
      <c r="BT52" s="87" t="s">
        <v>23</v>
      </c>
      <c r="BU52" s="87" t="s">
        <v>76</v>
      </c>
      <c r="BV52" s="87" t="s">
        <v>77</v>
      </c>
      <c r="BW52" s="87" t="s">
        <v>81</v>
      </c>
      <c r="BX52" s="87" t="s">
        <v>6</v>
      </c>
      <c r="CL52" s="87" t="s">
        <v>82</v>
      </c>
      <c r="CM52" s="87" t="s">
        <v>83</v>
      </c>
    </row>
    <row r="53" spans="1:90" s="107" customFormat="1" ht="23.25" customHeight="1">
      <c r="A53" s="97" t="s">
        <v>84</v>
      </c>
      <c r="B53" s="98"/>
      <c r="C53" s="99"/>
      <c r="D53" s="99"/>
      <c r="E53" s="100" t="s">
        <v>23</v>
      </c>
      <c r="F53" s="101"/>
      <c r="G53" s="101"/>
      <c r="H53" s="101"/>
      <c r="I53" s="101"/>
      <c r="J53" s="99"/>
      <c r="K53" s="100" t="s">
        <v>85</v>
      </c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19">
        <f>'[1]1 - Propustek -  Lomský p...'!$J$29</f>
        <v>0</v>
      </c>
      <c r="AH53" s="120"/>
      <c r="AI53" s="120"/>
      <c r="AJ53" s="120"/>
      <c r="AK53" s="120"/>
      <c r="AL53" s="120"/>
      <c r="AM53" s="120"/>
      <c r="AN53" s="119">
        <f>SUM($AG$53,$AT$53)</f>
        <v>0</v>
      </c>
      <c r="AO53" s="120"/>
      <c r="AP53" s="120"/>
      <c r="AQ53" s="102" t="s">
        <v>86</v>
      </c>
      <c r="AR53" s="98"/>
      <c r="AS53" s="103">
        <v>0</v>
      </c>
      <c r="AT53" s="104">
        <f>ROUNDUP(SUM($AV$53:$AW$53),1)</f>
        <v>0</v>
      </c>
      <c r="AU53" s="105">
        <f>'[1]1 - Propustek -  Lomský p...'!$P$94</f>
        <v>0</v>
      </c>
      <c r="AV53" s="104">
        <f>'[1]1 - Propustek -  Lomský p...'!$J$32</f>
        <v>0</v>
      </c>
      <c r="AW53" s="104">
        <f>'[1]1 - Propustek -  Lomský p...'!$J$33</f>
        <v>0</v>
      </c>
      <c r="AX53" s="104">
        <f>'[1]1 - Propustek -  Lomský p...'!$J$34</f>
        <v>0</v>
      </c>
      <c r="AY53" s="104">
        <f>'[1]1 - Propustek -  Lomský p...'!$J$35</f>
        <v>0</v>
      </c>
      <c r="AZ53" s="104">
        <f>'[1]1 - Propustek -  Lomský p...'!$F$32</f>
        <v>0</v>
      </c>
      <c r="BA53" s="104">
        <f>'[1]1 - Propustek -  Lomský p...'!$F$33</f>
        <v>0</v>
      </c>
      <c r="BB53" s="104">
        <f>'[1]1 - Propustek -  Lomský p...'!$F$34</f>
        <v>0</v>
      </c>
      <c r="BC53" s="104">
        <f>'[1]1 - Propustek -  Lomský p...'!$F$35</f>
        <v>0</v>
      </c>
      <c r="BD53" s="106">
        <f>'[1]1 - Propustek -  Lomský p...'!$F$36</f>
        <v>0</v>
      </c>
      <c r="BT53" s="107" t="s">
        <v>83</v>
      </c>
      <c r="BV53" s="107" t="s">
        <v>77</v>
      </c>
      <c r="BW53" s="107" t="s">
        <v>87</v>
      </c>
      <c r="BX53" s="107" t="s">
        <v>81</v>
      </c>
      <c r="CL53" s="107" t="s">
        <v>82</v>
      </c>
    </row>
    <row r="54" spans="1:76" s="107" customFormat="1" ht="23.25" customHeight="1">
      <c r="A54" s="97" t="s">
        <v>84</v>
      </c>
      <c r="B54" s="98"/>
      <c r="C54" s="99"/>
      <c r="D54" s="99"/>
      <c r="E54" s="100" t="s">
        <v>83</v>
      </c>
      <c r="F54" s="101"/>
      <c r="G54" s="101"/>
      <c r="H54" s="101"/>
      <c r="I54" s="101"/>
      <c r="J54" s="99"/>
      <c r="K54" s="100" t="s">
        <v>88</v>
      </c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19">
        <f>'[1]2 - Vedlejší náklady'!$J$29</f>
        <v>0</v>
      </c>
      <c r="AH54" s="120"/>
      <c r="AI54" s="120"/>
      <c r="AJ54" s="120"/>
      <c r="AK54" s="120"/>
      <c r="AL54" s="120"/>
      <c r="AM54" s="120"/>
      <c r="AN54" s="119">
        <f>SUM($AG$54,$AT$54)</f>
        <v>0</v>
      </c>
      <c r="AO54" s="120"/>
      <c r="AP54" s="120"/>
      <c r="AQ54" s="102" t="s">
        <v>86</v>
      </c>
      <c r="AR54" s="98"/>
      <c r="AS54" s="103">
        <v>0</v>
      </c>
      <c r="AT54" s="104">
        <f>ROUNDUP(SUM($AV$54:$AW$54),1)</f>
        <v>0</v>
      </c>
      <c r="AU54" s="105">
        <f>'[1]2 - Vedlejší náklady'!$P$82</f>
        <v>0</v>
      </c>
      <c r="AV54" s="104">
        <f>'[1]2 - Vedlejší náklady'!$J$32</f>
        <v>0</v>
      </c>
      <c r="AW54" s="104">
        <f>'[1]2 - Vedlejší náklady'!$J$33</f>
        <v>0</v>
      </c>
      <c r="AX54" s="104">
        <f>'[1]2 - Vedlejší náklady'!$J$34</f>
        <v>0</v>
      </c>
      <c r="AY54" s="104">
        <f>'[1]2 - Vedlejší náklady'!$J$35</f>
        <v>0</v>
      </c>
      <c r="AZ54" s="104">
        <f>'[1]2 - Vedlejší náklady'!$F$32</f>
        <v>0</v>
      </c>
      <c r="BA54" s="104">
        <f>'[1]2 - Vedlejší náklady'!$F$33</f>
        <v>0</v>
      </c>
      <c r="BB54" s="104">
        <f>'[1]2 - Vedlejší náklady'!$F$34</f>
        <v>0</v>
      </c>
      <c r="BC54" s="104">
        <f>'[1]2 - Vedlejší náklady'!$F$35</f>
        <v>0</v>
      </c>
      <c r="BD54" s="106">
        <f>'[1]2 - Vedlejší náklady'!$F$36</f>
        <v>0</v>
      </c>
      <c r="BT54" s="107" t="s">
        <v>83</v>
      </c>
      <c r="BV54" s="107" t="s">
        <v>77</v>
      </c>
      <c r="BW54" s="107" t="s">
        <v>89</v>
      </c>
      <c r="BX54" s="107" t="s">
        <v>81</v>
      </c>
    </row>
    <row r="55" spans="2:91" s="87" customFormat="1" ht="28.5" customHeight="1">
      <c r="B55" s="88"/>
      <c r="C55" s="89"/>
      <c r="D55" s="90" t="s">
        <v>90</v>
      </c>
      <c r="E55" s="91"/>
      <c r="F55" s="91"/>
      <c r="G55" s="91"/>
      <c r="H55" s="91"/>
      <c r="I55" s="89"/>
      <c r="J55" s="90" t="s">
        <v>91</v>
      </c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117">
        <f>ROUNDUP(SUM($AG$56:$AG$57),2)</f>
        <v>0</v>
      </c>
      <c r="AH55" s="118"/>
      <c r="AI55" s="118"/>
      <c r="AJ55" s="118"/>
      <c r="AK55" s="118"/>
      <c r="AL55" s="118"/>
      <c r="AM55" s="118"/>
      <c r="AN55" s="117">
        <f>SUM($AG$55,$AT$55)</f>
        <v>0</v>
      </c>
      <c r="AO55" s="118"/>
      <c r="AP55" s="118"/>
      <c r="AQ55" s="92" t="s">
        <v>80</v>
      </c>
      <c r="AR55" s="88"/>
      <c r="AS55" s="93">
        <f>ROUNDUP(SUM($AS$56:$AS$57),2)</f>
        <v>0</v>
      </c>
      <c r="AT55" s="94">
        <f>ROUNDUP(SUM($AV$55:$AW$55),1)</f>
        <v>0</v>
      </c>
      <c r="AU55" s="95">
        <f>ROUNDUP(SUM($AU$56:$AU$57),5)</f>
        <v>0</v>
      </c>
      <c r="AV55" s="94">
        <f>ROUNDUP($AZ$55*$L$26,1)</f>
        <v>0</v>
      </c>
      <c r="AW55" s="94">
        <f>ROUNDUP($BA$55*$L$27,1)</f>
        <v>0</v>
      </c>
      <c r="AX55" s="94">
        <f>ROUNDUP($BB$55*$L$26,1)</f>
        <v>0</v>
      </c>
      <c r="AY55" s="94">
        <f>ROUNDUP($BC$55*$L$27,1)</f>
        <v>0</v>
      </c>
      <c r="AZ55" s="94">
        <f>ROUNDUP(SUM($AZ$56:$AZ$57),2)</f>
        <v>0</v>
      </c>
      <c r="BA55" s="94">
        <f>ROUNDUP(SUM($BA$56:$BA$57),2)</f>
        <v>0</v>
      </c>
      <c r="BB55" s="94">
        <f>ROUNDUP(SUM($BB$56:$BB$57),2)</f>
        <v>0</v>
      </c>
      <c r="BC55" s="94">
        <f>ROUNDUP(SUM($BC$56:$BC$57),2)</f>
        <v>0</v>
      </c>
      <c r="BD55" s="96">
        <f>ROUNDUP(SUM($BD$56:$BD$57),2)</f>
        <v>0</v>
      </c>
      <c r="BS55" s="87" t="s">
        <v>74</v>
      </c>
      <c r="BT55" s="87" t="s">
        <v>23</v>
      </c>
      <c r="BU55" s="87" t="s">
        <v>76</v>
      </c>
      <c r="BV55" s="87" t="s">
        <v>77</v>
      </c>
      <c r="BW55" s="87" t="s">
        <v>92</v>
      </c>
      <c r="BX55" s="87" t="s">
        <v>6</v>
      </c>
      <c r="CL55" s="87" t="s">
        <v>93</v>
      </c>
      <c r="CM55" s="87" t="s">
        <v>83</v>
      </c>
    </row>
    <row r="56" spans="1:90" s="107" customFormat="1" ht="23.25" customHeight="1">
      <c r="A56" s="97" t="s">
        <v>84</v>
      </c>
      <c r="B56" s="98"/>
      <c r="C56" s="99"/>
      <c r="D56" s="99"/>
      <c r="E56" s="100" t="s">
        <v>23</v>
      </c>
      <c r="F56" s="101"/>
      <c r="G56" s="101"/>
      <c r="H56" s="101"/>
      <c r="I56" s="101"/>
      <c r="J56" s="99"/>
      <c r="K56" s="100" t="s">
        <v>94</v>
      </c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19">
        <f>'[1]1 - Úprava koryta potoka'!$J$29</f>
        <v>0</v>
      </c>
      <c r="AH56" s="120"/>
      <c r="AI56" s="120"/>
      <c r="AJ56" s="120"/>
      <c r="AK56" s="120"/>
      <c r="AL56" s="120"/>
      <c r="AM56" s="120"/>
      <c r="AN56" s="119">
        <f>SUM($AG$56,$AT$56)</f>
        <v>0</v>
      </c>
      <c r="AO56" s="120"/>
      <c r="AP56" s="120"/>
      <c r="AQ56" s="102" t="s">
        <v>86</v>
      </c>
      <c r="AR56" s="98"/>
      <c r="AS56" s="103">
        <v>0</v>
      </c>
      <c r="AT56" s="104">
        <f>ROUNDUP(SUM($AV$56:$AW$56),1)</f>
        <v>0</v>
      </c>
      <c r="AU56" s="105">
        <f>'[1]1 - Úprava koryta potoka'!$P$86</f>
        <v>0</v>
      </c>
      <c r="AV56" s="104">
        <f>'[1]1 - Úprava koryta potoka'!$J$32</f>
        <v>0</v>
      </c>
      <c r="AW56" s="104">
        <f>'[1]1 - Úprava koryta potoka'!$J$33</f>
        <v>0</v>
      </c>
      <c r="AX56" s="104">
        <f>'[1]1 - Úprava koryta potoka'!$J$34</f>
        <v>0</v>
      </c>
      <c r="AY56" s="104">
        <f>'[1]1 - Úprava koryta potoka'!$J$35</f>
        <v>0</v>
      </c>
      <c r="AZ56" s="104">
        <f>'[1]1 - Úprava koryta potoka'!$F$32</f>
        <v>0</v>
      </c>
      <c r="BA56" s="104">
        <f>'[1]1 - Úprava koryta potoka'!$F$33</f>
        <v>0</v>
      </c>
      <c r="BB56" s="104">
        <f>'[1]1 - Úprava koryta potoka'!$F$34</f>
        <v>0</v>
      </c>
      <c r="BC56" s="104">
        <f>'[1]1 - Úprava koryta potoka'!$F$35</f>
        <v>0</v>
      </c>
      <c r="BD56" s="106">
        <f>'[1]1 - Úprava koryta potoka'!$F$36</f>
        <v>0</v>
      </c>
      <c r="BT56" s="107" t="s">
        <v>83</v>
      </c>
      <c r="BV56" s="107" t="s">
        <v>77</v>
      </c>
      <c r="BW56" s="107" t="s">
        <v>95</v>
      </c>
      <c r="BX56" s="107" t="s">
        <v>92</v>
      </c>
      <c r="CL56" s="107" t="s">
        <v>93</v>
      </c>
    </row>
    <row r="57" spans="1:90" s="107" customFormat="1" ht="23.25" customHeight="1">
      <c r="A57" s="97" t="s">
        <v>84</v>
      </c>
      <c r="B57" s="98"/>
      <c r="C57" s="99"/>
      <c r="D57" s="99"/>
      <c r="E57" s="100" t="s">
        <v>83</v>
      </c>
      <c r="F57" s="101"/>
      <c r="G57" s="101"/>
      <c r="H57" s="101"/>
      <c r="I57" s="101"/>
      <c r="J57" s="99"/>
      <c r="K57" s="100" t="s">
        <v>88</v>
      </c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19">
        <f>'[1]2 - Vedlejší náklady_01'!$J$29</f>
        <v>0</v>
      </c>
      <c r="AH57" s="120"/>
      <c r="AI57" s="120"/>
      <c r="AJ57" s="120"/>
      <c r="AK57" s="120"/>
      <c r="AL57" s="120"/>
      <c r="AM57" s="120"/>
      <c r="AN57" s="119">
        <f>SUM($AG$57,$AT$57)</f>
        <v>0</v>
      </c>
      <c r="AO57" s="120"/>
      <c r="AP57" s="120"/>
      <c r="AQ57" s="102" t="s">
        <v>86</v>
      </c>
      <c r="AR57" s="98"/>
      <c r="AS57" s="103">
        <v>0</v>
      </c>
      <c r="AT57" s="104">
        <f>ROUNDUP(SUM($AV$57:$AW$57),1)</f>
        <v>0</v>
      </c>
      <c r="AU57" s="105">
        <f>'[1]2 - Vedlejší náklady_01'!$P$82</f>
        <v>0</v>
      </c>
      <c r="AV57" s="104">
        <f>'[1]2 - Vedlejší náklady_01'!$J$32</f>
        <v>0</v>
      </c>
      <c r="AW57" s="104">
        <f>'[1]2 - Vedlejší náklady_01'!$J$33</f>
        <v>0</v>
      </c>
      <c r="AX57" s="104">
        <f>'[1]2 - Vedlejší náklady_01'!$J$34</f>
        <v>0</v>
      </c>
      <c r="AY57" s="104">
        <f>'[1]2 - Vedlejší náklady_01'!$J$35</f>
        <v>0</v>
      </c>
      <c r="AZ57" s="104">
        <f>'[1]2 - Vedlejší náklady_01'!$F$32</f>
        <v>0</v>
      </c>
      <c r="BA57" s="104">
        <f>'[1]2 - Vedlejší náklady_01'!$F$33</f>
        <v>0</v>
      </c>
      <c r="BB57" s="104">
        <f>'[1]2 - Vedlejší náklady_01'!$F$34</f>
        <v>0</v>
      </c>
      <c r="BC57" s="104">
        <f>'[1]2 - Vedlejší náklady_01'!$F$35</f>
        <v>0</v>
      </c>
      <c r="BD57" s="106">
        <f>'[1]2 - Vedlejší náklady_01'!$F$36</f>
        <v>0</v>
      </c>
      <c r="BT57" s="107" t="s">
        <v>83</v>
      </c>
      <c r="BV57" s="107" t="s">
        <v>77</v>
      </c>
      <c r="BW57" s="107" t="s">
        <v>96</v>
      </c>
      <c r="BX57" s="107" t="s">
        <v>92</v>
      </c>
      <c r="CL57" s="107" t="s">
        <v>93</v>
      </c>
    </row>
    <row r="58" spans="2:91" s="87" customFormat="1" ht="28.5" customHeight="1">
      <c r="B58" s="88"/>
      <c r="C58" s="89"/>
      <c r="D58" s="90" t="s">
        <v>83</v>
      </c>
      <c r="E58" s="91"/>
      <c r="F58" s="91"/>
      <c r="G58" s="91"/>
      <c r="H58" s="91"/>
      <c r="I58" s="89"/>
      <c r="J58" s="90" t="s">
        <v>97</v>
      </c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117">
        <f>ROUNDUP(SUM($AG$59:$AG$60),2)</f>
        <v>0</v>
      </c>
      <c r="AH58" s="118"/>
      <c r="AI58" s="118"/>
      <c r="AJ58" s="118"/>
      <c r="AK58" s="118"/>
      <c r="AL58" s="118"/>
      <c r="AM58" s="118"/>
      <c r="AN58" s="117">
        <f>SUM($AG$58,$AT$58)</f>
        <v>0</v>
      </c>
      <c r="AO58" s="118"/>
      <c r="AP58" s="118"/>
      <c r="AQ58" s="92" t="s">
        <v>80</v>
      </c>
      <c r="AR58" s="88"/>
      <c r="AS58" s="93">
        <f>ROUNDUP(SUM($AS$59:$AS$60),2)</f>
        <v>0</v>
      </c>
      <c r="AT58" s="94">
        <f>ROUNDUP(SUM($AV$58:$AW$58),1)</f>
        <v>0</v>
      </c>
      <c r="AU58" s="95">
        <f>ROUNDUP(SUM($AU$59:$AU$60),5)</f>
        <v>0</v>
      </c>
      <c r="AV58" s="94">
        <f>ROUNDUP($AZ$58*$L$26,1)</f>
        <v>0</v>
      </c>
      <c r="AW58" s="94">
        <f>ROUNDUP($BA$58*$L$27,1)</f>
        <v>0</v>
      </c>
      <c r="AX58" s="94">
        <f>ROUNDUP($BB$58*$L$26,1)</f>
        <v>0</v>
      </c>
      <c r="AY58" s="94">
        <f>ROUNDUP($BC$58*$L$27,1)</f>
        <v>0</v>
      </c>
      <c r="AZ58" s="94">
        <f>ROUNDUP(SUM($AZ$59:$AZ$60),2)</f>
        <v>0</v>
      </c>
      <c r="BA58" s="94">
        <f>ROUNDUP(SUM($BA$59:$BA$60),2)</f>
        <v>0</v>
      </c>
      <c r="BB58" s="94">
        <f>ROUNDUP(SUM($BB$59:$BB$60),2)</f>
        <v>0</v>
      </c>
      <c r="BC58" s="94">
        <f>ROUNDUP(SUM($BC$59:$BC$60),2)</f>
        <v>0</v>
      </c>
      <c r="BD58" s="96">
        <f>ROUNDUP(SUM($BD$59:$BD$60),2)</f>
        <v>0</v>
      </c>
      <c r="BS58" s="87" t="s">
        <v>74</v>
      </c>
      <c r="BT58" s="87" t="s">
        <v>23</v>
      </c>
      <c r="BU58" s="87" t="s">
        <v>76</v>
      </c>
      <c r="BV58" s="87" t="s">
        <v>77</v>
      </c>
      <c r="BW58" s="87" t="s">
        <v>98</v>
      </c>
      <c r="BX58" s="87" t="s">
        <v>6</v>
      </c>
      <c r="CL58" s="87" t="s">
        <v>99</v>
      </c>
      <c r="CM58" s="87" t="s">
        <v>83</v>
      </c>
    </row>
    <row r="59" spans="1:90" s="107" customFormat="1" ht="23.25" customHeight="1">
      <c r="A59" s="97" t="s">
        <v>84</v>
      </c>
      <c r="B59" s="98"/>
      <c r="C59" s="99"/>
      <c r="D59" s="99"/>
      <c r="E59" s="100" t="s">
        <v>23</v>
      </c>
      <c r="F59" s="101"/>
      <c r="G59" s="101"/>
      <c r="H59" s="101"/>
      <c r="I59" s="101"/>
      <c r="J59" s="99"/>
      <c r="K59" s="100" t="s">
        <v>100</v>
      </c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19">
        <f>'[1]1 - Příjezdová komunikace'!$J$29</f>
        <v>0</v>
      </c>
      <c r="AH59" s="120"/>
      <c r="AI59" s="120"/>
      <c r="AJ59" s="120"/>
      <c r="AK59" s="120"/>
      <c r="AL59" s="120"/>
      <c r="AM59" s="120"/>
      <c r="AN59" s="119">
        <f>SUM($AG$59,$AT$59)</f>
        <v>0</v>
      </c>
      <c r="AO59" s="120"/>
      <c r="AP59" s="120"/>
      <c r="AQ59" s="102" t="s">
        <v>86</v>
      </c>
      <c r="AR59" s="98"/>
      <c r="AS59" s="103">
        <v>0</v>
      </c>
      <c r="AT59" s="104">
        <f>ROUNDUP(SUM($AV$59:$AW$59),1)</f>
        <v>0</v>
      </c>
      <c r="AU59" s="105">
        <f>'[1]1 - Příjezdová komunikace'!$P$89</f>
        <v>0</v>
      </c>
      <c r="AV59" s="104">
        <f>'[1]1 - Příjezdová komunikace'!$J$32</f>
        <v>0</v>
      </c>
      <c r="AW59" s="104">
        <f>'[1]1 - Příjezdová komunikace'!$J$33</f>
        <v>0</v>
      </c>
      <c r="AX59" s="104">
        <f>'[1]1 - Příjezdová komunikace'!$J$34</f>
        <v>0</v>
      </c>
      <c r="AY59" s="104">
        <f>'[1]1 - Příjezdová komunikace'!$J$35</f>
        <v>0</v>
      </c>
      <c r="AZ59" s="104">
        <f>'[1]1 - Příjezdová komunikace'!$F$32</f>
        <v>0</v>
      </c>
      <c r="BA59" s="104">
        <f>'[1]1 - Příjezdová komunikace'!$F$33</f>
        <v>0</v>
      </c>
      <c r="BB59" s="104">
        <f>'[1]1 - Příjezdová komunikace'!$F$34</f>
        <v>0</v>
      </c>
      <c r="BC59" s="104">
        <f>'[1]1 - Příjezdová komunikace'!$F$35</f>
        <v>0</v>
      </c>
      <c r="BD59" s="106">
        <f>'[1]1 - Příjezdová komunikace'!$F$36</f>
        <v>0</v>
      </c>
      <c r="BT59" s="107" t="s">
        <v>83</v>
      </c>
      <c r="BV59" s="107" t="s">
        <v>77</v>
      </c>
      <c r="BW59" s="107" t="s">
        <v>101</v>
      </c>
      <c r="BX59" s="107" t="s">
        <v>98</v>
      </c>
      <c r="CL59" s="107" t="s">
        <v>99</v>
      </c>
    </row>
    <row r="60" spans="1:90" s="107" customFormat="1" ht="23.25" customHeight="1">
      <c r="A60" s="97" t="s">
        <v>84</v>
      </c>
      <c r="B60" s="98"/>
      <c r="C60" s="99"/>
      <c r="D60" s="99"/>
      <c r="E60" s="100" t="s">
        <v>83</v>
      </c>
      <c r="F60" s="101"/>
      <c r="G60" s="101"/>
      <c r="H60" s="101"/>
      <c r="I60" s="101"/>
      <c r="J60" s="99"/>
      <c r="K60" s="100" t="s">
        <v>88</v>
      </c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19">
        <f>'[1]2 - Vedlejší náklady_02'!$J$29</f>
        <v>0</v>
      </c>
      <c r="AH60" s="120"/>
      <c r="AI60" s="120"/>
      <c r="AJ60" s="120"/>
      <c r="AK60" s="120"/>
      <c r="AL60" s="120"/>
      <c r="AM60" s="120"/>
      <c r="AN60" s="119">
        <f>SUM($AG$60,$AT$60)</f>
        <v>0</v>
      </c>
      <c r="AO60" s="120"/>
      <c r="AP60" s="120"/>
      <c r="AQ60" s="102" t="s">
        <v>86</v>
      </c>
      <c r="AR60" s="98"/>
      <c r="AS60" s="103">
        <v>0</v>
      </c>
      <c r="AT60" s="104">
        <f>ROUNDUP(SUM($AV$60:$AW$60),1)</f>
        <v>0</v>
      </c>
      <c r="AU60" s="105">
        <f>'[1]2 - Vedlejší náklady_02'!$P$82</f>
        <v>0</v>
      </c>
      <c r="AV60" s="104">
        <f>'[1]2 - Vedlejší náklady_02'!$J$32</f>
        <v>0</v>
      </c>
      <c r="AW60" s="104">
        <f>'[1]2 - Vedlejší náklady_02'!$J$33</f>
        <v>0</v>
      </c>
      <c r="AX60" s="104">
        <f>'[1]2 - Vedlejší náklady_02'!$J$34</f>
        <v>0</v>
      </c>
      <c r="AY60" s="104">
        <f>'[1]2 - Vedlejší náklady_02'!$J$35</f>
        <v>0</v>
      </c>
      <c r="AZ60" s="104">
        <f>'[1]2 - Vedlejší náklady_02'!$F$32</f>
        <v>0</v>
      </c>
      <c r="BA60" s="104">
        <f>'[1]2 - Vedlejší náklady_02'!$F$33</f>
        <v>0</v>
      </c>
      <c r="BB60" s="104">
        <f>'[1]2 - Vedlejší náklady_02'!$F$34</f>
        <v>0</v>
      </c>
      <c r="BC60" s="104">
        <f>'[1]2 - Vedlejší náklady_02'!$F$35</f>
        <v>0</v>
      </c>
      <c r="BD60" s="106">
        <f>'[1]2 - Vedlejší náklady_02'!$F$36</f>
        <v>0</v>
      </c>
      <c r="BT60" s="107" t="s">
        <v>83</v>
      </c>
      <c r="BV60" s="107" t="s">
        <v>77</v>
      </c>
      <c r="BW60" s="107" t="s">
        <v>102</v>
      </c>
      <c r="BX60" s="107" t="s">
        <v>98</v>
      </c>
      <c r="CL60" s="107" t="s">
        <v>99</v>
      </c>
    </row>
    <row r="61" spans="2:91" s="87" customFormat="1" ht="28.5" customHeight="1">
      <c r="B61" s="88"/>
      <c r="C61" s="89"/>
      <c r="D61" s="90" t="s">
        <v>103</v>
      </c>
      <c r="E61" s="91"/>
      <c r="F61" s="91"/>
      <c r="G61" s="91"/>
      <c r="H61" s="91"/>
      <c r="I61" s="89"/>
      <c r="J61" s="90" t="s">
        <v>104</v>
      </c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117">
        <f>ROUNDUP(SUM($AG$62:$AG$63),2)</f>
        <v>0</v>
      </c>
      <c r="AH61" s="118"/>
      <c r="AI61" s="118"/>
      <c r="AJ61" s="118"/>
      <c r="AK61" s="118"/>
      <c r="AL61" s="118"/>
      <c r="AM61" s="118"/>
      <c r="AN61" s="117">
        <f>SUM($AG$61,$AT$61)</f>
        <v>0</v>
      </c>
      <c r="AO61" s="118"/>
      <c r="AP61" s="118"/>
      <c r="AQ61" s="92" t="s">
        <v>80</v>
      </c>
      <c r="AR61" s="88"/>
      <c r="AS61" s="93">
        <f>ROUNDUP(SUM($AS$62:$AS$63),2)</f>
        <v>0</v>
      </c>
      <c r="AT61" s="94">
        <f>ROUNDUP(SUM($AV$61:$AW$61),1)</f>
        <v>0</v>
      </c>
      <c r="AU61" s="95">
        <f>ROUNDUP(SUM($AU$62:$AU$63),5)</f>
        <v>0</v>
      </c>
      <c r="AV61" s="94">
        <f>ROUNDUP($AZ$61*$L$26,1)</f>
        <v>0</v>
      </c>
      <c r="AW61" s="94">
        <f>ROUNDUP($BA$61*$L$27,1)</f>
        <v>0</v>
      </c>
      <c r="AX61" s="94">
        <f>ROUNDUP($BB$61*$L$26,1)</f>
        <v>0</v>
      </c>
      <c r="AY61" s="94">
        <f>ROUNDUP($BC$61*$L$27,1)</f>
        <v>0</v>
      </c>
      <c r="AZ61" s="94">
        <f>ROUNDUP(SUM($AZ$62:$AZ$63),2)</f>
        <v>0</v>
      </c>
      <c r="BA61" s="94">
        <f>ROUNDUP(SUM($BA$62:$BA$63),2)</f>
        <v>0</v>
      </c>
      <c r="BB61" s="94">
        <f>ROUNDUP(SUM($BB$62:$BB$63),2)</f>
        <v>0</v>
      </c>
      <c r="BC61" s="94">
        <f>ROUNDUP(SUM($BC$62:$BC$63),2)</f>
        <v>0</v>
      </c>
      <c r="BD61" s="96">
        <f>ROUNDUP(SUM($BD$62:$BD$63),2)</f>
        <v>0</v>
      </c>
      <c r="BS61" s="87" t="s">
        <v>74</v>
      </c>
      <c r="BT61" s="87" t="s">
        <v>23</v>
      </c>
      <c r="BU61" s="87" t="s">
        <v>76</v>
      </c>
      <c r="BV61" s="87" t="s">
        <v>77</v>
      </c>
      <c r="BW61" s="87" t="s">
        <v>105</v>
      </c>
      <c r="BX61" s="87" t="s">
        <v>6</v>
      </c>
      <c r="CL61" s="87" t="s">
        <v>106</v>
      </c>
      <c r="CM61" s="87" t="s">
        <v>83</v>
      </c>
    </row>
    <row r="62" spans="1:90" s="107" customFormat="1" ht="23.25" customHeight="1">
      <c r="A62" s="97" t="s">
        <v>84</v>
      </c>
      <c r="B62" s="98"/>
      <c r="C62" s="99"/>
      <c r="D62" s="99"/>
      <c r="E62" s="100" t="s">
        <v>23</v>
      </c>
      <c r="F62" s="101"/>
      <c r="G62" s="101"/>
      <c r="H62" s="101"/>
      <c r="I62" s="101"/>
      <c r="J62" s="99"/>
      <c r="K62" s="100" t="s">
        <v>107</v>
      </c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19">
        <f>'[1]1 - Chodníky'!$J$29</f>
        <v>0</v>
      </c>
      <c r="AH62" s="120"/>
      <c r="AI62" s="120"/>
      <c r="AJ62" s="120"/>
      <c r="AK62" s="120"/>
      <c r="AL62" s="120"/>
      <c r="AM62" s="120"/>
      <c r="AN62" s="119">
        <f>SUM($AG$62,$AT$62)</f>
        <v>0</v>
      </c>
      <c r="AO62" s="120"/>
      <c r="AP62" s="120"/>
      <c r="AQ62" s="102" t="s">
        <v>86</v>
      </c>
      <c r="AR62" s="98"/>
      <c r="AS62" s="103">
        <v>0</v>
      </c>
      <c r="AT62" s="104">
        <f>ROUNDUP(SUM($AV$62:$AW$62),1)</f>
        <v>0</v>
      </c>
      <c r="AU62" s="105">
        <f>'[1]1 - Chodníky'!$P$86</f>
        <v>0</v>
      </c>
      <c r="AV62" s="104">
        <f>'[1]1 - Chodníky'!$J$32</f>
        <v>0</v>
      </c>
      <c r="AW62" s="104">
        <f>'[1]1 - Chodníky'!$J$33</f>
        <v>0</v>
      </c>
      <c r="AX62" s="104">
        <f>'[1]1 - Chodníky'!$J$34</f>
        <v>0</v>
      </c>
      <c r="AY62" s="104">
        <f>'[1]1 - Chodníky'!$J$35</f>
        <v>0</v>
      </c>
      <c r="AZ62" s="104">
        <f>'[1]1 - Chodníky'!$F$32</f>
        <v>0</v>
      </c>
      <c r="BA62" s="104">
        <f>'[1]1 - Chodníky'!$F$33</f>
        <v>0</v>
      </c>
      <c r="BB62" s="104">
        <f>'[1]1 - Chodníky'!$F$34</f>
        <v>0</v>
      </c>
      <c r="BC62" s="104">
        <f>'[1]1 - Chodníky'!$F$35</f>
        <v>0</v>
      </c>
      <c r="BD62" s="106">
        <f>'[1]1 - Chodníky'!$F$36</f>
        <v>0</v>
      </c>
      <c r="BT62" s="107" t="s">
        <v>83</v>
      </c>
      <c r="BV62" s="107" t="s">
        <v>77</v>
      </c>
      <c r="BW62" s="107" t="s">
        <v>108</v>
      </c>
      <c r="BX62" s="107" t="s">
        <v>105</v>
      </c>
      <c r="CL62" s="107" t="s">
        <v>106</v>
      </c>
    </row>
    <row r="63" spans="1:90" s="107" customFormat="1" ht="23.25" customHeight="1">
      <c r="A63" s="97" t="s">
        <v>84</v>
      </c>
      <c r="B63" s="98"/>
      <c r="C63" s="99"/>
      <c r="D63" s="99"/>
      <c r="E63" s="100" t="s">
        <v>83</v>
      </c>
      <c r="F63" s="101"/>
      <c r="G63" s="101"/>
      <c r="H63" s="101"/>
      <c r="I63" s="101"/>
      <c r="J63" s="99"/>
      <c r="K63" s="100" t="s">
        <v>88</v>
      </c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19">
        <f>'[1]2 - Vedlejší náklady_03'!$J$29</f>
        <v>0</v>
      </c>
      <c r="AH63" s="120"/>
      <c r="AI63" s="120"/>
      <c r="AJ63" s="120"/>
      <c r="AK63" s="120"/>
      <c r="AL63" s="120"/>
      <c r="AM63" s="120"/>
      <c r="AN63" s="119">
        <f>SUM($AG$63,$AT$63)</f>
        <v>0</v>
      </c>
      <c r="AO63" s="120"/>
      <c r="AP63" s="120"/>
      <c r="AQ63" s="102" t="s">
        <v>86</v>
      </c>
      <c r="AR63" s="98"/>
      <c r="AS63" s="103">
        <v>0</v>
      </c>
      <c r="AT63" s="104">
        <f>ROUNDUP(SUM($AV$63:$AW$63),1)</f>
        <v>0</v>
      </c>
      <c r="AU63" s="105">
        <f>'[1]2 - Vedlejší náklady_03'!$P$82</f>
        <v>0</v>
      </c>
      <c r="AV63" s="104">
        <f>'[1]2 - Vedlejší náklady_03'!$J$32</f>
        <v>0</v>
      </c>
      <c r="AW63" s="104">
        <f>'[1]2 - Vedlejší náklady_03'!$J$33</f>
        <v>0</v>
      </c>
      <c r="AX63" s="104">
        <f>'[1]2 - Vedlejší náklady_03'!$J$34</f>
        <v>0</v>
      </c>
      <c r="AY63" s="104">
        <f>'[1]2 - Vedlejší náklady_03'!$J$35</f>
        <v>0</v>
      </c>
      <c r="AZ63" s="104">
        <f>'[1]2 - Vedlejší náklady_03'!$F$32</f>
        <v>0</v>
      </c>
      <c r="BA63" s="104">
        <f>'[1]2 - Vedlejší náklady_03'!$F$33</f>
        <v>0</v>
      </c>
      <c r="BB63" s="104">
        <f>'[1]2 - Vedlejší náklady_03'!$F$34</f>
        <v>0</v>
      </c>
      <c r="BC63" s="104">
        <f>'[1]2 - Vedlejší náklady_03'!$F$35</f>
        <v>0</v>
      </c>
      <c r="BD63" s="106">
        <f>'[1]2 - Vedlejší náklady_03'!$F$36</f>
        <v>0</v>
      </c>
      <c r="BT63" s="107" t="s">
        <v>83</v>
      </c>
      <c r="BV63" s="107" t="s">
        <v>77</v>
      </c>
      <c r="BW63" s="107" t="s">
        <v>109</v>
      </c>
      <c r="BX63" s="107" t="s">
        <v>105</v>
      </c>
      <c r="CL63" s="107" t="s">
        <v>106</v>
      </c>
    </row>
    <row r="64" spans="2:91" s="87" customFormat="1" ht="28.5" customHeight="1">
      <c r="B64" s="88"/>
      <c r="C64" s="89"/>
      <c r="D64" s="90" t="s">
        <v>110</v>
      </c>
      <c r="E64" s="91"/>
      <c r="F64" s="91"/>
      <c r="G64" s="91"/>
      <c r="H64" s="91"/>
      <c r="I64" s="89"/>
      <c r="J64" s="90" t="s">
        <v>111</v>
      </c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117">
        <f>ROUNDUP(SUM($AG$65:$AG$68),2)</f>
        <v>0</v>
      </c>
      <c r="AH64" s="118"/>
      <c r="AI64" s="118"/>
      <c r="AJ64" s="118"/>
      <c r="AK64" s="118"/>
      <c r="AL64" s="118"/>
      <c r="AM64" s="118"/>
      <c r="AN64" s="117">
        <f>SUM($AG$64,$AT$64)</f>
        <v>0</v>
      </c>
      <c r="AO64" s="118"/>
      <c r="AP64" s="118"/>
      <c r="AQ64" s="92" t="s">
        <v>80</v>
      </c>
      <c r="AR64" s="88"/>
      <c r="AS64" s="93">
        <f>ROUNDUP(SUM($AS$65:$AS$68),2)</f>
        <v>0</v>
      </c>
      <c r="AT64" s="94">
        <f>ROUNDUP(SUM($AV$64:$AW$64),1)</f>
        <v>0</v>
      </c>
      <c r="AU64" s="95">
        <f>ROUNDUP(SUM($AU$65:$AU$68),5)</f>
        <v>0</v>
      </c>
      <c r="AV64" s="94">
        <f>ROUNDUP($AZ$64*$L$26,1)</f>
        <v>0</v>
      </c>
      <c r="AW64" s="94">
        <f>ROUNDUP($BA$64*$L$27,1)</f>
        <v>0</v>
      </c>
      <c r="AX64" s="94">
        <f>ROUNDUP($BB$64*$L$26,1)</f>
        <v>0</v>
      </c>
      <c r="AY64" s="94">
        <f>ROUNDUP($BC$64*$L$27,1)</f>
        <v>0</v>
      </c>
      <c r="AZ64" s="94">
        <f>ROUNDUP(SUM($AZ$65:$AZ$68),2)</f>
        <v>0</v>
      </c>
      <c r="BA64" s="94">
        <f>ROUNDUP(SUM($BA$65:$BA$68),2)</f>
        <v>0</v>
      </c>
      <c r="BB64" s="94">
        <f>ROUNDUP(SUM($BB$65:$BB$68),2)</f>
        <v>0</v>
      </c>
      <c r="BC64" s="94">
        <f>ROUNDUP(SUM($BC$65:$BC$68),2)</f>
        <v>0</v>
      </c>
      <c r="BD64" s="96">
        <f>ROUNDUP(SUM($BD$65:$BD$68),2)</f>
        <v>0</v>
      </c>
      <c r="BS64" s="87" t="s">
        <v>74</v>
      </c>
      <c r="BT64" s="87" t="s">
        <v>23</v>
      </c>
      <c r="BU64" s="87" t="s">
        <v>76</v>
      </c>
      <c r="BV64" s="87" t="s">
        <v>77</v>
      </c>
      <c r="BW64" s="87" t="s">
        <v>112</v>
      </c>
      <c r="BX64" s="87" t="s">
        <v>6</v>
      </c>
      <c r="CM64" s="87" t="s">
        <v>83</v>
      </c>
    </row>
    <row r="65" spans="1:90" s="107" customFormat="1" ht="23.25" customHeight="1">
      <c r="A65" s="97" t="s">
        <v>84</v>
      </c>
      <c r="B65" s="98"/>
      <c r="C65" s="99"/>
      <c r="D65" s="99"/>
      <c r="E65" s="100" t="s">
        <v>23</v>
      </c>
      <c r="F65" s="101"/>
      <c r="G65" s="101"/>
      <c r="H65" s="101"/>
      <c r="I65" s="101"/>
      <c r="J65" s="99"/>
      <c r="K65" s="100" t="s">
        <v>113</v>
      </c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19">
        <f>'[1]1 - Dešťová kanalizace'!$J$29</f>
        <v>0</v>
      </c>
      <c r="AH65" s="120"/>
      <c r="AI65" s="120"/>
      <c r="AJ65" s="120"/>
      <c r="AK65" s="120"/>
      <c r="AL65" s="120"/>
      <c r="AM65" s="120"/>
      <c r="AN65" s="119">
        <f>SUM($AG$65,$AT$65)</f>
        <v>0</v>
      </c>
      <c r="AO65" s="120"/>
      <c r="AP65" s="120"/>
      <c r="AQ65" s="102" t="s">
        <v>86</v>
      </c>
      <c r="AR65" s="98"/>
      <c r="AS65" s="103">
        <v>0</v>
      </c>
      <c r="AT65" s="104">
        <f>ROUNDUP(SUM($AV$65:$AW$65),1)</f>
        <v>0</v>
      </c>
      <c r="AU65" s="105">
        <f>'[1]1 - Dešťová kanalizace'!$P$88</f>
        <v>0</v>
      </c>
      <c r="AV65" s="104">
        <f>'[1]1 - Dešťová kanalizace'!$J$32</f>
        <v>0</v>
      </c>
      <c r="AW65" s="104">
        <f>'[1]1 - Dešťová kanalizace'!$J$33</f>
        <v>0</v>
      </c>
      <c r="AX65" s="104">
        <f>'[1]1 - Dešťová kanalizace'!$J$34</f>
        <v>0</v>
      </c>
      <c r="AY65" s="104">
        <f>'[1]1 - Dešťová kanalizace'!$J$35</f>
        <v>0</v>
      </c>
      <c r="AZ65" s="104">
        <f>'[1]1 - Dešťová kanalizace'!$F$32</f>
        <v>0</v>
      </c>
      <c r="BA65" s="104">
        <f>'[1]1 - Dešťová kanalizace'!$F$33</f>
        <v>0</v>
      </c>
      <c r="BB65" s="104">
        <f>'[1]1 - Dešťová kanalizace'!$F$34</f>
        <v>0</v>
      </c>
      <c r="BC65" s="104">
        <f>'[1]1 - Dešťová kanalizace'!$F$35</f>
        <v>0</v>
      </c>
      <c r="BD65" s="106">
        <f>'[1]1 - Dešťová kanalizace'!$F$36</f>
        <v>0</v>
      </c>
      <c r="BT65" s="107" t="s">
        <v>83</v>
      </c>
      <c r="BV65" s="107" t="s">
        <v>77</v>
      </c>
      <c r="BW65" s="107" t="s">
        <v>114</v>
      </c>
      <c r="BX65" s="107" t="s">
        <v>112</v>
      </c>
      <c r="CL65" s="107" t="s">
        <v>115</v>
      </c>
    </row>
    <row r="66" spans="1:90" s="107" customFormat="1" ht="23.25" customHeight="1">
      <c r="A66" s="97" t="s">
        <v>84</v>
      </c>
      <c r="B66" s="98"/>
      <c r="C66" s="99"/>
      <c r="D66" s="99"/>
      <c r="E66" s="100" t="s">
        <v>83</v>
      </c>
      <c r="F66" s="101"/>
      <c r="G66" s="101"/>
      <c r="H66" s="101"/>
      <c r="I66" s="101"/>
      <c r="J66" s="99"/>
      <c r="K66" s="100" t="s">
        <v>116</v>
      </c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19">
        <f>'[1]2 - Přeložka vodovodu DN 100'!$J$29</f>
        <v>0</v>
      </c>
      <c r="AH66" s="120"/>
      <c r="AI66" s="120"/>
      <c r="AJ66" s="120"/>
      <c r="AK66" s="120"/>
      <c r="AL66" s="120"/>
      <c r="AM66" s="120"/>
      <c r="AN66" s="119">
        <f>SUM($AG$66,$AT$66)</f>
        <v>0</v>
      </c>
      <c r="AO66" s="120"/>
      <c r="AP66" s="120"/>
      <c r="AQ66" s="102" t="s">
        <v>86</v>
      </c>
      <c r="AR66" s="98"/>
      <c r="AS66" s="103">
        <v>0</v>
      </c>
      <c r="AT66" s="104">
        <f>ROUNDUP(SUM($AV$66:$AW$66),1)</f>
        <v>0</v>
      </c>
      <c r="AU66" s="105">
        <f>'[1]2 - Přeložka vodovodu DN 100'!$P$92</f>
        <v>0</v>
      </c>
      <c r="AV66" s="104">
        <f>'[1]2 - Přeložka vodovodu DN 100'!$J$32</f>
        <v>0</v>
      </c>
      <c r="AW66" s="104">
        <f>'[1]2 - Přeložka vodovodu DN 100'!$J$33</f>
        <v>0</v>
      </c>
      <c r="AX66" s="104">
        <f>'[1]2 - Přeložka vodovodu DN 100'!$J$34</f>
        <v>0</v>
      </c>
      <c r="AY66" s="104">
        <f>'[1]2 - Přeložka vodovodu DN 100'!$J$35</f>
        <v>0</v>
      </c>
      <c r="AZ66" s="104">
        <f>'[1]2 - Přeložka vodovodu DN 100'!$F$32</f>
        <v>0</v>
      </c>
      <c r="BA66" s="104">
        <f>'[1]2 - Přeložka vodovodu DN 100'!$F$33</f>
        <v>0</v>
      </c>
      <c r="BB66" s="104">
        <f>'[1]2 - Přeložka vodovodu DN 100'!$F$34</f>
        <v>0</v>
      </c>
      <c r="BC66" s="104">
        <f>'[1]2 - Přeložka vodovodu DN 100'!$F$35</f>
        <v>0</v>
      </c>
      <c r="BD66" s="106">
        <f>'[1]2 - Přeložka vodovodu DN 100'!$F$36</f>
        <v>0</v>
      </c>
      <c r="BT66" s="107" t="s">
        <v>83</v>
      </c>
      <c r="BV66" s="107" t="s">
        <v>77</v>
      </c>
      <c r="BW66" s="107" t="s">
        <v>117</v>
      </c>
      <c r="BX66" s="107" t="s">
        <v>112</v>
      </c>
      <c r="CL66" s="107" t="s">
        <v>118</v>
      </c>
    </row>
    <row r="67" spans="1:90" s="107" customFormat="1" ht="23.25" customHeight="1">
      <c r="A67" s="97" t="s">
        <v>84</v>
      </c>
      <c r="B67" s="98"/>
      <c r="C67" s="99"/>
      <c r="D67" s="99"/>
      <c r="E67" s="100" t="s">
        <v>103</v>
      </c>
      <c r="F67" s="101"/>
      <c r="G67" s="101"/>
      <c r="H67" s="101"/>
      <c r="I67" s="101"/>
      <c r="J67" s="99"/>
      <c r="K67" s="100" t="s">
        <v>119</v>
      </c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19">
        <f>'[1]3 - Přeložka vodovodu DN 150'!$J$29</f>
        <v>0</v>
      </c>
      <c r="AH67" s="120"/>
      <c r="AI67" s="120"/>
      <c r="AJ67" s="120"/>
      <c r="AK67" s="120"/>
      <c r="AL67" s="120"/>
      <c r="AM67" s="120"/>
      <c r="AN67" s="119">
        <f>SUM($AG$67,$AT$67)</f>
        <v>0</v>
      </c>
      <c r="AO67" s="120"/>
      <c r="AP67" s="120"/>
      <c r="AQ67" s="102" t="s">
        <v>86</v>
      </c>
      <c r="AR67" s="98"/>
      <c r="AS67" s="103">
        <v>0</v>
      </c>
      <c r="AT67" s="104">
        <f>ROUNDUP(SUM($AV$67:$AW$67),1)</f>
        <v>0</v>
      </c>
      <c r="AU67" s="105">
        <f>'[1]3 - Přeložka vodovodu DN 150'!$P$88</f>
        <v>0</v>
      </c>
      <c r="AV67" s="104">
        <f>'[1]3 - Přeložka vodovodu DN 150'!$J$32</f>
        <v>0</v>
      </c>
      <c r="AW67" s="104">
        <f>'[1]3 - Přeložka vodovodu DN 150'!$J$33</f>
        <v>0</v>
      </c>
      <c r="AX67" s="104">
        <f>'[1]3 - Přeložka vodovodu DN 150'!$J$34</f>
        <v>0</v>
      </c>
      <c r="AY67" s="104">
        <f>'[1]3 - Přeložka vodovodu DN 150'!$J$35</f>
        <v>0</v>
      </c>
      <c r="AZ67" s="104">
        <f>'[1]3 - Přeložka vodovodu DN 150'!$F$32</f>
        <v>0</v>
      </c>
      <c r="BA67" s="104">
        <f>'[1]3 - Přeložka vodovodu DN 150'!$F$33</f>
        <v>0</v>
      </c>
      <c r="BB67" s="104">
        <f>'[1]3 - Přeložka vodovodu DN 150'!$F$34</f>
        <v>0</v>
      </c>
      <c r="BC67" s="104">
        <f>'[1]3 - Přeložka vodovodu DN 150'!$F$35</f>
        <v>0</v>
      </c>
      <c r="BD67" s="106">
        <f>'[1]3 - Přeložka vodovodu DN 150'!$F$36</f>
        <v>0</v>
      </c>
      <c r="BT67" s="107" t="s">
        <v>83</v>
      </c>
      <c r="BV67" s="107" t="s">
        <v>77</v>
      </c>
      <c r="BW67" s="107" t="s">
        <v>120</v>
      </c>
      <c r="BX67" s="107" t="s">
        <v>112</v>
      </c>
      <c r="CL67" s="107" t="s">
        <v>118</v>
      </c>
    </row>
    <row r="68" spans="1:76" s="107" customFormat="1" ht="23.25" customHeight="1">
      <c r="A68" s="97" t="s">
        <v>84</v>
      </c>
      <c r="B68" s="98"/>
      <c r="C68" s="99"/>
      <c r="D68" s="99"/>
      <c r="E68" s="100" t="s">
        <v>110</v>
      </c>
      <c r="F68" s="101"/>
      <c r="G68" s="101"/>
      <c r="H68" s="101"/>
      <c r="I68" s="101"/>
      <c r="J68" s="99"/>
      <c r="K68" s="100" t="s">
        <v>88</v>
      </c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19">
        <f>'[1]4 - Vedlejší náklady'!$J$29</f>
        <v>0</v>
      </c>
      <c r="AH68" s="120"/>
      <c r="AI68" s="120"/>
      <c r="AJ68" s="120"/>
      <c r="AK68" s="120"/>
      <c r="AL68" s="120"/>
      <c r="AM68" s="120"/>
      <c r="AN68" s="119">
        <f>SUM($AG$68,$AT$68)</f>
        <v>0</v>
      </c>
      <c r="AO68" s="120"/>
      <c r="AP68" s="120"/>
      <c r="AQ68" s="102" t="s">
        <v>86</v>
      </c>
      <c r="AR68" s="98"/>
      <c r="AS68" s="103">
        <v>0</v>
      </c>
      <c r="AT68" s="104">
        <f>ROUNDUP(SUM($AV$68:$AW$68),1)</f>
        <v>0</v>
      </c>
      <c r="AU68" s="105">
        <f>'[1]4 - Vedlejší náklady'!$P$82</f>
        <v>0</v>
      </c>
      <c r="AV68" s="104">
        <f>'[1]4 - Vedlejší náklady'!$J$32</f>
        <v>0</v>
      </c>
      <c r="AW68" s="104">
        <f>'[1]4 - Vedlejší náklady'!$J$33</f>
        <v>0</v>
      </c>
      <c r="AX68" s="104">
        <f>'[1]4 - Vedlejší náklady'!$J$34</f>
        <v>0</v>
      </c>
      <c r="AY68" s="104">
        <f>'[1]4 - Vedlejší náklady'!$J$35</f>
        <v>0</v>
      </c>
      <c r="AZ68" s="104">
        <f>'[1]4 - Vedlejší náklady'!$F$32</f>
        <v>0</v>
      </c>
      <c r="BA68" s="104">
        <f>'[1]4 - Vedlejší náklady'!$F$33</f>
        <v>0</v>
      </c>
      <c r="BB68" s="104">
        <f>'[1]4 - Vedlejší náklady'!$F$34</f>
        <v>0</v>
      </c>
      <c r="BC68" s="104">
        <f>'[1]4 - Vedlejší náklady'!$F$35</f>
        <v>0</v>
      </c>
      <c r="BD68" s="106">
        <f>'[1]4 - Vedlejší náklady'!$F$36</f>
        <v>0</v>
      </c>
      <c r="BT68" s="107" t="s">
        <v>83</v>
      </c>
      <c r="BV68" s="107" t="s">
        <v>77</v>
      </c>
      <c r="BW68" s="107" t="s">
        <v>121</v>
      </c>
      <c r="BX68" s="107" t="s">
        <v>112</v>
      </c>
    </row>
    <row r="69" spans="2:91" s="87" customFormat="1" ht="28.5" customHeight="1">
      <c r="B69" s="88"/>
      <c r="C69" s="89"/>
      <c r="D69" s="90" t="s">
        <v>122</v>
      </c>
      <c r="E69" s="91"/>
      <c r="F69" s="91"/>
      <c r="G69" s="91"/>
      <c r="H69" s="91"/>
      <c r="I69" s="89"/>
      <c r="J69" s="90" t="s">
        <v>123</v>
      </c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117">
        <f>ROUNDUP(SUM($AG$70:$AG$71),2)</f>
        <v>0</v>
      </c>
      <c r="AH69" s="118"/>
      <c r="AI69" s="118"/>
      <c r="AJ69" s="118"/>
      <c r="AK69" s="118"/>
      <c r="AL69" s="118"/>
      <c r="AM69" s="118"/>
      <c r="AN69" s="117">
        <f>SUM($AG$69,$AT$69)</f>
        <v>0</v>
      </c>
      <c r="AO69" s="118"/>
      <c r="AP69" s="118"/>
      <c r="AQ69" s="92" t="s">
        <v>80</v>
      </c>
      <c r="AR69" s="88"/>
      <c r="AS69" s="93">
        <f>ROUNDUP(SUM($AS$70:$AS$71),2)</f>
        <v>0</v>
      </c>
      <c r="AT69" s="94">
        <f>ROUNDUP(SUM($AV$69:$AW$69),1)</f>
        <v>0</v>
      </c>
      <c r="AU69" s="95">
        <f>ROUNDUP(SUM($AU$70:$AU$71),5)</f>
        <v>0</v>
      </c>
      <c r="AV69" s="94">
        <f>ROUNDUP($AZ$69*$L$26,1)</f>
        <v>0</v>
      </c>
      <c r="AW69" s="94">
        <f>ROUNDUP($BA$69*$L$27,1)</f>
        <v>0</v>
      </c>
      <c r="AX69" s="94">
        <f>ROUNDUP($BB$69*$L$26,1)</f>
        <v>0</v>
      </c>
      <c r="AY69" s="94">
        <f>ROUNDUP($BC$69*$L$27,1)</f>
        <v>0</v>
      </c>
      <c r="AZ69" s="94">
        <f>ROUNDUP(SUM($AZ$70:$AZ$71),2)</f>
        <v>0</v>
      </c>
      <c r="BA69" s="94">
        <f>ROUNDUP(SUM($BA$70:$BA$71),2)</f>
        <v>0</v>
      </c>
      <c r="BB69" s="94">
        <f>ROUNDUP(SUM($BB$70:$BB$71),2)</f>
        <v>0</v>
      </c>
      <c r="BC69" s="94">
        <f>ROUNDUP(SUM($BC$70:$BC$71),2)</f>
        <v>0</v>
      </c>
      <c r="BD69" s="96">
        <f>ROUNDUP(SUM($BD$70:$BD$71),2)</f>
        <v>0</v>
      </c>
      <c r="BS69" s="87" t="s">
        <v>74</v>
      </c>
      <c r="BT69" s="87" t="s">
        <v>23</v>
      </c>
      <c r="BU69" s="87" t="s">
        <v>76</v>
      </c>
      <c r="BV69" s="87" t="s">
        <v>77</v>
      </c>
      <c r="BW69" s="87" t="s">
        <v>124</v>
      </c>
      <c r="BX69" s="87" t="s">
        <v>6</v>
      </c>
      <c r="CL69" s="87" t="s">
        <v>125</v>
      </c>
      <c r="CM69" s="87" t="s">
        <v>83</v>
      </c>
    </row>
    <row r="70" spans="1:90" s="107" customFormat="1" ht="23.25" customHeight="1">
      <c r="A70" s="97" t="s">
        <v>84</v>
      </c>
      <c r="B70" s="98"/>
      <c r="C70" s="99"/>
      <c r="D70" s="99"/>
      <c r="E70" s="100" t="s">
        <v>23</v>
      </c>
      <c r="F70" s="101"/>
      <c r="G70" s="101"/>
      <c r="H70" s="101"/>
      <c r="I70" s="101"/>
      <c r="J70" s="99"/>
      <c r="K70" s="100" t="s">
        <v>126</v>
      </c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19">
        <f>'[1]1 - Terénní úpravy vč. de...'!$J$29</f>
        <v>0</v>
      </c>
      <c r="AH70" s="120"/>
      <c r="AI70" s="120"/>
      <c r="AJ70" s="120"/>
      <c r="AK70" s="120"/>
      <c r="AL70" s="120"/>
      <c r="AM70" s="120"/>
      <c r="AN70" s="119">
        <f>SUM($AG$70,$AT$70)</f>
        <v>0</v>
      </c>
      <c r="AO70" s="120"/>
      <c r="AP70" s="120"/>
      <c r="AQ70" s="102" t="s">
        <v>86</v>
      </c>
      <c r="AR70" s="98"/>
      <c r="AS70" s="103">
        <v>0</v>
      </c>
      <c r="AT70" s="104">
        <f>ROUNDUP(SUM($AV$70:$AW$70),1)</f>
        <v>0</v>
      </c>
      <c r="AU70" s="105">
        <f>'[1]1 - Terénní úpravy vč. de...'!$P$85</f>
        <v>0</v>
      </c>
      <c r="AV70" s="104">
        <f>'[1]1 - Terénní úpravy vč. de...'!$J$32</f>
        <v>0</v>
      </c>
      <c r="AW70" s="104">
        <f>'[1]1 - Terénní úpravy vč. de...'!$J$33</f>
        <v>0</v>
      </c>
      <c r="AX70" s="104">
        <f>'[1]1 - Terénní úpravy vč. de...'!$J$34</f>
        <v>0</v>
      </c>
      <c r="AY70" s="104">
        <f>'[1]1 - Terénní úpravy vč. de...'!$J$35</f>
        <v>0</v>
      </c>
      <c r="AZ70" s="104">
        <f>'[1]1 - Terénní úpravy vč. de...'!$F$32</f>
        <v>0</v>
      </c>
      <c r="BA70" s="104">
        <f>'[1]1 - Terénní úpravy vč. de...'!$F$33</f>
        <v>0</v>
      </c>
      <c r="BB70" s="104">
        <f>'[1]1 - Terénní úpravy vč. de...'!$F$34</f>
        <v>0</v>
      </c>
      <c r="BC70" s="104">
        <f>'[1]1 - Terénní úpravy vč. de...'!$F$35</f>
        <v>0</v>
      </c>
      <c r="BD70" s="106">
        <f>'[1]1 - Terénní úpravy vč. de...'!$F$36</f>
        <v>0</v>
      </c>
      <c r="BT70" s="107" t="s">
        <v>83</v>
      </c>
      <c r="BV70" s="107" t="s">
        <v>77</v>
      </c>
      <c r="BW70" s="107" t="s">
        <v>127</v>
      </c>
      <c r="BX70" s="107" t="s">
        <v>124</v>
      </c>
      <c r="CL70" s="107" t="s">
        <v>125</v>
      </c>
    </row>
    <row r="71" spans="1:90" s="107" customFormat="1" ht="23.25" customHeight="1">
      <c r="A71" s="97" t="s">
        <v>84</v>
      </c>
      <c r="B71" s="98"/>
      <c r="C71" s="99"/>
      <c r="D71" s="99"/>
      <c r="E71" s="100" t="s">
        <v>83</v>
      </c>
      <c r="F71" s="101"/>
      <c r="G71" s="101"/>
      <c r="H71" s="101"/>
      <c r="I71" s="101"/>
      <c r="J71" s="99"/>
      <c r="K71" s="100" t="s">
        <v>88</v>
      </c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19">
        <f>'[1]2 - Vedlejší náklady_04'!$J$29</f>
        <v>0</v>
      </c>
      <c r="AH71" s="120"/>
      <c r="AI71" s="120"/>
      <c r="AJ71" s="120"/>
      <c r="AK71" s="120"/>
      <c r="AL71" s="120"/>
      <c r="AM71" s="120"/>
      <c r="AN71" s="119">
        <f>SUM($AG$71,$AT$71)</f>
        <v>0</v>
      </c>
      <c r="AO71" s="120"/>
      <c r="AP71" s="120"/>
      <c r="AQ71" s="102" t="s">
        <v>86</v>
      </c>
      <c r="AR71" s="98"/>
      <c r="AS71" s="103">
        <v>0</v>
      </c>
      <c r="AT71" s="104">
        <f>ROUNDUP(SUM($AV$71:$AW$71),1)</f>
        <v>0</v>
      </c>
      <c r="AU71" s="105">
        <f>'[1]2 - Vedlejší náklady_04'!$P$82</f>
        <v>0</v>
      </c>
      <c r="AV71" s="104">
        <f>'[1]2 - Vedlejší náklady_04'!$J$32</f>
        <v>0</v>
      </c>
      <c r="AW71" s="104">
        <f>'[1]2 - Vedlejší náklady_04'!$J$33</f>
        <v>0</v>
      </c>
      <c r="AX71" s="104">
        <f>'[1]2 - Vedlejší náklady_04'!$J$34</f>
        <v>0</v>
      </c>
      <c r="AY71" s="104">
        <f>'[1]2 - Vedlejší náklady_04'!$J$35</f>
        <v>0</v>
      </c>
      <c r="AZ71" s="104">
        <f>'[1]2 - Vedlejší náklady_04'!$F$32</f>
        <v>0</v>
      </c>
      <c r="BA71" s="104">
        <f>'[1]2 - Vedlejší náklady_04'!$F$33</f>
        <v>0</v>
      </c>
      <c r="BB71" s="104">
        <f>'[1]2 - Vedlejší náklady_04'!$F$34</f>
        <v>0</v>
      </c>
      <c r="BC71" s="104">
        <f>'[1]2 - Vedlejší náklady_04'!$F$35</f>
        <v>0</v>
      </c>
      <c r="BD71" s="106">
        <f>'[1]2 - Vedlejší náklady_04'!$F$36</f>
        <v>0</v>
      </c>
      <c r="BT71" s="107" t="s">
        <v>83</v>
      </c>
      <c r="BV71" s="107" t="s">
        <v>77</v>
      </c>
      <c r="BW71" s="107" t="s">
        <v>128</v>
      </c>
      <c r="BX71" s="107" t="s">
        <v>124</v>
      </c>
      <c r="CL71" s="107" t="s">
        <v>125</v>
      </c>
    </row>
    <row r="72" spans="2:91" s="87" customFormat="1" ht="28.5" customHeight="1">
      <c r="B72" s="88"/>
      <c r="C72" s="89"/>
      <c r="D72" s="90" t="s">
        <v>129</v>
      </c>
      <c r="E72" s="91"/>
      <c r="F72" s="91"/>
      <c r="G72" s="91"/>
      <c r="H72" s="91"/>
      <c r="I72" s="89"/>
      <c r="J72" s="90" t="s">
        <v>130</v>
      </c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117">
        <f>ROUNDUP(SUM($AG$73:$AG$77),2)</f>
        <v>0</v>
      </c>
      <c r="AH72" s="118"/>
      <c r="AI72" s="118"/>
      <c r="AJ72" s="118"/>
      <c r="AK72" s="118"/>
      <c r="AL72" s="118"/>
      <c r="AM72" s="118"/>
      <c r="AN72" s="117">
        <f>SUM($AG$72,$AT$72)</f>
        <v>0</v>
      </c>
      <c r="AO72" s="118"/>
      <c r="AP72" s="118"/>
      <c r="AQ72" s="92" t="s">
        <v>80</v>
      </c>
      <c r="AR72" s="88"/>
      <c r="AS72" s="93">
        <f>ROUNDUP(SUM($AS$73:$AS$77),2)</f>
        <v>0</v>
      </c>
      <c r="AT72" s="94">
        <f>ROUNDUP(SUM($AV$72:$AW$72),1)</f>
        <v>0</v>
      </c>
      <c r="AU72" s="95">
        <f>ROUNDUP(SUM($AU$73:$AU$77),5)</f>
        <v>0</v>
      </c>
      <c r="AV72" s="94">
        <f>ROUNDUP($AZ$72*$L$26,1)</f>
        <v>0</v>
      </c>
      <c r="AW72" s="94">
        <f>ROUNDUP($BA$72*$L$27,1)</f>
        <v>0</v>
      </c>
      <c r="AX72" s="94">
        <f>ROUNDUP($BB$72*$L$26,1)</f>
        <v>0</v>
      </c>
      <c r="AY72" s="94">
        <f>ROUNDUP($BC$72*$L$27,1)</f>
        <v>0</v>
      </c>
      <c r="AZ72" s="94">
        <f>ROUNDUP(SUM($AZ$73:$AZ$77),2)</f>
        <v>0</v>
      </c>
      <c r="BA72" s="94">
        <f>ROUNDUP(SUM($BA$73:$BA$77),2)</f>
        <v>0</v>
      </c>
      <c r="BB72" s="94">
        <f>ROUNDUP(SUM($BB$73:$BB$77),2)</f>
        <v>0</v>
      </c>
      <c r="BC72" s="94">
        <f>ROUNDUP(SUM($BC$73:$BC$77),2)</f>
        <v>0</v>
      </c>
      <c r="BD72" s="96">
        <f>ROUNDUP(SUM($BD$73:$BD$77),2)</f>
        <v>0</v>
      </c>
      <c r="BS72" s="87" t="s">
        <v>74</v>
      </c>
      <c r="BT72" s="87" t="s">
        <v>23</v>
      </c>
      <c r="BU72" s="87" t="s">
        <v>76</v>
      </c>
      <c r="BV72" s="87" t="s">
        <v>77</v>
      </c>
      <c r="BW72" s="87" t="s">
        <v>131</v>
      </c>
      <c r="BX72" s="87" t="s">
        <v>6</v>
      </c>
      <c r="CL72" s="87" t="s">
        <v>132</v>
      </c>
      <c r="CM72" s="87" t="s">
        <v>83</v>
      </c>
    </row>
    <row r="73" spans="1:76" s="107" customFormat="1" ht="23.25" customHeight="1">
      <c r="A73" s="97" t="s">
        <v>84</v>
      </c>
      <c r="B73" s="98"/>
      <c r="C73" s="99"/>
      <c r="D73" s="99"/>
      <c r="E73" s="100" t="s">
        <v>75</v>
      </c>
      <c r="F73" s="101"/>
      <c r="G73" s="101"/>
      <c r="H73" s="101"/>
      <c r="I73" s="101"/>
      <c r="J73" s="99"/>
      <c r="K73" s="100" t="s">
        <v>133</v>
      </c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19">
        <f>'[1]0 - 0.rok'!$J$29</f>
        <v>0</v>
      </c>
      <c r="AH73" s="120"/>
      <c r="AI73" s="120"/>
      <c r="AJ73" s="120"/>
      <c r="AK73" s="120"/>
      <c r="AL73" s="120"/>
      <c r="AM73" s="120"/>
      <c r="AN73" s="119">
        <f>SUM($AG$73,$AT$73)</f>
        <v>0</v>
      </c>
      <c r="AO73" s="120"/>
      <c r="AP73" s="120"/>
      <c r="AQ73" s="102" t="s">
        <v>86</v>
      </c>
      <c r="AR73" s="98"/>
      <c r="AS73" s="103">
        <v>0</v>
      </c>
      <c r="AT73" s="104">
        <f>ROUNDUP(SUM($AV$73:$AW$73),1)</f>
        <v>0</v>
      </c>
      <c r="AU73" s="105">
        <f>'[1]0 - 0.rok'!$P$85</f>
        <v>0</v>
      </c>
      <c r="AV73" s="104">
        <f>'[1]0 - 0.rok'!$J$32</f>
        <v>0</v>
      </c>
      <c r="AW73" s="104">
        <f>'[1]0 - 0.rok'!$J$33</f>
        <v>0</v>
      </c>
      <c r="AX73" s="104">
        <f>'[1]0 - 0.rok'!$J$34</f>
        <v>0</v>
      </c>
      <c r="AY73" s="104">
        <f>'[1]0 - 0.rok'!$J$35</f>
        <v>0</v>
      </c>
      <c r="AZ73" s="104">
        <f>'[1]0 - 0.rok'!$F$32</f>
        <v>0</v>
      </c>
      <c r="BA73" s="104">
        <f>'[1]0 - 0.rok'!$F$33</f>
        <v>0</v>
      </c>
      <c r="BB73" s="104">
        <f>'[1]0 - 0.rok'!$F$34</f>
        <v>0</v>
      </c>
      <c r="BC73" s="104">
        <f>'[1]0 - 0.rok'!$F$35</f>
        <v>0</v>
      </c>
      <c r="BD73" s="106">
        <f>'[1]0 - 0.rok'!$F$36</f>
        <v>0</v>
      </c>
      <c r="BT73" s="107" t="s">
        <v>83</v>
      </c>
      <c r="BV73" s="107" t="s">
        <v>77</v>
      </c>
      <c r="BW73" s="107" t="s">
        <v>134</v>
      </c>
      <c r="BX73" s="107" t="s">
        <v>131</v>
      </c>
    </row>
    <row r="74" spans="1:76" s="107" customFormat="1" ht="23.25" customHeight="1">
      <c r="A74" s="97" t="s">
        <v>84</v>
      </c>
      <c r="B74" s="98"/>
      <c r="C74" s="99"/>
      <c r="D74" s="99"/>
      <c r="E74" s="100" t="s">
        <v>23</v>
      </c>
      <c r="F74" s="101"/>
      <c r="G74" s="101"/>
      <c r="H74" s="101"/>
      <c r="I74" s="101"/>
      <c r="J74" s="99"/>
      <c r="K74" s="100" t="s">
        <v>135</v>
      </c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19">
        <f>'[1]1 - 1.rok'!$J$29</f>
        <v>0</v>
      </c>
      <c r="AH74" s="120"/>
      <c r="AI74" s="120"/>
      <c r="AJ74" s="120"/>
      <c r="AK74" s="120"/>
      <c r="AL74" s="120"/>
      <c r="AM74" s="120"/>
      <c r="AN74" s="119">
        <f>SUM($AG$74,$AT$74)</f>
        <v>0</v>
      </c>
      <c r="AO74" s="120"/>
      <c r="AP74" s="120"/>
      <c r="AQ74" s="102" t="s">
        <v>86</v>
      </c>
      <c r="AR74" s="98"/>
      <c r="AS74" s="103">
        <v>0</v>
      </c>
      <c r="AT74" s="104">
        <f>ROUNDUP(SUM($AV$74:$AW$74),1)</f>
        <v>0</v>
      </c>
      <c r="AU74" s="105">
        <f>'[1]1 - 1.rok'!$P$85</f>
        <v>0</v>
      </c>
      <c r="AV74" s="104">
        <f>'[1]1 - 1.rok'!$J$32</f>
        <v>0</v>
      </c>
      <c r="AW74" s="104">
        <f>'[1]1 - 1.rok'!$J$33</f>
        <v>0</v>
      </c>
      <c r="AX74" s="104">
        <f>'[1]1 - 1.rok'!$J$34</f>
        <v>0</v>
      </c>
      <c r="AY74" s="104">
        <f>'[1]1 - 1.rok'!$J$35</f>
        <v>0</v>
      </c>
      <c r="AZ74" s="104">
        <f>'[1]1 - 1.rok'!$F$32</f>
        <v>0</v>
      </c>
      <c r="BA74" s="104">
        <f>'[1]1 - 1.rok'!$F$33</f>
        <v>0</v>
      </c>
      <c r="BB74" s="104">
        <f>'[1]1 - 1.rok'!$F$34</f>
        <v>0</v>
      </c>
      <c r="BC74" s="104">
        <f>'[1]1 - 1.rok'!$F$35</f>
        <v>0</v>
      </c>
      <c r="BD74" s="106">
        <f>'[1]1 - 1.rok'!$F$36</f>
        <v>0</v>
      </c>
      <c r="BT74" s="107" t="s">
        <v>83</v>
      </c>
      <c r="BV74" s="107" t="s">
        <v>77</v>
      </c>
      <c r="BW74" s="107" t="s">
        <v>136</v>
      </c>
      <c r="BX74" s="107" t="s">
        <v>131</v>
      </c>
    </row>
    <row r="75" spans="1:76" s="107" customFormat="1" ht="23.25" customHeight="1">
      <c r="A75" s="97" t="s">
        <v>84</v>
      </c>
      <c r="B75" s="98"/>
      <c r="C75" s="99"/>
      <c r="D75" s="99"/>
      <c r="E75" s="100" t="s">
        <v>83</v>
      </c>
      <c r="F75" s="101"/>
      <c r="G75" s="101"/>
      <c r="H75" s="101"/>
      <c r="I75" s="101"/>
      <c r="J75" s="99"/>
      <c r="K75" s="100" t="s">
        <v>137</v>
      </c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19">
        <f>'[1]2 - 2.rok'!$J$29</f>
        <v>0</v>
      </c>
      <c r="AH75" s="120"/>
      <c r="AI75" s="120"/>
      <c r="AJ75" s="120"/>
      <c r="AK75" s="120"/>
      <c r="AL75" s="120"/>
      <c r="AM75" s="120"/>
      <c r="AN75" s="119">
        <f>SUM($AG$75,$AT$75)</f>
        <v>0</v>
      </c>
      <c r="AO75" s="120"/>
      <c r="AP75" s="120"/>
      <c r="AQ75" s="102" t="s">
        <v>86</v>
      </c>
      <c r="AR75" s="98"/>
      <c r="AS75" s="103">
        <v>0</v>
      </c>
      <c r="AT75" s="104">
        <f>ROUNDUP(SUM($AV$75:$AW$75),1)</f>
        <v>0</v>
      </c>
      <c r="AU75" s="105">
        <f>'[1]2 - 2.rok'!$P$85</f>
        <v>0</v>
      </c>
      <c r="AV75" s="104">
        <f>'[1]2 - 2.rok'!$J$32</f>
        <v>0</v>
      </c>
      <c r="AW75" s="104">
        <f>'[1]2 - 2.rok'!$J$33</f>
        <v>0</v>
      </c>
      <c r="AX75" s="104">
        <f>'[1]2 - 2.rok'!$J$34</f>
        <v>0</v>
      </c>
      <c r="AY75" s="104">
        <f>'[1]2 - 2.rok'!$J$35</f>
        <v>0</v>
      </c>
      <c r="AZ75" s="104">
        <f>'[1]2 - 2.rok'!$F$32</f>
        <v>0</v>
      </c>
      <c r="BA75" s="104">
        <f>'[1]2 - 2.rok'!$F$33</f>
        <v>0</v>
      </c>
      <c r="BB75" s="104">
        <f>'[1]2 - 2.rok'!$F$34</f>
        <v>0</v>
      </c>
      <c r="BC75" s="104">
        <f>'[1]2 - 2.rok'!$F$35</f>
        <v>0</v>
      </c>
      <c r="BD75" s="106">
        <f>'[1]2 - 2.rok'!$F$36</f>
        <v>0</v>
      </c>
      <c r="BT75" s="107" t="s">
        <v>83</v>
      </c>
      <c r="BV75" s="107" t="s">
        <v>77</v>
      </c>
      <c r="BW75" s="107" t="s">
        <v>138</v>
      </c>
      <c r="BX75" s="107" t="s">
        <v>131</v>
      </c>
    </row>
    <row r="76" spans="1:76" s="107" customFormat="1" ht="23.25" customHeight="1">
      <c r="A76" s="97" t="s">
        <v>84</v>
      </c>
      <c r="B76" s="98"/>
      <c r="C76" s="99"/>
      <c r="D76" s="99"/>
      <c r="E76" s="100" t="s">
        <v>103</v>
      </c>
      <c r="F76" s="101"/>
      <c r="G76" s="101"/>
      <c r="H76" s="101"/>
      <c r="I76" s="101"/>
      <c r="J76" s="99"/>
      <c r="K76" s="100" t="s">
        <v>139</v>
      </c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19">
        <f>'[1]3 - 3.rok'!$J$29</f>
        <v>0</v>
      </c>
      <c r="AH76" s="120"/>
      <c r="AI76" s="120"/>
      <c r="AJ76" s="120"/>
      <c r="AK76" s="120"/>
      <c r="AL76" s="120"/>
      <c r="AM76" s="120"/>
      <c r="AN76" s="119">
        <f>SUM($AG$76,$AT$76)</f>
        <v>0</v>
      </c>
      <c r="AO76" s="120"/>
      <c r="AP76" s="120"/>
      <c r="AQ76" s="102" t="s">
        <v>86</v>
      </c>
      <c r="AR76" s="98"/>
      <c r="AS76" s="103">
        <v>0</v>
      </c>
      <c r="AT76" s="104">
        <f>ROUNDUP(SUM($AV$76:$AW$76),1)</f>
        <v>0</v>
      </c>
      <c r="AU76" s="105">
        <f>'[1]3 - 3.rok'!$P$84</f>
        <v>0</v>
      </c>
      <c r="AV76" s="104">
        <f>'[1]3 - 3.rok'!$J$32</f>
        <v>0</v>
      </c>
      <c r="AW76" s="104">
        <f>'[1]3 - 3.rok'!$J$33</f>
        <v>0</v>
      </c>
      <c r="AX76" s="104">
        <f>'[1]3 - 3.rok'!$J$34</f>
        <v>0</v>
      </c>
      <c r="AY76" s="104">
        <f>'[1]3 - 3.rok'!$J$35</f>
        <v>0</v>
      </c>
      <c r="AZ76" s="104">
        <f>'[1]3 - 3.rok'!$F$32</f>
        <v>0</v>
      </c>
      <c r="BA76" s="104">
        <f>'[1]3 - 3.rok'!$F$33</f>
        <v>0</v>
      </c>
      <c r="BB76" s="104">
        <f>'[1]3 - 3.rok'!$F$34</f>
        <v>0</v>
      </c>
      <c r="BC76" s="104">
        <f>'[1]3 - 3.rok'!$F$35</f>
        <v>0</v>
      </c>
      <c r="BD76" s="106">
        <f>'[1]3 - 3.rok'!$F$36</f>
        <v>0</v>
      </c>
      <c r="BT76" s="107" t="s">
        <v>83</v>
      </c>
      <c r="BV76" s="107" t="s">
        <v>77</v>
      </c>
      <c r="BW76" s="107" t="s">
        <v>140</v>
      </c>
      <c r="BX76" s="107" t="s">
        <v>131</v>
      </c>
    </row>
    <row r="77" spans="1:90" s="107" customFormat="1" ht="23.25" customHeight="1">
      <c r="A77" s="97" t="s">
        <v>84</v>
      </c>
      <c r="B77" s="98"/>
      <c r="C77" s="99"/>
      <c r="D77" s="99"/>
      <c r="E77" s="100" t="s">
        <v>110</v>
      </c>
      <c r="F77" s="101"/>
      <c r="G77" s="101"/>
      <c r="H77" s="101"/>
      <c r="I77" s="101"/>
      <c r="J77" s="99"/>
      <c r="K77" s="100" t="s">
        <v>88</v>
      </c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19">
        <f>'[1]4 - Vedlejší náklady_01'!$J$29</f>
        <v>0</v>
      </c>
      <c r="AH77" s="120"/>
      <c r="AI77" s="120"/>
      <c r="AJ77" s="120"/>
      <c r="AK77" s="120"/>
      <c r="AL77" s="120"/>
      <c r="AM77" s="120"/>
      <c r="AN77" s="119">
        <f>SUM($AG$77,$AT$77)</f>
        <v>0</v>
      </c>
      <c r="AO77" s="120"/>
      <c r="AP77" s="120"/>
      <c r="AQ77" s="102" t="s">
        <v>86</v>
      </c>
      <c r="AR77" s="98"/>
      <c r="AS77" s="103">
        <v>0</v>
      </c>
      <c r="AT77" s="104">
        <f>ROUNDUP(SUM($AV$77:$AW$77),1)</f>
        <v>0</v>
      </c>
      <c r="AU77" s="105">
        <f>'[1]4 - Vedlejší náklady_01'!$P$82</f>
        <v>0</v>
      </c>
      <c r="AV77" s="104">
        <f>'[1]4 - Vedlejší náklady_01'!$J$32</f>
        <v>0</v>
      </c>
      <c r="AW77" s="104">
        <f>'[1]4 - Vedlejší náklady_01'!$J$33</f>
        <v>0</v>
      </c>
      <c r="AX77" s="104">
        <f>'[1]4 - Vedlejší náklady_01'!$J$34</f>
        <v>0</v>
      </c>
      <c r="AY77" s="104">
        <f>'[1]4 - Vedlejší náklady_01'!$J$35</f>
        <v>0</v>
      </c>
      <c r="AZ77" s="104">
        <f>'[1]4 - Vedlejší náklady_01'!$F$32</f>
        <v>0</v>
      </c>
      <c r="BA77" s="104">
        <f>'[1]4 - Vedlejší náklady_01'!$F$33</f>
        <v>0</v>
      </c>
      <c r="BB77" s="104">
        <f>'[1]4 - Vedlejší náklady_01'!$F$34</f>
        <v>0</v>
      </c>
      <c r="BC77" s="104">
        <f>'[1]4 - Vedlejší náklady_01'!$F$35</f>
        <v>0</v>
      </c>
      <c r="BD77" s="106">
        <f>'[1]4 - Vedlejší náklady_01'!$F$36</f>
        <v>0</v>
      </c>
      <c r="BT77" s="107" t="s">
        <v>83</v>
      </c>
      <c r="BV77" s="107" t="s">
        <v>77</v>
      </c>
      <c r="BW77" s="107" t="s">
        <v>141</v>
      </c>
      <c r="BX77" s="107" t="s">
        <v>131</v>
      </c>
      <c r="CL77" s="107" t="s">
        <v>132</v>
      </c>
    </row>
    <row r="78" spans="2:91" s="87" customFormat="1" ht="28.5" customHeight="1">
      <c r="B78" s="88"/>
      <c r="C78" s="89"/>
      <c r="D78" s="90" t="s">
        <v>142</v>
      </c>
      <c r="E78" s="91"/>
      <c r="F78" s="91"/>
      <c r="G78" s="91"/>
      <c r="H78" s="91"/>
      <c r="I78" s="89"/>
      <c r="J78" s="90" t="s">
        <v>143</v>
      </c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117">
        <f>ROUNDUP(SUM($AG$79:$AG$80),2)</f>
        <v>0</v>
      </c>
      <c r="AH78" s="118"/>
      <c r="AI78" s="118"/>
      <c r="AJ78" s="118"/>
      <c r="AK78" s="118"/>
      <c r="AL78" s="118"/>
      <c r="AM78" s="118"/>
      <c r="AN78" s="117">
        <f>SUM($AG$78,$AT$78)</f>
        <v>0</v>
      </c>
      <c r="AO78" s="118"/>
      <c r="AP78" s="118"/>
      <c r="AQ78" s="92" t="s">
        <v>80</v>
      </c>
      <c r="AR78" s="88"/>
      <c r="AS78" s="93">
        <f>ROUNDUP(SUM($AS$79:$AS$80),2)</f>
        <v>0</v>
      </c>
      <c r="AT78" s="94">
        <f>ROUNDUP(SUM($AV$78:$AW$78),1)</f>
        <v>0</v>
      </c>
      <c r="AU78" s="95">
        <f>ROUNDUP(SUM($AU$79:$AU$80),5)</f>
        <v>0</v>
      </c>
      <c r="AV78" s="94">
        <f>ROUNDUP($AZ$78*$L$26,1)</f>
        <v>0</v>
      </c>
      <c r="AW78" s="94">
        <f>ROUNDUP($BA$78*$L$27,1)</f>
        <v>0</v>
      </c>
      <c r="AX78" s="94">
        <f>ROUNDUP($BB$78*$L$26,1)</f>
        <v>0</v>
      </c>
      <c r="AY78" s="94">
        <f>ROUNDUP($BC$78*$L$27,1)</f>
        <v>0</v>
      </c>
      <c r="AZ78" s="94">
        <f>ROUNDUP(SUM($AZ$79:$AZ$80),2)</f>
        <v>0</v>
      </c>
      <c r="BA78" s="94">
        <f>ROUNDUP(SUM($BA$79:$BA$80),2)</f>
        <v>0</v>
      </c>
      <c r="BB78" s="94">
        <f>ROUNDUP(SUM($BB$79:$BB$80),2)</f>
        <v>0</v>
      </c>
      <c r="BC78" s="94">
        <f>ROUNDUP(SUM($BC$79:$BC$80),2)</f>
        <v>0</v>
      </c>
      <c r="BD78" s="96">
        <f>ROUNDUP(SUM($BD$79:$BD$80),2)</f>
        <v>0</v>
      </c>
      <c r="BS78" s="87" t="s">
        <v>74</v>
      </c>
      <c r="BT78" s="87" t="s">
        <v>23</v>
      </c>
      <c r="BU78" s="87" t="s">
        <v>76</v>
      </c>
      <c r="BV78" s="87" t="s">
        <v>77</v>
      </c>
      <c r="BW78" s="87" t="s">
        <v>144</v>
      </c>
      <c r="BX78" s="87" t="s">
        <v>6</v>
      </c>
      <c r="CM78" s="87" t="s">
        <v>83</v>
      </c>
    </row>
    <row r="79" spans="1:76" s="107" customFormat="1" ht="23.25" customHeight="1">
      <c r="A79" s="97" t="s">
        <v>84</v>
      </c>
      <c r="B79" s="98"/>
      <c r="C79" s="99"/>
      <c r="D79" s="99"/>
      <c r="E79" s="100" t="s">
        <v>23</v>
      </c>
      <c r="F79" s="101"/>
      <c r="G79" s="101"/>
      <c r="H79" s="101"/>
      <c r="I79" s="101"/>
      <c r="J79" s="99"/>
      <c r="K79" s="100" t="s">
        <v>145</v>
      </c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19">
        <f>'[1]1 - Venkovní osvětlení'!$J$29</f>
        <v>0</v>
      </c>
      <c r="AH79" s="120"/>
      <c r="AI79" s="120"/>
      <c r="AJ79" s="120"/>
      <c r="AK79" s="120"/>
      <c r="AL79" s="120"/>
      <c r="AM79" s="120"/>
      <c r="AN79" s="119">
        <f>SUM($AG$79,$AT$79)</f>
        <v>0</v>
      </c>
      <c r="AO79" s="120"/>
      <c r="AP79" s="120"/>
      <c r="AQ79" s="102" t="s">
        <v>86</v>
      </c>
      <c r="AR79" s="98"/>
      <c r="AS79" s="103">
        <v>0</v>
      </c>
      <c r="AT79" s="104">
        <f>ROUNDUP(SUM($AV$79:$AW$79),1)</f>
        <v>0</v>
      </c>
      <c r="AU79" s="105">
        <f>'[1]1 - Venkovní osvětlení'!$P$88</f>
        <v>0</v>
      </c>
      <c r="AV79" s="104">
        <f>'[1]1 - Venkovní osvětlení'!$J$32</f>
        <v>0</v>
      </c>
      <c r="AW79" s="104">
        <f>'[1]1 - Venkovní osvětlení'!$J$33</f>
        <v>0</v>
      </c>
      <c r="AX79" s="104">
        <f>'[1]1 - Venkovní osvětlení'!$J$34</f>
        <v>0</v>
      </c>
      <c r="AY79" s="104">
        <f>'[1]1 - Venkovní osvětlení'!$J$35</f>
        <v>0</v>
      </c>
      <c r="AZ79" s="104">
        <f>'[1]1 - Venkovní osvětlení'!$F$32</f>
        <v>0</v>
      </c>
      <c r="BA79" s="104">
        <f>'[1]1 - Venkovní osvětlení'!$F$33</f>
        <v>0</v>
      </c>
      <c r="BB79" s="104">
        <f>'[1]1 - Venkovní osvětlení'!$F$34</f>
        <v>0</v>
      </c>
      <c r="BC79" s="104">
        <f>'[1]1 - Venkovní osvětlení'!$F$35</f>
        <v>0</v>
      </c>
      <c r="BD79" s="106">
        <f>'[1]1 - Venkovní osvětlení'!$F$36</f>
        <v>0</v>
      </c>
      <c r="BT79" s="107" t="s">
        <v>83</v>
      </c>
      <c r="BV79" s="107" t="s">
        <v>77</v>
      </c>
      <c r="BW79" s="107" t="s">
        <v>146</v>
      </c>
      <c r="BX79" s="107" t="s">
        <v>144</v>
      </c>
    </row>
    <row r="80" spans="1:90" s="107" customFormat="1" ht="23.25" customHeight="1">
      <c r="A80" s="97" t="s">
        <v>84</v>
      </c>
      <c r="B80" s="98"/>
      <c r="C80" s="99"/>
      <c r="D80" s="99"/>
      <c r="E80" s="100" t="s">
        <v>83</v>
      </c>
      <c r="F80" s="101"/>
      <c r="G80" s="101"/>
      <c r="H80" s="101"/>
      <c r="I80" s="101"/>
      <c r="J80" s="99"/>
      <c r="K80" s="100" t="s">
        <v>88</v>
      </c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19">
        <f>'[1]2 - Vedlejší náklady_05'!$J$29</f>
        <v>0</v>
      </c>
      <c r="AH80" s="120"/>
      <c r="AI80" s="120"/>
      <c r="AJ80" s="120"/>
      <c r="AK80" s="120"/>
      <c r="AL80" s="120"/>
      <c r="AM80" s="120"/>
      <c r="AN80" s="119">
        <f>SUM($AG$80,$AT$80)</f>
        <v>0</v>
      </c>
      <c r="AO80" s="120"/>
      <c r="AP80" s="120"/>
      <c r="AQ80" s="102" t="s">
        <v>86</v>
      </c>
      <c r="AR80" s="98"/>
      <c r="AS80" s="103">
        <v>0</v>
      </c>
      <c r="AT80" s="104">
        <f>ROUNDUP(SUM($AV$80:$AW$80),1)</f>
        <v>0</v>
      </c>
      <c r="AU80" s="105">
        <f>'[1]2 - Vedlejší náklady_05'!$P$82</f>
        <v>0</v>
      </c>
      <c r="AV80" s="104">
        <f>'[1]2 - Vedlejší náklady_05'!$J$32</f>
        <v>0</v>
      </c>
      <c r="AW80" s="104">
        <f>'[1]2 - Vedlejší náklady_05'!$J$33</f>
        <v>0</v>
      </c>
      <c r="AX80" s="104">
        <f>'[1]2 - Vedlejší náklady_05'!$J$34</f>
        <v>0</v>
      </c>
      <c r="AY80" s="104">
        <f>'[1]2 - Vedlejší náklady_05'!$J$35</f>
        <v>0</v>
      </c>
      <c r="AZ80" s="104">
        <f>'[1]2 - Vedlejší náklady_05'!$F$32</f>
        <v>0</v>
      </c>
      <c r="BA80" s="104">
        <f>'[1]2 - Vedlejší náklady_05'!$F$33</f>
        <v>0</v>
      </c>
      <c r="BB80" s="104">
        <f>'[1]2 - Vedlejší náklady_05'!$F$34</f>
        <v>0</v>
      </c>
      <c r="BC80" s="104">
        <f>'[1]2 - Vedlejší náklady_05'!$F$35</f>
        <v>0</v>
      </c>
      <c r="BD80" s="106">
        <f>'[1]2 - Vedlejší náklady_05'!$F$36</f>
        <v>0</v>
      </c>
      <c r="BT80" s="107" t="s">
        <v>83</v>
      </c>
      <c r="BV80" s="107" t="s">
        <v>77</v>
      </c>
      <c r="BW80" s="107" t="s">
        <v>147</v>
      </c>
      <c r="BX80" s="107" t="s">
        <v>144</v>
      </c>
      <c r="CL80" s="107" t="s">
        <v>148</v>
      </c>
    </row>
    <row r="81" spans="2:91" s="87" customFormat="1" ht="28.5" customHeight="1">
      <c r="B81" s="88"/>
      <c r="C81" s="89"/>
      <c r="D81" s="90" t="s">
        <v>149</v>
      </c>
      <c r="E81" s="91"/>
      <c r="F81" s="91"/>
      <c r="G81" s="91"/>
      <c r="H81" s="91"/>
      <c r="I81" s="89"/>
      <c r="J81" s="90" t="s">
        <v>150</v>
      </c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117">
        <f>ROUNDUP(SUM($AG$82:$AG$83),2)</f>
        <v>0</v>
      </c>
      <c r="AH81" s="118"/>
      <c r="AI81" s="118"/>
      <c r="AJ81" s="118"/>
      <c r="AK81" s="118"/>
      <c r="AL81" s="118"/>
      <c r="AM81" s="118"/>
      <c r="AN81" s="117">
        <f>SUM($AG$81,$AT$81)</f>
        <v>0</v>
      </c>
      <c r="AO81" s="118"/>
      <c r="AP81" s="118"/>
      <c r="AQ81" s="92" t="s">
        <v>80</v>
      </c>
      <c r="AR81" s="88"/>
      <c r="AS81" s="93">
        <f>ROUNDUP(SUM($AS$82:$AS$83),2)</f>
        <v>0</v>
      </c>
      <c r="AT81" s="94">
        <f>ROUNDUP(SUM($AV$81:$AW$81),1)</f>
        <v>0</v>
      </c>
      <c r="AU81" s="95">
        <f>ROUNDUP(SUM($AU$82:$AU$83),5)</f>
        <v>0</v>
      </c>
      <c r="AV81" s="94">
        <f>ROUNDUP($AZ$81*$L$26,1)</f>
        <v>0</v>
      </c>
      <c r="AW81" s="94">
        <f>ROUNDUP($BA$81*$L$27,1)</f>
        <v>0</v>
      </c>
      <c r="AX81" s="94">
        <f>ROUNDUP($BB$81*$L$26,1)</f>
        <v>0</v>
      </c>
      <c r="AY81" s="94">
        <f>ROUNDUP($BC$81*$L$27,1)</f>
        <v>0</v>
      </c>
      <c r="AZ81" s="94">
        <f>ROUNDUP(SUM($AZ$82:$AZ$83),2)</f>
        <v>0</v>
      </c>
      <c r="BA81" s="94">
        <f>ROUNDUP(SUM($BA$82:$BA$83),2)</f>
        <v>0</v>
      </c>
      <c r="BB81" s="94">
        <f>ROUNDUP(SUM($BB$82:$BB$83),2)</f>
        <v>0</v>
      </c>
      <c r="BC81" s="94">
        <f>ROUNDUP(SUM($BC$82:$BC$83),2)</f>
        <v>0</v>
      </c>
      <c r="BD81" s="96">
        <f>ROUNDUP(SUM($BD$82:$BD$83),2)</f>
        <v>0</v>
      </c>
      <c r="BS81" s="87" t="s">
        <v>74</v>
      </c>
      <c r="BT81" s="87" t="s">
        <v>23</v>
      </c>
      <c r="BU81" s="87" t="s">
        <v>76</v>
      </c>
      <c r="BV81" s="87" t="s">
        <v>77</v>
      </c>
      <c r="BW81" s="87" t="s">
        <v>151</v>
      </c>
      <c r="BX81" s="87" t="s">
        <v>6</v>
      </c>
      <c r="CM81" s="87" t="s">
        <v>83</v>
      </c>
    </row>
    <row r="82" spans="1:76" s="107" customFormat="1" ht="23.25" customHeight="1">
      <c r="A82" s="97" t="s">
        <v>84</v>
      </c>
      <c r="B82" s="98"/>
      <c r="C82" s="99"/>
      <c r="D82" s="99"/>
      <c r="E82" s="100" t="s">
        <v>23</v>
      </c>
      <c r="F82" s="101"/>
      <c r="G82" s="101"/>
      <c r="H82" s="101"/>
      <c r="I82" s="101"/>
      <c r="J82" s="99"/>
      <c r="K82" s="100" t="s">
        <v>152</v>
      </c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19">
        <f>'[1]1 - Přeložka telefonního ...'!$J$29</f>
        <v>0</v>
      </c>
      <c r="AH82" s="120"/>
      <c r="AI82" s="120"/>
      <c r="AJ82" s="120"/>
      <c r="AK82" s="120"/>
      <c r="AL82" s="120"/>
      <c r="AM82" s="120"/>
      <c r="AN82" s="119">
        <f>SUM($AG$82,$AT$82)</f>
        <v>0</v>
      </c>
      <c r="AO82" s="120"/>
      <c r="AP82" s="120"/>
      <c r="AQ82" s="102" t="s">
        <v>86</v>
      </c>
      <c r="AR82" s="98"/>
      <c r="AS82" s="103">
        <v>0</v>
      </c>
      <c r="AT82" s="104">
        <f>ROUNDUP(SUM($AV$82:$AW$82),1)</f>
        <v>0</v>
      </c>
      <c r="AU82" s="105">
        <f>'[1]1 - Přeložka telefonního ...'!$P$88</f>
        <v>0</v>
      </c>
      <c r="AV82" s="104">
        <f>'[1]1 - Přeložka telefonního ...'!$J$32</f>
        <v>0</v>
      </c>
      <c r="AW82" s="104">
        <f>'[1]1 - Přeložka telefonního ...'!$J$33</f>
        <v>0</v>
      </c>
      <c r="AX82" s="104">
        <f>'[1]1 - Přeložka telefonního ...'!$J$34</f>
        <v>0</v>
      </c>
      <c r="AY82" s="104">
        <f>'[1]1 - Přeložka telefonního ...'!$J$35</f>
        <v>0</v>
      </c>
      <c r="AZ82" s="104">
        <f>'[1]1 - Přeložka telefonního ...'!$F$32</f>
        <v>0</v>
      </c>
      <c r="BA82" s="104">
        <f>'[1]1 - Přeložka telefonního ...'!$F$33</f>
        <v>0</v>
      </c>
      <c r="BB82" s="104">
        <f>'[1]1 - Přeložka telefonního ...'!$F$34</f>
        <v>0</v>
      </c>
      <c r="BC82" s="104">
        <f>'[1]1 - Přeložka telefonního ...'!$F$35</f>
        <v>0</v>
      </c>
      <c r="BD82" s="106">
        <f>'[1]1 - Přeložka telefonního ...'!$F$36</f>
        <v>0</v>
      </c>
      <c r="BT82" s="107" t="s">
        <v>83</v>
      </c>
      <c r="BV82" s="107" t="s">
        <v>77</v>
      </c>
      <c r="BW82" s="107" t="s">
        <v>153</v>
      </c>
      <c r="BX82" s="107" t="s">
        <v>151</v>
      </c>
    </row>
    <row r="83" spans="1:90" s="107" customFormat="1" ht="23.25" customHeight="1">
      <c r="A83" s="97" t="s">
        <v>84</v>
      </c>
      <c r="B83" s="98"/>
      <c r="C83" s="99"/>
      <c r="D83" s="99"/>
      <c r="E83" s="100" t="s">
        <v>83</v>
      </c>
      <c r="F83" s="101"/>
      <c r="G83" s="101"/>
      <c r="H83" s="101"/>
      <c r="I83" s="101"/>
      <c r="J83" s="99"/>
      <c r="K83" s="100" t="s">
        <v>88</v>
      </c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19">
        <f>'[1]2 - Vedlejší náklady_06'!$J$29</f>
        <v>0</v>
      </c>
      <c r="AH83" s="120"/>
      <c r="AI83" s="120"/>
      <c r="AJ83" s="120"/>
      <c r="AK83" s="120"/>
      <c r="AL83" s="120"/>
      <c r="AM83" s="120"/>
      <c r="AN83" s="119">
        <f>SUM($AG$83,$AT$83)</f>
        <v>0</v>
      </c>
      <c r="AO83" s="120"/>
      <c r="AP83" s="120"/>
      <c r="AQ83" s="102" t="s">
        <v>86</v>
      </c>
      <c r="AR83" s="98"/>
      <c r="AS83" s="103">
        <v>0</v>
      </c>
      <c r="AT83" s="104">
        <f>ROUNDUP(SUM($AV$83:$AW$83),1)</f>
        <v>0</v>
      </c>
      <c r="AU83" s="105">
        <f>'[1]2 - Vedlejší náklady_06'!$P$82</f>
        <v>0</v>
      </c>
      <c r="AV83" s="104">
        <f>'[1]2 - Vedlejší náklady_06'!$J$32</f>
        <v>0</v>
      </c>
      <c r="AW83" s="104">
        <f>'[1]2 - Vedlejší náklady_06'!$J$33</f>
        <v>0</v>
      </c>
      <c r="AX83" s="104">
        <f>'[1]2 - Vedlejší náklady_06'!$J$34</f>
        <v>0</v>
      </c>
      <c r="AY83" s="104">
        <f>'[1]2 - Vedlejší náklady_06'!$J$35</f>
        <v>0</v>
      </c>
      <c r="AZ83" s="104">
        <f>'[1]2 - Vedlejší náklady_06'!$F$32</f>
        <v>0</v>
      </c>
      <c r="BA83" s="104">
        <f>'[1]2 - Vedlejší náklady_06'!$F$33</f>
        <v>0</v>
      </c>
      <c r="BB83" s="104">
        <f>'[1]2 - Vedlejší náklady_06'!$F$34</f>
        <v>0</v>
      </c>
      <c r="BC83" s="104">
        <f>'[1]2 - Vedlejší náklady_06'!$F$35</f>
        <v>0</v>
      </c>
      <c r="BD83" s="106">
        <f>'[1]2 - Vedlejší náklady_06'!$F$36</f>
        <v>0</v>
      </c>
      <c r="BT83" s="107" t="s">
        <v>83</v>
      </c>
      <c r="BV83" s="107" t="s">
        <v>77</v>
      </c>
      <c r="BW83" s="107" t="s">
        <v>154</v>
      </c>
      <c r="BX83" s="107" t="s">
        <v>151</v>
      </c>
      <c r="CL83" s="107" t="s">
        <v>148</v>
      </c>
    </row>
    <row r="84" spans="1:91" s="87" customFormat="1" ht="28.5" customHeight="1">
      <c r="A84" s="97" t="s">
        <v>84</v>
      </c>
      <c r="B84" s="88"/>
      <c r="C84" s="89"/>
      <c r="D84" s="90" t="s">
        <v>155</v>
      </c>
      <c r="E84" s="91"/>
      <c r="F84" s="91"/>
      <c r="G84" s="91"/>
      <c r="H84" s="91"/>
      <c r="I84" s="89"/>
      <c r="J84" s="90" t="s">
        <v>156</v>
      </c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117">
        <f>'[1]8 - Ostatní náklady'!$J$27</f>
        <v>0</v>
      </c>
      <c r="AH84" s="118"/>
      <c r="AI84" s="118"/>
      <c r="AJ84" s="118"/>
      <c r="AK84" s="118"/>
      <c r="AL84" s="118"/>
      <c r="AM84" s="118"/>
      <c r="AN84" s="117">
        <f>SUM($AG$84,$AT$84)</f>
        <v>0</v>
      </c>
      <c r="AO84" s="118"/>
      <c r="AP84" s="118"/>
      <c r="AQ84" s="92" t="s">
        <v>157</v>
      </c>
      <c r="AR84" s="88"/>
      <c r="AS84" s="108">
        <v>0</v>
      </c>
      <c r="AT84" s="109">
        <f>ROUNDUP(SUM($AV$84:$AW$84),1)</f>
        <v>0</v>
      </c>
      <c r="AU84" s="110">
        <f>'[1]8 - Ostatní náklady'!$P$77</f>
        <v>0</v>
      </c>
      <c r="AV84" s="109">
        <f>'[1]8 - Ostatní náklady'!$J$30</f>
        <v>0</v>
      </c>
      <c r="AW84" s="109">
        <f>'[1]8 - Ostatní náklady'!$J$31</f>
        <v>0</v>
      </c>
      <c r="AX84" s="109">
        <f>'[1]8 - Ostatní náklady'!$J$32</f>
        <v>0</v>
      </c>
      <c r="AY84" s="109">
        <f>'[1]8 - Ostatní náklady'!$J$33</f>
        <v>0</v>
      </c>
      <c r="AZ84" s="109">
        <f>'[1]8 - Ostatní náklady'!$F$30</f>
        <v>0</v>
      </c>
      <c r="BA84" s="109">
        <f>'[1]8 - Ostatní náklady'!$F$31</f>
        <v>0</v>
      </c>
      <c r="BB84" s="109">
        <f>'[1]8 - Ostatní náklady'!$F$32</f>
        <v>0</v>
      </c>
      <c r="BC84" s="109">
        <f>'[1]8 - Ostatní náklady'!$F$33</f>
        <v>0</v>
      </c>
      <c r="BD84" s="111">
        <f>'[1]8 - Ostatní náklady'!$F$34</f>
        <v>0</v>
      </c>
      <c r="BT84" s="87" t="s">
        <v>23</v>
      </c>
      <c r="BV84" s="87" t="s">
        <v>77</v>
      </c>
      <c r="BW84" s="87" t="s">
        <v>158</v>
      </c>
      <c r="BX84" s="87" t="s">
        <v>6</v>
      </c>
      <c r="CM84" s="87" t="s">
        <v>83</v>
      </c>
    </row>
    <row r="85" spans="2:44" s="11" customFormat="1" ht="30.75" customHeight="1">
      <c r="B85" s="31"/>
      <c r="AR85" s="31"/>
    </row>
    <row r="86" spans="2:44" s="11" customFormat="1" ht="7.5" customHeight="1"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31"/>
    </row>
  </sheetData>
  <sheetProtection password="CC55" sheet="1"/>
  <mergeCells count="16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AS46:AT48"/>
    <mergeCell ref="L30:O30"/>
    <mergeCell ref="W30:AE30"/>
    <mergeCell ref="AK30:AO30"/>
    <mergeCell ref="X32:AB32"/>
    <mergeCell ref="AK32:AO32"/>
    <mergeCell ref="AG49:AM49"/>
    <mergeCell ref="AN49:AP49"/>
    <mergeCell ref="L42:AO42"/>
    <mergeCell ref="AM44:AN44"/>
    <mergeCell ref="AM46:AP46"/>
    <mergeCell ref="D52:H52"/>
    <mergeCell ref="J52:AF52"/>
    <mergeCell ref="C49:G49"/>
    <mergeCell ref="I49:AF49"/>
    <mergeCell ref="AG51:AM51"/>
    <mergeCell ref="AN51:AP51"/>
    <mergeCell ref="AN53:AP53"/>
    <mergeCell ref="AG53:AM53"/>
    <mergeCell ref="AN52:AP52"/>
    <mergeCell ref="AG52:AM52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8:AP58"/>
    <mergeCell ref="AG58:AM58"/>
    <mergeCell ref="D58:H58"/>
    <mergeCell ref="J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61:AP61"/>
    <mergeCell ref="AG61:AM61"/>
    <mergeCell ref="D61:H61"/>
    <mergeCell ref="J61:AF61"/>
    <mergeCell ref="AN62:AP62"/>
    <mergeCell ref="AG62:AM62"/>
    <mergeCell ref="E62:I62"/>
    <mergeCell ref="K62:AF62"/>
    <mergeCell ref="AN63:AP63"/>
    <mergeCell ref="AG63:AM63"/>
    <mergeCell ref="E63:I63"/>
    <mergeCell ref="K63:AF63"/>
    <mergeCell ref="AN64:AP64"/>
    <mergeCell ref="AG64:AM64"/>
    <mergeCell ref="D64:H64"/>
    <mergeCell ref="J64:AF64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67:AP67"/>
    <mergeCell ref="AG67:AM67"/>
    <mergeCell ref="E67:I67"/>
    <mergeCell ref="K67:AF67"/>
    <mergeCell ref="AN68:AP68"/>
    <mergeCell ref="AG68:AM68"/>
    <mergeCell ref="E68:I68"/>
    <mergeCell ref="K68:AF68"/>
    <mergeCell ref="AN69:AP69"/>
    <mergeCell ref="AG69:AM69"/>
    <mergeCell ref="D69:H69"/>
    <mergeCell ref="J69:AF69"/>
    <mergeCell ref="AN70:AP70"/>
    <mergeCell ref="AG70:AM70"/>
    <mergeCell ref="E70:I70"/>
    <mergeCell ref="K70:AF70"/>
    <mergeCell ref="AN71:AP71"/>
    <mergeCell ref="AG71:AM71"/>
    <mergeCell ref="E71:I71"/>
    <mergeCell ref="K71:AF71"/>
    <mergeCell ref="AN72:AP72"/>
    <mergeCell ref="AG72:AM72"/>
    <mergeCell ref="D72:H72"/>
    <mergeCell ref="J72:AF72"/>
    <mergeCell ref="AN73:AP73"/>
    <mergeCell ref="AG73:AM73"/>
    <mergeCell ref="E73:I73"/>
    <mergeCell ref="K73:AF73"/>
    <mergeCell ref="AN74:AP74"/>
    <mergeCell ref="AG74:AM74"/>
    <mergeCell ref="E74:I74"/>
    <mergeCell ref="K74:AF74"/>
    <mergeCell ref="AN75:AP75"/>
    <mergeCell ref="AG75:AM75"/>
    <mergeCell ref="E75:I75"/>
    <mergeCell ref="K75:AF75"/>
    <mergeCell ref="AN76:AP76"/>
    <mergeCell ref="AG76:AM76"/>
    <mergeCell ref="E76:I76"/>
    <mergeCell ref="K76:AF76"/>
    <mergeCell ref="AN77:AP77"/>
    <mergeCell ref="AG77:AM77"/>
    <mergeCell ref="E77:I77"/>
    <mergeCell ref="K77:AF77"/>
    <mergeCell ref="AN78:AP78"/>
    <mergeCell ref="AG78:AM78"/>
    <mergeCell ref="D78:H78"/>
    <mergeCell ref="J78:AF78"/>
    <mergeCell ref="AN79:AP79"/>
    <mergeCell ref="AG79:AM79"/>
    <mergeCell ref="E79:I79"/>
    <mergeCell ref="K79:AF79"/>
    <mergeCell ref="AG82:AM82"/>
    <mergeCell ref="E82:I82"/>
    <mergeCell ref="K82:AF82"/>
    <mergeCell ref="AN80:AP80"/>
    <mergeCell ref="AG80:AM80"/>
    <mergeCell ref="E80:I80"/>
    <mergeCell ref="K80:AF80"/>
    <mergeCell ref="AR2:BE2"/>
    <mergeCell ref="AN83:AP83"/>
    <mergeCell ref="AG83:AM83"/>
    <mergeCell ref="E83:I83"/>
    <mergeCell ref="K83:AF83"/>
    <mergeCell ref="AN81:AP81"/>
    <mergeCell ref="AG81:AM81"/>
    <mergeCell ref="D81:H81"/>
    <mergeCell ref="J81:AF81"/>
    <mergeCell ref="AN82:AP82"/>
    <mergeCell ref="AN84:AP84"/>
    <mergeCell ref="AG84:AM84"/>
    <mergeCell ref="D84:H84"/>
    <mergeCell ref="J84:AF84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1 - Propustek -  Lomský p...'!C2" tooltip="1 - Propustek -  Lomský p..." display="/"/>
    <hyperlink ref="A54" location="'2 - Vedlejší náklady'!C2" tooltip="2 - Vedlejší náklady" display="/"/>
    <hyperlink ref="A56" location="'1 - Úprava koryta potoka'!C2" tooltip="1 - Úprava koryta potoka" display="/"/>
    <hyperlink ref="A57" location="'2 - Vedlejší náklady_01'!C2" tooltip="2 - Vedlejší náklady_01" display="/"/>
    <hyperlink ref="A59" location="'1 - Příjezdová komunikace'!C2" tooltip="1 - Příjezdová komunikace" display="/"/>
    <hyperlink ref="A60" location="'2 - Vedlejší náklady_02'!C2" tooltip="2 - Vedlejší náklady_02" display="/"/>
    <hyperlink ref="A62" location="'1 - Chodníky'!C2" tooltip="1 - Chodníky" display="/"/>
    <hyperlink ref="A63" location="'2 - Vedlejší náklady_03'!C2" tooltip="2 - Vedlejší náklady_03" display="/"/>
    <hyperlink ref="A65" location="'1 - Dešťová kanalizace'!C2" tooltip="1 - Dešťová kanalizace" display="/"/>
    <hyperlink ref="A66" location="'2 - Přeložka vodovodu DN 100'!C2" tooltip="2 - Přeložka vodovodu DN 100" display="/"/>
    <hyperlink ref="A67" location="'3 - Přeložka vodovodu DN 150'!C2" tooltip="3 - Přeložka vodovodu DN 150" display="/"/>
    <hyperlink ref="A68" location="'4 - Vedlejší náklady'!C2" tooltip="4 - Vedlejší náklady" display="/"/>
    <hyperlink ref="A70" location="'1 - Terénní úpravy vč. de...'!C2" tooltip="1 - Terénní úpravy vč. de..." display="/"/>
    <hyperlink ref="A71" location="'2 - Vedlejší náklady_04'!C2" tooltip="2 - Vedlejší náklady_04" display="/"/>
    <hyperlink ref="A73" location="'0 - 0.rok'!C2" tooltip="0 - 0.rok" display="/"/>
    <hyperlink ref="A74" location="'1 - 1.rok'!C2" tooltip="1 - 1.rok" display="/"/>
    <hyperlink ref="A75" location="'2 - 2.rok'!C2" tooltip="2 - 2.rok" display="/"/>
    <hyperlink ref="A76" location="'3 - 3.rok'!C2" tooltip="3 - 3.rok" display="/"/>
    <hyperlink ref="A77" location="'4 - Vedlejší náklady_01'!C2" tooltip="4 - Vedlejší náklady_01" display="/"/>
    <hyperlink ref="A79" location="'1 - Venkovní osvětlení'!C2" tooltip="1 - Venkovní osvětlení" display="/"/>
    <hyperlink ref="A80" location="'2 - Vedlejší náklady_05'!C2" tooltip="2 - Vedlejší náklady_05" display="/"/>
    <hyperlink ref="A82" location="'1 - Přeložka telefonního ...'!C2" tooltip="1 - Přeložka telefonního ..." display="/"/>
    <hyperlink ref="A83" location="'2 - Vedlejší náklady_06'!C2" tooltip="2 - Vedlejší náklady_06" display="/"/>
    <hyperlink ref="A84" location="'8 - Ostatní náklady'!C2" tooltip="8 - Ostatní náklady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13712</dc:creator>
  <cp:keywords/>
  <dc:description/>
  <cp:lastModifiedBy>13712</cp:lastModifiedBy>
  <dcterms:created xsi:type="dcterms:W3CDTF">2015-10-29T14:34:13Z</dcterms:created>
  <dcterms:modified xsi:type="dcterms:W3CDTF">2015-10-29T14:35:41Z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