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1"/>
  </bookViews>
  <sheets>
    <sheet name="Kryci list" sheetId="1" r:id="rId1"/>
    <sheet name="Rekapitulace" sheetId="2" r:id="rId2"/>
    <sheet name="Položky" sheetId="3" r:id="rId3"/>
    <sheet name="Rozp -SILNOPROUD ELEKTRO" sheetId="4" r:id="rId4"/>
    <sheet name="Rozpočet -SLABOPROUDÉ ELEKTRO" sheetId="5" r:id="rId5"/>
    <sheet name="Rozp - SLABOPROUD -ELEKTRO EPS " sheetId="6" r:id="rId6"/>
  </sheets>
  <externalReferences>
    <externalReference r:id="rId9"/>
    <externalReference r:id="rId10"/>
    <externalReference r:id="rId11"/>
    <externalReference r:id="rId12"/>
  </externalReferences>
  <definedNames>
    <definedName name="@info" localSheetId="5">#REF!</definedName>
    <definedName name="@info">#REF!</definedName>
    <definedName name="__CENA__">'Položky'!$J$7:$J$425</definedName>
    <definedName name="__MAIN__">'Položky'!$A$1:$CS$424</definedName>
    <definedName name="__MAIN2__" localSheetId="0">#REF!</definedName>
    <definedName name="__MAIN2__" localSheetId="1">'Rekapitulace'!$A$1:$C$33</definedName>
    <definedName name="__MAIN2__" localSheetId="5">#REF!</definedName>
    <definedName name="__MAIN2__" localSheetId="3">#REF!</definedName>
    <definedName name="__MAIN2__" localSheetId="4">#REF!</definedName>
    <definedName name="__MAIN2__">#REF!</definedName>
    <definedName name="__MAIN3__" localSheetId="0">'Kryci list'!$A$3:$C$18</definedName>
    <definedName name="__MAIN3__">#REF!</definedName>
    <definedName name="__SAZBA__" localSheetId="0">'[2]Položky'!#REF!</definedName>
    <definedName name="__SAZBA__" localSheetId="5">'[2]Položky'!#REF!</definedName>
    <definedName name="__SAZBA__" localSheetId="3">'[2]Položky'!#REF!</definedName>
    <definedName name="__SAZBA__" localSheetId="4">'[2]Položky'!#REF!</definedName>
    <definedName name="__SAZBA__">'Položky'!#REF!</definedName>
    <definedName name="__T0__">'Položky'!$A$6:$Q$424</definedName>
    <definedName name="__T1__">'Položky'!$A$7:$Q$33</definedName>
    <definedName name="__T2__">'Položky'!$A$8:$CS$9</definedName>
    <definedName name="__T3__">'Položky'!$D$9:$G$9</definedName>
    <definedName name="__TE0__" localSheetId="0">'Kryci list'!$A$4:$C$9</definedName>
    <definedName name="__TE0__">#REF!</definedName>
    <definedName name="__TE1__" localSheetId="0">'Kryci list'!$A$12:$C$12</definedName>
    <definedName name="__TE1__">#REF!</definedName>
    <definedName name="__TE2__" localSheetId="0">'Kryci list'!$A$17:$C$17</definedName>
    <definedName name="__TE2__">#REF!</definedName>
    <definedName name="__TE3__">#REF!</definedName>
    <definedName name="__TR0__" localSheetId="1">'Rekapitulace'!$A$6:$B$6</definedName>
    <definedName name="__TR0__">#REF!</definedName>
    <definedName name="__TR1__" localSheetId="1">'Rekapitulace'!$A$6:$B$6</definedName>
    <definedName name="__TR1__">#REF!</definedName>
    <definedName name="_info">#REF!</definedName>
    <definedName name="_xlnm.Print_Titles" localSheetId="2">'Položky'!$3:$5</definedName>
    <definedName name="_xlnm.Print_Titles" localSheetId="3">'Rozp -SILNOPROUD ELEKTRO'!$4:$5</definedName>
    <definedName name="Parametry" localSheetId="5">#REF!</definedName>
    <definedName name="Parametry" localSheetId="4">#REF!</definedName>
    <definedName name="Parametry">#REF!</definedName>
    <definedName name="Rekapitulace" localSheetId="5">#REF!</definedName>
    <definedName name="Rekapitulace" localSheetId="4">#REF!</definedName>
    <definedName name="Rekapitulace">#REF!</definedName>
    <definedName name="Rozpočet" localSheetId="5">'Rozp - SLABOPROUD -ELEKTRO EPS '!$A$4:$J$25</definedName>
    <definedName name="Rozpočet" localSheetId="4">'Rozpočet -SLABOPROUDÉ ELEKTRO'!$A$4:$K$41</definedName>
    <definedName name="Rozpočet">'Rozp -SILNOPROUD ELEKTRO'!$A$4:$L$64</definedName>
  </definedNames>
  <calcPr fullCalcOnLoad="1"/>
</workbook>
</file>

<file path=xl/sharedStrings.xml><?xml version="1.0" encoding="utf-8"?>
<sst xmlns="http://schemas.openxmlformats.org/spreadsheetml/2006/main" count="1214" uniqueCount="688">
  <si>
    <t>%</t>
  </si>
  <si>
    <t>H</t>
  </si>
  <si>
    <t>m</t>
  </si>
  <si>
    <t>t</t>
  </si>
  <si>
    <t>MJ</t>
  </si>
  <si>
    <t>ON</t>
  </si>
  <si>
    <t>SP</t>
  </si>
  <si>
    <t>m2</t>
  </si>
  <si>
    <t>m3</t>
  </si>
  <si>
    <t>mb</t>
  </si>
  <si>
    <t>CZK</t>
  </si>
  <si>
    <t>Kód</t>
  </si>
  <si>
    <t>Typ</t>
  </si>
  <si>
    <t>kpl</t>
  </si>
  <si>
    <t>kus</t>
  </si>
  <si>
    <t>Cena</t>
  </si>
  <si>
    <t>Firmy</t>
  </si>
  <si>
    <t>Název</t>
  </si>
  <si>
    <t>Popis</t>
  </si>
  <si>
    <t>soubor</t>
  </si>
  <si>
    <t>stropy</t>
  </si>
  <si>
    <t>TZ4-001</t>
  </si>
  <si>
    <t>TZ4-002</t>
  </si>
  <si>
    <t>TZ4-003</t>
  </si>
  <si>
    <t>Zakázka</t>
  </si>
  <si>
    <t>Ztratné</t>
  </si>
  <si>
    <t>Poř.</t>
  </si>
  <si>
    <t>H776-001</t>
  </si>
  <si>
    <t>013254000</t>
  </si>
  <si>
    <t>030001000</t>
  </si>
  <si>
    <t>045002000</t>
  </si>
  <si>
    <t>28411008N</t>
  </si>
  <si>
    <t>317944321</t>
  </si>
  <si>
    <t>317944323</t>
  </si>
  <si>
    <t>340239212</t>
  </si>
  <si>
    <t>59030586B</t>
  </si>
  <si>
    <t>611325411</t>
  </si>
  <si>
    <t>612181001</t>
  </si>
  <si>
    <t>612325411</t>
  </si>
  <si>
    <t>632481213</t>
  </si>
  <si>
    <t>69751073B</t>
  </si>
  <si>
    <t>721171905</t>
  </si>
  <si>
    <t>721174043</t>
  </si>
  <si>
    <t>721174044</t>
  </si>
  <si>
    <t>721174045</t>
  </si>
  <si>
    <t>721194105</t>
  </si>
  <si>
    <t>721194109</t>
  </si>
  <si>
    <t>721226513</t>
  </si>
  <si>
    <t>721290111</t>
  </si>
  <si>
    <t>722174002</t>
  </si>
  <si>
    <t>722174005</t>
  </si>
  <si>
    <t>722174022</t>
  </si>
  <si>
    <t>722181211</t>
  </si>
  <si>
    <t>722181213</t>
  </si>
  <si>
    <t>722181241</t>
  </si>
  <si>
    <t>722220152</t>
  </si>
  <si>
    <t>722240122</t>
  </si>
  <si>
    <t>722290226</t>
  </si>
  <si>
    <t>722290234</t>
  </si>
  <si>
    <t>725112021</t>
  </si>
  <si>
    <t>725121525</t>
  </si>
  <si>
    <t>725211601</t>
  </si>
  <si>
    <t>725211701</t>
  </si>
  <si>
    <t>725311111</t>
  </si>
  <si>
    <t>725331111</t>
  </si>
  <si>
    <t>725821325</t>
  </si>
  <si>
    <t>725822631</t>
  </si>
  <si>
    <t>726111031</t>
  </si>
  <si>
    <t>726131001</t>
  </si>
  <si>
    <t>762511282</t>
  </si>
  <si>
    <t>763111314</t>
  </si>
  <si>
    <t>763431001</t>
  </si>
  <si>
    <t>763431801</t>
  </si>
  <si>
    <t>766660171</t>
  </si>
  <si>
    <t>766660722</t>
  </si>
  <si>
    <t>766682111</t>
  </si>
  <si>
    <t>766812840</t>
  </si>
  <si>
    <t>771573810</t>
  </si>
  <si>
    <t>771574116</t>
  </si>
  <si>
    <t>771579191</t>
  </si>
  <si>
    <t>771591171</t>
  </si>
  <si>
    <t>775511800</t>
  </si>
  <si>
    <t>776201811</t>
  </si>
  <si>
    <t>776211211</t>
  </si>
  <si>
    <t>776221111</t>
  </si>
  <si>
    <t>776411111</t>
  </si>
  <si>
    <t>776421312</t>
  </si>
  <si>
    <t>776991821</t>
  </si>
  <si>
    <t>781473114</t>
  </si>
  <si>
    <t>783106801</t>
  </si>
  <si>
    <t>783114101</t>
  </si>
  <si>
    <t>783118211</t>
  </si>
  <si>
    <t>783122111</t>
  </si>
  <si>
    <t>784121001</t>
  </si>
  <si>
    <t>784181101</t>
  </si>
  <si>
    <t>784221101</t>
  </si>
  <si>
    <t>949101111</t>
  </si>
  <si>
    <t>952901111</t>
  </si>
  <si>
    <t>962031132</t>
  </si>
  <si>
    <t>962031133</t>
  </si>
  <si>
    <t>967031742</t>
  </si>
  <si>
    <t>971033621</t>
  </si>
  <si>
    <t>971033631</t>
  </si>
  <si>
    <t>971035531</t>
  </si>
  <si>
    <t>974031664</t>
  </si>
  <si>
    <t>974031666</t>
  </si>
  <si>
    <t>978012121</t>
  </si>
  <si>
    <t>978013121</t>
  </si>
  <si>
    <t>978059541</t>
  </si>
  <si>
    <t>997013113</t>
  </si>
  <si>
    <t>997013312</t>
  </si>
  <si>
    <t>997013322</t>
  </si>
  <si>
    <t>998018002</t>
  </si>
  <si>
    <t>998711202</t>
  </si>
  <si>
    <t>998721202</t>
  </si>
  <si>
    <t>998722202</t>
  </si>
  <si>
    <t>998725202</t>
  </si>
  <si>
    <t>998726212</t>
  </si>
  <si>
    <t>998762202</t>
  </si>
  <si>
    <t>998763402</t>
  </si>
  <si>
    <t>998766202</t>
  </si>
  <si>
    <t>998771202</t>
  </si>
  <si>
    <t>998776202</t>
  </si>
  <si>
    <t>998781202</t>
  </si>
  <si>
    <t>kontejner</t>
  </si>
  <si>
    <t>stěny</t>
  </si>
  <si>
    <t>399-995211</t>
  </si>
  <si>
    <t>699-633001</t>
  </si>
  <si>
    <t>711113115B</t>
  </si>
  <si>
    <t>721-633001</t>
  </si>
  <si>
    <t>721274123B</t>
  </si>
  <si>
    <t>725531101A</t>
  </si>
  <si>
    <t>725813111B</t>
  </si>
  <si>
    <t>725821325B</t>
  </si>
  <si>
    <t>762-633001</t>
  </si>
  <si>
    <t>763111318B</t>
  </si>
  <si>
    <t>766-633001</t>
  </si>
  <si>
    <t>766-633002</t>
  </si>
  <si>
    <t>766-633003</t>
  </si>
  <si>
    <t>776-633001</t>
  </si>
  <si>
    <t>781-996031</t>
  </si>
  <si>
    <t>784: Malby</t>
  </si>
  <si>
    <t>959-633001</t>
  </si>
  <si>
    <t>959-633002</t>
  </si>
  <si>
    <t>959-990009</t>
  </si>
  <si>
    <t>959-994151</t>
  </si>
  <si>
    <t>969-633001</t>
  </si>
  <si>
    <t>969-990021</t>
  </si>
  <si>
    <t>979-903205</t>
  </si>
  <si>
    <t>989-990009</t>
  </si>
  <si>
    <t>989-990029</t>
  </si>
  <si>
    <t>Projektant</t>
  </si>
  <si>
    <t>=2NP celkem</t>
  </si>
  <si>
    <t>=3NP celkem</t>
  </si>
  <si>
    <t>H766-633001</t>
  </si>
  <si>
    <t>H766-633002</t>
  </si>
  <si>
    <t>H766-633003</t>
  </si>
  <si>
    <t>H766-633004</t>
  </si>
  <si>
    <t>H771-994011</t>
  </si>
  <si>
    <t>H771-996011</t>
  </si>
  <si>
    <t>H776-996011</t>
  </si>
  <si>
    <t>H781-622001</t>
  </si>
  <si>
    <t>H959-994157</t>
  </si>
  <si>
    <t>Výměra</t>
  </si>
  <si>
    <t>2+3NP;    1+1</t>
  </si>
  <si>
    <t>2+3NP;    2+2</t>
  </si>
  <si>
    <t>2+3NP;    2+3</t>
  </si>
  <si>
    <t>2+3NP;    3+3</t>
  </si>
  <si>
    <t>2+3NP;    3+4</t>
  </si>
  <si>
    <t>2+3NP;    6+7</t>
  </si>
  <si>
    <t>dle PD;     2</t>
  </si>
  <si>
    <t>dle PD;     4</t>
  </si>
  <si>
    <t>dle PD;     6</t>
  </si>
  <si>
    <t>dle PD;     15</t>
  </si>
  <si>
    <t>dle PD;     25</t>
  </si>
  <si>
    <t>dle PD;     28</t>
  </si>
  <si>
    <t>Celkem (bez DPH)</t>
  </si>
  <si>
    <t>dle PD WC;     4</t>
  </si>
  <si>
    <t>3NP;     0,97*3,4</t>
  </si>
  <si>
    <t>m309;     0,56*2,1</t>
  </si>
  <si>
    <t>006: Úpravy povrchu</t>
  </si>
  <si>
    <t>m309;       0,9*2,1</t>
  </si>
  <si>
    <t>3NP m311,319;     30</t>
  </si>
  <si>
    <t>dle PD pisoár;      2</t>
  </si>
  <si>
    <t>dle PD výlevka;     3</t>
  </si>
  <si>
    <t>783: Nátěry</t>
  </si>
  <si>
    <t>003: Svislé konstrukce</t>
  </si>
  <si>
    <t>776: Podlahy povlakové</t>
  </si>
  <si>
    <t>781: Obklady keramické</t>
  </si>
  <si>
    <t>dle PD umyvadlo;     2</t>
  </si>
  <si>
    <t>dle PD umývátko;     2</t>
  </si>
  <si>
    <t>m202,211,219;    0,8*3</t>
  </si>
  <si>
    <t>m301,302,315;    0,8*3</t>
  </si>
  <si>
    <t>dle PD výlevka;     3*2</t>
  </si>
  <si>
    <t>dle PD teplá  D20;     4</t>
  </si>
  <si>
    <t>m209/207,210;    0,7+0,7</t>
  </si>
  <si>
    <t>2NP m211,218;    21*3,4-6</t>
  </si>
  <si>
    <t>3NP m311,319;    21*3,4-6</t>
  </si>
  <si>
    <t>763: Konstrukce montované</t>
  </si>
  <si>
    <t>m309/306,310;     0,7+0,7</t>
  </si>
  <si>
    <t>Číslo zakázky</t>
  </si>
  <si>
    <t>D+M podlahová tepelná fólie</t>
  </si>
  <si>
    <t>dle PD studená  D20;     57</t>
  </si>
  <si>
    <t>dle PD studená  D40;     19</t>
  </si>
  <si>
    <t>m212-214;      2,8+14,3+1,1</t>
  </si>
  <si>
    <t>N21,N22,N31,N32;     1+1+1+1</t>
  </si>
  <si>
    <t>TZ4: Technické vybavení budov</t>
  </si>
  <si>
    <t>m315,316;      (1,83+1,8)*3,4</t>
  </si>
  <si>
    <t>0096: Bouraci práce a demolice</t>
  </si>
  <si>
    <t>0095: Ostatní konstrukce a práce</t>
  </si>
  <si>
    <t>2NP m203-206,211;     (2,5*4+30)</t>
  </si>
  <si>
    <t>Kohout kulový plastový PPR DN 20</t>
  </si>
  <si>
    <t>L203,P202,L302,P301;     1+1+1+1</t>
  </si>
  <si>
    <t>Baterie výlevková stojánkové pákové</t>
  </si>
  <si>
    <t>suti 37,308;     38,758/3*1,1-0,211</t>
  </si>
  <si>
    <t>dle PD dřez;     2</t>
  </si>
  <si>
    <t>m301-304;      (21,2+24,4+25,6+12,9)</t>
  </si>
  <si>
    <t>sklS1 m209,212,213;      (6,15+5+16)</t>
  </si>
  <si>
    <t>sklS1 m309,312,313;      (6,5+5+15,7)</t>
  </si>
  <si>
    <t>Celkem (včetně DPH)</t>
  </si>
  <si>
    <t>sklS1 m209,212,213 PVC;      (32,5-8,8)</t>
  </si>
  <si>
    <t>sklS1 m309,312,313 PVC;      (32,5-8,8)</t>
  </si>
  <si>
    <t>099: Přesun hmot HSV</t>
  </si>
  <si>
    <t>722: Vnitřní vodovod</t>
  </si>
  <si>
    <t>775: Podlahy dřevěné</t>
  </si>
  <si>
    <t>Zpracovatel rozpočtu</t>
  </si>
  <si>
    <t>dle PD dřez;     2*2</t>
  </si>
  <si>
    <t>2NP m216,217;     (17,2+16,2)*3,4-0,7*2*2</t>
  </si>
  <si>
    <t>sklS1 m209,212,213;      (6,15+5+16)*1,03</t>
  </si>
  <si>
    <t>3NP;     ((3,3+1,75)*3,4+1,53*3)-0,7*2,1*3</t>
  </si>
  <si>
    <t>sklS1 m309,312,313;      (6,5+5+15,7)*1,03</t>
  </si>
  <si>
    <t>771: Podlahy z dlaždic</t>
  </si>
  <si>
    <t>sklS1 m209,212,213 PVC;      (32,5-8,8)*1,02</t>
  </si>
  <si>
    <t>sklS1 m309,312,313 PVC;      (32,5-8,8)*1,02</t>
  </si>
  <si>
    <t>711: Izolace proti vodě</t>
  </si>
  <si>
    <t>721: Vnitřní kanalizace</t>
  </si>
  <si>
    <t>2+3NP;    ((7,75+5,75+5,75)+(15,35+5,75+5,75))</t>
  </si>
  <si>
    <t>2NP;     ((3,3+1,08+1,75)*3,4+1,5*3)-0,7*2,1*3</t>
  </si>
  <si>
    <t>725: Zařizovací předměty</t>
  </si>
  <si>
    <t>762: Konstrukce tesařské</t>
  </si>
  <si>
    <t>dle PD el ohřívač;     6</t>
  </si>
  <si>
    <t>Lepení textilních čtverců</t>
  </si>
  <si>
    <t>Proplach a dezinfekce vodovodního potrubí do DN 80</t>
  </si>
  <si>
    <t>Pisoárový záchodek automatický s radarovým senzorem</t>
  </si>
  <si>
    <t>766: Konstrukce truhlářské</t>
  </si>
  <si>
    <t>2NP na SDK;     (3,6+0+3,05+1,8+0+1,5)*2,2-0,7*2,1*4</t>
  </si>
  <si>
    <t>skl S2 m305-308,310,317;      (1,6+2+1,6+1,5+2,3+1,7)</t>
  </si>
  <si>
    <t>Separační vrstva z PE fólie</t>
  </si>
  <si>
    <t>za 20dnů použití;    9,5*20</t>
  </si>
  <si>
    <t>2NP 201,202,209,212,213;   (18,7+19,8+28)*3,4-0,7*2*11</t>
  </si>
  <si>
    <t>DOD PVC heterogenní v pásech - ref. výrobek Fatra Domo</t>
  </si>
  <si>
    <t xml:space="preserve">2NP m207,208,212,214,217,220;      (7*2+4*2+2+2+6+1)   </t>
  </si>
  <si>
    <t>726: Instalační prefabrikáty</t>
  </si>
  <si>
    <t>3NP na SDK;     (3,6+0+3,05+1,8+0+1,5)*2,2-0,7*2,1*4+0,7</t>
  </si>
  <si>
    <t>3NP m303,305-308,313-316;      (1+5,5+7+10,5+8,5+1+1+7+2)</t>
  </si>
  <si>
    <t>vnitřní vodovod;      57+19+4</t>
  </si>
  <si>
    <t>skl S2 m305-308,310,317;      (1,6+2+1,6+1,5+2,3+1,7)*1,04</t>
  </si>
  <si>
    <t>2NP na SDK;     ((3,6+0+3,05+1,8+0+1,5)*2,2-0,7*2,1*4)*1,04</t>
  </si>
  <si>
    <t>3NP m314,315,316,318;     (17,2+16,2+16,8+15,5)*3,4-0,7*2*5</t>
  </si>
  <si>
    <t>m307;       (1,25*3,15-0,7*2,1);    m301, 302;     1*2,15*2</t>
  </si>
  <si>
    <t xml:space="preserve">skl S1 koberec m201,202,216,217;      (20,5+23,7+15,6+12)  </t>
  </si>
  <si>
    <t>Montáž dveřního kování - zámku</t>
  </si>
  <si>
    <t>skl S2 m207,208,210,214,221;      (2,25+1,6+2,1+1,8+1,5+1,6)</t>
  </si>
  <si>
    <t>strop2NP m203-206.219,220 ;    (14,5+17,5+8,9+1,6+13,3+14,2)</t>
  </si>
  <si>
    <t>3NP m305-308,310,317;     (2,1+5+6,5+3,9+2,5+5,7)*3,4-0,7*2*3</t>
  </si>
  <si>
    <t>m311;     (1,4+0,9+1,4)*2,1-0,9*2,1*2;    m303;       0,9*2,1</t>
  </si>
  <si>
    <t>3NP na SDK;     ((3,6+0+3,05+1,8+0+1,5)*2,2-0,7*2,1*4+0,7)*1,04</t>
  </si>
  <si>
    <t>VRN: Vedlejší rozpočtové náklady</t>
  </si>
  <si>
    <t>3NP 301-304,309,312,313;   (18,7+19,8+20,2+18,3+28)*3,4-0,7*2*18</t>
  </si>
  <si>
    <t>Potrubí vodovodní plastové PPR svar polyfuze PN 16 D 20 x 2,8 mm</t>
  </si>
  <si>
    <t>Potrubí vodovodní plastové PPR svar polyfuze PN 16 D 40 x 5,5 mm</t>
  </si>
  <si>
    <t>Potrubí vodovodní plastové PPR svar polyfuze PN 20 D 20 x 3,4 mm</t>
  </si>
  <si>
    <t>m211;     (1,4+1+1)*2,1-0,9*2,1*2;    m203-205;      (0,9+1)*2,1</t>
  </si>
  <si>
    <t xml:space="preserve">skl S1 koberec m201,202,216,217;      (20,5+23,7+15,6+12)*1,04  </t>
  </si>
  <si>
    <t>skl S2 m207,208,210,214,215,221;      (2,25+1,6+2,1+1,8+1,5+1,6)</t>
  </si>
  <si>
    <t>skl S2 m305-308,310,317 2x vrstva;      (1,6+2+1,6+1,5+2,3+1,7)*2</t>
  </si>
  <si>
    <t>Odstranění lepidla ručně z podlah</t>
  </si>
  <si>
    <t>vnitřní kanalizace;      25+15+28</t>
  </si>
  <si>
    <t>2NP m203-206,219,220;     (15,5+18,6+12,9+5,6+16,8+15,5)*3,4-0,7*2*8</t>
  </si>
  <si>
    <t>2NP m207,208,210,214,215,221;     (2,1+5+6,5+3,9+2,5+5,7)*3,4-0,7*2*3</t>
  </si>
  <si>
    <t>skl S2 m207,208,210,214,215,221;      (2,25+1,6+2,1+1,8+1,5+1,6)*1,04</t>
  </si>
  <si>
    <t>DOD obklad keramický - ref výrobek RAKO COLOR ONE bílá lesk 19,8x19,8cm</t>
  </si>
  <si>
    <t xml:space="preserve">skl S1 m201,202,209,212,213,216,217;      (20,5+23,7+6,15+5+16+15,6+12)  </t>
  </si>
  <si>
    <t>Montáž přechodových šroubovaných lišt</t>
  </si>
  <si>
    <t xml:space="preserve">skl S1 koberec m201,202,216,217;      (19,6-0,8+20,8-0,8+18-0,8+16,8-0,8)  </t>
  </si>
  <si>
    <t>Lepení pásů z PVC standardním lepidlem</t>
  </si>
  <si>
    <t>Montáž a demontáž shozu suti v do 20 m</t>
  </si>
  <si>
    <t>Přesun hmot ruční pro budovy v do 12 m</t>
  </si>
  <si>
    <t>m311 pro dveře 301 a 302;    0,4*2,1*2</t>
  </si>
  <si>
    <t>skl S2 m207,208,210,214,215,221 2x vrstva;      (2,25+1,6+2,1+1,8+1,5+1,6)*2</t>
  </si>
  <si>
    <t>m201,202,209,210,213,215-217 povlak;     (21+24,3+4,6+5,4+14,3+1,5+16,2+12,9)</t>
  </si>
  <si>
    <t>D+M nosič cca š150mm pro zastínění oken</t>
  </si>
  <si>
    <t>Dokumentace skutečného provedení stavby</t>
  </si>
  <si>
    <t>Montáž obvodových soklíků výšky do 80 mm</t>
  </si>
  <si>
    <t>Sádrová stěrka tl.do 3 mm vnitřních stěn</t>
  </si>
  <si>
    <t xml:space="preserve">skl S1 koberec m201,202,216,217;      (19,6-0,8+20,8-0,8+18-0,8+16,8-0,8)*1,02  </t>
  </si>
  <si>
    <t>skl S1 koberec m301-304,314-316,318;      (20,5+23,5+24+19,4+14,2+14,2+13,3+16,5)</t>
  </si>
  <si>
    <t>pol27 I80 2ks, dl1,3m, 1x, š200;      1,3</t>
  </si>
  <si>
    <t>pol31 I80 2ks, dl1,2m, 1x, š150;      1,2</t>
  </si>
  <si>
    <t>Podhled minerální vel 600x600mm - ref výrobek AMF Ecomin Filigran, hrana SK, systém C</t>
  </si>
  <si>
    <t>pol25 I80 5ks, dl1,5m, 1x, š650;      1,5*4</t>
  </si>
  <si>
    <t>pol28 I200 2ks, dl3,6m, 1x, š150;       3,6</t>
  </si>
  <si>
    <t>pol36 I200 2ks, dl3,6m, 1x, š150;       3,6</t>
  </si>
  <si>
    <t>skl S1 koberec m301-304,314-316,318;      (20,5+23,5+24+19,4+14,2+14,2+13,3+16,5)*1,04</t>
  </si>
  <si>
    <t xml:space="preserve">skl S1 m201,202,209,212,213,216,217 2x vrstva;      (20,5+23,7+6,15+5+16+15,6+12)*2   </t>
  </si>
  <si>
    <t>3NP;    (20,5+23,5+24+19,4+1,6+2+1,6+1,5+6,5+2,3+5+5+15,7+14,2+14,2+13,3+1,7+16,5+15,2)</t>
  </si>
  <si>
    <t>Oškrabání malby v mísnostech výšky do 3,80 m</t>
  </si>
  <si>
    <t>Potrubí z PP vsazení odbočky do hrdla DN 110</t>
  </si>
  <si>
    <t>Vyvedení a upevnění odpadních výpustek DN 50</t>
  </si>
  <si>
    <t>m309,310,312-314,317-319,321,322 povlak;      (7,6+4,7+4,6+12,3+1,7+16,5+13,3+13,8+16,8)</t>
  </si>
  <si>
    <t>skl S1 m301-304,309,312-316,318;      (20,5+23,5+24+19,4+6,5+5+15,7+14,2+14,2+13,3+16,5)</t>
  </si>
  <si>
    <t>Vyvedení a upevnění odpadních výpustek DN 100</t>
  </si>
  <si>
    <t xml:space="preserve">pol24 I120 2ks, dl1,7m, 2x, š180;      1,7*2 </t>
  </si>
  <si>
    <t>m209/212;     1,52*3,4;      m214;    (1,67+1,02)*3,4-0,7*2,1;     m202/213;      0,98*2,1</t>
  </si>
  <si>
    <t>strop2NP mimo 203-206 ;    (20,5+23,7+2,25+1,6+6,15+2,1+4,8+5+16+1,8+1,5+15,6+12+15,2+1,6)</t>
  </si>
  <si>
    <t>2NP na zdivo;     ((1,6+0,7)+4,8+(1,96+1,25)+3,75+5,3+2,5)*2,2-0,7*2,1*3;   m212;   3,3*0,6</t>
  </si>
  <si>
    <t>Demontáž podlah z dlaždic keramických lepených</t>
  </si>
  <si>
    <t>pol28 I120 1ks, dl1,7m, 2x, š150;      1,7*1*2</t>
  </si>
  <si>
    <t>pol36 I120 1ks, dl1,8m, 2x, š150;      1,8*1*2</t>
  </si>
  <si>
    <t>strop3NP;    (20,5+23,5+24+19,4+1,6+2+1,6+1,5+6,5+2,3+5+5+15,7+14,2+14,2+13,3+1,7+16,5+15,2)</t>
  </si>
  <si>
    <t>2NP mimo 203-206,219,220 ;    (20,5+23,7+2,25+1,6+6,15+2,1+4,8+5+16+1,8+1,5+15,6+12+15,2+1,6)</t>
  </si>
  <si>
    <t>m201,202, 207-210, 212-217, 219;      (20,5+23,7+2,25+1,6+6,15+2,1+5+16+1,8+1,5+15,6+12+13,3)</t>
  </si>
  <si>
    <t>strop 3NP;    (20,5+23,5+24+19,4+1,6+2+1,6+1,5+6,5+2,3+5+5+15,7+14,2+14,2+13,3+1,7+16,5+15,2)</t>
  </si>
  <si>
    <t>m207-210;     (2,9+1,5)*3,4-0,7*2,15;      m212;     1,61*3,4-0,7*2,15;     m214;      1,5*3,4</t>
  </si>
  <si>
    <t>Lišta speciální soklová PVC 16 x 60 mm role 50 m</t>
  </si>
  <si>
    <t>m301-310, 312-318;      (20,5+23,5+24+19,4+1,6+2+1,6+1,5+6,5+2,3+5+15,7+14,2+14,2+13,3+1,7+16,5)</t>
  </si>
  <si>
    <t>Odp 2NP na zdivo;     -((1,6+0,7)+4,8+(1,96+1,25)+3,75+5,3+2,5)*2,2-0,7*2,1*3;   m212;   -3,3*0,6</t>
  </si>
  <si>
    <t>0094: Lešení, systémové bednění a stavební výtahy</t>
  </si>
  <si>
    <t>pol27 I80 2ks, dl1,3m, 1x, š200;      1,3*0,2*0,1</t>
  </si>
  <si>
    <t>vnitřní dveře oboustranně 2+3NP;    1*2,2*(4+7)*2</t>
  </si>
  <si>
    <t>3NP na zdivo;     ((1,6+0,7)+4,8+(1,96+1,25)+3,75+5,3+2,5)*2,2-0,7*2,1*3+1,2;    m312;     3,3*0,6</t>
  </si>
  <si>
    <t>m201,202, 207-210, 212-217, 219;      (20,5+23,7+2,25+1,6+6,15+2,1+5+16+1,8+1,5+15,6+12+13,3)*1,05</t>
  </si>
  <si>
    <t>strop2NP mimo 203-206,219,220 ;    (20,5+23,7+2,25+1,6+6,15+2,1+4,8+5+16+1,8+1,5+15,6+12+15,2+1,6)</t>
  </si>
  <si>
    <t>strop 2NP mimo 203-206,219,220 ;    (20,5+23,7+2,25+1,6+6,15+2,1+4,8+5+16+1,8+1,5+15,6+12+15,2+1,6)</t>
  </si>
  <si>
    <t>Nástěnka závitová plastová PPR PN 20 DN 20 x G 1/2</t>
  </si>
  <si>
    <t>pol25 I80 5ks, dl1,5m, 1x, š650;      1,5*0,65*0,1</t>
  </si>
  <si>
    <t>pol31 I80 2ks, dl1,2m, 1x, š150;      1,2*0,15*0,1</t>
  </si>
  <si>
    <t>skl S1 m301-304,309,312-316,318 2x vrstva;      (20,5+23,5+24+19,4+6,5+5+15,7+14,2+14,2+13,3+16,5)*2</t>
  </si>
  <si>
    <t>m301-310, 312-318;      (20,5+23,5+24+19,4+1,6+2+1,6+1,5+6,5+2,3+5+15,7+14,2+14,2+13,3+1,7+16,5)*1,05</t>
  </si>
  <si>
    <t>Bourání příček z cihel pálených na MVC tl do 100 mm</t>
  </si>
  <si>
    <t>Bourání příček z cihel pálených na MVC tl do 150 mm</t>
  </si>
  <si>
    <t>Zkouška těsnosti potrubí kanalizace vodou do DN 125</t>
  </si>
  <si>
    <t>Potrubí kanalizační z PP připojovací systém HT DN 50</t>
  </si>
  <si>
    <t>Potrubí kanalizační z PP připojovací systém HT DN 70</t>
  </si>
  <si>
    <t>Odp 3NP na zdivo;     -((1,6+0,7)+4,8+(1,96+1,25)+3,75+5,3+2,5)*2,2-0,7*2,1*3+1,2;    m312;     -3,3*0,6</t>
  </si>
  <si>
    <t>2NP na zdivo;     (((1,6+0,7)+4,8+(1,96+1,25)+3,75+5,3+2,5)*2,2-0,7*2,1*3)*1,04;    m212;    3,3*0,6*1,04</t>
  </si>
  <si>
    <t>Demontáž podlah vlysových lepených s lištami lepenými</t>
  </si>
  <si>
    <t>Napojení nového připojovacího potrubí na stáv vodovod</t>
  </si>
  <si>
    <t>Potrubí kanalizační z PP připojovací systém HT DN 100</t>
  </si>
  <si>
    <t>pol25 I80 5ks, dl1,5m, 1x, š650;      1,5*5*5,94/1000</t>
  </si>
  <si>
    <t>pol27 I80 2ks, dl1,3m, 1x, š200;      1,3*2*5,94/1000</t>
  </si>
  <si>
    <t>pol28 I200 2ks, dl3,6m, 1x, š150;       3,6*0,15*0,25</t>
  </si>
  <si>
    <t>pol28 I200 2ks, dl3,6m, 1x, š150;       3,6*26,2/1000</t>
  </si>
  <si>
    <t>pol31 I80 2ks, dl1,2m, 1x, š150;      1,2*2*5,94/1000</t>
  </si>
  <si>
    <t>pol36 I200 2ks, dl3,6m, 1x, š150;       3,6*0,15*0,25</t>
  </si>
  <si>
    <t>pol36 I200 2ks, dl3,6m, 1x, š150;       3,6*26,2/1000</t>
  </si>
  <si>
    <t>Odstranění nátěrů z truhlářských konstrukcí obroušením</t>
  </si>
  <si>
    <t>pol24 I120 2ks, dl1,7m, 2x, š180;      1,7*2*0,18*0,15</t>
  </si>
  <si>
    <t>pol28 I120 1ks, dl1,7m, 2x, š150;      1,7*0,15*0,15*2</t>
  </si>
  <si>
    <t>pol36 I120 1ks, dl1,8m, 2x, š150;      1,8*0,15*0,15*2</t>
  </si>
  <si>
    <t>stěny sádrová, výměra dle pol612181001;        998,236</t>
  </si>
  <si>
    <t>DOD dlažba keramická - ref výr RAKO serie Lucie 20x20cm</t>
  </si>
  <si>
    <t>DOD sokl + soklová lišta k podlaze z textilních čtverců</t>
  </si>
  <si>
    <t>Demontáž lepených povlakových podlah bez podložky ručně</t>
  </si>
  <si>
    <t>Příplatek k montáž podlah keramických za plochu do 5 m2</t>
  </si>
  <si>
    <t>m207,208,211,212,214 dlažba;      (4,5+1,4+5,2+2,8+1,1)</t>
  </si>
  <si>
    <t>Zkouška těsnosti vodovodního potrubí závitového do DN 50</t>
  </si>
  <si>
    <t>3NP na zdivo;     (((1,6+0,7)+4,8+(1,96+1,25)+3,75+5,3+2,5)*2,2-0,7*2,1*3+1,2)*1,04;      m312;     3,3*0,6*1,04</t>
  </si>
  <si>
    <t>Ing. arch. Pavla Sedláčková, Krakovská 24, 110 00 Praha 1</t>
  </si>
  <si>
    <t>m211 pro dveře 202 a 203;     1,4*2,15+1,1*2,15-0,9*2,1*2</t>
  </si>
  <si>
    <t>pisoar, umyvadlo, umývátko, dřez, výlevka;      2+2+2+2+3</t>
  </si>
  <si>
    <t>pol28 I120 1ks, dl1,7m, 2x, š150;      1,7*1*2*11,11/1000</t>
  </si>
  <si>
    <t>pol36 I120 1ks, dl1,8m, 2x, š150;      1,8*1*2*11,11/1000</t>
  </si>
  <si>
    <t>skl S1 koberec m301-304,314-316,318;      (19,2-0,8+20,2-0,8+21,3-1,6+18,5-0,8+16,8-0,8+16,8-1,6+16,3-0,8+17,4-0,8)</t>
  </si>
  <si>
    <t>Přisekání plošné zdiva z cihel pálených na MC tl do 100 mm</t>
  </si>
  <si>
    <t xml:space="preserve">pol24 I120 2ks, dl1,7m, 2x, š180;      1,7*2*2*11,11/1000 </t>
  </si>
  <si>
    <t>DOD dveřní kování klika-klika - typ dle upřesnění investora</t>
  </si>
  <si>
    <t>Příplatek k shozu suti v do 20 m za první a ZKD den použití</t>
  </si>
  <si>
    <t>okna vnitřní křídlo jednostranně 2+3NP;     1,3*2,3*(10+10)</t>
  </si>
  <si>
    <t>Dřez jednoduchý keramický se zápachovou uzávěrkou 590x450 mm</t>
  </si>
  <si>
    <t>Demontáž minerálního podhledu zavěšeného na viditelném roštu</t>
  </si>
  <si>
    <t>Přesun hmot procentní pro kce tesařské v objektech v do 12 m</t>
  </si>
  <si>
    <t>skl S1 koberec m301-304,314-316,318;      (19,2-0,8+20,2-0,8+21,3-1,6+18,5-0,8+16,8-0,8+16,8-1,6+16,3-0,8+17,4-0,8)*1,02</t>
  </si>
  <si>
    <t>Ventil rohový vč připojovací trubičky nebo flexi hadičky G 1/2</t>
  </si>
  <si>
    <t>Základní jednonásobný syntetický nátěr truhlářských konstrukcí</t>
  </si>
  <si>
    <t>Přesun hmot procentní pro vnitřní vodovod v objektech v do 12 m</t>
  </si>
  <si>
    <t>m304-306;       (3,32+1,91)*3,4-0,7*2,1;     m310,312;      (1,53+1,64+1,54*2)*3,4-0,7*2,1;    m313-316;     2,45*3,4-0,7*2,1*2</t>
  </si>
  <si>
    <t>Vybourání otvorů ve zdivu cihelném pl do 1 m2 na MC tl do 150 mm</t>
  </si>
  <si>
    <t>Zařízení staveniště kompl náklady na zřízení, provoz a likvidaci</t>
  </si>
  <si>
    <t>m305-308,311,315,316 dlažba;       (1,6+4,5+2,6+1,3+5,4+2,5+1,1)</t>
  </si>
  <si>
    <t>DOD přenosný hasicí přístroj práškový s min hasicí schopností 34A</t>
  </si>
  <si>
    <t>Demontáž kuchyňských linek dřevěných nebo kovových délky do 2,1 m</t>
  </si>
  <si>
    <t>Přesun hmot procentní pro obklady keramické v objektech v do 12 m</t>
  </si>
  <si>
    <t>Přesun hmot procentní pro podlahy povlakové v objektech v do 12 m</t>
  </si>
  <si>
    <t>Přesun hmot procentní pro podlahy z dlaždic v objektech v do 12 m</t>
  </si>
  <si>
    <t>Přesun hmot procentní pro vnitřní kanalizace v objektech v do 12 m</t>
  </si>
  <si>
    <t>skl S2 m305-308,310,317 vč soklu;      (1,6+2+1,6+1,5+2,3+1,7)*1,4</t>
  </si>
  <si>
    <t xml:space="preserve">OdpObkladů 2NP m207,208,212,214,217,220;      -(7*2+4*2+2+2+6+1)   </t>
  </si>
  <si>
    <t>Přesun hmot procentní pro zařizovací předměty v objektech v do 12 m</t>
  </si>
  <si>
    <t>Vyčištění budov bytové a občanské výstavby při výšce podlaží do 4 m</t>
  </si>
  <si>
    <t>WC, pisoar, umyvadlo, umývátko, dřez, výlevka;      4+2+(2+2+2+3)*2</t>
  </si>
  <si>
    <t>D+M osazování hasicích přístrojů na stěnu, vč dodávky závěsného háku</t>
  </si>
  <si>
    <t>Válcované nosníky do č.12 dodatečně osazované do připravených otvorů</t>
  </si>
  <si>
    <t>Koberec ve čtvercích zátěžový - ref výrobek Modulyss 02 Millennum 100</t>
  </si>
  <si>
    <t>Montáž zárubní obložkových pro dveře jednokřídlové tl stěny do 170 mm</t>
  </si>
  <si>
    <t>OdpObkladů 3NP m303,305-308,313-316;      -(1+5,5+7+10,5+8,5+1+1+7+2)</t>
  </si>
  <si>
    <t>Přesun hmot procentní pro konstrukce truhlářské v objektech v do 12 m</t>
  </si>
  <si>
    <t>Přesun hmot procentní pro instalační prefabrikáty v objektech v do 12 m</t>
  </si>
  <si>
    <t>Válcované nosníky č.14 až 22 dodatečně osazované do připravených otvorů</t>
  </si>
  <si>
    <t>Odsekání a odebrání obkladů stěn z vnitřních obkládaček plochy přes 1 m2</t>
  </si>
  <si>
    <t>D+M elektroinstalace část SILNOPROUDÉ ROZVODY - dle samostatného rozpočtu</t>
  </si>
  <si>
    <t>Montáž profilu ukončujícího pro plynulý přechod (dlažby s kobercem apod.)</t>
  </si>
  <si>
    <t>Oprava vnitřní vápenocementové hladké omítky stěn v rozsahu plochy do 10%</t>
  </si>
  <si>
    <t>Přesun hmot procentní pro sádrokartonové konstrukce v objektech v do 12 m</t>
  </si>
  <si>
    <t>Vybourání otvorů ve zdivu cihelném pl do 4 m2 na MVC nebo MV tl do 100 mm</t>
  </si>
  <si>
    <t>Vybourání otvorů ve zdivu cihelném pl do 4 m2 na MVC nebo MV tl do 150 mm</t>
  </si>
  <si>
    <t>Zazdívka otvorů pl do 4 m2 v příčkách nebo stěnách z cihel tl přes 100 mm</t>
  </si>
  <si>
    <t>pol33, 34, 35 I120 2ks, dl1,8m-2x, 1,3m, 1,3m , š200;      (1,8*2+1,3+1,3)</t>
  </si>
  <si>
    <t>Oprava vnitřní vápenocementové hladké omítky stropů v rozsahu plochy do 10%</t>
  </si>
  <si>
    <t>Přivzdušňovací ventil vnitřní odpadních potrubí DN 100 / ref výrobek HL 905</t>
  </si>
  <si>
    <t>SDK příčka tl 100 mm profil CW+UW 75 desky 1xA 12,5 TI 60 mm EI 30 Rw 47 DB</t>
  </si>
  <si>
    <t>SDK příčka tl 130 mm profil CW+UW 100 desky 1xA 15 TI 100 mm EI 30 Rw 48 dB</t>
  </si>
  <si>
    <t>Lakovací dvojnásobný syntetický nátěr truhlářských konstrukcí s mezibroušením</t>
  </si>
  <si>
    <t>Montáž dveřních křídel otvíravých 1křídlových š do 0,8 m do obložkové zárubně</t>
  </si>
  <si>
    <t>Vysekání rýh ve zdivu cihelném pro vtahování nosníků hl do 150 mm v do 150 mm</t>
  </si>
  <si>
    <t>Vysekání rýh ve zdivu cihelném pro vtahování nosníků hl do 150 mm v do 250 mm</t>
  </si>
  <si>
    <t>Výlevka bez výtokových armatur keramická se sklopnou plastovou mřížkou 425 mm</t>
  </si>
  <si>
    <t>skl S2 m207,208,210,214,215,221 vč soklu;      (2,25+1,6+2,1+1,8+1,5+1,6)*1,4</t>
  </si>
  <si>
    <t>D+M elektroinstalace část SLABOPROUDÁ ZAŘÍZENÍ EPS - dle samostatného rozpočtu</t>
  </si>
  <si>
    <t>Příplatek za použití řezacích nástrojů při bourání-rozpojování stavebních -kci</t>
  </si>
  <si>
    <t>Klozet keramický závěsný na nosné stěny s hlubokým splachováním odpad vodorovný</t>
  </si>
  <si>
    <t>Otlučení vnitřní vápenné nebo vápenocementové omítky stěn stěn v rozsahu do 10 %</t>
  </si>
  <si>
    <t>Základní akrylátová jednonásobná penetrace podkladu v místnostech výšky do 3,80m</t>
  </si>
  <si>
    <t>Úprava nebytových prostor, Budova MF ČR, Letenská 9, 118 00 Praha 1- Malá Strana</t>
  </si>
  <si>
    <t>pol26 I140 2ks, dl1,9, umístěno nad podhledem - neomítnuto;       1,9*2*14,3/1000</t>
  </si>
  <si>
    <t>Baterie dřezové stojánkové pákové s otáčivým kulatým ústím a délkou ramínka 240 mm</t>
  </si>
  <si>
    <t>Bourací práce pro nové vnitřní rozvody - drážky, otvory, průrazy - jinde neuvedené</t>
  </si>
  <si>
    <t>ODP plochy nosičů pro zastínění2+3NP;    -((7,75+5,75+5,75)+(15,35+5,75+5,75))*0,15</t>
  </si>
  <si>
    <t>pol33, 34, 35 I120 2ks, dl1,8m-2x, 1,3m, 1,3m , š200;      (1,8*2+1,3+1,3)*0,2*0,15</t>
  </si>
  <si>
    <t>Montáž podlah keramických režných hladkých lepených flexibilním lepidlem do 25 ks/m2</t>
  </si>
  <si>
    <t>Vybourání vnitřních výplní otvorů ve zdech pl &lt;2 m2 komp - rám,křídlo,práh n parapet</t>
  </si>
  <si>
    <t>D+M lišty k obkladu stěn - ukončovací,rohové,koutové apod - (dle upřesnění investora)</t>
  </si>
  <si>
    <t>Přesun hmot procentní pro izolace proti vodě, vlhkosti a plynům v objektech v do 12 m</t>
  </si>
  <si>
    <t>DOD dveře dřevěné vnitřní rozm 700-800/2100 - povrchová úprava dle upřesnění investora</t>
  </si>
  <si>
    <t>Dvojnásobné bílé malby  ze směsí za sucha dobře otěruvzdorných v místnostech do 3,80 m</t>
  </si>
  <si>
    <t>Zápachová uzávěrka podomítková pro pračku a myčku DN 40/50 s přípojem vody a elektřiny</t>
  </si>
  <si>
    <t>Baterie umyvadlové stojánkové klasické s otáčivým kulatým ústím a délkou ramínka 150 mm</t>
  </si>
  <si>
    <t>Elektrický ohřívač zásobníkový přepadový beztlakový 5 l / 1 kW - vč připojovací sestavy</t>
  </si>
  <si>
    <t>Montáž obkladů vnitřních keramických hladkých do 22 ks/m2 lepených standardním lepidlem</t>
  </si>
  <si>
    <t>pol33, 34, 35 I120 2ks, dl1,8m-2x, 1,3m, 1,3m , š200;      (1,8*2+1,3+1,3)*2*11,11/1000</t>
  </si>
  <si>
    <t>D+M potažení podlah dřevěných stěrkou s vtlačením sklovláknité mřížky kompl vč penetrace</t>
  </si>
  <si>
    <t>Instalační předstěna - klozet s ovládáním zepředu v 1080 mm závěsný do masivní zděné kce</t>
  </si>
  <si>
    <t>ODP plochy nosičů pro zastínění2+3NP;    -((7,75+5,75+5,75)+(15,35+5,75+5,75))*0,15*1,05</t>
  </si>
  <si>
    <t>Otlučení vnitřní vápenné nebo vápenocementové omítky stropů rákosových v rozsahu do 10 %</t>
  </si>
  <si>
    <t>Lokální tmelení truhlářských konstrukcí včetně přebroušení disperzním tmelem plochy do 30%</t>
  </si>
  <si>
    <t>uvažováno jen v nebouraných stěnách n příčkách 2NP;       0,8*2,15*6;     3NP;      0,8*2*4</t>
  </si>
  <si>
    <t>DOD dveřní kování sad pro WC klika-klika, zamykání a ukazatel  - typ dle upřesnění investora</t>
  </si>
  <si>
    <t>Montáž minerálního podhledu s vyjímatelnými panely vel. do 0,36 m2 na zavěšený viditelný rošt</t>
  </si>
  <si>
    <t>Vnitrostaveništní doprava suti a vybouraných hmot pro budovy v do 12 m s použitím mechanizace</t>
  </si>
  <si>
    <t>2NP SDK příčky;     (((3,3+1,08+1,75)*3,4+1,5*3)-0,7*2,1*3)*2;   ODP keram obkladu;     -16,01</t>
  </si>
  <si>
    <t>D+M elektroinstalace část SLABOPROUDÁ ZAŘÍZENÍ EKomS, ACS, SKS, DT - dle samostatného rozpočtu</t>
  </si>
  <si>
    <t>DOD profil do podlahy - pro plynulý přechod různých povrchů podlah - (dle upřesnění investora)</t>
  </si>
  <si>
    <t>Instalační předstěna - umyvadlo v 1120 mm se stojánkovou baterií do lehkých stěn s kovovou kcí</t>
  </si>
  <si>
    <t>Podlahové kce podkladové dvouvrstvé z desek OSB tl 2x12 mm broušených na pero a drážku lepených</t>
  </si>
  <si>
    <t>Ochrana vodovodního potrubí přilepenými tepelně izolačními trubicemi z PE tl do 6 mm DN do 22 mm</t>
  </si>
  <si>
    <t>3NP SDK příčky;     (((3,3+1,75+0,97)*3,4+1,53*3)-0,7*2,1*3)*2;     ODP keram obkladu;     -16,71</t>
  </si>
  <si>
    <t>Lešení pomocné pro objekty pozemních staveb s lešeňovou podlahou v do 1,9 m zatížení do 150 kg/m2</t>
  </si>
  <si>
    <t>Ochrana vodovodního potrubí přilepenými tepelně izolačními trubicemi z PE tl do 20 mm DN do 22 mm</t>
  </si>
  <si>
    <t>Ochrana vodovodního potrubí přilepenými tepelně izolačními trubicemi z PE tl do 6 mm DN přes 32 mm</t>
  </si>
  <si>
    <t>Ing. Michal Procházka - STAVEBNÍ SERVIS, Družstevní 557, Rapotín 788 13 Vikýřovice, tel.602 766 298</t>
  </si>
  <si>
    <t>Vybourání stávajících vnitřních rozvodů - kanalizace, vodovod, zařizovací předměty, elrktroinstalace</t>
  </si>
  <si>
    <t>Umývátko keramické stěnové 400 mm - kompl vč rohových ventilů, dřezového ventilu a zápachové uzávěrky</t>
  </si>
  <si>
    <t>DOD profil do podlahy povlakové - pro plynulý přechod různých povrchů podlah - (dle upřesnění investora)</t>
  </si>
  <si>
    <t>Stavební přípomoci pro nové vnitřní rozvody - hrubé zapravení rýh, prostupů, průrazů apod - jinde neuvedené</t>
  </si>
  <si>
    <t>Odvoz vybouraného materiálu kontejner 3tuny n 3,6m3 - vč nájmu za kontejner, skládkovné - stavební suť běžná</t>
  </si>
  <si>
    <t>DOD dveřní zárubeň obložková rozm 700-800/2100, tl stěny 100-170mm - povrchová úprava dle upřesnění investora</t>
  </si>
  <si>
    <t>D+M přepážka ve stěně s požární odolností 30minut pro prostup hořlavých potrubí a kabelů - 2NP světlík, 3NP světlík</t>
  </si>
  <si>
    <t>D+M přepážka ve stropní -kci s požární odolností 30minut pro prostup hořlavých potrubí a kabelů - 1NP strop, 2NP strop</t>
  </si>
  <si>
    <t>Kompletační a koordinační činnost kompl - kontrolní činnost, koordinační práce, zajištění všech zkoušek a revizí ke kolaudaci</t>
  </si>
  <si>
    <t>Izolace proti zemní vlhkosti na vodorovné ploše za studena těsnicí hmotou - (izolace do vlhkých prostor) - vč systém řešení detailů</t>
  </si>
  <si>
    <t>Zapravení ocelových nosníků osazovaných jako překlady nad otvory kompl - plentování cihlami a rabic pletivem, vyzdívka mezi nosníky</t>
  </si>
  <si>
    <t>Umyvadlo keramické připevněné na stěnu šrouby bílé bez krytu na sifon 500 mm - kompl vč rohových ventilu, dřezového ventilů a zápachové uzávěrky</t>
  </si>
  <si>
    <t>D+M okno dřevěné vnitřní protipožární EI30 DP3+C3, rozm 550x890mm - podrobný popis dle PD výkr.č.D.1.1.602 Tabulka výplní otvorů, ozn N21, N22, N31, N32</t>
  </si>
  <si>
    <t>D+M dveře dřevěné vnitřní protipožární EI30 DP3+C3 vč obložkové zárubně, rozm 900/2100mm - na základě požadavku Památkové péče, kompl vč kování a elektrozámku, přechodové lišty v podlaze - dle upřesněn investora - podrob popis dle PD výkr.č.D.1.1.602 Tab výplní otv, oznL203,P202,L302,P301</t>
  </si>
  <si>
    <t>Stavební objekt                                                           CELKEM</t>
  </si>
  <si>
    <t>Cena /Kč/</t>
  </si>
  <si>
    <t>Hmotnost /t/</t>
  </si>
  <si>
    <t>Suť /t/</t>
  </si>
  <si>
    <t>Jednotková</t>
  </si>
  <si>
    <t>Celkem</t>
  </si>
  <si>
    <t>DPH 21%</t>
  </si>
  <si>
    <t>Program rozpočtu</t>
  </si>
  <si>
    <t xml:space="preserve">Rozpočet je vypracován v programu EUROCALC firmy CALLIDA Praha, využívající databázi URS </t>
  </si>
  <si>
    <t>Poznámka</t>
  </si>
  <si>
    <t>Rozpočet je v CÚ 2016 / I</t>
  </si>
  <si>
    <t>Datum zpracování</t>
  </si>
  <si>
    <t>Objednatel, investor</t>
  </si>
  <si>
    <t>Ministerstvo financí ČR, Letenská 15, Praha 1 - Malá Strana</t>
  </si>
  <si>
    <t>Poznámky k vyplňování výkazu</t>
  </si>
  <si>
    <t>1)</t>
  </si>
  <si>
    <t>Položky, které mají ve sloupci C - Kód devět nebo osm číslic bez pomlčky nebo mezery, jsou položky převzaté z databáze URS</t>
  </si>
  <si>
    <t>2)</t>
  </si>
  <si>
    <t>Položky, které mají ve sloupci C - Kód jinak označený, jsou položky vytvořené na základě individuální kalkulace, protože v databázi URS přesně tato položka neexistuje</t>
  </si>
  <si>
    <t>3)</t>
  </si>
  <si>
    <t>Výměry jsou vypracovány dle projektové dokumentace projektanta (viz tabulka Firmy) z období 06/2016</t>
  </si>
  <si>
    <t>D.1.4.6.-A- SILNOPROUDÉ ROZVODY</t>
  </si>
  <si>
    <t>Poz.</t>
  </si>
  <si>
    <t>Mj</t>
  </si>
  <si>
    <t>Počet</t>
  </si>
  <si>
    <t>Materiál;</t>
  </si>
  <si>
    <t>Materiál celkem;</t>
  </si>
  <si>
    <t>Montáž;</t>
  </si>
  <si>
    <t>Montáž celkem;</t>
  </si>
  <si>
    <t>Dodávky</t>
  </si>
  <si>
    <t>Rozvaděč BF-U-4/96, do zdi,min. 96Mod. /IP40/20</t>
  </si>
  <si>
    <t>ks</t>
  </si>
  <si>
    <t>(náplň rozvaděče viz. výkres, hl.vyp 3B40A, 15xB10A,20xB16A jistič, přep.ochr.,3xFi30mA,přep.UPS )</t>
  </si>
  <si>
    <t>Doplnit jistič 3B32A, propoj svorky, do Rozvaděče RE</t>
  </si>
  <si>
    <t>Dodávky - celkem</t>
  </si>
  <si>
    <t>Elektromontáže</t>
  </si>
  <si>
    <t>Krabice ACIDUR 21A /IP54</t>
  </si>
  <si>
    <t>KP 68</t>
  </si>
  <si>
    <t>KU 68-1901</t>
  </si>
  <si>
    <t>KU 68-1902 / víčko</t>
  </si>
  <si>
    <t>KU 68-1903 /svorky / víčko</t>
  </si>
  <si>
    <t>Krabice KO 97/5 s vickem</t>
  </si>
  <si>
    <t>Krabice KO 125E s vickem (stare KO 125)</t>
  </si>
  <si>
    <t>Svorka uzemňovací , ZS16 uzem.na potrubí</t>
  </si>
  <si>
    <t>Cu pás.ZS16 20x500x0,5mm</t>
  </si>
  <si>
    <t>Svorky WAGO,  273-403 3x1,5-4mm2</t>
  </si>
  <si>
    <t>Svorky WAGO , 273-102 4x1-2,5mm2</t>
  </si>
  <si>
    <t>Svorka řadová lámací 10/  1,5-4</t>
  </si>
  <si>
    <t>Upevňovací mat. Drobný a instalační materiál</t>
  </si>
  <si>
    <t xml:space="preserve">Trubka ochr.4032LA /29 (INS-RML)T 25 ,šeda </t>
  </si>
  <si>
    <t>Lišta ( LHD) 40/20 .</t>
  </si>
  <si>
    <t>Lišta ( LHD) 40/40 .</t>
  </si>
  <si>
    <t>Lišta ( LHD) 60/40 .</t>
  </si>
  <si>
    <t xml:space="preserve"> SPÍNAČE ABB, bílá, víceramečky  (typ určí investor)</t>
  </si>
  <si>
    <t xml:space="preserve">3558-A01   ,  1-pól.vypínač. </t>
  </si>
  <si>
    <t>3558-A06 , Střídavý.přep. (6)</t>
  </si>
  <si>
    <t>3558-A52 , Dvojitý Střídavý.přep. (6+6)</t>
  </si>
  <si>
    <t>3558-A05 Sériový.přep. (5)</t>
  </si>
  <si>
    <t>3558-A07 Křížový.přep. (7)</t>
  </si>
  <si>
    <t>5518A-A2349 B Jedno zás. , 16A, 250 Vstř.</t>
  </si>
  <si>
    <t>5518A-A2349 Red Jedno zás. , 16A, 250 Vstř. Červ.</t>
  </si>
  <si>
    <t>5513A-C02357 S1 Dvojnásobná , natoč.</t>
  </si>
  <si>
    <t>Zásuvky 16A,230V,45/45,  (do Podl.kr.LEGR.77148) (viz.Slabo)</t>
  </si>
  <si>
    <t>5518A-A2989 B Jedno zás.IP44 , 16A, 250 Vstř.</t>
  </si>
  <si>
    <t>KABEL SILOVÝ,IZOLACE PVC</t>
  </si>
  <si>
    <t>CYKY J3x1.5</t>
  </si>
  <si>
    <t xml:space="preserve">CYKY J3x2.5 </t>
  </si>
  <si>
    <t>CYKY J5x1.5</t>
  </si>
  <si>
    <t>CYKY J5x2.5</t>
  </si>
  <si>
    <t xml:space="preserve">CYKY J5x4  </t>
  </si>
  <si>
    <t>CYKY 5x10 mm2, pevně (přívod)</t>
  </si>
  <si>
    <t>VODIČ JEDNOŽILOVÝ, IZOLACE PVC</t>
  </si>
  <si>
    <t>CY 4 mm2, volně</t>
  </si>
  <si>
    <t>CY 6 mm2, volně</t>
  </si>
  <si>
    <t>CY 10 mm2, volně</t>
  </si>
  <si>
    <t>HODINOVE ZUCTOVACI SAZBY</t>
  </si>
  <si>
    <t>Stavební přípomocné práce</t>
  </si>
  <si>
    <t>hod</t>
  </si>
  <si>
    <t>Demontáže stáv.elektro</t>
  </si>
  <si>
    <t>Napojeni na stavajici zarizeni</t>
  </si>
  <si>
    <t>Revizni technik</t>
  </si>
  <si>
    <t>Elektromontáže - celkem (bez svítidel)</t>
  </si>
  <si>
    <t>Elektromontáže (bez svítidel) - celkem</t>
  </si>
  <si>
    <t>Bez DPH</t>
  </si>
  <si>
    <t>SVÍTIDLA</t>
  </si>
  <si>
    <t xml:space="preserve"> Svítidlo 60/60,LED/Modus IS AC2KV/700/3400lm/3000K,vestavné</t>
  </si>
  <si>
    <t xml:space="preserve"> Svítidlo 30/30,LED/Modus SPMS/1800lm/3000K,opál/vestavné</t>
  </si>
  <si>
    <t xml:space="preserve"> Svítidlo zářivkové 7W.nouzové s Aku, 2hod, kryt, </t>
  </si>
  <si>
    <t>Upevňovací materiál,šrouby,hmoždinky,příchytky</t>
  </si>
  <si>
    <t>Elektromontáže svítidel - celkem</t>
  </si>
  <si>
    <t>Elektromateriál  / montáže  - celkem</t>
  </si>
  <si>
    <t>Elektromontáže se svítidly - celkem</t>
  </si>
  <si>
    <t xml:space="preserve">    REKAPITULACE</t>
  </si>
  <si>
    <t>ELEKTROINSTALACE</t>
  </si>
  <si>
    <t>Dodávky - rozvaděče</t>
  </si>
  <si>
    <t>Elektromontáže - rozvody</t>
  </si>
  <si>
    <t xml:space="preserve">Elektromontáže / materiál  - Svítidla </t>
  </si>
  <si>
    <t>Elektromontáže / materiál  -    celkem</t>
  </si>
  <si>
    <t>Doprava</t>
  </si>
  <si>
    <t>Elektromontáže - celkem</t>
  </si>
  <si>
    <t xml:space="preserve">Ing. Seifert  07.2016  </t>
  </si>
  <si>
    <t xml:space="preserve">Výkaz výměr elektromateriálu je proveden na základě dokumentace provedení stavby, jako orientační a nabízející firma </t>
  </si>
  <si>
    <t>je povinna výkaz překontrolovat. Nedílnou součástí výkazu výměr je technická zpráva, výkresy, legendy, kde jsou</t>
  </si>
  <si>
    <t>popsané standardy pro veškeré elektroinstalace a další doplňující nezbytné údaje.</t>
  </si>
  <si>
    <t>Rozsah se upřesní prohlidkou v místě a podle požadavků investora. Délky kabelů je nutno přeměřit podle stávajících kabel. tras.v místě.</t>
  </si>
  <si>
    <t>Nabízející firma je povinna posuzovat tento výkaz společně s vazbou na všechny části ostatních projektových dokumentů  stavby .</t>
  </si>
  <si>
    <t>D.1.4.8.-A-  SLABOPROUDÁ ZAŘÍZENÍ, EKomS, ACS, SKS, DT</t>
  </si>
  <si>
    <t>Cena;2</t>
  </si>
  <si>
    <t>Format</t>
  </si>
  <si>
    <t>Patch panel 24 RJ45,svorky, (doplnění do RACK)</t>
  </si>
  <si>
    <t xml:space="preserve"> (doplnění switch do stávajícího RACK )</t>
  </si>
  <si>
    <t>Elektromontáže-slaboproudu</t>
  </si>
  <si>
    <t>KU 68-LA/2 ( víčko. )</t>
  </si>
  <si>
    <t>Krabice KT 250 rozvodova+vicko</t>
  </si>
  <si>
    <t>Telefon Video, bílé prov., 1tlačítko (stávající) přepojit</t>
  </si>
  <si>
    <t>zvonek, 1tlačítko (stávající) přepojit</t>
  </si>
  <si>
    <t>Oživení systému  Dom. Komunikátoru, zvonky</t>
  </si>
  <si>
    <t>Krabice podlahová LEGR.89626 +víko , 310/255,hl.65</t>
  </si>
  <si>
    <t>Krabice podlah.mont.do betonu LEGR.89632, 310/255,hl.65</t>
  </si>
  <si>
    <t>Kom.zás. datové -RJ 45-8 (Cat.6) (do Podl.kr.LEGR.76561)</t>
  </si>
  <si>
    <t>Lišta vkládací, LH 40/40</t>
  </si>
  <si>
    <t>Lišta vkládací, LH 60/40</t>
  </si>
  <si>
    <t>Upevňovací materiál podle potřeby,příchytky,</t>
  </si>
  <si>
    <t>Kabel silový ,izolace PVC</t>
  </si>
  <si>
    <t xml:space="preserve">CYKY 3Cx1.5  </t>
  </si>
  <si>
    <t>Kabel , ovl. izolace PVC</t>
  </si>
  <si>
    <t>Kabel SYKFY 5x2x0,5</t>
  </si>
  <si>
    <t xml:space="preserve">Kabel SYKFY 10x2x0,5 </t>
  </si>
  <si>
    <t>Vodič jednožilový ,izolace PVC</t>
  </si>
  <si>
    <t>Montáž  - celkem</t>
  </si>
  <si>
    <t xml:space="preserve">Elektromontáže-slaboproudy </t>
  </si>
  <si>
    <r>
      <t>Dodávka systému SKS</t>
    </r>
    <r>
      <rPr>
        <sz val="10"/>
        <rFont val="Arial"/>
        <family val="0"/>
      </rPr>
      <t xml:space="preserve"> ( strukturov. kabeláž )   standard </t>
    </r>
  </si>
  <si>
    <t>KOM. dvojitá zásuvka-RJ 45-8 Cat.5e,   ( ABB TANGO)</t>
  </si>
  <si>
    <t>Kabel slaboproud sděl. FTP 4x2 cat.5e</t>
  </si>
  <si>
    <t>CYA 10 mm2, volně</t>
  </si>
  <si>
    <t>Propoj kabel FTP 4x2 cat.5e  /cca 2m</t>
  </si>
  <si>
    <t xml:space="preserve">KU 68-1901 Krabice  pod omítku vč. vysekání lůžka </t>
  </si>
  <si>
    <t>Trubka ochr.MONOFLEX 1432- PVC32 /pod om.</t>
  </si>
  <si>
    <t xml:space="preserve">Trubka ochr.MONOFLEX 1450/1- PVC50 </t>
  </si>
  <si>
    <t>Drobný a instalační materiál</t>
  </si>
  <si>
    <t>Oživení systému,  Měření zásuvek</t>
  </si>
  <si>
    <t xml:space="preserve">Zkoušky zařízení  před uvedením do provozu </t>
  </si>
  <si>
    <t>Přepojování SLB rozvaděče, napoj stáv. systemu (vrátnice)</t>
  </si>
  <si>
    <t>Výchozí revize systému</t>
  </si>
  <si>
    <t>Demontáže stávající SLB elektroinstalace (vrátnice)</t>
  </si>
  <si>
    <t>Elektromontáže systému SKS</t>
  </si>
  <si>
    <t>Elektromontáže Systém SKS - celkem</t>
  </si>
  <si>
    <t>..</t>
  </si>
  <si>
    <t>Dodávka systému EKomS-elnic.kom. systém ,  ACCESS</t>
  </si>
  <si>
    <t xml:space="preserve">   ( Honeywell, ADI Olympo),( Koncové prvky osadí správce systému )</t>
  </si>
  <si>
    <t>BZ, blikač , bzučák</t>
  </si>
  <si>
    <t>MAS, magnet.kontakt plast.4drát, 3m, 54x13x13 mm</t>
  </si>
  <si>
    <t>PIR detektor,EOL,antimask.a dosahem 10m</t>
  </si>
  <si>
    <t>Koncentrátor v kovovém krytu pro 8 zón a 4 PGM výstupy</t>
  </si>
  <si>
    <t xml:space="preserve">Čtečka karet, vstup </t>
  </si>
  <si>
    <t>Řídící modul pro dvě čtečky,se zdrojem a 8-mi zónam</t>
  </si>
  <si>
    <t xml:space="preserve"> ABLOY EL460, Elektromotor.samozamykací (panikový zámek) </t>
  </si>
  <si>
    <t>( vybrat podle typu dveří, požadavku na osazení zámku )</t>
  </si>
  <si>
    <t xml:space="preserve">ABLOY KABELY, 6m propojovací kabel s konektorem pro el.zámky </t>
  </si>
  <si>
    <t>ABLOY 8810, Kabelová zadlabavací průchodka (260x18x16mm)</t>
  </si>
  <si>
    <t>Kabel  W6XS, stíněný šestižilový s posíleným jedním párem</t>
  </si>
  <si>
    <t xml:space="preserve">Kabel  W4x22D , stíněný čtyřžilový </t>
  </si>
  <si>
    <t xml:space="preserve">CYKY 3Cx1.5 </t>
  </si>
  <si>
    <t>Kabel SYKFY2x2x0,5</t>
  </si>
  <si>
    <t>KU 68-1901 (pod omítku vč. vysekání lůžka )</t>
  </si>
  <si>
    <t>Trubka ochr.MONOFLEX 1420/1- PVC20 /pod om.</t>
  </si>
  <si>
    <t>Oživení systému</t>
  </si>
  <si>
    <t>Zaškolení obsluhy</t>
  </si>
  <si>
    <t>Dodávka části systému EKomS, AC</t>
  </si>
  <si>
    <t>Dodávka části systému EKomS - celkem</t>
  </si>
  <si>
    <t>( REKAPITULACE )</t>
  </si>
  <si>
    <t>Slaboproudé rozvody, CCTV , Elektronický vrátný, Datové rozvody SKS, EZS</t>
  </si>
  <si>
    <t>Dodávky - rozvaděče SLB</t>
  </si>
  <si>
    <t xml:space="preserve">Elektromontáže -Slaboproudé rozvody </t>
  </si>
  <si>
    <t>Elektromontáže SLB / materiál   -  datové rozvody - SKS</t>
  </si>
  <si>
    <t>Dodávka systému EKomS , AC</t>
  </si>
  <si>
    <t>Slaboproudé Elektromontáže / materiál  -    celkem</t>
  </si>
  <si>
    <t>Slaboproudé Elektromontáže - celkem</t>
  </si>
  <si>
    <t xml:space="preserve">Výkaz výměr elektromateriálu je proveden na základě dokumentace pro provedení stavby, jako orientační a nabízející firma je povinna výkaz překontrolovat. </t>
  </si>
  <si>
    <t xml:space="preserve">Nedílnou součástí výkazu výměr je technická zpráva, kde jsou popsané standardy pro elektroinstalace a další doplňující nezbytné údaje s vazbou na ČSN-EN. </t>
  </si>
  <si>
    <t xml:space="preserve">Nabízející firma je povinna posuzovat tento výkaz společně s vazbou na všechny části projektové dokumentace stavby. </t>
  </si>
  <si>
    <t>Rozsah prací rekonstrukce se upřesní prohlidkou v místě a podle požadavků investora. Délky kabelů je nutno přeměřit podle kabel. tras.v místě stavby.</t>
  </si>
  <si>
    <t xml:space="preserve">D.1.4.8.  SLABOPROUDÁ ZAŘÍZENÍ, EPS </t>
  </si>
  <si>
    <t>Počet;</t>
  </si>
  <si>
    <t>Cena celkem;2</t>
  </si>
  <si>
    <r>
      <t xml:space="preserve">Elektrická požární signalizace </t>
    </r>
    <r>
      <rPr>
        <sz val="10"/>
        <rFont val="Arial"/>
        <family val="0"/>
      </rPr>
      <t>–  ZETTLER ZX1 / TYCO   (rozšíření, doplnění stáv syst.)    (INSTALACE, p.Vančura)</t>
    </r>
  </si>
  <si>
    <t xml:space="preserve">Požární detektor -Tlačítkový adres. </t>
  </si>
  <si>
    <t xml:space="preserve">Požární det.-multisensor (optic,kouř.adres.) (801PH),+patice </t>
  </si>
  <si>
    <t xml:space="preserve">Požární det.-multisensor (opt.kouř.adres.,Tepel.) (801PH),+patice </t>
  </si>
  <si>
    <t>Požární Sirena - sokl., s majákem, adresovatelná (LPAV800R)</t>
  </si>
  <si>
    <t>Kabel EPS JE-H(ST)H(E90) 2x2x0,8 (pož.trasa fukční)</t>
  </si>
  <si>
    <t>Kabel EPS J-Y(ST)Y 1x2x0,8  ROT (trasa čidel)</t>
  </si>
  <si>
    <t>El. krabice do sadrokart. KPR 68/L  (univ.hl. )</t>
  </si>
  <si>
    <t>Upev.mater.kabelů-PO/E45-OBO,Třmen.příchytky OBO  M15,</t>
  </si>
  <si>
    <t>Upevň.mater.PO Trasa, Hmoždinky, vložky,příchytky, OBO</t>
  </si>
  <si>
    <t>Napojení na stávající SLB elektroinstalace</t>
  </si>
  <si>
    <t>Výchozí revize, měření systému</t>
  </si>
  <si>
    <t>Elektromontáže - EPS</t>
  </si>
  <si>
    <t xml:space="preserve"> </t>
  </si>
  <si>
    <t>Elektromontáže Systém EPS - celkem</t>
  </si>
  <si>
    <t>26. 7. 2016</t>
  </si>
  <si>
    <t>REKAPITULACE POLOŽKOVÉHO ROZPOČTU - VÝKAZU VÝMĚR</t>
  </si>
  <si>
    <t>POLOŽKOVÝ ROZPOČET - VÝKAZ VÝMĚR</t>
  </si>
  <si>
    <t>Výkaz výměr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</si>
</sst>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#,##0.0"/>
    <numFmt numFmtId="179" formatCode="#,##0.00&quot; Kč&quot;;\-#,##0.00&quot; Kč&quot;"/>
    <numFmt numFmtId="180" formatCode="_(#,##0.000_);[Red]\-\ #,##0.000_);&quot;–&quot;??;_(@_)"/>
  </numFmts>
  <fonts count="82">
    <font>
      <sz val="10"/>
      <name val="Arial"/>
      <family val="0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sz val="8"/>
      <color indexed="17"/>
      <name val="Courier New"/>
      <family val="3"/>
    </font>
    <font>
      <sz val="10"/>
      <color indexed="5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sz val="8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10"/>
      <name val="MS Sans Serif"/>
      <family val="0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name val="ISOCPEUR"/>
      <family val="2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b/>
      <u val="single"/>
      <sz val="10"/>
      <color indexed="10"/>
      <name val="MS Sans Serif"/>
      <family val="2"/>
    </font>
    <font>
      <b/>
      <u val="single"/>
      <sz val="12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i/>
      <sz val="8"/>
      <color indexed="9"/>
      <name val="Calibri"/>
      <family val="2"/>
    </font>
    <font>
      <b/>
      <sz val="16"/>
      <color indexed="36"/>
      <name val="Arial"/>
      <family val="2"/>
    </font>
    <font>
      <b/>
      <sz val="2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i/>
      <sz val="8"/>
      <color theme="0"/>
      <name val="Calibri"/>
      <family val="2"/>
    </font>
    <font>
      <b/>
      <sz val="16"/>
      <color rgb="FF7030A0"/>
      <name val="Arial"/>
      <family val="2"/>
    </font>
    <font>
      <b/>
      <sz val="2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0" fontId="68" fillId="0" borderId="0" xfId="43" applyAlignment="1">
      <alignment/>
    </xf>
    <xf numFmtId="0" fontId="10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7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167" fontId="13" fillId="0" borderId="10" xfId="0" applyNumberFormat="1" applyFont="1" applyBorder="1" applyAlignment="1">
      <alignment/>
    </xf>
    <xf numFmtId="0" fontId="13" fillId="0" borderId="0" xfId="0" applyFont="1" applyAlignment="1">
      <alignment horizontal="left"/>
    </xf>
    <xf numFmtId="167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7" fontId="15" fillId="0" borderId="0" xfId="0" applyNumberFormat="1" applyFont="1" applyAlignment="1">
      <alignment/>
    </xf>
    <xf numFmtId="0" fontId="16" fillId="0" borderId="0" xfId="43" applyNumberFormat="1" applyFont="1" applyBorder="1" applyAlignment="1">
      <alignment horizontal="left"/>
    </xf>
    <xf numFmtId="0" fontId="68" fillId="0" borderId="0" xfId="43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7" fillId="0" borderId="0" xfId="39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5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2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165" fontId="21" fillId="0" borderId="0" xfId="0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165" fontId="20" fillId="0" borderId="0" xfId="0" applyNumberFormat="1" applyFont="1" applyFill="1" applyBorder="1" applyAlignment="1">
      <alignment/>
    </xf>
    <xf numFmtId="166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2" fillId="0" borderId="11" xfId="0" applyNumberFormat="1" applyFont="1" applyBorder="1" applyAlignment="1">
      <alignment horizontal="right" vertical="top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165" fontId="23" fillId="0" borderId="11" xfId="0" applyNumberFormat="1" applyFont="1" applyFill="1" applyBorder="1" applyAlignment="1">
      <alignment horizontal="right" vertical="top"/>
    </xf>
    <xf numFmtId="166" fontId="22" fillId="0" borderId="11" xfId="0" applyNumberFormat="1" applyFont="1" applyBorder="1" applyAlignment="1">
      <alignment horizontal="right" vertical="top"/>
    </xf>
    <xf numFmtId="167" fontId="22" fillId="0" borderId="11" xfId="0" applyNumberFormat="1" applyFont="1" applyBorder="1" applyAlignment="1">
      <alignment horizontal="right" vertical="top"/>
    </xf>
    <xf numFmtId="168" fontId="22" fillId="0" borderId="11" xfId="0" applyNumberFormat="1" applyFont="1" applyBorder="1" applyAlignment="1">
      <alignment horizontal="right" vertical="top"/>
    </xf>
    <xf numFmtId="176" fontId="22" fillId="0" borderId="11" xfId="0" applyNumberFormat="1" applyFont="1" applyBorder="1" applyAlignment="1">
      <alignment horizontal="right" vertical="top"/>
    </xf>
    <xf numFmtId="164" fontId="79" fillId="0" borderId="0" xfId="0" applyNumberFormat="1" applyFont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79" fillId="0" borderId="0" xfId="0" applyNumberFormat="1" applyFont="1" applyAlignment="1">
      <alignment horizontal="center" vertical="center" wrapText="1"/>
    </xf>
    <xf numFmtId="165" fontId="79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Alignment="1">
      <alignment horizontal="center" vertical="center"/>
    </xf>
    <xf numFmtId="167" fontId="79" fillId="0" borderId="0" xfId="0" applyNumberFormat="1" applyFont="1" applyAlignment="1">
      <alignment horizontal="center" vertical="center"/>
    </xf>
    <xf numFmtId="168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right" vertical="top"/>
    </xf>
    <xf numFmtId="166" fontId="22" fillId="0" borderId="0" xfId="0" applyNumberFormat="1" applyFont="1" applyAlignment="1">
      <alignment horizontal="right" vertical="top"/>
    </xf>
    <xf numFmtId="167" fontId="22" fillId="0" borderId="0" xfId="0" applyNumberFormat="1" applyFont="1" applyAlignment="1">
      <alignment horizontal="right" vertical="top"/>
    </xf>
    <xf numFmtId="168" fontId="22" fillId="0" borderId="0" xfId="0" applyNumberFormat="1" applyFont="1" applyAlignment="1">
      <alignment horizontal="right" vertical="top"/>
    </xf>
    <xf numFmtId="164" fontId="80" fillId="0" borderId="0" xfId="45" applyNumberFormat="1" applyFont="1" applyAlignment="1">
      <alignment/>
      <protection/>
    </xf>
    <xf numFmtId="49" fontId="2" fillId="0" borderId="0" xfId="45" applyNumberFormat="1" applyFont="1" applyAlignment="1">
      <alignment/>
      <protection/>
    </xf>
    <xf numFmtId="4" fontId="2" fillId="0" borderId="0" xfId="45" applyNumberFormat="1" applyFont="1" applyFill="1" applyBorder="1" applyAlignment="1">
      <alignment/>
      <protection/>
    </xf>
    <xf numFmtId="166" fontId="2" fillId="0" borderId="0" xfId="45" applyNumberFormat="1" applyFont="1" applyAlignment="1">
      <alignment/>
      <protection/>
    </xf>
    <xf numFmtId="165" fontId="2" fillId="0" borderId="0" xfId="45" applyNumberFormat="1" applyFont="1" applyFill="1" applyBorder="1" applyAlignment="1">
      <alignment/>
      <protection/>
    </xf>
    <xf numFmtId="178" fontId="2" fillId="0" borderId="0" xfId="45" applyNumberFormat="1" applyFont="1" applyAlignment="1">
      <alignment/>
      <protection/>
    </xf>
    <xf numFmtId="167" fontId="2" fillId="0" borderId="0" xfId="45" applyNumberFormat="1" applyFont="1" applyAlignment="1">
      <alignment/>
      <protection/>
    </xf>
    <xf numFmtId="168" fontId="2" fillId="0" borderId="0" xfId="45" applyNumberFormat="1" applyFont="1" applyAlignment="1">
      <alignment/>
      <protection/>
    </xf>
    <xf numFmtId="0" fontId="0" fillId="0" borderId="0" xfId="45">
      <alignment/>
      <protection/>
    </xf>
    <xf numFmtId="49" fontId="20" fillId="0" borderId="0" xfId="45" applyNumberFormat="1" applyFont="1" applyBorder="1" applyAlignment="1">
      <alignment horizontal="right"/>
      <protection/>
    </xf>
    <xf numFmtId="49" fontId="20" fillId="0" borderId="0" xfId="45" applyNumberFormat="1" applyFont="1" applyBorder="1" applyAlignment="1">
      <alignment horizontal="center"/>
      <protection/>
    </xf>
    <xf numFmtId="49" fontId="20" fillId="0" borderId="0" xfId="45" applyNumberFormat="1" applyFont="1" applyBorder="1" applyAlignment="1">
      <alignment horizontal="left"/>
      <protection/>
    </xf>
    <xf numFmtId="0" fontId="20" fillId="0" borderId="0" xfId="45" applyNumberFormat="1" applyFont="1" applyBorder="1" applyAlignment="1">
      <alignment horizontal="left"/>
      <protection/>
    </xf>
    <xf numFmtId="4" fontId="20" fillId="0" borderId="0" xfId="45" applyNumberFormat="1" applyFont="1" applyBorder="1" applyAlignment="1">
      <alignment horizontal="right"/>
      <protection/>
    </xf>
    <xf numFmtId="0" fontId="9" fillId="0" borderId="0" xfId="45" applyFont="1">
      <alignment/>
      <protection/>
    </xf>
    <xf numFmtId="49" fontId="20" fillId="0" borderId="12" xfId="45" applyNumberFormat="1" applyFont="1" applyBorder="1" applyAlignment="1">
      <alignment horizontal="right"/>
      <protection/>
    </xf>
    <xf numFmtId="49" fontId="20" fillId="0" borderId="12" xfId="45" applyNumberFormat="1" applyFont="1" applyBorder="1" applyAlignment="1">
      <alignment horizontal="center"/>
      <protection/>
    </xf>
    <xf numFmtId="49" fontId="20" fillId="0" borderId="12" xfId="45" applyNumberFormat="1" applyFont="1" applyBorder="1" applyAlignment="1">
      <alignment horizontal="left"/>
      <protection/>
    </xf>
    <xf numFmtId="0" fontId="20" fillId="0" borderId="12" xfId="45" applyNumberFormat="1" applyFont="1" applyBorder="1" applyAlignment="1">
      <alignment horizontal="left"/>
      <protection/>
    </xf>
    <xf numFmtId="4" fontId="20" fillId="0" borderId="12" xfId="45" applyNumberFormat="1" applyFont="1" applyBorder="1" applyAlignment="1">
      <alignment horizontal="right"/>
      <protection/>
    </xf>
    <xf numFmtId="178" fontId="20" fillId="0" borderId="12" xfId="45" applyNumberFormat="1" applyFont="1" applyBorder="1" applyAlignment="1">
      <alignment horizontal="right"/>
      <protection/>
    </xf>
    <xf numFmtId="49" fontId="1" fillId="0" borderId="0" xfId="45" applyNumberFormat="1" applyFont="1" applyAlignment="1">
      <alignment horizontal="right"/>
      <protection/>
    </xf>
    <xf numFmtId="49" fontId="1" fillId="0" borderId="0" xfId="45" applyNumberFormat="1" applyFont="1" applyAlignment="1">
      <alignment horizontal="center"/>
      <protection/>
    </xf>
    <xf numFmtId="49" fontId="1" fillId="0" borderId="0" xfId="45" applyNumberFormat="1" applyFont="1" applyAlignment="1">
      <alignment horizontal="left"/>
      <protection/>
    </xf>
    <xf numFmtId="0" fontId="1" fillId="0" borderId="0" xfId="45" applyNumberFormat="1" applyFont="1" applyAlignment="1">
      <alignment horizontal="left" wrapText="1"/>
      <protection/>
    </xf>
    <xf numFmtId="4" fontId="1" fillId="0" borderId="0" xfId="45" applyNumberFormat="1" applyFont="1" applyAlignment="1">
      <alignment horizontal="right"/>
      <protection/>
    </xf>
    <xf numFmtId="178" fontId="1" fillId="0" borderId="0" xfId="45" applyNumberFormat="1" applyFont="1" applyAlignment="1">
      <alignment horizontal="right"/>
      <protection/>
    </xf>
    <xf numFmtId="4" fontId="2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79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top"/>
    </xf>
    <xf numFmtId="178" fontId="21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78" fontId="22" fillId="0" borderId="11" xfId="0" applyNumberFormat="1" applyFont="1" applyBorder="1" applyAlignment="1">
      <alignment horizontal="right" vertical="top"/>
    </xf>
    <xf numFmtId="178" fontId="3" fillId="0" borderId="0" xfId="0" applyNumberFormat="1" applyFont="1" applyAlignment="1">
      <alignment horizontal="left" vertical="top" wrapText="1"/>
    </xf>
    <xf numFmtId="178" fontId="79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right" vertical="top"/>
    </xf>
    <xf numFmtId="164" fontId="2" fillId="0" borderId="0" xfId="45" applyNumberFormat="1" applyFont="1" applyAlignment="1">
      <alignment/>
      <protection/>
    </xf>
    <xf numFmtId="49" fontId="4" fillId="0" borderId="0" xfId="45" applyNumberFormat="1" applyFont="1" applyAlignment="1">
      <alignment horizontal="left" vertical="top"/>
      <protection/>
    </xf>
    <xf numFmtId="49" fontId="1" fillId="0" borderId="12" xfId="45" applyNumberFormat="1" applyFont="1" applyBorder="1" applyAlignment="1">
      <alignment horizontal="left"/>
      <protection/>
    </xf>
    <xf numFmtId="49" fontId="1" fillId="0" borderId="12" xfId="45" applyNumberFormat="1" applyFont="1" applyBorder="1" applyAlignment="1">
      <alignment horizontal="right"/>
      <protection/>
    </xf>
    <xf numFmtId="49" fontId="5" fillId="0" borderId="0" xfId="45" applyNumberFormat="1" applyFont="1" applyAlignment="1">
      <alignment/>
      <protection/>
    </xf>
    <xf numFmtId="49" fontId="1" fillId="0" borderId="0" xfId="45" applyNumberFormat="1" applyFont="1" applyAlignment="1">
      <alignment/>
      <protection/>
    </xf>
    <xf numFmtId="0" fontId="7" fillId="0" borderId="13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0" fontId="24" fillId="0" borderId="0" xfId="46">
      <alignment/>
      <protection/>
    </xf>
    <xf numFmtId="0" fontId="25" fillId="0" borderId="0" xfId="46" applyFont="1">
      <alignment/>
      <protection/>
    </xf>
    <xf numFmtId="0" fontId="0" fillId="0" borderId="12" xfId="46" applyNumberFormat="1" applyFont="1" applyBorder="1" applyAlignment="1" quotePrefix="1">
      <alignment horizontal="left"/>
      <protection/>
    </xf>
    <xf numFmtId="0" fontId="7" fillId="0" borderId="12" xfId="46" applyNumberFormat="1" applyFont="1" applyBorder="1">
      <alignment/>
      <protection/>
    </xf>
    <xf numFmtId="0" fontId="0" fillId="0" borderId="12" xfId="46" applyNumberFormat="1" applyFont="1" applyBorder="1" quotePrefix="1">
      <alignment/>
      <protection/>
    </xf>
    <xf numFmtId="0" fontId="0" fillId="0" borderId="0" xfId="46" applyNumberFormat="1" applyFont="1" applyAlignment="1" quotePrefix="1">
      <alignment horizontal="left"/>
      <protection/>
    </xf>
    <xf numFmtId="0" fontId="7" fillId="0" borderId="0" xfId="46" applyNumberFormat="1" applyFont="1">
      <alignment/>
      <protection/>
    </xf>
    <xf numFmtId="0" fontId="0" fillId="0" borderId="0" xfId="46" applyNumberFormat="1" applyFont="1" quotePrefix="1">
      <alignment/>
      <protection/>
    </xf>
    <xf numFmtId="0" fontId="7" fillId="0" borderId="0" xfId="46" applyFont="1">
      <alignment/>
      <protection/>
    </xf>
    <xf numFmtId="0" fontId="26" fillId="0" borderId="0" xfId="46" applyNumberFormat="1" applyFont="1" quotePrefix="1">
      <alignment/>
      <protection/>
    </xf>
    <xf numFmtId="0" fontId="0" fillId="0" borderId="0" xfId="46" applyFont="1">
      <alignment/>
      <protection/>
    </xf>
    <xf numFmtId="7" fontId="0" fillId="0" borderId="0" xfId="46" applyNumberFormat="1" applyFont="1">
      <alignment/>
      <protection/>
    </xf>
    <xf numFmtId="0" fontId="24" fillId="0" borderId="0" xfId="46" applyNumberFormat="1">
      <alignment/>
      <protection/>
    </xf>
    <xf numFmtId="0" fontId="24" fillId="0" borderId="0" xfId="46" applyNumberFormat="1" applyFont="1">
      <alignment/>
      <protection/>
    </xf>
    <xf numFmtId="179" fontId="24" fillId="0" borderId="0" xfId="46" applyNumberFormat="1">
      <alignment/>
      <protection/>
    </xf>
    <xf numFmtId="7" fontId="27" fillId="0" borderId="0" xfId="46" applyNumberFormat="1" applyFont="1">
      <alignment/>
      <protection/>
    </xf>
    <xf numFmtId="0" fontId="0" fillId="0" borderId="0" xfId="46" applyNumberFormat="1" applyFont="1">
      <alignment/>
      <protection/>
    </xf>
    <xf numFmtId="0" fontId="0" fillId="0" borderId="0" xfId="46" applyNumberFormat="1" applyFont="1">
      <alignment/>
      <protection/>
    </xf>
    <xf numFmtId="179" fontId="0" fillId="0" borderId="0" xfId="46" applyNumberFormat="1" applyFont="1">
      <alignment/>
      <protection/>
    </xf>
    <xf numFmtId="0" fontId="24" fillId="0" borderId="0" xfId="46" applyFont="1">
      <alignment/>
      <protection/>
    </xf>
    <xf numFmtId="0" fontId="0" fillId="0" borderId="0" xfId="46" applyFont="1">
      <alignment/>
      <protection/>
    </xf>
    <xf numFmtId="0" fontId="24" fillId="0" borderId="0" xfId="46" applyNumberFormat="1" applyFont="1" quotePrefix="1">
      <alignment/>
      <protection/>
    </xf>
    <xf numFmtId="0" fontId="24" fillId="0" borderId="0" xfId="46" applyNumberFormat="1" quotePrefix="1">
      <alignment/>
      <protection/>
    </xf>
    <xf numFmtId="7" fontId="24" fillId="0" borderId="0" xfId="46" applyNumberFormat="1">
      <alignment/>
      <protection/>
    </xf>
    <xf numFmtId="0" fontId="7" fillId="0" borderId="0" xfId="46" applyNumberFormat="1" applyFont="1" quotePrefix="1">
      <alignment/>
      <protection/>
    </xf>
    <xf numFmtId="0" fontId="18" fillId="0" borderId="0" xfId="46" applyNumberFormat="1" applyFont="1" quotePrefix="1">
      <alignment/>
      <protection/>
    </xf>
    <xf numFmtId="7" fontId="28" fillId="0" borderId="0" xfId="46" applyNumberFormat="1" applyFont="1">
      <alignment/>
      <protection/>
    </xf>
    <xf numFmtId="7" fontId="7" fillId="0" borderId="0" xfId="46" applyNumberFormat="1" applyFont="1">
      <alignment/>
      <protection/>
    </xf>
    <xf numFmtId="7" fontId="29" fillId="0" borderId="0" xfId="46" applyNumberFormat="1" applyFont="1">
      <alignment/>
      <protection/>
    </xf>
    <xf numFmtId="0" fontId="18" fillId="0" borderId="0" xfId="46" applyFont="1">
      <alignment/>
      <protection/>
    </xf>
    <xf numFmtId="7" fontId="30" fillId="0" borderId="0" xfId="46" applyNumberFormat="1" applyFont="1">
      <alignment/>
      <protection/>
    </xf>
    <xf numFmtId="7" fontId="31" fillId="0" borderId="0" xfId="46" applyNumberFormat="1" applyFont="1">
      <alignment/>
      <protection/>
    </xf>
    <xf numFmtId="0" fontId="0" fillId="0" borderId="0" xfId="46" applyNumberFormat="1" applyFont="1" applyBorder="1" applyAlignment="1" applyProtection="1">
      <alignment vertical="top"/>
      <protection/>
    </xf>
    <xf numFmtId="0" fontId="0" fillId="0" borderId="0" xfId="46" applyFont="1" applyAlignment="1" applyProtection="1">
      <alignment/>
      <protection/>
    </xf>
    <xf numFmtId="0" fontId="0" fillId="0" borderId="0" xfId="46" applyFont="1" applyAlignment="1">
      <alignment/>
      <protection/>
    </xf>
    <xf numFmtId="0" fontId="25" fillId="0" borderId="0" xfId="47" applyFont="1">
      <alignment/>
      <protection/>
    </xf>
    <xf numFmtId="0" fontId="0" fillId="0" borderId="12" xfId="47" applyNumberFormat="1" applyFont="1" applyBorder="1" applyAlignment="1">
      <alignment horizontal="left"/>
      <protection/>
    </xf>
    <xf numFmtId="0" fontId="7" fillId="0" borderId="12" xfId="47" applyFont="1" applyBorder="1">
      <alignment/>
      <protection/>
    </xf>
    <xf numFmtId="0" fontId="0" fillId="0" borderId="12" xfId="47" applyNumberFormat="1" applyBorder="1">
      <alignment/>
      <protection/>
    </xf>
    <xf numFmtId="0" fontId="0" fillId="0" borderId="0" xfId="47" applyNumberFormat="1">
      <alignment/>
      <protection/>
    </xf>
    <xf numFmtId="0" fontId="0" fillId="0" borderId="0" xfId="47">
      <alignment/>
      <protection/>
    </xf>
    <xf numFmtId="0" fontId="0" fillId="0" borderId="0" xfId="47" applyNumberFormat="1" applyFont="1" applyBorder="1" applyAlignment="1">
      <alignment horizontal="left"/>
      <protection/>
    </xf>
    <xf numFmtId="0" fontId="7" fillId="0" borderId="0" xfId="47" applyFont="1" applyBorder="1">
      <alignment/>
      <protection/>
    </xf>
    <xf numFmtId="0" fontId="0" fillId="0" borderId="0" xfId="47" applyNumberFormat="1" applyBorder="1">
      <alignment/>
      <protection/>
    </xf>
    <xf numFmtId="0" fontId="0" fillId="0" borderId="0" xfId="47" applyFont="1">
      <alignment/>
      <protection/>
    </xf>
    <xf numFmtId="0" fontId="7" fillId="0" borderId="0" xfId="47" applyFont="1">
      <alignment/>
      <protection/>
    </xf>
    <xf numFmtId="179" fontId="0" fillId="0" borderId="0" xfId="47" applyNumberFormat="1">
      <alignment/>
      <protection/>
    </xf>
    <xf numFmtId="0" fontId="24" fillId="0" borderId="0" xfId="49" applyNumberFormat="1" quotePrefix="1">
      <alignment/>
      <protection/>
    </xf>
    <xf numFmtId="7" fontId="24" fillId="0" borderId="0" xfId="49" applyNumberFormat="1">
      <alignment/>
      <protection/>
    </xf>
    <xf numFmtId="0" fontId="24" fillId="0" borderId="0" xfId="49" applyNumberFormat="1" applyFont="1">
      <alignment/>
      <protection/>
    </xf>
    <xf numFmtId="179" fontId="27" fillId="0" borderId="0" xfId="47" applyNumberFormat="1" applyFont="1">
      <alignment/>
      <protection/>
    </xf>
    <xf numFmtId="179" fontId="32" fillId="0" borderId="0" xfId="47" applyNumberFormat="1" applyFont="1">
      <alignment/>
      <protection/>
    </xf>
    <xf numFmtId="0" fontId="7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179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24" fillId="0" borderId="0" xfId="47" applyNumberFormat="1" applyFont="1" quotePrefix="1">
      <alignment/>
      <protection/>
    </xf>
    <xf numFmtId="0" fontId="0" fillId="0" borderId="0" xfId="47" applyNumberFormat="1" quotePrefix="1">
      <alignment/>
      <protection/>
    </xf>
    <xf numFmtId="7" fontId="0" fillId="0" borderId="0" xfId="47" applyNumberFormat="1">
      <alignment/>
      <protection/>
    </xf>
    <xf numFmtId="0" fontId="0" fillId="0" borderId="0" xfId="47" applyNumberFormat="1" applyFont="1">
      <alignment/>
      <protection/>
    </xf>
    <xf numFmtId="179" fontId="8" fillId="0" borderId="0" xfId="47" applyNumberFormat="1" applyFont="1">
      <alignment/>
      <protection/>
    </xf>
    <xf numFmtId="179" fontId="33" fillId="0" borderId="0" xfId="47" applyNumberFormat="1" applyFont="1">
      <alignment/>
      <protection/>
    </xf>
    <xf numFmtId="179" fontId="28" fillId="0" borderId="0" xfId="47" applyNumberFormat="1" applyFont="1">
      <alignment/>
      <protection/>
    </xf>
    <xf numFmtId="179" fontId="7" fillId="0" borderId="0" xfId="47" applyNumberFormat="1" applyFont="1">
      <alignment/>
      <protection/>
    </xf>
    <xf numFmtId="0" fontId="0" fillId="0" borderId="0" xfId="50" applyFont="1">
      <alignment/>
      <protection/>
    </xf>
    <xf numFmtId="0" fontId="0" fillId="0" borderId="0" xfId="50" applyNumberFormat="1">
      <alignment/>
      <protection/>
    </xf>
    <xf numFmtId="0" fontId="7" fillId="0" borderId="0" xfId="47" applyFont="1">
      <alignment/>
      <protection/>
    </xf>
    <xf numFmtId="179" fontId="30" fillId="0" borderId="0" xfId="47" applyNumberFormat="1" applyFont="1">
      <alignment/>
      <protection/>
    </xf>
    <xf numFmtId="0" fontId="18" fillId="0" borderId="0" xfId="47" applyNumberFormat="1" applyFont="1">
      <alignment/>
      <protection/>
    </xf>
    <xf numFmtId="179" fontId="31" fillId="0" borderId="0" xfId="47" applyNumberFormat="1" applyFont="1">
      <alignment/>
      <protection/>
    </xf>
    <xf numFmtId="0" fontId="24" fillId="0" borderId="12" xfId="46" applyNumberFormat="1" applyBorder="1" quotePrefix="1">
      <alignment/>
      <protection/>
    </xf>
    <xf numFmtId="0" fontId="35" fillId="0" borderId="12" xfId="46" applyNumberFormat="1" applyFont="1" applyBorder="1">
      <alignment/>
      <protection/>
    </xf>
    <xf numFmtId="0" fontId="35" fillId="0" borderId="0" xfId="46" applyNumberFormat="1" applyFont="1">
      <alignment/>
      <protection/>
    </xf>
    <xf numFmtId="0" fontId="24" fillId="0" borderId="0" xfId="48" applyNumberFormat="1" applyFont="1">
      <alignment/>
      <protection/>
    </xf>
    <xf numFmtId="179" fontId="24" fillId="0" borderId="0" xfId="48" applyNumberFormat="1">
      <alignment/>
      <protection/>
    </xf>
    <xf numFmtId="7" fontId="36" fillId="0" borderId="0" xfId="46" applyNumberFormat="1" applyFont="1">
      <alignment/>
      <protection/>
    </xf>
    <xf numFmtId="179" fontId="36" fillId="0" borderId="0" xfId="46" applyNumberFormat="1" applyFont="1">
      <alignment/>
      <protection/>
    </xf>
    <xf numFmtId="0" fontId="35" fillId="0" borderId="0" xfId="46" applyNumberFormat="1" applyFont="1" quotePrefix="1">
      <alignment/>
      <protection/>
    </xf>
    <xf numFmtId="7" fontId="37" fillId="0" borderId="0" xfId="46" applyNumberFormat="1" applyFont="1">
      <alignment/>
      <protection/>
    </xf>
    <xf numFmtId="7" fontId="35" fillId="0" borderId="0" xfId="46" applyNumberFormat="1" applyFont="1">
      <alignment/>
      <protection/>
    </xf>
    <xf numFmtId="7" fontId="38" fillId="0" borderId="0" xfId="46" applyNumberFormat="1" applyFont="1">
      <alignment/>
      <protection/>
    </xf>
    <xf numFmtId="7" fontId="39" fillId="0" borderId="0" xfId="46" applyNumberFormat="1" applyFont="1">
      <alignment/>
      <protection/>
    </xf>
    <xf numFmtId="180" fontId="21" fillId="0" borderId="0" xfId="0" applyNumberFormat="1" applyFont="1" applyAlignment="1">
      <alignment/>
    </xf>
    <xf numFmtId="0" fontId="81" fillId="0" borderId="0" xfId="0" applyNumberFormat="1" applyFont="1" applyAlignment="1">
      <alignment horizontal="center"/>
    </xf>
    <xf numFmtId="178" fontId="20" fillId="0" borderId="0" xfId="45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47" applyAlignment="1">
      <alignment vertical="top"/>
      <protection/>
    </xf>
    <xf numFmtId="0" fontId="34" fillId="0" borderId="0" xfId="49" applyNumberFormat="1" applyFont="1" applyBorder="1" applyAlignment="1" applyProtection="1">
      <alignment vertical="top"/>
      <protection/>
    </xf>
    <xf numFmtId="0" fontId="34" fillId="0" borderId="0" xfId="49" applyNumberFormat="1" applyFont="1" applyBorder="1" applyAlignment="1" applyProtection="1">
      <alignment vertical="top" wrapText="1"/>
      <protection/>
    </xf>
    <xf numFmtId="49" fontId="34" fillId="0" borderId="0" xfId="49" applyNumberFormat="1" applyFont="1" applyBorder="1" applyAlignment="1" applyProtection="1">
      <alignment vertical="top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Rozpočet" xfId="48"/>
    <cellStyle name="normální_Rozpočet -SLABOPROUDÉ ELEKTROIN" xfId="49"/>
    <cellStyle name="normální_Rozpočet_2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33%20&#345;emesla\ELE\Rozpocet_D146_A_2p3P%20MiFi_ELE%20Sil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8;prava%20nebytov&#253;ch%20prostor,%20Budova%20MF%20&#268;R,%20Letensk&#225;%209,%20118%2000%20Praha%201-%20Mal&#225;%20Strana%20-%20Rozpo&#269;etPrac160725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33%20&#345;emesla\ELE\rozpocet_D148_A_2P3P%20MiFi3Pa_EKS_SKS_SLAB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633%20&#345;emesla\ELE\Rozpocet_D148_2p3P%20MiFi_EPS_Sla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SILNOPROUDÉ ELEKT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Položky"/>
      <sheetName val="Rozp -SILNOPROUD ELEKTRO"/>
      <sheetName val="Rozpočet -SLABOPROUDÉ ELEKTRO"/>
      <sheetName val="Rozp - SLABOPROUD -ELEKTRO EP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SLABOPROUDÉ ELEKTR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 SLABOPROUD -ELEK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2" customFormat="1" ht="23.25">
      <c r="A1" s="21"/>
      <c r="B1" s="22"/>
    </row>
    <row r="2" spans="1:2" ht="30" customHeight="1">
      <c r="A2" s="208" t="s">
        <v>687</v>
      </c>
      <c r="B2" s="208"/>
    </row>
    <row r="3" spans="1:2" ht="19.5">
      <c r="A3" s="25" t="s">
        <v>24</v>
      </c>
      <c r="B3" s="24"/>
    </row>
    <row r="4" spans="1:2" ht="18.75" customHeight="1">
      <c r="A4" s="119" t="s">
        <v>200</v>
      </c>
      <c r="B4" s="120"/>
    </row>
    <row r="5" spans="1:2" ht="36" customHeight="1">
      <c r="A5" s="119" t="s">
        <v>24</v>
      </c>
      <c r="B5" s="121" t="s">
        <v>433</v>
      </c>
    </row>
    <row r="6" spans="1:2" ht="18.75" customHeight="1">
      <c r="A6" s="119" t="s">
        <v>491</v>
      </c>
      <c r="B6" s="120" t="s">
        <v>492</v>
      </c>
    </row>
    <row r="7" spans="1:3" ht="18.75" customHeight="1">
      <c r="A7" s="119" t="s">
        <v>493</v>
      </c>
      <c r="B7" s="120" t="s">
        <v>494</v>
      </c>
      <c r="C7" s="30" t="s">
        <v>10</v>
      </c>
    </row>
    <row r="8" spans="1:2" ht="18.75" customHeight="1">
      <c r="A8" s="119" t="s">
        <v>495</v>
      </c>
      <c r="B8" s="122" t="s">
        <v>684</v>
      </c>
    </row>
    <row r="9" spans="1:2" ht="30" customHeight="1">
      <c r="A9" s="26"/>
      <c r="B9" s="24"/>
    </row>
    <row r="10" spans="1:2" ht="19.5" customHeight="1">
      <c r="A10" s="25" t="s">
        <v>16</v>
      </c>
      <c r="B10" s="24"/>
    </row>
    <row r="11" spans="1:2" ht="18.75" customHeight="1">
      <c r="A11" s="119" t="s">
        <v>496</v>
      </c>
      <c r="B11" s="120" t="s">
        <v>497</v>
      </c>
    </row>
    <row r="12" spans="1:2" ht="18.75" customHeight="1">
      <c r="A12" s="119" t="s">
        <v>151</v>
      </c>
      <c r="B12" s="120" t="s">
        <v>368</v>
      </c>
    </row>
    <row r="13" spans="1:2" ht="18.75" customHeight="1">
      <c r="A13" s="119" t="s">
        <v>225</v>
      </c>
      <c r="B13" s="120" t="s">
        <v>469</v>
      </c>
    </row>
    <row r="14" ht="30.75" customHeight="1">
      <c r="A14" s="23"/>
    </row>
    <row r="15" ht="19.5">
      <c r="A15" s="25" t="s">
        <v>498</v>
      </c>
    </row>
    <row r="16" spans="1:7" ht="25.5">
      <c r="A16" s="123" t="s">
        <v>499</v>
      </c>
      <c r="B16" s="124" t="s">
        <v>500</v>
      </c>
      <c r="G16" s="1"/>
    </row>
    <row r="17" spans="1:7" ht="25.5">
      <c r="A17" s="123" t="s">
        <v>501</v>
      </c>
      <c r="B17" s="124" t="s">
        <v>502</v>
      </c>
      <c r="G17" s="1"/>
    </row>
    <row r="18" spans="1:7" ht="12.75">
      <c r="A18" s="123" t="s">
        <v>503</v>
      </c>
      <c r="B18" s="124" t="s">
        <v>504</v>
      </c>
      <c r="G18" s="29"/>
    </row>
    <row r="19" ht="12.75">
      <c r="G19" s="29"/>
    </row>
    <row r="20" ht="14.25">
      <c r="G20" s="1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U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7" sqref="A27"/>
    </sheetView>
  </sheetViews>
  <sheetFormatPr defaultColWidth="9.140625" defaultRowHeight="12.75" outlineLevelRow="1"/>
  <cols>
    <col min="1" max="1" width="80.7109375" style="0" customWidth="1"/>
    <col min="2" max="2" width="15.7109375" style="0" customWidth="1"/>
  </cols>
  <sheetData>
    <row r="1" spans="1:255" s="82" customFormat="1" ht="21" customHeight="1">
      <c r="A1" s="74" t="s">
        <v>685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</row>
    <row r="2" spans="1:255" s="82" customFormat="1" ht="21" customHeight="1">
      <c r="A2" s="74" t="s">
        <v>433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1:3" s="82" customFormat="1" ht="21" customHeight="1">
      <c r="A3" s="113"/>
      <c r="B3" s="75"/>
      <c r="C3" s="114"/>
    </row>
    <row r="4" spans="1:3" s="82" customFormat="1" ht="14.25" customHeight="1" thickBot="1">
      <c r="A4" s="115" t="s">
        <v>18</v>
      </c>
      <c r="B4" s="116" t="s">
        <v>15</v>
      </c>
      <c r="C4" s="117"/>
    </row>
    <row r="5" spans="1:3" s="82" customFormat="1" ht="12.75">
      <c r="A5" s="97"/>
      <c r="B5" s="118"/>
      <c r="C5" s="117"/>
    </row>
    <row r="6" spans="1:2" s="11" customFormat="1" ht="15" customHeight="1" outlineLevel="1">
      <c r="A6" s="28" t="str">
        <f>IF(Položky!$D$7=0,"",Položky!$D$7)</f>
        <v>003: Svislé konstrukce</v>
      </c>
      <c r="B6" s="12">
        <f>IF(Položky!$J$7=0,"",Položky!$J$7)</f>
      </c>
    </row>
    <row r="7" spans="1:2" s="11" customFormat="1" ht="15" customHeight="1" outlineLevel="1">
      <c r="A7" s="28" t="str">
        <f>IF(Položky!$D$34=0,"",Položky!$D$34)</f>
        <v>006: Úpravy povrchu</v>
      </c>
      <c r="B7" s="12">
        <f>IF(Položky!$J$34=0,"",Položky!$J$34)</f>
      </c>
    </row>
    <row r="8" spans="1:2" s="11" customFormat="1" ht="15" customHeight="1" outlineLevel="1">
      <c r="A8" s="28" t="str">
        <f>IF(Položky!$D$73=0,"",Položky!$D$73)</f>
        <v>0094: Lešení, systémové bednění a stavební výtahy</v>
      </c>
      <c r="B8" s="12">
        <f>IF(Položky!$J$73=0,"",Položky!$J$73)</f>
      </c>
    </row>
    <row r="9" spans="1:2" s="11" customFormat="1" ht="15" customHeight="1" outlineLevel="1">
      <c r="A9" s="28" t="str">
        <f>IF(Položky!$D$78=0,"",Položky!$D$78)</f>
        <v>0095: Ostatní konstrukce a práce</v>
      </c>
      <c r="B9" s="12">
        <f>IF(Položky!$J$78=0,"",Položky!$J$78)</f>
      </c>
    </row>
    <row r="10" spans="1:2" s="11" customFormat="1" ht="15" customHeight="1" outlineLevel="1">
      <c r="A10" s="28" t="str">
        <f>IF(Položky!$D$92=0,"",Položky!$D$92)</f>
        <v>0096: Bouraci práce a demolice</v>
      </c>
      <c r="B10" s="12">
        <f>IF(Položky!$J$92=0,"",Položky!$J$92)</f>
      </c>
    </row>
    <row r="11" spans="1:2" s="11" customFormat="1" ht="15" customHeight="1" outlineLevel="1">
      <c r="A11" s="28" t="str">
        <f>IF(Položky!$D$143=0,"",Položky!$D$143)</f>
        <v>099: Přesun hmot HSV</v>
      </c>
      <c r="B11" s="12">
        <f>IF(Položky!$J$143=0,"",Položky!$J$143)</f>
      </c>
    </row>
    <row r="12" spans="1:2" s="11" customFormat="1" ht="15" customHeight="1" outlineLevel="1">
      <c r="A12" s="28" t="str">
        <f>IF(Položky!$D$152=0,"",Položky!$D$152)</f>
        <v>711: Izolace proti vodě</v>
      </c>
      <c r="B12" s="12">
        <f>IF(Položky!$J$152=0,"",Položky!$J$152)</f>
      </c>
    </row>
    <row r="13" spans="1:2" s="11" customFormat="1" ht="15" customHeight="1" outlineLevel="1">
      <c r="A13" s="28" t="str">
        <f>IF(Položky!$D$158=0,"",Položky!$D$158)</f>
        <v>721: Vnitřní kanalizace</v>
      </c>
      <c r="B13" s="12">
        <f>IF(Položky!$J$158=0,"",Položky!$J$158)</f>
      </c>
    </row>
    <row r="14" spans="1:2" s="11" customFormat="1" ht="15" customHeight="1" outlineLevel="1">
      <c r="A14" s="28" t="str">
        <f>IF(Položky!$D$180=0,"",Položky!$D$180)</f>
        <v>722: Vnitřní vodovod</v>
      </c>
      <c r="B14" s="12">
        <f>IF(Položky!$J$180=0,"",Položky!$J$180)</f>
      </c>
    </row>
    <row r="15" spans="1:2" s="11" customFormat="1" ht="15" customHeight="1" outlineLevel="1">
      <c r="A15" s="28" t="str">
        <f>IF(Položky!$D$203=0,"",Položky!$D$203)</f>
        <v>725: Zařizovací předměty</v>
      </c>
      <c r="B15" s="12">
        <f>IF(Položky!$J$203=0,"",Položky!$J$203)</f>
      </c>
    </row>
    <row r="16" spans="1:2" s="11" customFormat="1" ht="15" customHeight="1" outlineLevel="1">
      <c r="A16" s="28" t="str">
        <f>IF(Položky!$D$232=0,"",Položky!$D$232)</f>
        <v>726: Instalační prefabrikáty</v>
      </c>
      <c r="B16" s="12">
        <f>IF(Položky!$J$232=0,"",Položky!$J$232)</f>
      </c>
    </row>
    <row r="17" spans="1:2" s="11" customFormat="1" ht="15" customHeight="1" outlineLevel="1">
      <c r="A17" s="28" t="str">
        <f>IF(Položky!$D$239=0,"",Položky!$D$239)</f>
        <v>762: Konstrukce tesařské</v>
      </c>
      <c r="B17" s="12">
        <f>IF(Položky!$J$239=0,"",Položky!$J$239)</f>
      </c>
    </row>
    <row r="18" spans="1:2" s="11" customFormat="1" ht="15" customHeight="1" outlineLevel="1">
      <c r="A18" s="28" t="str">
        <f>IF(Položky!$D$252=0,"",Položky!$D$252)</f>
        <v>763: Konstrukce montované</v>
      </c>
      <c r="B18" s="12">
        <f>IF(Položky!$J$252=0,"",Položky!$J$252)</f>
      </c>
    </row>
    <row r="19" spans="1:2" s="11" customFormat="1" ht="15" customHeight="1" outlineLevel="1">
      <c r="A19" s="28" t="str">
        <f>IF(Položky!$D$270=0,"",Položky!$D$270)</f>
        <v>766: Konstrukce truhlářské</v>
      </c>
      <c r="B19" s="12">
        <f>IF(Položky!$J$270=0,"",Položky!$J$270)</f>
      </c>
    </row>
    <row r="20" spans="1:2" s="11" customFormat="1" ht="15" customHeight="1" outlineLevel="1">
      <c r="A20" s="28" t="str">
        <f>IF(Položky!$D$295=0,"",Položky!$D$295)</f>
        <v>771: Podlahy z dlaždic</v>
      </c>
      <c r="B20" s="12">
        <f>IF(Položky!$J$295=0,"",Položky!$J$295)</f>
      </c>
    </row>
    <row r="21" spans="1:2" s="11" customFormat="1" ht="15" customHeight="1" outlineLevel="1">
      <c r="A21" s="28" t="str">
        <f>IF(Položky!$D$316=0,"",Položky!$D$316)</f>
        <v>775: Podlahy dřevěné</v>
      </c>
      <c r="B21" s="12">
        <f>IF(Položky!$J$316=0,"",Položky!$J$316)</f>
      </c>
    </row>
    <row r="22" spans="1:2" s="11" customFormat="1" ht="15" customHeight="1" outlineLevel="1">
      <c r="A22" s="28" t="str">
        <f>IF(Položky!$D$320=0,"",Položky!$D$320)</f>
        <v>776: Podlahy povlakové</v>
      </c>
      <c r="B22" s="12">
        <f>IF(Položky!$J$320=0,"",Položky!$J$320)</f>
      </c>
    </row>
    <row r="23" spans="1:2" s="11" customFormat="1" ht="15" customHeight="1" outlineLevel="1">
      <c r="A23" s="28" t="str">
        <f>IF(Položky!$D$359=0,"",Položky!$D$359)</f>
        <v>781: Obklady keramické</v>
      </c>
      <c r="B23" s="12">
        <f>IF(Položky!$J$359=0,"",Položky!$J$359)</f>
      </c>
    </row>
    <row r="24" spans="1:2" s="11" customFormat="1" ht="15" customHeight="1" outlineLevel="1">
      <c r="A24" s="28" t="str">
        <f>IF(Položky!$D$373=0,"",Položky!$D$373)</f>
        <v>783: Nátěry</v>
      </c>
      <c r="B24" s="12">
        <f>IF(Položky!$J$373=0,"",Položky!$J$373)</f>
      </c>
    </row>
    <row r="25" spans="1:2" s="11" customFormat="1" ht="15" customHeight="1" outlineLevel="1">
      <c r="A25" s="28" t="str">
        <f>IF(Položky!$D$387=0,"",Položky!$D$387)</f>
        <v>784: Malby</v>
      </c>
      <c r="B25" s="12">
        <f>IF(Položky!$J$387=0,"",Položky!$J$387)</f>
      </c>
    </row>
    <row r="26" spans="1:2" s="11" customFormat="1" ht="15" customHeight="1" outlineLevel="1">
      <c r="A26" s="28" t="str">
        <f>IF(Položky!$D$414=0,"",Položky!$D$414)</f>
        <v>TZ4: Technické vybavení budov</v>
      </c>
      <c r="B26" s="12">
        <f>IF(Položky!$J$414=0,"",Položky!$J$414)</f>
      </c>
    </row>
    <row r="27" spans="1:2" s="11" customFormat="1" ht="15" customHeight="1" outlineLevel="1">
      <c r="A27" s="28" t="str">
        <f>IF(Položky!$D$419=0,"",Položky!$D$419)</f>
        <v>VRN: Vedlejší rozpočtové náklady</v>
      </c>
      <c r="B27" s="12">
        <f>IF(Položky!$J$419=0,"",Položky!$J$419)</f>
      </c>
    </row>
    <row r="28" ht="13.5" outlineLevel="1" thickBot="1">
      <c r="A28" s="13"/>
    </row>
    <row r="29" spans="1:2" s="14" customFormat="1" ht="15">
      <c r="A29" s="15" t="s">
        <v>176</v>
      </c>
      <c r="B29" s="16">
        <f>SUBTOTAL(9,B6:B28)</f>
        <v>0</v>
      </c>
    </row>
    <row r="30" spans="1:2" s="14" customFormat="1" ht="15">
      <c r="A30" s="17" t="s">
        <v>490</v>
      </c>
      <c r="B30" s="18">
        <f>+B29*0.21</f>
        <v>0</v>
      </c>
    </row>
    <row r="31" spans="1:2" s="19" customFormat="1" ht="13.5" thickBot="1">
      <c r="A31" s="27"/>
      <c r="B31" s="20"/>
    </row>
    <row r="32" spans="1:2" s="14" customFormat="1" ht="15">
      <c r="A32" s="15" t="s">
        <v>219</v>
      </c>
      <c r="B32" s="16">
        <f>SUM(B29:B30)</f>
        <v>0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300" verticalDpi="300" orientation="landscape" paperSize="9" scale="90" r:id="rId1"/>
  <headerFooter>
    <oddFooter>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25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420" sqref="I420:I422"/>
    </sheetView>
  </sheetViews>
  <sheetFormatPr defaultColWidth="9.140625" defaultRowHeight="12.75" outlineLevelRow="3"/>
  <cols>
    <col min="1" max="1" width="5.421875" style="66" customWidth="1"/>
    <col min="2" max="2" width="4.28125" style="67" customWidth="1"/>
    <col min="3" max="3" width="14.28125" style="68" customWidth="1"/>
    <col min="4" max="4" width="57.140625" style="69" customWidth="1"/>
    <col min="5" max="5" width="4.28125" style="67" customWidth="1"/>
    <col min="6" max="6" width="9.7109375" style="106" customWidth="1"/>
    <col min="7" max="7" width="9.7109375" style="71" hidden="1" customWidth="1"/>
    <col min="8" max="8" width="9.7109375" style="70" hidden="1" customWidth="1"/>
    <col min="9" max="9" width="9.7109375" style="112" customWidth="1"/>
    <col min="10" max="10" width="9.7109375" style="72" customWidth="1"/>
    <col min="11" max="11" width="9.7109375" style="73" customWidth="1"/>
    <col min="12" max="14" width="9.7109375" style="71" customWidth="1"/>
    <col min="15" max="15" width="9.421875" style="31" customWidth="1"/>
    <col min="16" max="16384" width="9.140625" style="31" customWidth="1"/>
  </cols>
  <sheetData>
    <row r="1" spans="1:14" s="82" customFormat="1" ht="21" customHeight="1">
      <c r="A1" s="74" t="s">
        <v>686</v>
      </c>
      <c r="B1" s="75"/>
      <c r="C1" s="75"/>
      <c r="D1" s="75"/>
      <c r="E1" s="75"/>
      <c r="F1" s="76"/>
      <c r="G1" s="77"/>
      <c r="H1" s="78"/>
      <c r="I1" s="79"/>
      <c r="J1" s="80"/>
      <c r="K1" s="81"/>
      <c r="L1" s="77"/>
      <c r="M1" s="77"/>
      <c r="N1" s="77"/>
    </row>
    <row r="2" spans="1:14" s="82" customFormat="1" ht="21" customHeight="1">
      <c r="A2" s="74" t="s">
        <v>433</v>
      </c>
      <c r="B2" s="75"/>
      <c r="C2" s="75"/>
      <c r="D2" s="75"/>
      <c r="E2" s="75"/>
      <c r="F2" s="76"/>
      <c r="G2" s="77"/>
      <c r="H2" s="78"/>
      <c r="I2" s="79"/>
      <c r="J2" s="80"/>
      <c r="K2" s="81"/>
      <c r="L2" s="77"/>
      <c r="M2" s="77"/>
      <c r="N2" s="77"/>
    </row>
    <row r="3" spans="1:14" s="88" customFormat="1" ht="12.75">
      <c r="A3" s="83"/>
      <c r="B3" s="84"/>
      <c r="C3" s="85"/>
      <c r="D3" s="86"/>
      <c r="E3" s="84"/>
      <c r="F3" s="87"/>
      <c r="G3" s="83"/>
      <c r="H3" s="83"/>
      <c r="I3" s="209" t="s">
        <v>485</v>
      </c>
      <c r="J3" s="209"/>
      <c r="K3" s="209" t="s">
        <v>486</v>
      </c>
      <c r="L3" s="210"/>
      <c r="M3" s="209" t="s">
        <v>487</v>
      </c>
      <c r="N3" s="210"/>
    </row>
    <row r="4" spans="1:14" s="88" customFormat="1" ht="13.5" thickBot="1">
      <c r="A4" s="89" t="s">
        <v>26</v>
      </c>
      <c r="B4" s="90" t="s">
        <v>12</v>
      </c>
      <c r="C4" s="91" t="s">
        <v>11</v>
      </c>
      <c r="D4" s="92" t="s">
        <v>18</v>
      </c>
      <c r="E4" s="90" t="s">
        <v>4</v>
      </c>
      <c r="F4" s="93" t="s">
        <v>163</v>
      </c>
      <c r="G4" s="89" t="s">
        <v>25</v>
      </c>
      <c r="H4" s="89" t="s">
        <v>163</v>
      </c>
      <c r="I4" s="94" t="s">
        <v>488</v>
      </c>
      <c r="J4" s="89" t="s">
        <v>489</v>
      </c>
      <c r="K4" s="94" t="s">
        <v>488</v>
      </c>
      <c r="L4" s="89" t="s">
        <v>489</v>
      </c>
      <c r="M4" s="94" t="s">
        <v>488</v>
      </c>
      <c r="N4" s="89" t="s">
        <v>489</v>
      </c>
    </row>
    <row r="5" spans="1:14" s="82" customFormat="1" ht="11.25" customHeight="1">
      <c r="A5" s="95"/>
      <c r="B5" s="96"/>
      <c r="C5" s="97"/>
      <c r="D5" s="98"/>
      <c r="E5" s="96"/>
      <c r="F5" s="99"/>
      <c r="G5" s="95"/>
      <c r="H5" s="95"/>
      <c r="I5" s="100"/>
      <c r="J5" s="95"/>
      <c r="K5" s="95"/>
      <c r="L5" s="95"/>
      <c r="M5" s="95"/>
      <c r="N5" s="95"/>
    </row>
    <row r="6" spans="1:14" s="40" customFormat="1" ht="18.75" customHeight="1">
      <c r="A6" s="33"/>
      <c r="B6" s="34"/>
      <c r="C6" s="35"/>
      <c r="D6" s="35" t="s">
        <v>484</v>
      </c>
      <c r="E6" s="34"/>
      <c r="F6" s="101"/>
      <c r="G6" s="37"/>
      <c r="H6" s="36"/>
      <c r="I6" s="107"/>
      <c r="J6" s="38">
        <f>SUBTOTAL(9,J7:J424)</f>
        <v>0</v>
      </c>
      <c r="K6" s="39"/>
      <c r="L6" s="207">
        <f>SUBTOTAL(9,L7:L424)</f>
        <v>17.02532934</v>
      </c>
      <c r="M6" s="37"/>
      <c r="N6" s="207">
        <f>SUBTOTAL(9,N7:N424)</f>
        <v>38.757918599999996</v>
      </c>
    </row>
    <row r="7" spans="1:14" s="48" customFormat="1" ht="16.5" customHeight="1" outlineLevel="1">
      <c r="A7" s="41"/>
      <c r="B7" s="32"/>
      <c r="C7" s="42"/>
      <c r="D7" s="42" t="s">
        <v>186</v>
      </c>
      <c r="E7" s="32"/>
      <c r="F7" s="102"/>
      <c r="G7" s="44"/>
      <c r="H7" s="43"/>
      <c r="I7" s="108"/>
      <c r="J7" s="45">
        <f>SUBTOTAL(9,J8:J33)</f>
        <v>0</v>
      </c>
      <c r="K7" s="46"/>
      <c r="L7" s="47">
        <f>SUBTOTAL(9,L8:L33)</f>
        <v>5.543089579999999</v>
      </c>
      <c r="M7" s="44"/>
      <c r="N7" s="47">
        <f>SUBTOTAL(9,N8:N33)</f>
        <v>0</v>
      </c>
    </row>
    <row r="8" spans="1:14" ht="11.25" outlineLevel="2" collapsed="1">
      <c r="A8" s="49">
        <v>1</v>
      </c>
      <c r="B8" s="50" t="s">
        <v>6</v>
      </c>
      <c r="C8" s="51" t="s">
        <v>34</v>
      </c>
      <c r="D8" s="52" t="s">
        <v>416</v>
      </c>
      <c r="E8" s="50" t="s">
        <v>7</v>
      </c>
      <c r="F8" s="103">
        <v>13.229999999999999</v>
      </c>
      <c r="G8" s="54">
        <v>0</v>
      </c>
      <c r="H8" s="53">
        <f>F8*(1+G8/100)</f>
        <v>13.229999999999999</v>
      </c>
      <c r="I8" s="109"/>
      <c r="J8" s="55">
        <f>H8*I8</f>
        <v>0</v>
      </c>
      <c r="K8" s="56">
        <v>0.25365</v>
      </c>
      <c r="L8" s="57">
        <f>H8*K8</f>
        <v>3.3557894999999993</v>
      </c>
      <c r="M8" s="56"/>
      <c r="N8" s="57">
        <f>H8*M8</f>
        <v>0</v>
      </c>
    </row>
    <row r="9" spans="1:14" s="3" customFormat="1" ht="22.5" hidden="1" outlineLevel="3">
      <c r="A9" s="4"/>
      <c r="B9" s="5"/>
      <c r="C9" s="5"/>
      <c r="D9" s="6" t="s">
        <v>272</v>
      </c>
      <c r="E9" s="5"/>
      <c r="F9" s="104">
        <v>7.35</v>
      </c>
      <c r="G9" s="7"/>
      <c r="H9" s="8"/>
      <c r="I9" s="110"/>
      <c r="J9" s="9"/>
      <c r="K9" s="10"/>
      <c r="L9" s="7"/>
      <c r="M9" s="7"/>
      <c r="N9" s="7"/>
    </row>
    <row r="10" spans="1:14" s="3" customFormat="1" ht="22.5" hidden="1" outlineLevel="3">
      <c r="A10" s="4"/>
      <c r="B10" s="5"/>
      <c r="C10" s="5"/>
      <c r="D10" s="6" t="s">
        <v>265</v>
      </c>
      <c r="E10" s="5"/>
      <c r="F10" s="104">
        <v>5.879999999999999</v>
      </c>
      <c r="G10" s="7"/>
      <c r="H10" s="8"/>
      <c r="I10" s="110"/>
      <c r="J10" s="9"/>
      <c r="K10" s="10"/>
      <c r="L10" s="7"/>
      <c r="M10" s="7"/>
      <c r="N10" s="7"/>
    </row>
    <row r="11" spans="1:14" ht="22.5" outlineLevel="2" collapsed="1">
      <c r="A11" s="49">
        <v>2</v>
      </c>
      <c r="B11" s="50" t="s">
        <v>6</v>
      </c>
      <c r="C11" s="51" t="s">
        <v>126</v>
      </c>
      <c r="D11" s="52" t="s">
        <v>480</v>
      </c>
      <c r="E11" s="50" t="s">
        <v>8</v>
      </c>
      <c r="F11" s="103">
        <v>0.8468</v>
      </c>
      <c r="G11" s="54"/>
      <c r="H11" s="53">
        <f>F11*(1+G11/100)</f>
        <v>0.8468</v>
      </c>
      <c r="I11" s="109"/>
      <c r="J11" s="55">
        <f>H11*I11</f>
        <v>0</v>
      </c>
      <c r="K11" s="56">
        <v>1.8</v>
      </c>
      <c r="L11" s="57">
        <f>H11*K11</f>
        <v>1.52424</v>
      </c>
      <c r="M11" s="56"/>
      <c r="N11" s="57">
        <f>H11*M11</f>
        <v>0</v>
      </c>
    </row>
    <row r="12" spans="1:14" s="3" customFormat="1" ht="11.25" hidden="1" outlineLevel="3">
      <c r="A12" s="4"/>
      <c r="B12" s="5"/>
      <c r="C12" s="5"/>
      <c r="D12" s="6" t="s">
        <v>357</v>
      </c>
      <c r="E12" s="5"/>
      <c r="F12" s="104">
        <v>0.09179999999999999</v>
      </c>
      <c r="G12" s="7"/>
      <c r="H12" s="8"/>
      <c r="I12" s="110"/>
      <c r="J12" s="9"/>
      <c r="K12" s="10"/>
      <c r="L12" s="7"/>
      <c r="M12" s="7"/>
      <c r="N12" s="7"/>
    </row>
    <row r="13" spans="1:14" s="3" customFormat="1" ht="11.25" hidden="1" outlineLevel="3">
      <c r="A13" s="4"/>
      <c r="B13" s="5"/>
      <c r="C13" s="5"/>
      <c r="D13" s="6" t="s">
        <v>335</v>
      </c>
      <c r="E13" s="5"/>
      <c r="F13" s="104">
        <v>0.09750000000000002</v>
      </c>
      <c r="G13" s="7"/>
      <c r="H13" s="8"/>
      <c r="I13" s="110"/>
      <c r="J13" s="9"/>
      <c r="K13" s="10"/>
      <c r="L13" s="7"/>
      <c r="M13" s="7"/>
      <c r="N13" s="7"/>
    </row>
    <row r="14" spans="1:14" s="3" customFormat="1" ht="11.25" hidden="1" outlineLevel="3">
      <c r="A14" s="4"/>
      <c r="B14" s="5"/>
      <c r="C14" s="5"/>
      <c r="D14" s="6" t="s">
        <v>328</v>
      </c>
      <c r="E14" s="5"/>
      <c r="F14" s="104">
        <v>0.026000000000000002</v>
      </c>
      <c r="G14" s="7"/>
      <c r="H14" s="8"/>
      <c r="I14" s="110"/>
      <c r="J14" s="9"/>
      <c r="K14" s="10"/>
      <c r="L14" s="7"/>
      <c r="M14" s="7"/>
      <c r="N14" s="7"/>
    </row>
    <row r="15" spans="1:14" s="3" customFormat="1" ht="11.25" hidden="1" outlineLevel="3">
      <c r="A15" s="4"/>
      <c r="B15" s="5"/>
      <c r="C15" s="5"/>
      <c r="D15" s="6" t="s">
        <v>358</v>
      </c>
      <c r="E15" s="5"/>
      <c r="F15" s="104">
        <v>0.0765</v>
      </c>
      <c r="G15" s="7"/>
      <c r="H15" s="8"/>
      <c r="I15" s="110"/>
      <c r="J15" s="9"/>
      <c r="K15" s="10"/>
      <c r="L15" s="7"/>
      <c r="M15" s="7"/>
      <c r="N15" s="7"/>
    </row>
    <row r="16" spans="1:14" s="3" customFormat="1" ht="11.25" hidden="1" outlineLevel="3">
      <c r="A16" s="4"/>
      <c r="B16" s="5"/>
      <c r="C16" s="5"/>
      <c r="D16" s="6" t="s">
        <v>351</v>
      </c>
      <c r="E16" s="5"/>
      <c r="F16" s="104">
        <v>0.135</v>
      </c>
      <c r="G16" s="7"/>
      <c r="H16" s="8"/>
      <c r="I16" s="110"/>
      <c r="J16" s="9"/>
      <c r="K16" s="10"/>
      <c r="L16" s="7"/>
      <c r="M16" s="7"/>
      <c r="N16" s="7"/>
    </row>
    <row r="17" spans="1:14" s="3" customFormat="1" ht="11.25" hidden="1" outlineLevel="3">
      <c r="A17" s="4"/>
      <c r="B17" s="5"/>
      <c r="C17" s="5"/>
      <c r="D17" s="6" t="s">
        <v>336</v>
      </c>
      <c r="E17" s="5"/>
      <c r="F17" s="104">
        <v>0.018</v>
      </c>
      <c r="G17" s="7"/>
      <c r="H17" s="8"/>
      <c r="I17" s="110"/>
      <c r="J17" s="9"/>
      <c r="K17" s="10"/>
      <c r="L17" s="7"/>
      <c r="M17" s="7"/>
      <c r="N17" s="7"/>
    </row>
    <row r="18" spans="1:14" s="3" customFormat="1" ht="22.5" hidden="1" outlineLevel="3">
      <c r="A18" s="4"/>
      <c r="B18" s="5"/>
      <c r="C18" s="5"/>
      <c r="D18" s="6" t="s">
        <v>438</v>
      </c>
      <c r="E18" s="5"/>
      <c r="F18" s="104">
        <v>0.18600000000000003</v>
      </c>
      <c r="G18" s="7"/>
      <c r="H18" s="8"/>
      <c r="I18" s="110"/>
      <c r="J18" s="9"/>
      <c r="K18" s="10"/>
      <c r="L18" s="7"/>
      <c r="M18" s="7"/>
      <c r="N18" s="7"/>
    </row>
    <row r="19" spans="1:14" s="3" customFormat="1" ht="11.25" hidden="1" outlineLevel="3">
      <c r="A19" s="4"/>
      <c r="B19" s="5"/>
      <c r="C19" s="5"/>
      <c r="D19" s="6" t="s">
        <v>359</v>
      </c>
      <c r="E19" s="5"/>
      <c r="F19" s="104">
        <v>0.081</v>
      </c>
      <c r="G19" s="7"/>
      <c r="H19" s="8"/>
      <c r="I19" s="110"/>
      <c r="J19" s="9"/>
      <c r="K19" s="10"/>
      <c r="L19" s="7"/>
      <c r="M19" s="7"/>
      <c r="N19" s="7"/>
    </row>
    <row r="20" spans="1:14" s="3" customFormat="1" ht="11.25" hidden="1" outlineLevel="3">
      <c r="A20" s="4"/>
      <c r="B20" s="5"/>
      <c r="C20" s="5"/>
      <c r="D20" s="6" t="s">
        <v>354</v>
      </c>
      <c r="E20" s="5"/>
      <c r="F20" s="104">
        <v>0.135</v>
      </c>
      <c r="G20" s="7"/>
      <c r="H20" s="8"/>
      <c r="I20" s="110"/>
      <c r="J20" s="9"/>
      <c r="K20" s="10"/>
      <c r="L20" s="7"/>
      <c r="M20" s="7"/>
      <c r="N20" s="7"/>
    </row>
    <row r="21" spans="1:14" ht="11.25" outlineLevel="2" collapsed="1">
      <c r="A21" s="49">
        <v>3</v>
      </c>
      <c r="B21" s="50" t="s">
        <v>6</v>
      </c>
      <c r="C21" s="51" t="s">
        <v>32</v>
      </c>
      <c r="D21" s="52" t="s">
        <v>402</v>
      </c>
      <c r="E21" s="50" t="s">
        <v>3</v>
      </c>
      <c r="F21" s="103">
        <v>0.365332</v>
      </c>
      <c r="G21" s="54">
        <v>0</v>
      </c>
      <c r="H21" s="53">
        <f>F21*(1+G21/100)</f>
        <v>0.365332</v>
      </c>
      <c r="I21" s="109"/>
      <c r="J21" s="55">
        <f>H21*I21</f>
        <v>0</v>
      </c>
      <c r="K21" s="56">
        <v>1.09</v>
      </c>
      <c r="L21" s="57">
        <f>H21*K21</f>
        <v>0.39821188</v>
      </c>
      <c r="M21" s="56"/>
      <c r="N21" s="57">
        <f>H21*M21</f>
        <v>0</v>
      </c>
    </row>
    <row r="22" spans="1:14" s="3" customFormat="1" ht="22.5" hidden="1" outlineLevel="3">
      <c r="A22" s="4"/>
      <c r="B22" s="5"/>
      <c r="C22" s="5"/>
      <c r="D22" s="6" t="s">
        <v>375</v>
      </c>
      <c r="E22" s="5"/>
      <c r="F22" s="104">
        <v>0.07554799999999999</v>
      </c>
      <c r="G22" s="7"/>
      <c r="H22" s="8"/>
      <c r="I22" s="110"/>
      <c r="J22" s="9"/>
      <c r="K22" s="10"/>
      <c r="L22" s="7"/>
      <c r="M22" s="7"/>
      <c r="N22" s="7"/>
    </row>
    <row r="23" spans="1:14" s="3" customFormat="1" ht="11.25" hidden="1" outlineLevel="3">
      <c r="A23" s="4"/>
      <c r="B23" s="5"/>
      <c r="C23" s="5"/>
      <c r="D23" s="6" t="s">
        <v>349</v>
      </c>
      <c r="E23" s="5"/>
      <c r="F23" s="104">
        <v>0.044550000000000006</v>
      </c>
      <c r="G23" s="7"/>
      <c r="H23" s="8"/>
      <c r="I23" s="110"/>
      <c r="J23" s="9"/>
      <c r="K23" s="10"/>
      <c r="L23" s="7"/>
      <c r="M23" s="7"/>
      <c r="N23" s="7"/>
    </row>
    <row r="24" spans="1:14" s="3" customFormat="1" ht="11.25" hidden="1" outlineLevel="3">
      <c r="A24" s="4"/>
      <c r="B24" s="5"/>
      <c r="C24" s="5"/>
      <c r="D24" s="6" t="s">
        <v>350</v>
      </c>
      <c r="E24" s="5"/>
      <c r="F24" s="104">
        <v>0.015444000000000001</v>
      </c>
      <c r="G24" s="7"/>
      <c r="H24" s="8"/>
      <c r="I24" s="110"/>
      <c r="J24" s="9"/>
      <c r="K24" s="10"/>
      <c r="L24" s="7"/>
      <c r="M24" s="7"/>
      <c r="N24" s="7"/>
    </row>
    <row r="25" spans="1:14" s="3" customFormat="1" ht="22.5" hidden="1" outlineLevel="3">
      <c r="A25" s="4"/>
      <c r="B25" s="5"/>
      <c r="C25" s="5"/>
      <c r="D25" s="6" t="s">
        <v>371</v>
      </c>
      <c r="E25" s="5"/>
      <c r="F25" s="104">
        <v>0.037773999999999995</v>
      </c>
      <c r="G25" s="7"/>
      <c r="H25" s="8"/>
      <c r="I25" s="110"/>
      <c r="J25" s="9"/>
      <c r="K25" s="10"/>
      <c r="L25" s="7"/>
      <c r="M25" s="7"/>
      <c r="N25" s="7"/>
    </row>
    <row r="26" spans="1:14" s="3" customFormat="1" ht="11.25" hidden="1" outlineLevel="3">
      <c r="A26" s="4"/>
      <c r="B26" s="5"/>
      <c r="C26" s="5"/>
      <c r="D26" s="6" t="s">
        <v>353</v>
      </c>
      <c r="E26" s="5"/>
      <c r="F26" s="104">
        <v>0.014256</v>
      </c>
      <c r="G26" s="7"/>
      <c r="H26" s="8"/>
      <c r="I26" s="110"/>
      <c r="J26" s="9"/>
      <c r="K26" s="10"/>
      <c r="L26" s="7"/>
      <c r="M26" s="7"/>
      <c r="N26" s="7"/>
    </row>
    <row r="27" spans="1:14" s="3" customFormat="1" ht="22.5" hidden="1" outlineLevel="3">
      <c r="A27" s="4"/>
      <c r="B27" s="5"/>
      <c r="C27" s="5"/>
      <c r="D27" s="6" t="s">
        <v>449</v>
      </c>
      <c r="E27" s="5"/>
      <c r="F27" s="104">
        <v>0.137764</v>
      </c>
      <c r="G27" s="7"/>
      <c r="H27" s="8"/>
      <c r="I27" s="110"/>
      <c r="J27" s="9"/>
      <c r="K27" s="10"/>
      <c r="L27" s="7"/>
      <c r="M27" s="7"/>
      <c r="N27" s="7"/>
    </row>
    <row r="28" spans="1:14" s="3" customFormat="1" ht="22.5" hidden="1" outlineLevel="3">
      <c r="A28" s="4"/>
      <c r="B28" s="5"/>
      <c r="C28" s="5"/>
      <c r="D28" s="6" t="s">
        <v>372</v>
      </c>
      <c r="E28" s="5"/>
      <c r="F28" s="104">
        <v>0.039996000000000004</v>
      </c>
      <c r="G28" s="7"/>
      <c r="H28" s="8"/>
      <c r="I28" s="110"/>
      <c r="J28" s="9"/>
      <c r="K28" s="10"/>
      <c r="L28" s="7"/>
      <c r="M28" s="7"/>
      <c r="N28" s="7"/>
    </row>
    <row r="29" spans="1:14" ht="11.25" outlineLevel="2" collapsed="1">
      <c r="A29" s="49">
        <v>4</v>
      </c>
      <c r="B29" s="50" t="s">
        <v>6</v>
      </c>
      <c r="C29" s="51" t="s">
        <v>33</v>
      </c>
      <c r="D29" s="52" t="s">
        <v>408</v>
      </c>
      <c r="E29" s="50" t="s">
        <v>3</v>
      </c>
      <c r="F29" s="103">
        <v>0.24297999999999997</v>
      </c>
      <c r="G29" s="54">
        <v>0</v>
      </c>
      <c r="H29" s="53">
        <f>F29*(1+G29/100)</f>
        <v>0.24297999999999997</v>
      </c>
      <c r="I29" s="109"/>
      <c r="J29" s="55">
        <f>H29*I29</f>
        <v>0</v>
      </c>
      <c r="K29" s="56">
        <v>1.09</v>
      </c>
      <c r="L29" s="57">
        <f>H29*K29</f>
        <v>0.2648482</v>
      </c>
      <c r="M29" s="56"/>
      <c r="N29" s="57">
        <f>H29*M29</f>
        <v>0</v>
      </c>
    </row>
    <row r="30" spans="1:14" s="3" customFormat="1" ht="11.25" hidden="1" outlineLevel="3">
      <c r="A30" s="4"/>
      <c r="B30" s="5"/>
      <c r="C30" s="5"/>
      <c r="D30" s="6" t="s">
        <v>352</v>
      </c>
      <c r="E30" s="5"/>
      <c r="F30" s="104">
        <v>0.09431999999999999</v>
      </c>
      <c r="G30" s="7"/>
      <c r="H30" s="8"/>
      <c r="I30" s="110"/>
      <c r="J30" s="9"/>
      <c r="K30" s="10"/>
      <c r="L30" s="7"/>
      <c r="M30" s="7"/>
      <c r="N30" s="7"/>
    </row>
    <row r="31" spans="1:14" s="3" customFormat="1" ht="11.25" hidden="1" outlineLevel="3">
      <c r="A31" s="4"/>
      <c r="B31" s="5"/>
      <c r="C31" s="5"/>
      <c r="D31" s="6" t="s">
        <v>355</v>
      </c>
      <c r="E31" s="5"/>
      <c r="F31" s="104">
        <v>0.09431999999999999</v>
      </c>
      <c r="G31" s="7"/>
      <c r="H31" s="8"/>
      <c r="I31" s="110"/>
      <c r="J31" s="9"/>
      <c r="K31" s="10"/>
      <c r="L31" s="7"/>
      <c r="M31" s="7"/>
      <c r="N31" s="7"/>
    </row>
    <row r="32" spans="1:14" s="3" customFormat="1" ht="22.5" hidden="1" outlineLevel="3">
      <c r="A32" s="4"/>
      <c r="B32" s="5"/>
      <c r="C32" s="5"/>
      <c r="D32" s="6" t="s">
        <v>434</v>
      </c>
      <c r="E32" s="5"/>
      <c r="F32" s="104">
        <v>0.054340000000000006</v>
      </c>
      <c r="G32" s="7"/>
      <c r="H32" s="8"/>
      <c r="I32" s="110"/>
      <c r="J32" s="9"/>
      <c r="K32" s="10"/>
      <c r="L32" s="7"/>
      <c r="M32" s="7"/>
      <c r="N32" s="7"/>
    </row>
    <row r="33" spans="1:14" s="65" customFormat="1" ht="12.75" customHeight="1" outlineLevel="2">
      <c r="A33" s="58"/>
      <c r="B33" s="59"/>
      <c r="C33" s="59"/>
      <c r="D33" s="60"/>
      <c r="E33" s="59"/>
      <c r="F33" s="105"/>
      <c r="G33" s="62"/>
      <c r="H33" s="61"/>
      <c r="I33" s="111"/>
      <c r="J33" s="63"/>
      <c r="K33" s="64"/>
      <c r="L33" s="62"/>
      <c r="M33" s="62"/>
      <c r="N33" s="62"/>
    </row>
    <row r="34" spans="1:14" s="48" customFormat="1" ht="16.5" customHeight="1" outlineLevel="1">
      <c r="A34" s="41"/>
      <c r="B34" s="32"/>
      <c r="C34" s="42"/>
      <c r="D34" s="42" t="s">
        <v>180</v>
      </c>
      <c r="E34" s="32"/>
      <c r="F34" s="102"/>
      <c r="G34" s="44"/>
      <c r="H34" s="43"/>
      <c r="I34" s="108"/>
      <c r="J34" s="45">
        <f>SUBTOTAL(9,J35:J72)</f>
        <v>0</v>
      </c>
      <c r="K34" s="46"/>
      <c r="L34" s="47">
        <f>SUBTOTAL(9,L35:L72)</f>
        <v>11.42554476</v>
      </c>
      <c r="M34" s="44"/>
      <c r="N34" s="47">
        <f>SUBTOTAL(9,N35:N72)</f>
        <v>0</v>
      </c>
    </row>
    <row r="35" spans="1:14" ht="12.75" customHeight="1" outlineLevel="2" collapsed="1">
      <c r="A35" s="49">
        <v>1</v>
      </c>
      <c r="B35" s="50" t="s">
        <v>6</v>
      </c>
      <c r="C35" s="51" t="s">
        <v>36</v>
      </c>
      <c r="D35" s="52" t="s">
        <v>418</v>
      </c>
      <c r="E35" s="50" t="s">
        <v>7</v>
      </c>
      <c r="F35" s="103">
        <v>333.49999999999994</v>
      </c>
      <c r="G35" s="54">
        <v>0</v>
      </c>
      <c r="H35" s="53">
        <f>F35*(1+G35/100)</f>
        <v>333.49999999999994</v>
      </c>
      <c r="I35" s="109"/>
      <c r="J35" s="55">
        <f>H35*I35</f>
        <v>0</v>
      </c>
      <c r="K35" s="56">
        <v>0.0051</v>
      </c>
      <c r="L35" s="57">
        <f>H35*K35</f>
        <v>1.7008499999999998</v>
      </c>
      <c r="M35" s="56"/>
      <c r="N35" s="57">
        <f>H35*M35</f>
        <v>0</v>
      </c>
    </row>
    <row r="36" spans="1:14" s="3" customFormat="1" ht="33.75" hidden="1" outlineLevel="3">
      <c r="A36" s="4"/>
      <c r="B36" s="5"/>
      <c r="C36" s="5"/>
      <c r="D36" s="6" t="s">
        <v>314</v>
      </c>
      <c r="E36" s="5"/>
      <c r="F36" s="104">
        <v>129.79999999999998</v>
      </c>
      <c r="G36" s="7"/>
      <c r="H36" s="8"/>
      <c r="I36" s="110"/>
      <c r="J36" s="9"/>
      <c r="K36" s="10"/>
      <c r="L36" s="7"/>
      <c r="M36" s="7"/>
      <c r="N36" s="7"/>
    </row>
    <row r="37" spans="1:14" s="3" customFormat="1" ht="33.75" hidden="1" outlineLevel="3">
      <c r="A37" s="4"/>
      <c r="B37" s="5"/>
      <c r="C37" s="5"/>
      <c r="D37" s="6" t="s">
        <v>319</v>
      </c>
      <c r="E37" s="5"/>
      <c r="F37" s="104">
        <v>203.69999999999996</v>
      </c>
      <c r="G37" s="7"/>
      <c r="H37" s="8"/>
      <c r="I37" s="110"/>
      <c r="J37" s="9"/>
      <c r="K37" s="10"/>
      <c r="L37" s="7"/>
      <c r="M37" s="7"/>
      <c r="N37" s="7"/>
    </row>
    <row r="38" spans="1:14" ht="11.25" outlineLevel="2" collapsed="1">
      <c r="A38" s="49">
        <v>2</v>
      </c>
      <c r="B38" s="50" t="s">
        <v>6</v>
      </c>
      <c r="C38" s="51" t="s">
        <v>38</v>
      </c>
      <c r="D38" s="52" t="s">
        <v>412</v>
      </c>
      <c r="E38" s="50" t="s">
        <v>7</v>
      </c>
      <c r="F38" s="103">
        <v>1106</v>
      </c>
      <c r="G38" s="54">
        <v>0</v>
      </c>
      <c r="H38" s="53">
        <f>F38*(1+G38/100)</f>
        <v>1106</v>
      </c>
      <c r="I38" s="109"/>
      <c r="J38" s="55">
        <f>H38*I38</f>
        <v>0</v>
      </c>
      <c r="K38" s="56">
        <v>0.0052</v>
      </c>
      <c r="L38" s="57">
        <f>H38*K38</f>
        <v>5.7512</v>
      </c>
      <c r="M38" s="56"/>
      <c r="N38" s="57">
        <f>H38*M38</f>
        <v>0</v>
      </c>
    </row>
    <row r="39" spans="1:14" s="3" customFormat="1" ht="11.25" hidden="1" outlineLevel="3">
      <c r="A39" s="4"/>
      <c r="B39" s="5"/>
      <c r="C39" s="5"/>
      <c r="D39" s="6" t="s">
        <v>249</v>
      </c>
      <c r="E39" s="5"/>
      <c r="F39" s="104">
        <v>210.7</v>
      </c>
      <c r="G39" s="7"/>
      <c r="H39" s="8"/>
      <c r="I39" s="110"/>
      <c r="J39" s="9"/>
      <c r="K39" s="10"/>
      <c r="L39" s="7"/>
      <c r="M39" s="7"/>
      <c r="N39" s="7"/>
    </row>
    <row r="40" spans="1:14" s="3" customFormat="1" ht="22.5" hidden="1" outlineLevel="3">
      <c r="A40" s="4"/>
      <c r="B40" s="5"/>
      <c r="C40" s="5"/>
      <c r="D40" s="6" t="s">
        <v>279</v>
      </c>
      <c r="E40" s="5"/>
      <c r="F40" s="104">
        <v>83.18</v>
      </c>
      <c r="G40" s="7"/>
      <c r="H40" s="8"/>
      <c r="I40" s="110"/>
      <c r="J40" s="9"/>
      <c r="K40" s="10"/>
      <c r="L40" s="7"/>
      <c r="M40" s="7"/>
      <c r="N40" s="7"/>
    </row>
    <row r="41" spans="1:14" s="3" customFormat="1" ht="11.25" hidden="1" outlineLevel="3">
      <c r="A41" s="4"/>
      <c r="B41" s="5"/>
      <c r="C41" s="5"/>
      <c r="D41" s="6" t="s">
        <v>227</v>
      </c>
      <c r="E41" s="5"/>
      <c r="F41" s="104">
        <v>110.76</v>
      </c>
      <c r="G41" s="7"/>
      <c r="H41" s="8"/>
      <c r="I41" s="110"/>
      <c r="J41" s="9"/>
      <c r="K41" s="10"/>
      <c r="L41" s="7"/>
      <c r="M41" s="7"/>
      <c r="N41" s="7"/>
    </row>
    <row r="42" spans="1:14" s="3" customFormat="1" ht="11.25" hidden="1" outlineLevel="3">
      <c r="A42" s="4"/>
      <c r="B42" s="5"/>
      <c r="C42" s="5"/>
      <c r="D42" s="6" t="s">
        <v>210</v>
      </c>
      <c r="E42" s="5"/>
      <c r="F42" s="104">
        <v>40</v>
      </c>
      <c r="G42" s="7"/>
      <c r="H42" s="8"/>
      <c r="I42" s="110"/>
      <c r="J42" s="9"/>
      <c r="K42" s="10"/>
      <c r="L42" s="7"/>
      <c r="M42" s="7"/>
      <c r="N42" s="7"/>
    </row>
    <row r="43" spans="1:14" s="3" customFormat="1" ht="11.25" hidden="1" outlineLevel="3">
      <c r="A43" s="4"/>
      <c r="B43" s="5"/>
      <c r="C43" s="5"/>
      <c r="D43" s="6" t="s">
        <v>152</v>
      </c>
      <c r="E43" s="5"/>
      <c r="F43" s="104">
        <v>444.64</v>
      </c>
      <c r="G43" s="7"/>
      <c r="H43" s="8"/>
      <c r="I43" s="110"/>
      <c r="J43" s="9"/>
      <c r="K43" s="10"/>
      <c r="L43" s="7"/>
      <c r="M43" s="7"/>
      <c r="N43" s="7"/>
    </row>
    <row r="44" spans="1:14" s="3" customFormat="1" ht="22.5" hidden="1" outlineLevel="3">
      <c r="A44" s="4"/>
      <c r="B44" s="5"/>
      <c r="C44" s="5"/>
      <c r="D44" s="6" t="s">
        <v>268</v>
      </c>
      <c r="E44" s="5"/>
      <c r="F44" s="104">
        <v>331.8</v>
      </c>
      <c r="G44" s="7"/>
      <c r="H44" s="8"/>
      <c r="I44" s="110"/>
      <c r="J44" s="9"/>
      <c r="K44" s="10"/>
      <c r="L44" s="7"/>
      <c r="M44" s="7"/>
      <c r="N44" s="7"/>
    </row>
    <row r="45" spans="1:14" s="3" customFormat="1" ht="22.5" hidden="1" outlineLevel="3">
      <c r="A45" s="4"/>
      <c r="B45" s="5"/>
      <c r="C45" s="5"/>
      <c r="D45" s="6" t="s">
        <v>264</v>
      </c>
      <c r="E45" s="5"/>
      <c r="F45" s="104">
        <v>83.18</v>
      </c>
      <c r="G45" s="7"/>
      <c r="H45" s="8"/>
      <c r="I45" s="110"/>
      <c r="J45" s="9"/>
      <c r="K45" s="10"/>
      <c r="L45" s="7"/>
      <c r="M45" s="7"/>
      <c r="N45" s="7"/>
    </row>
    <row r="46" spans="1:14" s="3" customFormat="1" ht="22.5" hidden="1" outlineLevel="3">
      <c r="A46" s="4"/>
      <c r="B46" s="5"/>
      <c r="C46" s="5"/>
      <c r="D46" s="6" t="s">
        <v>258</v>
      </c>
      <c r="E46" s="5"/>
      <c r="F46" s="104">
        <v>216.38</v>
      </c>
      <c r="G46" s="7"/>
      <c r="H46" s="8"/>
      <c r="I46" s="110"/>
      <c r="J46" s="9"/>
      <c r="K46" s="10"/>
      <c r="L46" s="7"/>
      <c r="M46" s="7"/>
      <c r="N46" s="7"/>
    </row>
    <row r="47" spans="1:14" s="3" customFormat="1" ht="11.25" hidden="1" outlineLevel="3">
      <c r="A47" s="4"/>
      <c r="B47" s="5"/>
      <c r="C47" s="5"/>
      <c r="D47" s="6" t="s">
        <v>182</v>
      </c>
      <c r="E47" s="5"/>
      <c r="F47" s="104">
        <v>30</v>
      </c>
      <c r="G47" s="7"/>
      <c r="H47" s="8"/>
      <c r="I47" s="110"/>
      <c r="J47" s="9"/>
      <c r="K47" s="10"/>
      <c r="L47" s="7"/>
      <c r="M47" s="7"/>
      <c r="N47" s="7"/>
    </row>
    <row r="48" spans="1:14" s="3" customFormat="1" ht="11.25" hidden="1" outlineLevel="3">
      <c r="A48" s="4"/>
      <c r="B48" s="5"/>
      <c r="C48" s="5"/>
      <c r="D48" s="6" t="s">
        <v>153</v>
      </c>
      <c r="E48" s="5"/>
      <c r="F48" s="104">
        <v>661.36</v>
      </c>
      <c r="G48" s="7"/>
      <c r="H48" s="8"/>
      <c r="I48" s="110"/>
      <c r="J48" s="9"/>
      <c r="K48" s="10"/>
      <c r="L48" s="7"/>
      <c r="M48" s="7"/>
      <c r="N48" s="7"/>
    </row>
    <row r="49" spans="1:14" ht="11.25" outlineLevel="2" collapsed="1">
      <c r="A49" s="49">
        <v>3</v>
      </c>
      <c r="B49" s="50" t="s">
        <v>6</v>
      </c>
      <c r="C49" s="51" t="s">
        <v>37</v>
      </c>
      <c r="D49" s="52" t="s">
        <v>294</v>
      </c>
      <c r="E49" s="50" t="s">
        <v>7</v>
      </c>
      <c r="F49" s="103">
        <v>998.236</v>
      </c>
      <c r="G49" s="54">
        <v>0</v>
      </c>
      <c r="H49" s="53">
        <f>F49*(1+G49/100)</f>
        <v>998.236</v>
      </c>
      <c r="I49" s="109"/>
      <c r="J49" s="55">
        <f>H49*I49</f>
        <v>0</v>
      </c>
      <c r="K49" s="56">
        <v>0.00391</v>
      </c>
      <c r="L49" s="57">
        <f>H49*K49</f>
        <v>3.9031027600000003</v>
      </c>
      <c r="M49" s="56"/>
      <c r="N49" s="57">
        <f>H49*M49</f>
        <v>0</v>
      </c>
    </row>
    <row r="50" spans="1:14" s="3" customFormat="1" ht="11.25" hidden="1" outlineLevel="3">
      <c r="A50" s="4"/>
      <c r="B50" s="5"/>
      <c r="C50" s="5"/>
      <c r="D50" s="6" t="s">
        <v>249</v>
      </c>
      <c r="E50" s="5"/>
      <c r="F50" s="104">
        <v>210.7</v>
      </c>
      <c r="G50" s="7"/>
      <c r="H50" s="8"/>
      <c r="I50" s="110"/>
      <c r="J50" s="9"/>
      <c r="K50" s="10"/>
      <c r="L50" s="7"/>
      <c r="M50" s="7"/>
      <c r="N50" s="7"/>
    </row>
    <row r="51" spans="1:14" s="3" customFormat="1" ht="22.5" hidden="1" outlineLevel="3">
      <c r="A51" s="4"/>
      <c r="B51" s="5"/>
      <c r="C51" s="5"/>
      <c r="D51" s="6" t="s">
        <v>279</v>
      </c>
      <c r="E51" s="5"/>
      <c r="F51" s="104">
        <v>83.18</v>
      </c>
      <c r="G51" s="7"/>
      <c r="H51" s="8"/>
      <c r="I51" s="110"/>
      <c r="J51" s="9"/>
      <c r="K51" s="10"/>
      <c r="L51" s="7"/>
      <c r="M51" s="7"/>
      <c r="N51" s="7"/>
    </row>
    <row r="52" spans="1:14" s="3" customFormat="1" ht="11.25" hidden="1" outlineLevel="3">
      <c r="A52" s="4"/>
      <c r="B52" s="5"/>
      <c r="C52" s="5"/>
      <c r="D52" s="6" t="s">
        <v>227</v>
      </c>
      <c r="E52" s="5"/>
      <c r="F52" s="104">
        <v>110.76</v>
      </c>
      <c r="G52" s="7"/>
      <c r="H52" s="8"/>
      <c r="I52" s="110"/>
      <c r="J52" s="9"/>
      <c r="K52" s="10"/>
      <c r="L52" s="7"/>
      <c r="M52" s="7"/>
      <c r="N52" s="7"/>
    </row>
    <row r="53" spans="1:14" s="3" customFormat="1" ht="11.25" hidden="1" outlineLevel="3">
      <c r="A53" s="4"/>
      <c r="B53" s="5"/>
      <c r="C53" s="5"/>
      <c r="D53" s="6" t="s">
        <v>210</v>
      </c>
      <c r="E53" s="5"/>
      <c r="F53" s="104">
        <v>40</v>
      </c>
      <c r="G53" s="7"/>
      <c r="H53" s="8"/>
      <c r="I53" s="110"/>
      <c r="J53" s="9"/>
      <c r="K53" s="10"/>
      <c r="L53" s="7"/>
      <c r="M53" s="7"/>
      <c r="N53" s="7"/>
    </row>
    <row r="54" spans="1:14" s="3" customFormat="1" ht="33.75" hidden="1" outlineLevel="3">
      <c r="A54" s="4"/>
      <c r="B54" s="5"/>
      <c r="C54" s="5"/>
      <c r="D54" s="6" t="s">
        <v>326</v>
      </c>
      <c r="E54" s="5"/>
      <c r="F54" s="104">
        <v>-54.482000000000006</v>
      </c>
      <c r="G54" s="7"/>
      <c r="H54" s="8"/>
      <c r="I54" s="110"/>
      <c r="J54" s="9"/>
      <c r="K54" s="10"/>
      <c r="L54" s="7"/>
      <c r="M54" s="7"/>
      <c r="N54" s="7"/>
    </row>
    <row r="55" spans="1:14" s="3" customFormat="1" ht="11.25" hidden="1" outlineLevel="3">
      <c r="A55" s="4"/>
      <c r="B55" s="5"/>
      <c r="C55" s="5"/>
      <c r="D55" s="6" t="s">
        <v>152</v>
      </c>
      <c r="E55" s="5"/>
      <c r="F55" s="104">
        <v>390.15799999999996</v>
      </c>
      <c r="G55" s="7"/>
      <c r="H55" s="8"/>
      <c r="I55" s="110"/>
      <c r="J55" s="9"/>
      <c r="K55" s="10"/>
      <c r="L55" s="7"/>
      <c r="M55" s="7"/>
      <c r="N55" s="7"/>
    </row>
    <row r="56" spans="1:14" s="3" customFormat="1" ht="22.5" hidden="1" outlineLevel="3">
      <c r="A56" s="4"/>
      <c r="B56" s="5"/>
      <c r="C56" s="5"/>
      <c r="D56" s="6" t="s">
        <v>268</v>
      </c>
      <c r="E56" s="5"/>
      <c r="F56" s="104">
        <v>331.8</v>
      </c>
      <c r="G56" s="7"/>
      <c r="H56" s="8"/>
      <c r="I56" s="110"/>
      <c r="J56" s="9"/>
      <c r="K56" s="10"/>
      <c r="L56" s="7"/>
      <c r="M56" s="7"/>
      <c r="N56" s="7"/>
    </row>
    <row r="57" spans="1:14" s="3" customFormat="1" ht="22.5" hidden="1" outlineLevel="3">
      <c r="A57" s="4"/>
      <c r="B57" s="5"/>
      <c r="C57" s="5"/>
      <c r="D57" s="6" t="s">
        <v>264</v>
      </c>
      <c r="E57" s="5"/>
      <c r="F57" s="104">
        <v>83.18</v>
      </c>
      <c r="G57" s="7"/>
      <c r="H57" s="8"/>
      <c r="I57" s="110"/>
      <c r="J57" s="9"/>
      <c r="K57" s="10"/>
      <c r="L57" s="7"/>
      <c r="M57" s="7"/>
      <c r="N57" s="7"/>
    </row>
    <row r="58" spans="1:14" s="3" customFormat="1" ht="22.5" hidden="1" outlineLevel="3">
      <c r="A58" s="4"/>
      <c r="B58" s="5"/>
      <c r="C58" s="5"/>
      <c r="D58" s="6" t="s">
        <v>258</v>
      </c>
      <c r="E58" s="5"/>
      <c r="F58" s="104">
        <v>216.38</v>
      </c>
      <c r="G58" s="7"/>
      <c r="H58" s="8"/>
      <c r="I58" s="110"/>
      <c r="J58" s="9"/>
      <c r="K58" s="10"/>
      <c r="L58" s="7"/>
      <c r="M58" s="7"/>
      <c r="N58" s="7"/>
    </row>
    <row r="59" spans="1:14" s="3" customFormat="1" ht="11.25" hidden="1" outlineLevel="3">
      <c r="A59" s="4"/>
      <c r="B59" s="5"/>
      <c r="C59" s="5"/>
      <c r="D59" s="6" t="s">
        <v>182</v>
      </c>
      <c r="E59" s="5"/>
      <c r="F59" s="104">
        <v>30</v>
      </c>
      <c r="G59" s="7"/>
      <c r="H59" s="8"/>
      <c r="I59" s="110"/>
      <c r="J59" s="9"/>
      <c r="K59" s="10"/>
      <c r="L59" s="7"/>
      <c r="M59" s="7"/>
      <c r="N59" s="7"/>
    </row>
    <row r="60" spans="1:14" s="3" customFormat="1" ht="33.75" hidden="1" outlineLevel="3">
      <c r="A60" s="4"/>
      <c r="B60" s="5"/>
      <c r="C60" s="5"/>
      <c r="D60" s="6" t="s">
        <v>344</v>
      </c>
      <c r="E60" s="5"/>
      <c r="F60" s="104">
        <v>-53.282000000000004</v>
      </c>
      <c r="G60" s="7"/>
      <c r="H60" s="8"/>
      <c r="I60" s="110"/>
      <c r="J60" s="9"/>
      <c r="K60" s="10"/>
      <c r="L60" s="7"/>
      <c r="M60" s="7"/>
      <c r="N60" s="7"/>
    </row>
    <row r="61" spans="1:14" s="3" customFormat="1" ht="11.25" hidden="1" outlineLevel="3">
      <c r="A61" s="4"/>
      <c r="B61" s="5"/>
      <c r="C61" s="5"/>
      <c r="D61" s="6" t="s">
        <v>153</v>
      </c>
      <c r="E61" s="5"/>
      <c r="F61" s="104">
        <v>608.078</v>
      </c>
      <c r="G61" s="7"/>
      <c r="H61" s="8"/>
      <c r="I61" s="110"/>
      <c r="J61" s="9"/>
      <c r="K61" s="10"/>
      <c r="L61" s="7"/>
      <c r="M61" s="7"/>
      <c r="N61" s="7"/>
    </row>
    <row r="62" spans="1:14" ht="11.25" outlineLevel="2" collapsed="1">
      <c r="A62" s="49">
        <v>4</v>
      </c>
      <c r="B62" s="50" t="s">
        <v>6</v>
      </c>
      <c r="C62" s="51" t="s">
        <v>39</v>
      </c>
      <c r="D62" s="52" t="s">
        <v>247</v>
      </c>
      <c r="E62" s="50" t="s">
        <v>7</v>
      </c>
      <c r="F62" s="103">
        <v>586.6</v>
      </c>
      <c r="G62" s="54">
        <v>0</v>
      </c>
      <c r="H62" s="53">
        <f>F62*(1+G62/100)</f>
        <v>586.6</v>
      </c>
      <c r="I62" s="109"/>
      <c r="J62" s="55">
        <f>H62*I62</f>
        <v>0</v>
      </c>
      <c r="K62" s="56">
        <v>0.00012</v>
      </c>
      <c r="L62" s="57">
        <f>H62*K62</f>
        <v>0.07039200000000001</v>
      </c>
      <c r="M62" s="56"/>
      <c r="N62" s="57">
        <f>H62*M62</f>
        <v>0</v>
      </c>
    </row>
    <row r="63" spans="1:14" s="3" customFormat="1" ht="22.5" hidden="1" outlineLevel="3">
      <c r="A63" s="4"/>
      <c r="B63" s="5"/>
      <c r="C63" s="5"/>
      <c r="D63" s="6" t="s">
        <v>304</v>
      </c>
      <c r="E63" s="5"/>
      <c r="F63" s="104">
        <v>197.89999999999998</v>
      </c>
      <c r="G63" s="7"/>
      <c r="H63" s="8"/>
      <c r="I63" s="110"/>
      <c r="J63" s="9"/>
      <c r="K63" s="10"/>
      <c r="L63" s="7"/>
      <c r="M63" s="7"/>
      <c r="N63" s="7"/>
    </row>
    <row r="64" spans="1:14" s="3" customFormat="1" ht="22.5" hidden="1" outlineLevel="3">
      <c r="A64" s="4"/>
      <c r="B64" s="5"/>
      <c r="C64" s="5"/>
      <c r="D64" s="6" t="s">
        <v>337</v>
      </c>
      <c r="E64" s="5"/>
      <c r="F64" s="104">
        <v>345.6</v>
      </c>
      <c r="G64" s="7"/>
      <c r="H64" s="8"/>
      <c r="I64" s="110"/>
      <c r="J64" s="9"/>
      <c r="K64" s="10"/>
      <c r="L64" s="7"/>
      <c r="M64" s="7"/>
      <c r="N64" s="7"/>
    </row>
    <row r="65" spans="1:14" s="3" customFormat="1" ht="22.5" hidden="1" outlineLevel="3">
      <c r="A65" s="4"/>
      <c r="B65" s="5"/>
      <c r="C65" s="5"/>
      <c r="D65" s="6" t="s">
        <v>289</v>
      </c>
      <c r="E65" s="5"/>
      <c r="F65" s="104">
        <v>21.7</v>
      </c>
      <c r="G65" s="7"/>
      <c r="H65" s="8"/>
      <c r="I65" s="110"/>
      <c r="J65" s="9"/>
      <c r="K65" s="10"/>
      <c r="L65" s="7"/>
      <c r="M65" s="7"/>
      <c r="N65" s="7"/>
    </row>
    <row r="66" spans="1:14" s="3" customFormat="1" ht="22.5" hidden="1" outlineLevel="3">
      <c r="A66" s="4"/>
      <c r="B66" s="5"/>
      <c r="C66" s="5"/>
      <c r="D66" s="6" t="s">
        <v>275</v>
      </c>
      <c r="E66" s="5"/>
      <c r="F66" s="104">
        <v>21.4</v>
      </c>
      <c r="G66" s="7"/>
      <c r="H66" s="8"/>
      <c r="I66" s="110"/>
      <c r="J66" s="9"/>
      <c r="K66" s="10"/>
      <c r="L66" s="7"/>
      <c r="M66" s="7"/>
      <c r="N66" s="7"/>
    </row>
    <row r="67" spans="1:14" ht="11.25" outlineLevel="2" collapsed="1">
      <c r="A67" s="49">
        <v>5</v>
      </c>
      <c r="B67" s="50" t="s">
        <v>6</v>
      </c>
      <c r="C67" s="51" t="s">
        <v>127</v>
      </c>
      <c r="D67" s="52" t="s">
        <v>201</v>
      </c>
      <c r="E67" s="50" t="s">
        <v>7</v>
      </c>
      <c r="F67" s="103">
        <v>293.3</v>
      </c>
      <c r="G67" s="54">
        <v>0</v>
      </c>
      <c r="H67" s="53">
        <f>F67*(1+G67/100)</f>
        <v>293.3</v>
      </c>
      <c r="I67" s="109"/>
      <c r="J67" s="55">
        <f>H67*I67</f>
        <v>0</v>
      </c>
      <c r="K67" s="56"/>
      <c r="L67" s="57">
        <f>H67*K67</f>
        <v>0</v>
      </c>
      <c r="M67" s="56"/>
      <c r="N67" s="57">
        <f>H67*M67</f>
        <v>0</v>
      </c>
    </row>
    <row r="68" spans="1:14" s="3" customFormat="1" ht="22.5" hidden="1" outlineLevel="3">
      <c r="A68" s="4"/>
      <c r="B68" s="5"/>
      <c r="C68" s="5"/>
      <c r="D68" s="6" t="s">
        <v>282</v>
      </c>
      <c r="E68" s="5"/>
      <c r="F68" s="104">
        <v>98.94999999999999</v>
      </c>
      <c r="G68" s="7"/>
      <c r="H68" s="8"/>
      <c r="I68" s="110"/>
      <c r="J68" s="9"/>
      <c r="K68" s="10"/>
      <c r="L68" s="7"/>
      <c r="M68" s="7"/>
      <c r="N68" s="7"/>
    </row>
    <row r="69" spans="1:14" s="3" customFormat="1" ht="22.5" hidden="1" outlineLevel="3">
      <c r="A69" s="4"/>
      <c r="B69" s="5"/>
      <c r="C69" s="5"/>
      <c r="D69" s="6" t="s">
        <v>310</v>
      </c>
      <c r="E69" s="5"/>
      <c r="F69" s="104">
        <v>172.8</v>
      </c>
      <c r="G69" s="7"/>
      <c r="H69" s="8"/>
      <c r="I69" s="110"/>
      <c r="J69" s="9"/>
      <c r="K69" s="10"/>
      <c r="L69" s="7"/>
      <c r="M69" s="7"/>
      <c r="N69" s="7"/>
    </row>
    <row r="70" spans="1:14" s="3" customFormat="1" ht="22.5" hidden="1" outlineLevel="3">
      <c r="A70" s="4"/>
      <c r="B70" s="5"/>
      <c r="C70" s="5"/>
      <c r="D70" s="6" t="s">
        <v>262</v>
      </c>
      <c r="E70" s="5"/>
      <c r="F70" s="104">
        <v>10.85</v>
      </c>
      <c r="G70" s="7"/>
      <c r="H70" s="8"/>
      <c r="I70" s="110"/>
      <c r="J70" s="9"/>
      <c r="K70" s="10"/>
      <c r="L70" s="7"/>
      <c r="M70" s="7"/>
      <c r="N70" s="7"/>
    </row>
    <row r="71" spans="1:14" s="3" customFormat="1" ht="11.25" hidden="1" outlineLevel="3">
      <c r="A71" s="4"/>
      <c r="B71" s="5"/>
      <c r="C71" s="5"/>
      <c r="D71" s="6" t="s">
        <v>246</v>
      </c>
      <c r="E71" s="5"/>
      <c r="F71" s="104">
        <v>10.7</v>
      </c>
      <c r="G71" s="7"/>
      <c r="H71" s="8"/>
      <c r="I71" s="110"/>
      <c r="J71" s="9"/>
      <c r="K71" s="10"/>
      <c r="L71" s="7"/>
      <c r="M71" s="7"/>
      <c r="N71" s="7"/>
    </row>
    <row r="72" spans="1:14" s="65" customFormat="1" ht="12.75" customHeight="1" outlineLevel="2">
      <c r="A72" s="58"/>
      <c r="B72" s="59"/>
      <c r="C72" s="59"/>
      <c r="D72" s="60"/>
      <c r="E72" s="59"/>
      <c r="F72" s="105"/>
      <c r="G72" s="62"/>
      <c r="H72" s="61"/>
      <c r="I72" s="111"/>
      <c r="J72" s="63"/>
      <c r="K72" s="64"/>
      <c r="L72" s="62"/>
      <c r="M72" s="62"/>
      <c r="N72" s="62"/>
    </row>
    <row r="73" spans="1:14" s="48" customFormat="1" ht="16.5" customHeight="1" outlineLevel="1">
      <c r="A73" s="41"/>
      <c r="B73" s="32"/>
      <c r="C73" s="42"/>
      <c r="D73" s="42" t="s">
        <v>327</v>
      </c>
      <c r="E73" s="32"/>
      <c r="F73" s="102"/>
      <c r="G73" s="44"/>
      <c r="H73" s="43"/>
      <c r="I73" s="108"/>
      <c r="J73" s="45">
        <f>SUBTOTAL(9,J74:J77)</f>
        <v>0</v>
      </c>
      <c r="K73" s="46"/>
      <c r="L73" s="47">
        <f>SUBTOTAL(9,L74:L77)</f>
        <v>0.04335499999999999</v>
      </c>
      <c r="M73" s="44"/>
      <c r="N73" s="47">
        <f>SUBTOTAL(9,N74:N77)</f>
        <v>0</v>
      </c>
    </row>
    <row r="74" spans="1:14" ht="22.5" outlineLevel="2" collapsed="1">
      <c r="A74" s="49">
        <v>1</v>
      </c>
      <c r="B74" s="50" t="s">
        <v>6</v>
      </c>
      <c r="C74" s="51" t="s">
        <v>96</v>
      </c>
      <c r="D74" s="52" t="s">
        <v>466</v>
      </c>
      <c r="E74" s="50" t="s">
        <v>7</v>
      </c>
      <c r="F74" s="103">
        <v>333.49999999999994</v>
      </c>
      <c r="G74" s="54">
        <v>0</v>
      </c>
      <c r="H74" s="53">
        <f>F74*(1+G74/100)</f>
        <v>333.49999999999994</v>
      </c>
      <c r="I74" s="109"/>
      <c r="J74" s="55">
        <f>H74*I74</f>
        <v>0</v>
      </c>
      <c r="K74" s="56">
        <v>0.00013</v>
      </c>
      <c r="L74" s="57">
        <f>H74*K74</f>
        <v>0.04335499999999999</v>
      </c>
      <c r="M74" s="56"/>
      <c r="N74" s="57">
        <f>H74*M74</f>
        <v>0</v>
      </c>
    </row>
    <row r="75" spans="1:14" s="3" customFormat="1" ht="33.75" hidden="1" outlineLevel="3">
      <c r="A75" s="4"/>
      <c r="B75" s="5"/>
      <c r="C75" s="5"/>
      <c r="D75" s="6" t="s">
        <v>333</v>
      </c>
      <c r="E75" s="5"/>
      <c r="F75" s="104">
        <v>129.79999999999998</v>
      </c>
      <c r="G75" s="7"/>
      <c r="H75" s="8"/>
      <c r="I75" s="110"/>
      <c r="J75" s="9"/>
      <c r="K75" s="10"/>
      <c r="L75" s="7"/>
      <c r="M75" s="7"/>
      <c r="N75" s="7"/>
    </row>
    <row r="76" spans="1:14" s="3" customFormat="1" ht="33.75" hidden="1" outlineLevel="3">
      <c r="A76" s="4"/>
      <c r="B76" s="5"/>
      <c r="C76" s="5"/>
      <c r="D76" s="6" t="s">
        <v>322</v>
      </c>
      <c r="E76" s="5"/>
      <c r="F76" s="104">
        <v>203.69999999999996</v>
      </c>
      <c r="G76" s="7"/>
      <c r="H76" s="8"/>
      <c r="I76" s="110"/>
      <c r="J76" s="9"/>
      <c r="K76" s="10"/>
      <c r="L76" s="7"/>
      <c r="M76" s="7"/>
      <c r="N76" s="7"/>
    </row>
    <row r="77" spans="1:14" s="65" customFormat="1" ht="12.75" customHeight="1" outlineLevel="2">
      <c r="A77" s="58"/>
      <c r="B77" s="59"/>
      <c r="C77" s="59"/>
      <c r="D77" s="60"/>
      <c r="E77" s="59"/>
      <c r="F77" s="105"/>
      <c r="G77" s="62"/>
      <c r="H77" s="61"/>
      <c r="I77" s="111"/>
      <c r="J77" s="63"/>
      <c r="K77" s="64"/>
      <c r="L77" s="62"/>
      <c r="M77" s="62"/>
      <c r="N77" s="62"/>
    </row>
    <row r="78" spans="1:14" s="48" customFormat="1" ht="16.5" customHeight="1" outlineLevel="1">
      <c r="A78" s="41"/>
      <c r="B78" s="32"/>
      <c r="C78" s="42"/>
      <c r="D78" s="42" t="s">
        <v>209</v>
      </c>
      <c r="E78" s="32"/>
      <c r="F78" s="102"/>
      <c r="G78" s="44"/>
      <c r="H78" s="43"/>
      <c r="I78" s="108"/>
      <c r="J78" s="45">
        <f>SUBTOTAL(9,J79:J91)</f>
        <v>0</v>
      </c>
      <c r="K78" s="46"/>
      <c r="L78" s="47">
        <f>SUBTOTAL(9,L79:L91)</f>
        <v>0.01334</v>
      </c>
      <c r="M78" s="44"/>
      <c r="N78" s="47">
        <f>SUBTOTAL(9,N79:N91)</f>
        <v>0</v>
      </c>
    </row>
    <row r="79" spans="1:14" ht="22.5" outlineLevel="2" collapsed="1">
      <c r="A79" s="49">
        <v>1</v>
      </c>
      <c r="B79" s="50" t="s">
        <v>6</v>
      </c>
      <c r="C79" s="51" t="s">
        <v>142</v>
      </c>
      <c r="D79" s="52" t="s">
        <v>476</v>
      </c>
      <c r="E79" s="50" t="s">
        <v>14</v>
      </c>
      <c r="F79" s="103">
        <v>6</v>
      </c>
      <c r="G79" s="54">
        <v>0</v>
      </c>
      <c r="H79" s="53">
        <f>F79*(1+G79/100)</f>
        <v>6</v>
      </c>
      <c r="I79" s="109"/>
      <c r="J79" s="55">
        <f>H79*I79</f>
        <v>0</v>
      </c>
      <c r="K79" s="56"/>
      <c r="L79" s="57">
        <f>H79*K79</f>
        <v>0</v>
      </c>
      <c r="M79" s="56"/>
      <c r="N79" s="57">
        <f>H79*M79</f>
        <v>0</v>
      </c>
    </row>
    <row r="80" spans="1:14" s="3" customFormat="1" ht="11.25" hidden="1" outlineLevel="3">
      <c r="A80" s="4"/>
      <c r="B80" s="5"/>
      <c r="C80" s="5"/>
      <c r="D80" s="6" t="s">
        <v>167</v>
      </c>
      <c r="E80" s="5"/>
      <c r="F80" s="104">
        <v>6</v>
      </c>
      <c r="G80" s="7"/>
      <c r="H80" s="8"/>
      <c r="I80" s="110"/>
      <c r="J80" s="9"/>
      <c r="K80" s="10"/>
      <c r="L80" s="7"/>
      <c r="M80" s="7"/>
      <c r="N80" s="7"/>
    </row>
    <row r="81" spans="1:14" ht="22.5" outlineLevel="2" collapsed="1">
      <c r="A81" s="49">
        <v>2</v>
      </c>
      <c r="B81" s="50" t="s">
        <v>6</v>
      </c>
      <c r="C81" s="51" t="s">
        <v>143</v>
      </c>
      <c r="D81" s="52" t="s">
        <v>477</v>
      </c>
      <c r="E81" s="50" t="s">
        <v>14</v>
      </c>
      <c r="F81" s="103">
        <v>2</v>
      </c>
      <c r="G81" s="54">
        <v>0</v>
      </c>
      <c r="H81" s="53">
        <f>F81*(1+G81/100)</f>
        <v>2</v>
      </c>
      <c r="I81" s="109"/>
      <c r="J81" s="55">
        <f>H81*I81</f>
        <v>0</v>
      </c>
      <c r="K81" s="56"/>
      <c r="L81" s="57">
        <f>H81*K81</f>
        <v>0</v>
      </c>
      <c r="M81" s="56"/>
      <c r="N81" s="57">
        <f>H81*M81</f>
        <v>0</v>
      </c>
    </row>
    <row r="82" spans="1:14" s="3" customFormat="1" ht="11.25" hidden="1" outlineLevel="3">
      <c r="A82" s="4"/>
      <c r="B82" s="5"/>
      <c r="C82" s="5"/>
      <c r="D82" s="6" t="s">
        <v>164</v>
      </c>
      <c r="E82" s="5"/>
      <c r="F82" s="104">
        <v>2</v>
      </c>
      <c r="G82" s="7"/>
      <c r="H82" s="8"/>
      <c r="I82" s="110"/>
      <c r="J82" s="9"/>
      <c r="K82" s="10"/>
      <c r="L82" s="7"/>
      <c r="M82" s="7"/>
      <c r="N82" s="7"/>
    </row>
    <row r="83" spans="1:14" ht="11.25" outlineLevel="2" collapsed="1">
      <c r="A83" s="49">
        <v>3</v>
      </c>
      <c r="B83" s="50" t="s">
        <v>6</v>
      </c>
      <c r="C83" s="51" t="s">
        <v>145</v>
      </c>
      <c r="D83" s="52" t="s">
        <v>401</v>
      </c>
      <c r="E83" s="50" t="s">
        <v>14</v>
      </c>
      <c r="F83" s="103">
        <v>4</v>
      </c>
      <c r="G83" s="54"/>
      <c r="H83" s="53">
        <f>F83*(1+G83/100)</f>
        <v>4</v>
      </c>
      <c r="I83" s="109"/>
      <c r="J83" s="55">
        <f>H83*I83</f>
        <v>0</v>
      </c>
      <c r="K83" s="56"/>
      <c r="L83" s="57">
        <f>H83*K83</f>
        <v>0</v>
      </c>
      <c r="M83" s="56"/>
      <c r="N83" s="57">
        <f>H83*M83</f>
        <v>0</v>
      </c>
    </row>
    <row r="84" spans="1:14" s="3" customFormat="1" ht="11.25" hidden="1" outlineLevel="3">
      <c r="A84" s="4"/>
      <c r="B84" s="5"/>
      <c r="C84" s="5"/>
      <c r="D84" s="6" t="s">
        <v>165</v>
      </c>
      <c r="E84" s="5"/>
      <c r="F84" s="104">
        <v>4</v>
      </c>
      <c r="G84" s="7"/>
      <c r="H84" s="8"/>
      <c r="I84" s="110"/>
      <c r="J84" s="9"/>
      <c r="K84" s="10"/>
      <c r="L84" s="7"/>
      <c r="M84" s="7"/>
      <c r="N84" s="7"/>
    </row>
    <row r="85" spans="1:14" ht="11.25" outlineLevel="2" collapsed="1">
      <c r="A85" s="49">
        <v>4</v>
      </c>
      <c r="B85" s="50" t="s">
        <v>1</v>
      </c>
      <c r="C85" s="51" t="s">
        <v>162</v>
      </c>
      <c r="D85" s="52" t="s">
        <v>390</v>
      </c>
      <c r="E85" s="50" t="s">
        <v>14</v>
      </c>
      <c r="F85" s="103">
        <v>4</v>
      </c>
      <c r="G85" s="54"/>
      <c r="H85" s="53">
        <f>F85*(1+G85/100)</f>
        <v>4</v>
      </c>
      <c r="I85" s="109"/>
      <c r="J85" s="55">
        <f>H85*I85</f>
        <v>0</v>
      </c>
      <c r="K85" s="56"/>
      <c r="L85" s="57">
        <f>H85*K85</f>
        <v>0</v>
      </c>
      <c r="M85" s="56"/>
      <c r="N85" s="57">
        <f>H85*M85</f>
        <v>0</v>
      </c>
    </row>
    <row r="86" spans="1:14" s="3" customFormat="1" ht="11.25" hidden="1" outlineLevel="3">
      <c r="A86" s="4"/>
      <c r="B86" s="5"/>
      <c r="C86" s="5"/>
      <c r="D86" s="6" t="s">
        <v>165</v>
      </c>
      <c r="E86" s="5"/>
      <c r="F86" s="104">
        <v>4</v>
      </c>
      <c r="G86" s="7"/>
      <c r="H86" s="8"/>
      <c r="I86" s="110"/>
      <c r="J86" s="9"/>
      <c r="K86" s="10"/>
      <c r="L86" s="7"/>
      <c r="M86" s="7"/>
      <c r="N86" s="7"/>
    </row>
    <row r="87" spans="1:14" ht="11.25" outlineLevel="2" collapsed="1">
      <c r="A87" s="49">
        <v>5</v>
      </c>
      <c r="B87" s="50" t="s">
        <v>6</v>
      </c>
      <c r="C87" s="51" t="s">
        <v>97</v>
      </c>
      <c r="D87" s="52" t="s">
        <v>399</v>
      </c>
      <c r="E87" s="50" t="s">
        <v>7</v>
      </c>
      <c r="F87" s="103">
        <v>333.49999999999994</v>
      </c>
      <c r="G87" s="54">
        <v>0</v>
      </c>
      <c r="H87" s="53">
        <f>F87*(1+G87/100)</f>
        <v>333.49999999999994</v>
      </c>
      <c r="I87" s="109"/>
      <c r="J87" s="55">
        <f>H87*I87</f>
        <v>0</v>
      </c>
      <c r="K87" s="56">
        <v>4E-05</v>
      </c>
      <c r="L87" s="57">
        <f>H87*K87</f>
        <v>0.01334</v>
      </c>
      <c r="M87" s="56"/>
      <c r="N87" s="57">
        <f>H87*M87</f>
        <v>0</v>
      </c>
    </row>
    <row r="88" spans="1:14" s="3" customFormat="1" ht="33.75" hidden="1" outlineLevel="3">
      <c r="A88" s="4"/>
      <c r="B88" s="5"/>
      <c r="C88" s="5"/>
      <c r="D88" s="6" t="s">
        <v>320</v>
      </c>
      <c r="E88" s="5"/>
      <c r="F88" s="104">
        <v>129.79999999999998</v>
      </c>
      <c r="G88" s="7"/>
      <c r="H88" s="8"/>
      <c r="I88" s="110"/>
      <c r="J88" s="9"/>
      <c r="K88" s="10"/>
      <c r="L88" s="7"/>
      <c r="M88" s="7"/>
      <c r="N88" s="7"/>
    </row>
    <row r="89" spans="1:14" s="3" customFormat="1" ht="33.75" hidden="1" outlineLevel="3">
      <c r="A89" s="4"/>
      <c r="B89" s="5"/>
      <c r="C89" s="5"/>
      <c r="D89" s="6" t="s">
        <v>305</v>
      </c>
      <c r="E89" s="5"/>
      <c r="F89" s="104">
        <v>203.69999999999996</v>
      </c>
      <c r="G89" s="7"/>
      <c r="H89" s="8"/>
      <c r="I89" s="110"/>
      <c r="J89" s="9"/>
      <c r="K89" s="10"/>
      <c r="L89" s="7"/>
      <c r="M89" s="7"/>
      <c r="N89" s="7"/>
    </row>
    <row r="90" spans="1:14" ht="22.5" outlineLevel="2">
      <c r="A90" s="49">
        <v>6</v>
      </c>
      <c r="B90" s="50" t="s">
        <v>6</v>
      </c>
      <c r="C90" s="51" t="s">
        <v>144</v>
      </c>
      <c r="D90" s="52" t="s">
        <v>473</v>
      </c>
      <c r="E90" s="50" t="s">
        <v>19</v>
      </c>
      <c r="F90" s="103">
        <v>1</v>
      </c>
      <c r="G90" s="54"/>
      <c r="H90" s="53">
        <f>F90*(1+G90/100)</f>
        <v>1</v>
      </c>
      <c r="I90" s="109"/>
      <c r="J90" s="55">
        <f>H90*I90</f>
        <v>0</v>
      </c>
      <c r="K90" s="56"/>
      <c r="L90" s="57">
        <f>H90*K90</f>
        <v>0</v>
      </c>
      <c r="M90" s="56"/>
      <c r="N90" s="57">
        <f>H90*M90</f>
        <v>0</v>
      </c>
    </row>
    <row r="91" spans="1:14" s="65" customFormat="1" ht="12.75" customHeight="1" outlineLevel="2">
      <c r="A91" s="58"/>
      <c r="B91" s="59"/>
      <c r="C91" s="59"/>
      <c r="D91" s="60"/>
      <c r="E91" s="59"/>
      <c r="F91" s="105"/>
      <c r="G91" s="62"/>
      <c r="H91" s="61"/>
      <c r="I91" s="111"/>
      <c r="J91" s="63"/>
      <c r="K91" s="64"/>
      <c r="L91" s="62"/>
      <c r="M91" s="62"/>
      <c r="N91" s="62"/>
    </row>
    <row r="92" spans="1:14" s="48" customFormat="1" ht="16.5" customHeight="1" outlineLevel="1">
      <c r="A92" s="41"/>
      <c r="B92" s="32"/>
      <c r="C92" s="42"/>
      <c r="D92" s="42" t="s">
        <v>208</v>
      </c>
      <c r="E92" s="32"/>
      <c r="F92" s="102"/>
      <c r="G92" s="44"/>
      <c r="H92" s="43"/>
      <c r="I92" s="108"/>
      <c r="J92" s="45">
        <f>SUBTOTAL(9,J93:J142)</f>
        <v>0</v>
      </c>
      <c r="K92" s="46"/>
      <c r="L92" s="47">
        <f>SUBTOTAL(9,L93:L142)</f>
        <v>0</v>
      </c>
      <c r="M92" s="44"/>
      <c r="N92" s="47">
        <f>SUBTOTAL(9,N93:N142)</f>
        <v>33.793878</v>
      </c>
    </row>
    <row r="93" spans="1:14" ht="11.25" outlineLevel="2" collapsed="1">
      <c r="A93" s="49">
        <v>1</v>
      </c>
      <c r="B93" s="50" t="s">
        <v>6</v>
      </c>
      <c r="C93" s="51" t="s">
        <v>98</v>
      </c>
      <c r="D93" s="52" t="s">
        <v>339</v>
      </c>
      <c r="E93" s="50" t="s">
        <v>7</v>
      </c>
      <c r="F93" s="103">
        <v>64.006</v>
      </c>
      <c r="G93" s="54">
        <v>0</v>
      </c>
      <c r="H93" s="53">
        <f>F93*(1+G93/100)</f>
        <v>64.006</v>
      </c>
      <c r="I93" s="109"/>
      <c r="J93" s="55">
        <f>H93*I93</f>
        <v>0</v>
      </c>
      <c r="K93" s="56"/>
      <c r="L93" s="57">
        <f>H93*K93</f>
        <v>0</v>
      </c>
      <c r="M93" s="56">
        <v>0.131</v>
      </c>
      <c r="N93" s="57">
        <f>H93*M93</f>
        <v>8.384786</v>
      </c>
    </row>
    <row r="94" spans="1:14" s="3" customFormat="1" ht="22.5" hidden="1" outlineLevel="3">
      <c r="A94" s="4"/>
      <c r="B94" s="5"/>
      <c r="C94" s="5"/>
      <c r="D94" s="6" t="s">
        <v>323</v>
      </c>
      <c r="E94" s="5"/>
      <c r="F94" s="104">
        <v>22.524</v>
      </c>
      <c r="G94" s="7"/>
      <c r="H94" s="8"/>
      <c r="I94" s="110"/>
      <c r="J94" s="9"/>
      <c r="K94" s="10"/>
      <c r="L94" s="7"/>
      <c r="M94" s="7"/>
      <c r="N94" s="7"/>
    </row>
    <row r="95" spans="1:14" s="3" customFormat="1" ht="33.75" hidden="1" outlineLevel="3">
      <c r="A95" s="4"/>
      <c r="B95" s="5"/>
      <c r="C95" s="5"/>
      <c r="D95" s="6" t="s">
        <v>386</v>
      </c>
      <c r="E95" s="5"/>
      <c r="F95" s="104">
        <v>41.482</v>
      </c>
      <c r="G95" s="7"/>
      <c r="H95" s="8"/>
      <c r="I95" s="110"/>
      <c r="J95" s="9"/>
      <c r="K95" s="10"/>
      <c r="L95" s="7"/>
      <c r="M95" s="7"/>
      <c r="N95" s="7"/>
    </row>
    <row r="96" spans="1:14" ht="11.25" outlineLevel="2" collapsed="1">
      <c r="A96" s="49">
        <v>2</v>
      </c>
      <c r="B96" s="50" t="s">
        <v>6</v>
      </c>
      <c r="C96" s="51" t="s">
        <v>99</v>
      </c>
      <c r="D96" s="52" t="s">
        <v>340</v>
      </c>
      <c r="E96" s="50" t="s">
        <v>7</v>
      </c>
      <c r="F96" s="103">
        <v>27.244</v>
      </c>
      <c r="G96" s="54">
        <v>0</v>
      </c>
      <c r="H96" s="53">
        <f>F96*(1+G96/100)</f>
        <v>27.244</v>
      </c>
      <c r="I96" s="109"/>
      <c r="J96" s="55">
        <f>H96*I96</f>
        <v>0</v>
      </c>
      <c r="K96" s="56"/>
      <c r="L96" s="57">
        <f>H96*K96</f>
        <v>0</v>
      </c>
      <c r="M96" s="56">
        <v>0.261</v>
      </c>
      <c r="N96" s="57">
        <f>H96*M96</f>
        <v>7.110684</v>
      </c>
    </row>
    <row r="97" spans="1:14" s="3" customFormat="1" ht="22.5" hidden="1" outlineLevel="3">
      <c r="A97" s="4"/>
      <c r="B97" s="5"/>
      <c r="C97" s="5"/>
      <c r="D97" s="6" t="s">
        <v>313</v>
      </c>
      <c r="E97" s="5"/>
      <c r="F97" s="104">
        <v>14.902</v>
      </c>
      <c r="G97" s="7"/>
      <c r="H97" s="8"/>
      <c r="I97" s="110"/>
      <c r="J97" s="9"/>
      <c r="K97" s="10"/>
      <c r="L97" s="7"/>
      <c r="M97" s="7"/>
      <c r="N97" s="7"/>
    </row>
    <row r="98" spans="1:14" s="3" customFormat="1" ht="11.25" hidden="1" outlineLevel="3">
      <c r="A98" s="4"/>
      <c r="B98" s="5"/>
      <c r="C98" s="5"/>
      <c r="D98" s="6" t="s">
        <v>207</v>
      </c>
      <c r="E98" s="5"/>
      <c r="F98" s="104">
        <v>12.341999999999999</v>
      </c>
      <c r="G98" s="7"/>
      <c r="H98" s="8"/>
      <c r="I98" s="110"/>
      <c r="J98" s="9"/>
      <c r="K98" s="10"/>
      <c r="L98" s="7"/>
      <c r="M98" s="7"/>
      <c r="N98" s="7"/>
    </row>
    <row r="99" spans="1:14" ht="11.25" outlineLevel="2" collapsed="1">
      <c r="A99" s="49">
        <v>3</v>
      </c>
      <c r="B99" s="50" t="s">
        <v>6</v>
      </c>
      <c r="C99" s="51" t="s">
        <v>100</v>
      </c>
      <c r="D99" s="52" t="s">
        <v>374</v>
      </c>
      <c r="E99" s="50" t="s">
        <v>7</v>
      </c>
      <c r="F99" s="103">
        <v>1.1760000000000002</v>
      </c>
      <c r="G99" s="54">
        <v>0</v>
      </c>
      <c r="H99" s="53">
        <f>F99*(1+G99/100)</f>
        <v>1.1760000000000002</v>
      </c>
      <c r="I99" s="109"/>
      <c r="J99" s="55">
        <f>H99*I99</f>
        <v>0</v>
      </c>
      <c r="K99" s="56"/>
      <c r="L99" s="57">
        <f>H99*K99</f>
        <v>0</v>
      </c>
      <c r="M99" s="56">
        <v>0.183</v>
      </c>
      <c r="N99" s="57">
        <f>H99*M99</f>
        <v>0.215208</v>
      </c>
    </row>
    <row r="100" spans="1:14" s="3" customFormat="1" ht="11.25" hidden="1" outlineLevel="3">
      <c r="A100" s="4"/>
      <c r="B100" s="5"/>
      <c r="C100" s="5"/>
      <c r="D100" s="6" t="s">
        <v>179</v>
      </c>
      <c r="E100" s="5"/>
      <c r="F100" s="104">
        <v>1.1760000000000002</v>
      </c>
      <c r="G100" s="7"/>
      <c r="H100" s="8"/>
      <c r="I100" s="110"/>
      <c r="J100" s="9"/>
      <c r="K100" s="10"/>
      <c r="L100" s="7"/>
      <c r="M100" s="7"/>
      <c r="N100" s="7"/>
    </row>
    <row r="101" spans="1:14" ht="11.25" outlineLevel="2" collapsed="1">
      <c r="A101" s="49">
        <v>4</v>
      </c>
      <c r="B101" s="50" t="s">
        <v>6</v>
      </c>
      <c r="C101" s="51" t="s">
        <v>101</v>
      </c>
      <c r="D101" s="52" t="s">
        <v>414</v>
      </c>
      <c r="E101" s="50" t="s">
        <v>7</v>
      </c>
      <c r="F101" s="103">
        <v>1.89</v>
      </c>
      <c r="G101" s="54">
        <v>0</v>
      </c>
      <c r="H101" s="53">
        <f>F101*(1+G101/100)</f>
        <v>1.89</v>
      </c>
      <c r="I101" s="109"/>
      <c r="J101" s="55">
        <f>H101*I101</f>
        <v>0</v>
      </c>
      <c r="K101" s="56"/>
      <c r="L101" s="57">
        <f>H101*K101</f>
        <v>0</v>
      </c>
      <c r="M101" s="56">
        <v>0.18</v>
      </c>
      <c r="N101" s="57">
        <f>H101*M101</f>
        <v>0.34019999999999995</v>
      </c>
    </row>
    <row r="102" spans="1:14" s="3" customFormat="1" ht="11.25" hidden="1" outlineLevel="3">
      <c r="A102" s="4"/>
      <c r="B102" s="5"/>
      <c r="C102" s="5"/>
      <c r="D102" s="6" t="s">
        <v>181</v>
      </c>
      <c r="E102" s="5"/>
      <c r="F102" s="104">
        <v>1.89</v>
      </c>
      <c r="G102" s="7"/>
      <c r="H102" s="8"/>
      <c r="I102" s="110"/>
      <c r="J102" s="9"/>
      <c r="K102" s="10"/>
      <c r="L102" s="7"/>
      <c r="M102" s="7"/>
      <c r="N102" s="7"/>
    </row>
    <row r="103" spans="1:14" ht="11.25" outlineLevel="2" collapsed="1">
      <c r="A103" s="49">
        <v>5</v>
      </c>
      <c r="B103" s="50" t="s">
        <v>6</v>
      </c>
      <c r="C103" s="51" t="s">
        <v>102</v>
      </c>
      <c r="D103" s="52" t="s">
        <v>415</v>
      </c>
      <c r="E103" s="50" t="s">
        <v>7</v>
      </c>
      <c r="F103" s="103">
        <v>6.7675</v>
      </c>
      <c r="G103" s="54">
        <v>0</v>
      </c>
      <c r="H103" s="53">
        <f>F103*(1+G103/100)</f>
        <v>6.7675</v>
      </c>
      <c r="I103" s="109"/>
      <c r="J103" s="55">
        <f>H103*I103</f>
        <v>0</v>
      </c>
      <c r="K103" s="56"/>
      <c r="L103" s="57">
        <f>H103*K103</f>
        <v>0</v>
      </c>
      <c r="M103" s="56">
        <v>0.27</v>
      </c>
      <c r="N103" s="57">
        <f>H103*M103</f>
        <v>1.827225</v>
      </c>
    </row>
    <row r="104" spans="1:14" s="3" customFormat="1" ht="22.5" hidden="1" outlineLevel="3">
      <c r="A104" s="4"/>
      <c r="B104" s="5"/>
      <c r="C104" s="5"/>
      <c r="D104" s="6" t="s">
        <v>259</v>
      </c>
      <c r="E104" s="5"/>
      <c r="F104" s="104">
        <v>6.7675</v>
      </c>
      <c r="G104" s="7"/>
      <c r="H104" s="8"/>
      <c r="I104" s="110"/>
      <c r="J104" s="9"/>
      <c r="K104" s="10"/>
      <c r="L104" s="7"/>
      <c r="M104" s="7"/>
      <c r="N104" s="7"/>
    </row>
    <row r="105" spans="1:14" ht="11.25" outlineLevel="2" collapsed="1">
      <c r="A105" s="49">
        <v>6</v>
      </c>
      <c r="B105" s="50" t="s">
        <v>6</v>
      </c>
      <c r="C105" s="51" t="s">
        <v>103</v>
      </c>
      <c r="D105" s="52" t="s">
        <v>387</v>
      </c>
      <c r="E105" s="50" t="s">
        <v>7</v>
      </c>
      <c r="F105" s="103">
        <v>3.275</v>
      </c>
      <c r="G105" s="54">
        <v>0</v>
      </c>
      <c r="H105" s="53">
        <f>F105*(1+G105/100)</f>
        <v>3.275</v>
      </c>
      <c r="I105" s="109"/>
      <c r="J105" s="55">
        <f>H105*I105</f>
        <v>0</v>
      </c>
      <c r="K105" s="56"/>
      <c r="L105" s="57">
        <f>H105*K105</f>
        <v>0</v>
      </c>
      <c r="M105" s="56">
        <v>0.293</v>
      </c>
      <c r="N105" s="57">
        <f>H105*M105</f>
        <v>0.959575</v>
      </c>
    </row>
    <row r="106" spans="1:14" s="3" customFormat="1" ht="22.5" hidden="1" outlineLevel="3">
      <c r="A106" s="4"/>
      <c r="B106" s="5"/>
      <c r="C106" s="5"/>
      <c r="D106" s="6" t="s">
        <v>369</v>
      </c>
      <c r="E106" s="5"/>
      <c r="F106" s="104">
        <v>1.5949999999999998</v>
      </c>
      <c r="G106" s="7"/>
      <c r="H106" s="8"/>
      <c r="I106" s="110"/>
      <c r="J106" s="9"/>
      <c r="K106" s="10"/>
      <c r="L106" s="7"/>
      <c r="M106" s="7"/>
      <c r="N106" s="7"/>
    </row>
    <row r="107" spans="1:14" s="3" customFormat="1" ht="11.25" hidden="1" outlineLevel="3">
      <c r="A107" s="4"/>
      <c r="B107" s="5"/>
      <c r="C107" s="5"/>
      <c r="D107" s="6" t="s">
        <v>288</v>
      </c>
      <c r="E107" s="5"/>
      <c r="F107" s="104">
        <v>1.6800000000000002</v>
      </c>
      <c r="G107" s="7"/>
      <c r="H107" s="8"/>
      <c r="I107" s="110"/>
      <c r="J107" s="9"/>
      <c r="K107" s="10"/>
      <c r="L107" s="7"/>
      <c r="M107" s="7"/>
      <c r="N107" s="7"/>
    </row>
    <row r="108" spans="1:14" ht="22.5" outlineLevel="2" collapsed="1">
      <c r="A108" s="49">
        <v>7</v>
      </c>
      <c r="B108" s="50" t="s">
        <v>6</v>
      </c>
      <c r="C108" s="51" t="s">
        <v>147</v>
      </c>
      <c r="D108" s="52" t="s">
        <v>440</v>
      </c>
      <c r="E108" s="50" t="s">
        <v>7</v>
      </c>
      <c r="F108" s="103">
        <v>16.72</v>
      </c>
      <c r="G108" s="54"/>
      <c r="H108" s="53">
        <f>F108*(1+G108/100)</f>
        <v>16.72</v>
      </c>
      <c r="I108" s="109"/>
      <c r="J108" s="55">
        <f>H108*I108</f>
        <v>0</v>
      </c>
      <c r="K108" s="56"/>
      <c r="L108" s="57">
        <f>H108*K108</f>
        <v>0</v>
      </c>
      <c r="M108" s="56">
        <v>0.065</v>
      </c>
      <c r="N108" s="57">
        <f>H108*M108</f>
        <v>1.0868</v>
      </c>
    </row>
    <row r="109" spans="1:14" s="3" customFormat="1" ht="22.5" hidden="1" outlineLevel="3">
      <c r="A109" s="4"/>
      <c r="B109" s="5"/>
      <c r="C109" s="5"/>
      <c r="D109" s="6" t="s">
        <v>455</v>
      </c>
      <c r="E109" s="5"/>
      <c r="F109" s="104">
        <v>16.72</v>
      </c>
      <c r="G109" s="7"/>
      <c r="H109" s="8"/>
      <c r="I109" s="110"/>
      <c r="J109" s="9"/>
      <c r="K109" s="10"/>
      <c r="L109" s="7"/>
      <c r="M109" s="7"/>
      <c r="N109" s="7"/>
    </row>
    <row r="110" spans="1:14" ht="12.75" customHeight="1" outlineLevel="2" collapsed="1">
      <c r="A110" s="49">
        <v>8</v>
      </c>
      <c r="B110" s="50" t="s">
        <v>6</v>
      </c>
      <c r="C110" s="51" t="s">
        <v>104</v>
      </c>
      <c r="D110" s="52" t="s">
        <v>424</v>
      </c>
      <c r="E110" s="50" t="s">
        <v>2</v>
      </c>
      <c r="F110" s="103">
        <v>25.1</v>
      </c>
      <c r="G110" s="54">
        <v>0</v>
      </c>
      <c r="H110" s="53">
        <f>F110*(1+G110/100)</f>
        <v>25.1</v>
      </c>
      <c r="I110" s="109"/>
      <c r="J110" s="55">
        <f>H110*I110</f>
        <v>0</v>
      </c>
      <c r="K110" s="56"/>
      <c r="L110" s="57">
        <f>H110*K110</f>
        <v>0</v>
      </c>
      <c r="M110" s="56">
        <v>0.042</v>
      </c>
      <c r="N110" s="57">
        <f>H110*M110</f>
        <v>1.0542</v>
      </c>
    </row>
    <row r="111" spans="1:14" s="3" customFormat="1" ht="11.25" hidden="1" outlineLevel="3">
      <c r="A111" s="4"/>
      <c r="B111" s="5"/>
      <c r="C111" s="5"/>
      <c r="D111" s="6" t="s">
        <v>312</v>
      </c>
      <c r="E111" s="5"/>
      <c r="F111" s="104">
        <v>3.4</v>
      </c>
      <c r="G111" s="7"/>
      <c r="H111" s="8"/>
      <c r="I111" s="110"/>
      <c r="J111" s="9"/>
      <c r="K111" s="10"/>
      <c r="L111" s="7"/>
      <c r="M111" s="7"/>
      <c r="N111" s="7"/>
    </row>
    <row r="112" spans="1:14" s="3" customFormat="1" ht="11.25" hidden="1" outlineLevel="3">
      <c r="A112" s="4"/>
      <c r="B112" s="5"/>
      <c r="C112" s="5"/>
      <c r="D112" s="6" t="s">
        <v>300</v>
      </c>
      <c r="E112" s="5"/>
      <c r="F112" s="104">
        <v>6</v>
      </c>
      <c r="G112" s="7"/>
      <c r="H112" s="8"/>
      <c r="I112" s="110"/>
      <c r="J112" s="9"/>
      <c r="K112" s="10"/>
      <c r="L112" s="7"/>
      <c r="M112" s="7"/>
      <c r="N112" s="7"/>
    </row>
    <row r="113" spans="1:14" s="3" customFormat="1" ht="11.25" hidden="1" outlineLevel="3">
      <c r="A113" s="4"/>
      <c r="B113" s="5"/>
      <c r="C113" s="5"/>
      <c r="D113" s="6" t="s">
        <v>297</v>
      </c>
      <c r="E113" s="5"/>
      <c r="F113" s="104">
        <v>1.3</v>
      </c>
      <c r="G113" s="7"/>
      <c r="H113" s="8"/>
      <c r="I113" s="110"/>
      <c r="J113" s="9"/>
      <c r="K113" s="10"/>
      <c r="L113" s="7"/>
      <c r="M113" s="7"/>
      <c r="N113" s="7"/>
    </row>
    <row r="114" spans="1:14" s="3" customFormat="1" ht="11.25" hidden="1" outlineLevel="3">
      <c r="A114" s="4"/>
      <c r="B114" s="5"/>
      <c r="C114" s="5"/>
      <c r="D114" s="6" t="s">
        <v>317</v>
      </c>
      <c r="E114" s="5"/>
      <c r="F114" s="104">
        <v>3.4</v>
      </c>
      <c r="G114" s="7"/>
      <c r="H114" s="8"/>
      <c r="I114" s="110"/>
      <c r="J114" s="9"/>
      <c r="K114" s="10"/>
      <c r="L114" s="7"/>
      <c r="M114" s="7"/>
      <c r="N114" s="7"/>
    </row>
    <row r="115" spans="1:14" s="3" customFormat="1" ht="11.25" hidden="1" outlineLevel="3">
      <c r="A115" s="4"/>
      <c r="B115" s="5"/>
      <c r="C115" s="5"/>
      <c r="D115" s="6" t="s">
        <v>298</v>
      </c>
      <c r="E115" s="5"/>
      <c r="F115" s="104">
        <v>1.2</v>
      </c>
      <c r="G115" s="7"/>
      <c r="H115" s="8"/>
      <c r="I115" s="110"/>
      <c r="J115" s="9"/>
      <c r="K115" s="10"/>
      <c r="L115" s="7"/>
      <c r="M115" s="7"/>
      <c r="N115" s="7"/>
    </row>
    <row r="116" spans="1:14" s="3" customFormat="1" ht="22.5" hidden="1" outlineLevel="3">
      <c r="A116" s="4"/>
      <c r="B116" s="5"/>
      <c r="C116" s="5"/>
      <c r="D116" s="6" t="s">
        <v>417</v>
      </c>
      <c r="E116" s="5"/>
      <c r="F116" s="104">
        <v>6.2</v>
      </c>
      <c r="G116" s="7"/>
      <c r="H116" s="8"/>
      <c r="I116" s="110"/>
      <c r="J116" s="9"/>
      <c r="K116" s="10"/>
      <c r="L116" s="7"/>
      <c r="M116" s="7"/>
      <c r="N116" s="7"/>
    </row>
    <row r="117" spans="1:14" s="3" customFormat="1" ht="11.25" hidden="1" outlineLevel="3">
      <c r="A117" s="4"/>
      <c r="B117" s="5"/>
      <c r="C117" s="5"/>
      <c r="D117" s="6" t="s">
        <v>318</v>
      </c>
      <c r="E117" s="5"/>
      <c r="F117" s="104">
        <v>3.6</v>
      </c>
      <c r="G117" s="7"/>
      <c r="H117" s="8"/>
      <c r="I117" s="110"/>
      <c r="J117" s="9"/>
      <c r="K117" s="10"/>
      <c r="L117" s="7"/>
      <c r="M117" s="7"/>
      <c r="N117" s="7"/>
    </row>
    <row r="118" spans="1:14" ht="12.75" customHeight="1" outlineLevel="2" collapsed="1">
      <c r="A118" s="49">
        <v>9</v>
      </c>
      <c r="B118" s="50" t="s">
        <v>6</v>
      </c>
      <c r="C118" s="51" t="s">
        <v>105</v>
      </c>
      <c r="D118" s="52" t="s">
        <v>425</v>
      </c>
      <c r="E118" s="50" t="s">
        <v>2</v>
      </c>
      <c r="F118" s="103">
        <v>7.2</v>
      </c>
      <c r="G118" s="54">
        <v>0</v>
      </c>
      <c r="H118" s="53">
        <f>F118*(1+G118/100)</f>
        <v>7.2</v>
      </c>
      <c r="I118" s="109"/>
      <c r="J118" s="55">
        <f>H118*I118</f>
        <v>0</v>
      </c>
      <c r="K118" s="56"/>
      <c r="L118" s="57">
        <f>H118*K118</f>
        <v>0</v>
      </c>
      <c r="M118" s="56">
        <v>0.065</v>
      </c>
      <c r="N118" s="57">
        <f>H118*M118</f>
        <v>0.468</v>
      </c>
    </row>
    <row r="119" spans="1:14" s="3" customFormat="1" ht="11.25" hidden="1" outlineLevel="3">
      <c r="A119" s="4"/>
      <c r="B119" s="5"/>
      <c r="C119" s="5"/>
      <c r="D119" s="6" t="s">
        <v>301</v>
      </c>
      <c r="E119" s="5"/>
      <c r="F119" s="104">
        <v>3.6</v>
      </c>
      <c r="G119" s="7"/>
      <c r="H119" s="8"/>
      <c r="I119" s="110"/>
      <c r="J119" s="9"/>
      <c r="K119" s="10"/>
      <c r="L119" s="7"/>
      <c r="M119" s="7"/>
      <c r="N119" s="7"/>
    </row>
    <row r="120" spans="1:14" s="3" customFormat="1" ht="11.25" hidden="1" outlineLevel="3">
      <c r="A120" s="4"/>
      <c r="B120" s="5"/>
      <c r="C120" s="5"/>
      <c r="D120" s="6" t="s">
        <v>302</v>
      </c>
      <c r="E120" s="5"/>
      <c r="F120" s="104">
        <v>3.6</v>
      </c>
      <c r="G120" s="7"/>
      <c r="H120" s="8"/>
      <c r="I120" s="110"/>
      <c r="J120" s="9"/>
      <c r="K120" s="10"/>
      <c r="L120" s="7"/>
      <c r="M120" s="7"/>
      <c r="N120" s="7"/>
    </row>
    <row r="121" spans="1:14" ht="22.5" outlineLevel="2" collapsed="1">
      <c r="A121" s="49">
        <v>10</v>
      </c>
      <c r="B121" s="50" t="s">
        <v>6</v>
      </c>
      <c r="C121" s="51" t="s">
        <v>106</v>
      </c>
      <c r="D121" s="52" t="s">
        <v>453</v>
      </c>
      <c r="E121" s="50" t="s">
        <v>7</v>
      </c>
      <c r="F121" s="103">
        <v>333.49999999999994</v>
      </c>
      <c r="G121" s="54">
        <v>0</v>
      </c>
      <c r="H121" s="53">
        <f>F121*(1+G121/100)</f>
        <v>333.49999999999994</v>
      </c>
      <c r="I121" s="109"/>
      <c r="J121" s="55">
        <f>H121*I121</f>
        <v>0</v>
      </c>
      <c r="K121" s="56"/>
      <c r="L121" s="57">
        <f>H121*K121</f>
        <v>0</v>
      </c>
      <c r="M121" s="56">
        <v>0.004</v>
      </c>
      <c r="N121" s="57">
        <f>H121*M121</f>
        <v>1.3339999999999999</v>
      </c>
    </row>
    <row r="122" spans="1:14" s="3" customFormat="1" ht="33.75" hidden="1" outlineLevel="3">
      <c r="A122" s="4"/>
      <c r="B122" s="5"/>
      <c r="C122" s="5"/>
      <c r="D122" s="6" t="s">
        <v>332</v>
      </c>
      <c r="E122" s="5"/>
      <c r="F122" s="104">
        <v>129.79999999999998</v>
      </c>
      <c r="G122" s="7"/>
      <c r="H122" s="8"/>
      <c r="I122" s="110"/>
      <c r="J122" s="9"/>
      <c r="K122" s="10"/>
      <c r="L122" s="7"/>
      <c r="M122" s="7"/>
      <c r="N122" s="7"/>
    </row>
    <row r="123" spans="1:14" s="3" customFormat="1" ht="33.75" hidden="1" outlineLevel="3">
      <c r="A123" s="4"/>
      <c r="B123" s="5"/>
      <c r="C123" s="5"/>
      <c r="D123" s="6" t="s">
        <v>319</v>
      </c>
      <c r="E123" s="5"/>
      <c r="F123" s="104">
        <v>203.69999999999996</v>
      </c>
      <c r="G123" s="7"/>
      <c r="H123" s="8"/>
      <c r="I123" s="110"/>
      <c r="J123" s="9"/>
      <c r="K123" s="10"/>
      <c r="L123" s="7"/>
      <c r="M123" s="7"/>
      <c r="N123" s="7"/>
    </row>
    <row r="124" spans="1:14" ht="22.5" outlineLevel="2" collapsed="1">
      <c r="A124" s="49">
        <v>11</v>
      </c>
      <c r="B124" s="50" t="s">
        <v>6</v>
      </c>
      <c r="C124" s="51" t="s">
        <v>107</v>
      </c>
      <c r="D124" s="52" t="s">
        <v>431</v>
      </c>
      <c r="E124" s="50" t="s">
        <v>7</v>
      </c>
      <c r="F124" s="103">
        <v>1090.3</v>
      </c>
      <c r="G124" s="54">
        <v>0</v>
      </c>
      <c r="H124" s="53">
        <f>F124*(1+G124/100)</f>
        <v>1090.3</v>
      </c>
      <c r="I124" s="109"/>
      <c r="J124" s="55">
        <f>H124*I124</f>
        <v>0</v>
      </c>
      <c r="K124" s="56"/>
      <c r="L124" s="57">
        <f>H124*K124</f>
        <v>0</v>
      </c>
      <c r="M124" s="56">
        <v>0.004</v>
      </c>
      <c r="N124" s="57">
        <f>H124*M124</f>
        <v>4.3612</v>
      </c>
    </row>
    <row r="125" spans="1:14" s="3" customFormat="1" ht="11.25" hidden="1" outlineLevel="3">
      <c r="A125" s="4"/>
      <c r="B125" s="5"/>
      <c r="C125" s="5"/>
      <c r="D125" s="6" t="s">
        <v>125</v>
      </c>
      <c r="E125" s="5"/>
      <c r="F125" s="104">
        <v>0</v>
      </c>
      <c r="G125" s="7"/>
      <c r="H125" s="8"/>
      <c r="I125" s="110"/>
      <c r="J125" s="9"/>
      <c r="K125" s="10"/>
      <c r="L125" s="7"/>
      <c r="M125" s="7"/>
      <c r="N125" s="7"/>
    </row>
    <row r="126" spans="1:14" s="3" customFormat="1" ht="11.25" hidden="1" outlineLevel="3">
      <c r="A126" s="4"/>
      <c r="B126" s="5"/>
      <c r="C126" s="5"/>
      <c r="D126" s="6" t="s">
        <v>249</v>
      </c>
      <c r="E126" s="5"/>
      <c r="F126" s="104">
        <v>210.7</v>
      </c>
      <c r="G126" s="7"/>
      <c r="H126" s="8"/>
      <c r="I126" s="110"/>
      <c r="J126" s="9"/>
      <c r="K126" s="10"/>
      <c r="L126" s="7"/>
      <c r="M126" s="7"/>
      <c r="N126" s="7"/>
    </row>
    <row r="127" spans="1:14" s="3" customFormat="1" ht="22.5" hidden="1" outlineLevel="3">
      <c r="A127" s="4"/>
      <c r="B127" s="5"/>
      <c r="C127" s="5"/>
      <c r="D127" s="6" t="s">
        <v>279</v>
      </c>
      <c r="E127" s="5"/>
      <c r="F127" s="104">
        <v>83.18</v>
      </c>
      <c r="G127" s="7"/>
      <c r="H127" s="8"/>
      <c r="I127" s="110"/>
      <c r="J127" s="9"/>
      <c r="K127" s="10"/>
      <c r="L127" s="7"/>
      <c r="M127" s="7"/>
      <c r="N127" s="7"/>
    </row>
    <row r="128" spans="1:14" s="3" customFormat="1" ht="11.25" hidden="1" outlineLevel="3">
      <c r="A128" s="4"/>
      <c r="B128" s="5"/>
      <c r="C128" s="5"/>
      <c r="D128" s="6" t="s">
        <v>227</v>
      </c>
      <c r="E128" s="5"/>
      <c r="F128" s="104">
        <v>110.76</v>
      </c>
      <c r="G128" s="7"/>
      <c r="H128" s="8"/>
      <c r="I128" s="110"/>
      <c r="J128" s="9"/>
      <c r="K128" s="10"/>
      <c r="L128" s="7"/>
      <c r="M128" s="7"/>
      <c r="N128" s="7"/>
    </row>
    <row r="129" spans="1:14" s="3" customFormat="1" ht="11.25" hidden="1" outlineLevel="3">
      <c r="A129" s="4"/>
      <c r="B129" s="5"/>
      <c r="C129" s="5"/>
      <c r="D129" s="6" t="s">
        <v>196</v>
      </c>
      <c r="E129" s="5"/>
      <c r="F129" s="104">
        <v>65.39999999999999</v>
      </c>
      <c r="G129" s="7"/>
      <c r="H129" s="8"/>
      <c r="I129" s="110"/>
      <c r="J129" s="9"/>
      <c r="K129" s="10"/>
      <c r="L129" s="7"/>
      <c r="M129" s="7"/>
      <c r="N129" s="7"/>
    </row>
    <row r="130" spans="1:14" s="3" customFormat="1" ht="22.5" hidden="1" outlineLevel="3">
      <c r="A130" s="4"/>
      <c r="B130" s="5"/>
      <c r="C130" s="5"/>
      <c r="D130" s="6" t="s">
        <v>397</v>
      </c>
      <c r="E130" s="5"/>
      <c r="F130" s="104">
        <v>-33</v>
      </c>
      <c r="G130" s="7"/>
      <c r="H130" s="8"/>
      <c r="I130" s="110"/>
      <c r="J130" s="9"/>
      <c r="K130" s="10"/>
      <c r="L130" s="7"/>
      <c r="M130" s="7"/>
      <c r="N130" s="7"/>
    </row>
    <row r="131" spans="1:14" s="3" customFormat="1" ht="22.5" hidden="1" outlineLevel="3">
      <c r="A131" s="4"/>
      <c r="B131" s="5"/>
      <c r="C131" s="5"/>
      <c r="D131" s="6" t="s">
        <v>268</v>
      </c>
      <c r="E131" s="5"/>
      <c r="F131" s="104">
        <v>331.8</v>
      </c>
      <c r="G131" s="7"/>
      <c r="H131" s="8"/>
      <c r="I131" s="110"/>
      <c r="J131" s="9"/>
      <c r="K131" s="10"/>
      <c r="L131" s="7"/>
      <c r="M131" s="7"/>
      <c r="N131" s="7"/>
    </row>
    <row r="132" spans="1:14" s="3" customFormat="1" ht="22.5" hidden="1" outlineLevel="3">
      <c r="A132" s="4"/>
      <c r="B132" s="5"/>
      <c r="C132" s="5"/>
      <c r="D132" s="6" t="s">
        <v>264</v>
      </c>
      <c r="E132" s="5"/>
      <c r="F132" s="104">
        <v>83.18</v>
      </c>
      <c r="G132" s="7"/>
      <c r="H132" s="8"/>
      <c r="I132" s="110"/>
      <c r="J132" s="9"/>
      <c r="K132" s="10"/>
      <c r="L132" s="7"/>
      <c r="M132" s="7"/>
      <c r="N132" s="7"/>
    </row>
    <row r="133" spans="1:14" s="3" customFormat="1" ht="22.5" hidden="1" outlineLevel="3">
      <c r="A133" s="4"/>
      <c r="B133" s="5"/>
      <c r="C133" s="5"/>
      <c r="D133" s="6" t="s">
        <v>258</v>
      </c>
      <c r="E133" s="5"/>
      <c r="F133" s="104">
        <v>216.38</v>
      </c>
      <c r="G133" s="7"/>
      <c r="H133" s="8"/>
      <c r="I133" s="110"/>
      <c r="J133" s="9"/>
      <c r="K133" s="10"/>
      <c r="L133" s="7"/>
      <c r="M133" s="7"/>
      <c r="N133" s="7"/>
    </row>
    <row r="134" spans="1:14" s="3" customFormat="1" ht="11.25" hidden="1" outlineLevel="3">
      <c r="A134" s="4"/>
      <c r="B134" s="5"/>
      <c r="C134" s="5"/>
      <c r="D134" s="6" t="s">
        <v>197</v>
      </c>
      <c r="E134" s="5"/>
      <c r="F134" s="104">
        <v>65.39999999999999</v>
      </c>
      <c r="G134" s="7"/>
      <c r="H134" s="8"/>
      <c r="I134" s="110"/>
      <c r="J134" s="9"/>
      <c r="K134" s="10"/>
      <c r="L134" s="7"/>
      <c r="M134" s="7"/>
      <c r="N134" s="7"/>
    </row>
    <row r="135" spans="1:14" s="3" customFormat="1" ht="22.5" hidden="1" outlineLevel="3">
      <c r="A135" s="4"/>
      <c r="B135" s="5"/>
      <c r="C135" s="5"/>
      <c r="D135" s="6" t="s">
        <v>405</v>
      </c>
      <c r="E135" s="5"/>
      <c r="F135" s="104">
        <v>-43.5</v>
      </c>
      <c r="G135" s="7"/>
      <c r="H135" s="8"/>
      <c r="I135" s="110"/>
      <c r="J135" s="9"/>
      <c r="K135" s="10"/>
      <c r="L135" s="7"/>
      <c r="M135" s="7"/>
      <c r="N135" s="7"/>
    </row>
    <row r="136" spans="1:14" ht="11.25" outlineLevel="2" collapsed="1">
      <c r="A136" s="49">
        <v>12</v>
      </c>
      <c r="B136" s="50" t="s">
        <v>6</v>
      </c>
      <c r="C136" s="51" t="s">
        <v>108</v>
      </c>
      <c r="D136" s="52" t="s">
        <v>409</v>
      </c>
      <c r="E136" s="50" t="s">
        <v>7</v>
      </c>
      <c r="F136" s="103">
        <v>76.5</v>
      </c>
      <c r="G136" s="54">
        <v>0</v>
      </c>
      <c r="H136" s="53">
        <f>F136*(1+G136/100)</f>
        <v>76.5</v>
      </c>
      <c r="I136" s="109"/>
      <c r="J136" s="55">
        <f>H136*I136</f>
        <v>0</v>
      </c>
      <c r="K136" s="56"/>
      <c r="L136" s="57">
        <f>H136*K136</f>
        <v>0</v>
      </c>
      <c r="M136" s="56">
        <v>0.068</v>
      </c>
      <c r="N136" s="57">
        <f>H136*M136</f>
        <v>5.202</v>
      </c>
    </row>
    <row r="137" spans="1:14" s="3" customFormat="1" ht="11.25" hidden="1" outlineLevel="3">
      <c r="A137" s="4"/>
      <c r="B137" s="5"/>
      <c r="C137" s="5"/>
      <c r="D137" s="6" t="s">
        <v>251</v>
      </c>
      <c r="E137" s="5"/>
      <c r="F137" s="104">
        <v>33</v>
      </c>
      <c r="G137" s="7"/>
      <c r="H137" s="8"/>
      <c r="I137" s="110"/>
      <c r="J137" s="9"/>
      <c r="K137" s="10"/>
      <c r="L137" s="7"/>
      <c r="M137" s="7"/>
      <c r="N137" s="7"/>
    </row>
    <row r="138" spans="1:14" s="3" customFormat="1" ht="22.5" hidden="1" outlineLevel="3">
      <c r="A138" s="4"/>
      <c r="B138" s="5"/>
      <c r="C138" s="5"/>
      <c r="D138" s="6" t="s">
        <v>254</v>
      </c>
      <c r="E138" s="5"/>
      <c r="F138" s="104">
        <v>43.5</v>
      </c>
      <c r="G138" s="7"/>
      <c r="H138" s="8"/>
      <c r="I138" s="110"/>
      <c r="J138" s="9"/>
      <c r="K138" s="10"/>
      <c r="L138" s="7"/>
      <c r="M138" s="7"/>
      <c r="N138" s="7"/>
    </row>
    <row r="139" spans="1:14" ht="11.25" outlineLevel="2">
      <c r="A139" s="49">
        <v>13</v>
      </c>
      <c r="B139" s="50" t="s">
        <v>6</v>
      </c>
      <c r="C139" s="51" t="s">
        <v>146</v>
      </c>
      <c r="D139" s="52" t="s">
        <v>429</v>
      </c>
      <c r="E139" s="50" t="s">
        <v>13</v>
      </c>
      <c r="F139" s="103">
        <v>1</v>
      </c>
      <c r="G139" s="54">
        <v>0</v>
      </c>
      <c r="H139" s="53">
        <f>F139*(1+G139/100)</f>
        <v>1</v>
      </c>
      <c r="I139" s="109"/>
      <c r="J139" s="55">
        <f>H139*I139</f>
        <v>0</v>
      </c>
      <c r="K139" s="56"/>
      <c r="L139" s="57">
        <f>H139*K139</f>
        <v>0</v>
      </c>
      <c r="M139" s="56"/>
      <c r="N139" s="57">
        <f>H139*M139</f>
        <v>0</v>
      </c>
    </row>
    <row r="140" spans="1:14" ht="22.5" outlineLevel="2">
      <c r="A140" s="49">
        <v>14</v>
      </c>
      <c r="B140" s="50" t="s">
        <v>6</v>
      </c>
      <c r="C140" s="51" t="s">
        <v>149</v>
      </c>
      <c r="D140" s="52" t="s">
        <v>470</v>
      </c>
      <c r="E140" s="50" t="s">
        <v>19</v>
      </c>
      <c r="F140" s="103">
        <v>1</v>
      </c>
      <c r="G140" s="54"/>
      <c r="H140" s="53">
        <f>F140*(1+G140/100)</f>
        <v>1</v>
      </c>
      <c r="I140" s="109"/>
      <c r="J140" s="55">
        <f>H140*I140</f>
        <v>0</v>
      </c>
      <c r="K140" s="56"/>
      <c r="L140" s="57">
        <f>H140*K140</f>
        <v>0</v>
      </c>
      <c r="M140" s="56">
        <v>0.9</v>
      </c>
      <c r="N140" s="57">
        <f>H140*M140</f>
        <v>0.9</v>
      </c>
    </row>
    <row r="141" spans="1:14" ht="22.5" outlineLevel="2">
      <c r="A141" s="49">
        <v>15</v>
      </c>
      <c r="B141" s="50" t="s">
        <v>6</v>
      </c>
      <c r="C141" s="51" t="s">
        <v>150</v>
      </c>
      <c r="D141" s="52" t="s">
        <v>436</v>
      </c>
      <c r="E141" s="50" t="s">
        <v>19</v>
      </c>
      <c r="F141" s="103">
        <v>1</v>
      </c>
      <c r="G141" s="54"/>
      <c r="H141" s="53">
        <f>F141*(1+G141/100)</f>
        <v>1</v>
      </c>
      <c r="I141" s="109"/>
      <c r="J141" s="55">
        <f>H141*I141</f>
        <v>0</v>
      </c>
      <c r="K141" s="56"/>
      <c r="L141" s="57">
        <f>H141*K141</f>
        <v>0</v>
      </c>
      <c r="M141" s="56">
        <v>0.55</v>
      </c>
      <c r="N141" s="57">
        <f>H141*M141</f>
        <v>0.55</v>
      </c>
    </row>
    <row r="142" spans="1:14" s="65" customFormat="1" ht="12.75" customHeight="1" outlineLevel="2">
      <c r="A142" s="58"/>
      <c r="B142" s="59"/>
      <c r="C142" s="59"/>
      <c r="D142" s="60"/>
      <c r="E142" s="59"/>
      <c r="F142" s="105"/>
      <c r="G142" s="62"/>
      <c r="H142" s="61"/>
      <c r="I142" s="111"/>
      <c r="J142" s="63"/>
      <c r="K142" s="64"/>
      <c r="L142" s="62"/>
      <c r="M142" s="62"/>
      <c r="N142" s="62"/>
    </row>
    <row r="143" spans="1:14" s="48" customFormat="1" ht="16.5" customHeight="1" outlineLevel="1">
      <c r="A143" s="41"/>
      <c r="B143" s="32"/>
      <c r="C143" s="42"/>
      <c r="D143" s="42" t="s">
        <v>222</v>
      </c>
      <c r="E143" s="32"/>
      <c r="F143" s="102"/>
      <c r="G143" s="44"/>
      <c r="H143" s="43"/>
      <c r="I143" s="108"/>
      <c r="J143" s="45">
        <f>SUBTOTAL(9,J144:J151)</f>
        <v>0</v>
      </c>
      <c r="K143" s="46"/>
      <c r="L143" s="47">
        <f>SUBTOTAL(9,L144:L151)</f>
        <v>0</v>
      </c>
      <c r="M143" s="44"/>
      <c r="N143" s="47">
        <f>SUBTOTAL(9,N144:N151)</f>
        <v>0</v>
      </c>
    </row>
    <row r="144" spans="1:14" ht="22.5" outlineLevel="2">
      <c r="A144" s="49">
        <v>1</v>
      </c>
      <c r="B144" s="50" t="s">
        <v>6</v>
      </c>
      <c r="C144" s="51" t="s">
        <v>109</v>
      </c>
      <c r="D144" s="52" t="s">
        <v>458</v>
      </c>
      <c r="E144" s="50" t="s">
        <v>3</v>
      </c>
      <c r="F144" s="103">
        <v>38.757918599999996</v>
      </c>
      <c r="G144" s="54">
        <v>0</v>
      </c>
      <c r="H144" s="53">
        <f>F144*(1+G144/100)</f>
        <v>38.757918599999996</v>
      </c>
      <c r="I144" s="109"/>
      <c r="J144" s="55">
        <f>H144*I144</f>
        <v>0</v>
      </c>
      <c r="K144" s="56"/>
      <c r="L144" s="57">
        <f>H144*K144</f>
        <v>0</v>
      </c>
      <c r="M144" s="56"/>
      <c r="N144" s="57">
        <f>H144*M144</f>
        <v>0</v>
      </c>
    </row>
    <row r="145" spans="1:14" ht="11.25" outlineLevel="2">
      <c r="A145" s="49">
        <v>2</v>
      </c>
      <c r="B145" s="50" t="s">
        <v>6</v>
      </c>
      <c r="C145" s="51" t="s">
        <v>110</v>
      </c>
      <c r="D145" s="52" t="s">
        <v>286</v>
      </c>
      <c r="E145" s="50" t="s">
        <v>2</v>
      </c>
      <c r="F145" s="103">
        <v>9.5</v>
      </c>
      <c r="G145" s="54">
        <v>0</v>
      </c>
      <c r="H145" s="53">
        <f>F145*(1+G145/100)</f>
        <v>9.5</v>
      </c>
      <c r="I145" s="109"/>
      <c r="J145" s="55">
        <f>H145*I145</f>
        <v>0</v>
      </c>
      <c r="K145" s="56"/>
      <c r="L145" s="57">
        <f>H145*K145</f>
        <v>0</v>
      </c>
      <c r="M145" s="56"/>
      <c r="N145" s="57">
        <f>H145*M145</f>
        <v>0</v>
      </c>
    </row>
    <row r="146" spans="1:14" ht="11.25" outlineLevel="2" collapsed="1">
      <c r="A146" s="49">
        <v>3</v>
      </c>
      <c r="B146" s="50" t="s">
        <v>6</v>
      </c>
      <c r="C146" s="51" t="s">
        <v>111</v>
      </c>
      <c r="D146" s="52" t="s">
        <v>377</v>
      </c>
      <c r="E146" s="50" t="s">
        <v>2</v>
      </c>
      <c r="F146" s="103">
        <v>190</v>
      </c>
      <c r="G146" s="54">
        <v>0</v>
      </c>
      <c r="H146" s="53">
        <f>F146*(1+G146/100)</f>
        <v>190</v>
      </c>
      <c r="I146" s="109"/>
      <c r="J146" s="55">
        <f>H146*I146</f>
        <v>0</v>
      </c>
      <c r="K146" s="56"/>
      <c r="L146" s="57">
        <f>H146*K146</f>
        <v>0</v>
      </c>
      <c r="M146" s="56"/>
      <c r="N146" s="57">
        <f>H146*M146</f>
        <v>0</v>
      </c>
    </row>
    <row r="147" spans="1:14" s="3" customFormat="1" ht="11.25" hidden="1" outlineLevel="3">
      <c r="A147" s="4"/>
      <c r="B147" s="5"/>
      <c r="C147" s="5"/>
      <c r="D147" s="6" t="s">
        <v>248</v>
      </c>
      <c r="E147" s="5"/>
      <c r="F147" s="104">
        <v>190</v>
      </c>
      <c r="G147" s="7"/>
      <c r="H147" s="8"/>
      <c r="I147" s="110"/>
      <c r="J147" s="9"/>
      <c r="K147" s="10"/>
      <c r="L147" s="7"/>
      <c r="M147" s="7"/>
      <c r="N147" s="7"/>
    </row>
    <row r="148" spans="1:14" ht="22.5" outlineLevel="2" collapsed="1">
      <c r="A148" s="49">
        <v>4</v>
      </c>
      <c r="B148" s="50" t="s">
        <v>6</v>
      </c>
      <c r="C148" s="51" t="s">
        <v>148</v>
      </c>
      <c r="D148" s="52" t="s">
        <v>474</v>
      </c>
      <c r="E148" s="50" t="s">
        <v>124</v>
      </c>
      <c r="F148" s="103">
        <v>14.000266666666668</v>
      </c>
      <c r="G148" s="54"/>
      <c r="H148" s="53">
        <f>F148*(1+G148/100)</f>
        <v>14.000266666666668</v>
      </c>
      <c r="I148" s="109"/>
      <c r="J148" s="55">
        <f>H148*I148</f>
        <v>0</v>
      </c>
      <c r="K148" s="56"/>
      <c r="L148" s="57">
        <f>H148*K148</f>
        <v>0</v>
      </c>
      <c r="M148" s="56"/>
      <c r="N148" s="57">
        <f>H148*M148</f>
        <v>0</v>
      </c>
    </row>
    <row r="149" spans="1:14" s="3" customFormat="1" ht="11.25" hidden="1" outlineLevel="3">
      <c r="A149" s="4"/>
      <c r="B149" s="5"/>
      <c r="C149" s="5"/>
      <c r="D149" s="6" t="s">
        <v>214</v>
      </c>
      <c r="E149" s="5"/>
      <c r="F149" s="104">
        <v>14.000266666666668</v>
      </c>
      <c r="G149" s="7"/>
      <c r="H149" s="8"/>
      <c r="I149" s="110"/>
      <c r="J149" s="9"/>
      <c r="K149" s="10"/>
      <c r="L149" s="7"/>
      <c r="M149" s="7"/>
      <c r="N149" s="7"/>
    </row>
    <row r="150" spans="1:14" ht="11.25" outlineLevel="2">
      <c r="A150" s="49">
        <v>5</v>
      </c>
      <c r="B150" s="50" t="s">
        <v>6</v>
      </c>
      <c r="C150" s="51" t="s">
        <v>112</v>
      </c>
      <c r="D150" s="52" t="s">
        <v>287</v>
      </c>
      <c r="E150" s="50" t="s">
        <v>3</v>
      </c>
      <c r="F150" s="103">
        <v>17.025329339999995</v>
      </c>
      <c r="G150" s="54">
        <v>0</v>
      </c>
      <c r="H150" s="53">
        <f>F150*(1+G150/100)</f>
        <v>17.025329339999995</v>
      </c>
      <c r="I150" s="109"/>
      <c r="J150" s="55">
        <f>H150*I150</f>
        <v>0</v>
      </c>
      <c r="K150" s="56"/>
      <c r="L150" s="57">
        <f>H150*K150</f>
        <v>0</v>
      </c>
      <c r="M150" s="56"/>
      <c r="N150" s="57">
        <f>H150*M150</f>
        <v>0</v>
      </c>
    </row>
    <row r="151" spans="1:14" s="65" customFormat="1" ht="12.75" customHeight="1" outlineLevel="2">
      <c r="A151" s="58"/>
      <c r="B151" s="59"/>
      <c r="C151" s="59"/>
      <c r="D151" s="60"/>
      <c r="E151" s="59"/>
      <c r="F151" s="105"/>
      <c r="G151" s="62"/>
      <c r="H151" s="61"/>
      <c r="I151" s="111"/>
      <c r="J151" s="63"/>
      <c r="K151" s="64"/>
      <c r="L151" s="62"/>
      <c r="M151" s="62"/>
      <c r="N151" s="62"/>
    </row>
    <row r="152" spans="1:14" s="48" customFormat="1" ht="16.5" customHeight="1" outlineLevel="1">
      <c r="A152" s="41"/>
      <c r="B152" s="32"/>
      <c r="C152" s="42"/>
      <c r="D152" s="42" t="s">
        <v>234</v>
      </c>
      <c r="E152" s="32"/>
      <c r="F152" s="102"/>
      <c r="G152" s="44"/>
      <c r="H152" s="43"/>
      <c r="I152" s="108"/>
      <c r="J152" s="45">
        <f>SUBTOTAL(9,J153:J157)</f>
        <v>0</v>
      </c>
      <c r="K152" s="46"/>
      <c r="L152" s="47"/>
      <c r="M152" s="44"/>
      <c r="N152" s="47">
        <f>SUBTOTAL(9,N153:N157)</f>
        <v>0</v>
      </c>
    </row>
    <row r="153" spans="1:14" ht="22.5" outlineLevel="2" collapsed="1">
      <c r="A153" s="49">
        <v>1</v>
      </c>
      <c r="B153" s="50" t="s">
        <v>6</v>
      </c>
      <c r="C153" s="51" t="s">
        <v>128</v>
      </c>
      <c r="D153" s="52" t="s">
        <v>479</v>
      </c>
      <c r="E153" s="50" t="s">
        <v>7</v>
      </c>
      <c r="F153" s="103">
        <v>30.169999999999995</v>
      </c>
      <c r="G153" s="54"/>
      <c r="H153" s="53">
        <f>F153*(1+G153/100)</f>
        <v>30.169999999999995</v>
      </c>
      <c r="I153" s="109"/>
      <c r="J153" s="55">
        <f>H153*I153</f>
        <v>0</v>
      </c>
      <c r="K153" s="56"/>
      <c r="L153" s="57"/>
      <c r="M153" s="56"/>
      <c r="N153" s="57">
        <f>H153*M153</f>
        <v>0</v>
      </c>
    </row>
    <row r="154" spans="1:14" s="3" customFormat="1" ht="22.5" hidden="1" outlineLevel="3">
      <c r="A154" s="4"/>
      <c r="B154" s="5"/>
      <c r="C154" s="5"/>
      <c r="D154" s="6" t="s">
        <v>427</v>
      </c>
      <c r="E154" s="5"/>
      <c r="F154" s="104">
        <v>15.189999999999998</v>
      </c>
      <c r="G154" s="7"/>
      <c r="H154" s="8"/>
      <c r="I154" s="110"/>
      <c r="J154" s="9"/>
      <c r="K154" s="10"/>
      <c r="L154" s="7"/>
      <c r="M154" s="7"/>
      <c r="N154" s="7"/>
    </row>
    <row r="155" spans="1:14" s="3" customFormat="1" ht="22.5" hidden="1" outlineLevel="3">
      <c r="A155" s="4"/>
      <c r="B155" s="5"/>
      <c r="C155" s="5"/>
      <c r="D155" s="6" t="s">
        <v>396</v>
      </c>
      <c r="E155" s="5"/>
      <c r="F155" s="104">
        <v>14.979999999999999</v>
      </c>
      <c r="G155" s="7"/>
      <c r="H155" s="8"/>
      <c r="I155" s="110"/>
      <c r="J155" s="9"/>
      <c r="K155" s="10"/>
      <c r="L155" s="7"/>
      <c r="M155" s="7"/>
      <c r="N155" s="7"/>
    </row>
    <row r="156" spans="1:14" ht="22.5" outlineLevel="2">
      <c r="A156" s="49">
        <v>2</v>
      </c>
      <c r="B156" s="50" t="s">
        <v>6</v>
      </c>
      <c r="C156" s="51" t="s">
        <v>113</v>
      </c>
      <c r="D156" s="52" t="s">
        <v>442</v>
      </c>
      <c r="E156" s="50" t="s">
        <v>0</v>
      </c>
      <c r="F156" s="103">
        <v>3.21</v>
      </c>
      <c r="G156" s="54">
        <v>0</v>
      </c>
      <c r="H156" s="53">
        <f>F156*(1+G156/100)</f>
        <v>3.21</v>
      </c>
      <c r="I156" s="109">
        <f>SUM(J153)/100</f>
        <v>0</v>
      </c>
      <c r="J156" s="55">
        <f>H156*I156</f>
        <v>0</v>
      </c>
      <c r="K156" s="56"/>
      <c r="L156" s="57"/>
      <c r="M156" s="56"/>
      <c r="N156" s="57">
        <f>H156*M156</f>
        <v>0</v>
      </c>
    </row>
    <row r="157" spans="1:14" s="65" customFormat="1" ht="12.75" customHeight="1" outlineLevel="2">
      <c r="A157" s="58"/>
      <c r="B157" s="59"/>
      <c r="C157" s="59"/>
      <c r="D157" s="60"/>
      <c r="E157" s="59"/>
      <c r="F157" s="105"/>
      <c r="G157" s="62"/>
      <c r="H157" s="61"/>
      <c r="I157" s="111"/>
      <c r="J157" s="63"/>
      <c r="K157" s="64"/>
      <c r="L157" s="62"/>
      <c r="M157" s="62"/>
      <c r="N157" s="62"/>
    </row>
    <row r="158" spans="1:14" s="48" customFormat="1" ht="16.5" customHeight="1" outlineLevel="1">
      <c r="A158" s="41"/>
      <c r="B158" s="32"/>
      <c r="C158" s="42"/>
      <c r="D158" s="42" t="s">
        <v>235</v>
      </c>
      <c r="E158" s="32"/>
      <c r="F158" s="102"/>
      <c r="G158" s="44"/>
      <c r="H158" s="43"/>
      <c r="I158" s="108"/>
      <c r="J158" s="45">
        <f>SUBTOTAL(9,J159:J179)</f>
        <v>0</v>
      </c>
      <c r="K158" s="46"/>
      <c r="L158" s="47"/>
      <c r="M158" s="44"/>
      <c r="N158" s="47">
        <f>SUBTOTAL(9,N159:N179)</f>
        <v>0</v>
      </c>
    </row>
    <row r="159" spans="1:14" ht="11.25" outlineLevel="2" collapsed="1">
      <c r="A159" s="49">
        <v>1</v>
      </c>
      <c r="B159" s="50" t="s">
        <v>6</v>
      </c>
      <c r="C159" s="51" t="s">
        <v>41</v>
      </c>
      <c r="D159" s="52" t="s">
        <v>307</v>
      </c>
      <c r="E159" s="50" t="s">
        <v>14</v>
      </c>
      <c r="F159" s="103">
        <v>2</v>
      </c>
      <c r="G159" s="54">
        <v>0</v>
      </c>
      <c r="H159" s="53">
        <f>F159*(1+G159/100)</f>
        <v>2</v>
      </c>
      <c r="I159" s="109"/>
      <c r="J159" s="55">
        <f>H159*I159</f>
        <v>0</v>
      </c>
      <c r="K159" s="56"/>
      <c r="L159" s="57"/>
      <c r="M159" s="56"/>
      <c r="N159" s="57">
        <f>H159*M159</f>
        <v>0</v>
      </c>
    </row>
    <row r="160" spans="1:14" s="3" customFormat="1" ht="11.25" hidden="1" outlineLevel="3">
      <c r="A160" s="4"/>
      <c r="B160" s="5"/>
      <c r="C160" s="5"/>
      <c r="D160" s="6" t="s">
        <v>170</v>
      </c>
      <c r="E160" s="5"/>
      <c r="F160" s="104">
        <v>2</v>
      </c>
      <c r="G160" s="7"/>
      <c r="H160" s="8"/>
      <c r="I160" s="110"/>
      <c r="J160" s="9"/>
      <c r="K160" s="10"/>
      <c r="L160" s="7"/>
      <c r="M160" s="7"/>
      <c r="N160" s="7"/>
    </row>
    <row r="161" spans="1:14" ht="11.25" outlineLevel="2" collapsed="1">
      <c r="A161" s="49">
        <v>2</v>
      </c>
      <c r="B161" s="50" t="s">
        <v>6</v>
      </c>
      <c r="C161" s="51" t="s">
        <v>42</v>
      </c>
      <c r="D161" s="52" t="s">
        <v>342</v>
      </c>
      <c r="E161" s="50" t="s">
        <v>2</v>
      </c>
      <c r="F161" s="103">
        <v>25</v>
      </c>
      <c r="G161" s="54">
        <v>0</v>
      </c>
      <c r="H161" s="53">
        <f>F161*(1+G161/100)</f>
        <v>25</v>
      </c>
      <c r="I161" s="109"/>
      <c r="J161" s="55">
        <f>H161*I161</f>
        <v>0</v>
      </c>
      <c r="K161" s="56"/>
      <c r="L161" s="57"/>
      <c r="M161" s="56"/>
      <c r="N161" s="57">
        <f>H161*M161</f>
        <v>0</v>
      </c>
    </row>
    <row r="162" spans="1:14" s="3" customFormat="1" ht="11.25" hidden="1" outlineLevel="3">
      <c r="A162" s="4"/>
      <c r="B162" s="5"/>
      <c r="C162" s="5"/>
      <c r="D162" s="6" t="s">
        <v>174</v>
      </c>
      <c r="E162" s="5"/>
      <c r="F162" s="104">
        <v>25</v>
      </c>
      <c r="G162" s="7"/>
      <c r="H162" s="8"/>
      <c r="I162" s="110"/>
      <c r="J162" s="9"/>
      <c r="K162" s="10"/>
      <c r="L162" s="7"/>
      <c r="M162" s="7"/>
      <c r="N162" s="7"/>
    </row>
    <row r="163" spans="1:14" ht="11.25" outlineLevel="2" collapsed="1">
      <c r="A163" s="49">
        <v>3</v>
      </c>
      <c r="B163" s="50" t="s">
        <v>6</v>
      </c>
      <c r="C163" s="51" t="s">
        <v>43</v>
      </c>
      <c r="D163" s="52" t="s">
        <v>343</v>
      </c>
      <c r="E163" s="50" t="s">
        <v>2</v>
      </c>
      <c r="F163" s="103">
        <v>15</v>
      </c>
      <c r="G163" s="54">
        <v>0</v>
      </c>
      <c r="H163" s="53">
        <f>F163*(1+G163/100)</f>
        <v>15</v>
      </c>
      <c r="I163" s="109"/>
      <c r="J163" s="55">
        <f>H163*I163</f>
        <v>0</v>
      </c>
      <c r="K163" s="56"/>
      <c r="L163" s="57"/>
      <c r="M163" s="56"/>
      <c r="N163" s="57">
        <f>H163*M163</f>
        <v>0</v>
      </c>
    </row>
    <row r="164" spans="1:14" s="3" customFormat="1" ht="11.25" hidden="1" outlineLevel="3">
      <c r="A164" s="4"/>
      <c r="B164" s="5"/>
      <c r="C164" s="5"/>
      <c r="D164" s="6" t="s">
        <v>173</v>
      </c>
      <c r="E164" s="5"/>
      <c r="F164" s="104">
        <v>15</v>
      </c>
      <c r="G164" s="7"/>
      <c r="H164" s="8"/>
      <c r="I164" s="110"/>
      <c r="J164" s="9"/>
      <c r="K164" s="10"/>
      <c r="L164" s="7"/>
      <c r="M164" s="7"/>
      <c r="N164" s="7"/>
    </row>
    <row r="165" spans="1:14" ht="11.25" outlineLevel="2" collapsed="1">
      <c r="A165" s="49">
        <v>4</v>
      </c>
      <c r="B165" s="50" t="s">
        <v>6</v>
      </c>
      <c r="C165" s="51" t="s">
        <v>44</v>
      </c>
      <c r="D165" s="52" t="s">
        <v>348</v>
      </c>
      <c r="E165" s="50" t="s">
        <v>2</v>
      </c>
      <c r="F165" s="103">
        <v>28</v>
      </c>
      <c r="G165" s="54">
        <v>0</v>
      </c>
      <c r="H165" s="53">
        <f>F165*(1+G165/100)</f>
        <v>28</v>
      </c>
      <c r="I165" s="109"/>
      <c r="J165" s="55">
        <f>H165*I165</f>
        <v>0</v>
      </c>
      <c r="K165" s="56"/>
      <c r="L165" s="57"/>
      <c r="M165" s="56"/>
      <c r="N165" s="57">
        <f>H165*M165</f>
        <v>0</v>
      </c>
    </row>
    <row r="166" spans="1:14" s="3" customFormat="1" ht="11.25" hidden="1" outlineLevel="3">
      <c r="A166" s="4"/>
      <c r="B166" s="5"/>
      <c r="C166" s="5"/>
      <c r="D166" s="6" t="s">
        <v>175</v>
      </c>
      <c r="E166" s="5"/>
      <c r="F166" s="104">
        <v>28</v>
      </c>
      <c r="G166" s="7"/>
      <c r="H166" s="8"/>
      <c r="I166" s="110"/>
      <c r="J166" s="9"/>
      <c r="K166" s="10"/>
      <c r="L166" s="7"/>
      <c r="M166" s="7"/>
      <c r="N166" s="7"/>
    </row>
    <row r="167" spans="1:14" ht="11.25" outlineLevel="2" collapsed="1">
      <c r="A167" s="49">
        <v>5</v>
      </c>
      <c r="B167" s="50" t="s">
        <v>6</v>
      </c>
      <c r="C167" s="51" t="s">
        <v>45</v>
      </c>
      <c r="D167" s="52" t="s">
        <v>308</v>
      </c>
      <c r="E167" s="50" t="s">
        <v>14</v>
      </c>
      <c r="F167" s="103">
        <v>11</v>
      </c>
      <c r="G167" s="54">
        <v>0</v>
      </c>
      <c r="H167" s="53">
        <f>F167*(1+G167/100)</f>
        <v>11</v>
      </c>
      <c r="I167" s="109"/>
      <c r="J167" s="55">
        <f>H167*I167</f>
        <v>0</v>
      </c>
      <c r="K167" s="56"/>
      <c r="L167" s="57"/>
      <c r="M167" s="56"/>
      <c r="N167" s="57">
        <f>H167*M167</f>
        <v>0</v>
      </c>
    </row>
    <row r="168" spans="1:14" s="3" customFormat="1" ht="22.5" hidden="1" outlineLevel="3">
      <c r="A168" s="4"/>
      <c r="B168" s="5"/>
      <c r="C168" s="5"/>
      <c r="D168" s="6" t="s">
        <v>370</v>
      </c>
      <c r="E168" s="5"/>
      <c r="F168" s="104">
        <v>11</v>
      </c>
      <c r="G168" s="7"/>
      <c r="H168" s="8"/>
      <c r="I168" s="110"/>
      <c r="J168" s="9"/>
      <c r="K168" s="10"/>
      <c r="L168" s="7"/>
      <c r="M168" s="7"/>
      <c r="N168" s="7"/>
    </row>
    <row r="169" spans="1:14" ht="11.25" outlineLevel="2" collapsed="1">
      <c r="A169" s="49">
        <v>6</v>
      </c>
      <c r="B169" s="50" t="s">
        <v>6</v>
      </c>
      <c r="C169" s="51" t="s">
        <v>46</v>
      </c>
      <c r="D169" s="52" t="s">
        <v>311</v>
      </c>
      <c r="E169" s="50" t="s">
        <v>14</v>
      </c>
      <c r="F169" s="103">
        <v>4</v>
      </c>
      <c r="G169" s="54">
        <v>0</v>
      </c>
      <c r="H169" s="53">
        <f>F169*(1+G169/100)</f>
        <v>4</v>
      </c>
      <c r="I169" s="109"/>
      <c r="J169" s="55">
        <f>H169*I169</f>
        <v>0</v>
      </c>
      <c r="K169" s="56"/>
      <c r="L169" s="57"/>
      <c r="M169" s="56"/>
      <c r="N169" s="57">
        <f>H169*M169</f>
        <v>0</v>
      </c>
    </row>
    <row r="170" spans="1:14" s="3" customFormat="1" ht="11.25" hidden="1" outlineLevel="3">
      <c r="A170" s="4"/>
      <c r="B170" s="5"/>
      <c r="C170" s="5"/>
      <c r="D170" s="6" t="s">
        <v>177</v>
      </c>
      <c r="E170" s="5"/>
      <c r="F170" s="104">
        <v>4</v>
      </c>
      <c r="G170" s="7"/>
      <c r="H170" s="8"/>
      <c r="I170" s="110"/>
      <c r="J170" s="9"/>
      <c r="K170" s="10"/>
      <c r="L170" s="7"/>
      <c r="M170" s="7"/>
      <c r="N170" s="7"/>
    </row>
    <row r="171" spans="1:14" ht="22.5" outlineLevel="2" collapsed="1">
      <c r="A171" s="49">
        <v>7</v>
      </c>
      <c r="B171" s="50" t="s">
        <v>6</v>
      </c>
      <c r="C171" s="51" t="s">
        <v>47</v>
      </c>
      <c r="D171" s="52" t="s">
        <v>445</v>
      </c>
      <c r="E171" s="50" t="s">
        <v>14</v>
      </c>
      <c r="F171" s="103">
        <v>2</v>
      </c>
      <c r="G171" s="54">
        <v>0</v>
      </c>
      <c r="H171" s="53">
        <f>F171*(1+G171/100)</f>
        <v>2</v>
      </c>
      <c r="I171" s="109"/>
      <c r="J171" s="55">
        <f>H171*I171</f>
        <v>0</v>
      </c>
      <c r="K171" s="56"/>
      <c r="L171" s="57"/>
      <c r="M171" s="56"/>
      <c r="N171" s="57">
        <f>H171*M171</f>
        <v>0</v>
      </c>
    </row>
    <row r="172" spans="1:14" s="3" customFormat="1" ht="11.25" hidden="1" outlineLevel="3">
      <c r="A172" s="4"/>
      <c r="B172" s="5"/>
      <c r="C172" s="5"/>
      <c r="D172" s="6" t="s">
        <v>170</v>
      </c>
      <c r="E172" s="5"/>
      <c r="F172" s="104">
        <v>2</v>
      </c>
      <c r="G172" s="7"/>
      <c r="H172" s="8"/>
      <c r="I172" s="110"/>
      <c r="J172" s="9"/>
      <c r="K172" s="10"/>
      <c r="L172" s="7"/>
      <c r="M172" s="7"/>
      <c r="N172" s="7"/>
    </row>
    <row r="173" spans="1:14" ht="11.25" outlineLevel="2" collapsed="1">
      <c r="A173" s="49">
        <v>8</v>
      </c>
      <c r="B173" s="50" t="s">
        <v>6</v>
      </c>
      <c r="C173" s="51" t="s">
        <v>130</v>
      </c>
      <c r="D173" s="52" t="s">
        <v>419</v>
      </c>
      <c r="E173" s="50" t="s">
        <v>14</v>
      </c>
      <c r="F173" s="103">
        <v>6</v>
      </c>
      <c r="G173" s="54">
        <v>0</v>
      </c>
      <c r="H173" s="53">
        <f>F173*(1+G173/100)</f>
        <v>6</v>
      </c>
      <c r="I173" s="109"/>
      <c r="J173" s="55">
        <f>H173*I173</f>
        <v>0</v>
      </c>
      <c r="K173" s="56"/>
      <c r="L173" s="57"/>
      <c r="M173" s="56"/>
      <c r="N173" s="57">
        <f>H173*M173</f>
        <v>0</v>
      </c>
    </row>
    <row r="174" spans="1:14" s="3" customFormat="1" ht="11.25" hidden="1" outlineLevel="3">
      <c r="A174" s="4"/>
      <c r="B174" s="5"/>
      <c r="C174" s="5"/>
      <c r="D174" s="6" t="s">
        <v>172</v>
      </c>
      <c r="E174" s="5"/>
      <c r="F174" s="104">
        <v>6</v>
      </c>
      <c r="G174" s="7"/>
      <c r="H174" s="8"/>
      <c r="I174" s="110"/>
      <c r="J174" s="9"/>
      <c r="K174" s="10"/>
      <c r="L174" s="7"/>
      <c r="M174" s="7"/>
      <c r="N174" s="7"/>
    </row>
    <row r="175" spans="1:14" ht="11.25" outlineLevel="2">
      <c r="A175" s="49">
        <v>9</v>
      </c>
      <c r="B175" s="50" t="s">
        <v>6</v>
      </c>
      <c r="C175" s="51" t="s">
        <v>129</v>
      </c>
      <c r="D175" s="52" t="s">
        <v>347</v>
      </c>
      <c r="E175" s="50" t="s">
        <v>13</v>
      </c>
      <c r="F175" s="103">
        <v>1</v>
      </c>
      <c r="G175" s="54">
        <v>0</v>
      </c>
      <c r="H175" s="53">
        <f>F175*(1+G175/100)</f>
        <v>1</v>
      </c>
      <c r="I175" s="109"/>
      <c r="J175" s="55">
        <f>H175*I175</f>
        <v>0</v>
      </c>
      <c r="K175" s="56"/>
      <c r="L175" s="57"/>
      <c r="M175" s="56"/>
      <c r="N175" s="57">
        <f>H175*M175</f>
        <v>0</v>
      </c>
    </row>
    <row r="176" spans="1:14" ht="11.25" outlineLevel="2" collapsed="1">
      <c r="A176" s="49">
        <v>10</v>
      </c>
      <c r="B176" s="50" t="s">
        <v>6</v>
      </c>
      <c r="C176" s="51" t="s">
        <v>48</v>
      </c>
      <c r="D176" s="52" t="s">
        <v>341</v>
      </c>
      <c r="E176" s="50" t="s">
        <v>2</v>
      </c>
      <c r="F176" s="103">
        <v>68</v>
      </c>
      <c r="G176" s="54">
        <v>0</v>
      </c>
      <c r="H176" s="53">
        <f>F176*(1+G176/100)</f>
        <v>68</v>
      </c>
      <c r="I176" s="109"/>
      <c r="J176" s="55">
        <f>H176*I176</f>
        <v>0</v>
      </c>
      <c r="K176" s="56"/>
      <c r="L176" s="57"/>
      <c r="M176" s="56"/>
      <c r="N176" s="57">
        <f>H176*M176</f>
        <v>0</v>
      </c>
    </row>
    <row r="177" spans="1:14" s="3" customFormat="1" ht="11.25" hidden="1" outlineLevel="3">
      <c r="A177" s="4"/>
      <c r="B177" s="5"/>
      <c r="C177" s="5"/>
      <c r="D177" s="6" t="s">
        <v>277</v>
      </c>
      <c r="E177" s="5"/>
      <c r="F177" s="104">
        <v>68</v>
      </c>
      <c r="G177" s="7"/>
      <c r="H177" s="8"/>
      <c r="I177" s="110"/>
      <c r="J177" s="9"/>
      <c r="K177" s="10"/>
      <c r="L177" s="7"/>
      <c r="M177" s="7"/>
      <c r="N177" s="7"/>
    </row>
    <row r="178" spans="1:14" ht="11.25" outlineLevel="2">
      <c r="A178" s="49">
        <v>11</v>
      </c>
      <c r="B178" s="50" t="s">
        <v>6</v>
      </c>
      <c r="C178" s="51" t="s">
        <v>114</v>
      </c>
      <c r="D178" s="52" t="s">
        <v>395</v>
      </c>
      <c r="E178" s="50" t="s">
        <v>0</v>
      </c>
      <c r="F178" s="103">
        <v>1.77</v>
      </c>
      <c r="G178" s="54">
        <v>0</v>
      </c>
      <c r="H178" s="53">
        <f>F178*(1+G178/100)</f>
        <v>1.77</v>
      </c>
      <c r="I178" s="109">
        <f>SUM(J159:J176)/100</f>
        <v>0</v>
      </c>
      <c r="J178" s="55">
        <f>H178*I178</f>
        <v>0</v>
      </c>
      <c r="K178" s="56"/>
      <c r="L178" s="57"/>
      <c r="M178" s="56"/>
      <c r="N178" s="57">
        <f>H178*M178</f>
        <v>0</v>
      </c>
    </row>
    <row r="179" spans="1:14" s="65" customFormat="1" ht="12.75" customHeight="1" outlineLevel="2">
      <c r="A179" s="58"/>
      <c r="B179" s="59"/>
      <c r="C179" s="59"/>
      <c r="D179" s="60"/>
      <c r="E179" s="59"/>
      <c r="F179" s="105"/>
      <c r="G179" s="62"/>
      <c r="H179" s="61"/>
      <c r="I179" s="111"/>
      <c r="J179" s="63"/>
      <c r="K179" s="64"/>
      <c r="L179" s="62"/>
      <c r="M179" s="62"/>
      <c r="N179" s="62"/>
    </row>
    <row r="180" spans="1:14" s="48" customFormat="1" ht="16.5" customHeight="1" outlineLevel="1">
      <c r="A180" s="41"/>
      <c r="B180" s="32"/>
      <c r="C180" s="42"/>
      <c r="D180" s="42" t="s">
        <v>223</v>
      </c>
      <c r="E180" s="32"/>
      <c r="F180" s="102"/>
      <c r="G180" s="44"/>
      <c r="H180" s="43"/>
      <c r="I180" s="108"/>
      <c r="J180" s="45">
        <f>SUBTOTAL(9,J181:J202)</f>
        <v>0</v>
      </c>
      <c r="K180" s="46"/>
      <c r="L180" s="47"/>
      <c r="M180" s="44"/>
      <c r="N180" s="47">
        <f>SUBTOTAL(9,N181:N202)</f>
        <v>0</v>
      </c>
    </row>
    <row r="181" spans="1:14" ht="11.25" outlineLevel="2" collapsed="1">
      <c r="A181" s="49">
        <v>1</v>
      </c>
      <c r="B181" s="50" t="s">
        <v>6</v>
      </c>
      <c r="C181" s="51" t="s">
        <v>49</v>
      </c>
      <c r="D181" s="52" t="s">
        <v>269</v>
      </c>
      <c r="E181" s="50" t="s">
        <v>2</v>
      </c>
      <c r="F181" s="103">
        <v>57</v>
      </c>
      <c r="G181" s="54">
        <v>0</v>
      </c>
      <c r="H181" s="53">
        <f>F181*(1+G181/100)</f>
        <v>57</v>
      </c>
      <c r="I181" s="109"/>
      <c r="J181" s="55">
        <f>H181*I181</f>
        <v>0</v>
      </c>
      <c r="K181" s="56"/>
      <c r="L181" s="57"/>
      <c r="M181" s="56"/>
      <c r="N181" s="57">
        <f>H181*M181</f>
        <v>0</v>
      </c>
    </row>
    <row r="182" spans="1:14" s="3" customFormat="1" ht="11.25" hidden="1" outlineLevel="3">
      <c r="A182" s="4"/>
      <c r="B182" s="5"/>
      <c r="C182" s="5"/>
      <c r="D182" s="6" t="s">
        <v>202</v>
      </c>
      <c r="E182" s="5"/>
      <c r="F182" s="104">
        <v>57</v>
      </c>
      <c r="G182" s="7"/>
      <c r="H182" s="8"/>
      <c r="I182" s="110"/>
      <c r="J182" s="9"/>
      <c r="K182" s="10"/>
      <c r="L182" s="7"/>
      <c r="M182" s="7"/>
      <c r="N182" s="7"/>
    </row>
    <row r="183" spans="1:14" ht="11.25" outlineLevel="2" collapsed="1">
      <c r="A183" s="49">
        <v>2</v>
      </c>
      <c r="B183" s="50" t="s">
        <v>6</v>
      </c>
      <c r="C183" s="51" t="s">
        <v>50</v>
      </c>
      <c r="D183" s="52" t="s">
        <v>270</v>
      </c>
      <c r="E183" s="50" t="s">
        <v>2</v>
      </c>
      <c r="F183" s="103">
        <v>19</v>
      </c>
      <c r="G183" s="54">
        <v>0</v>
      </c>
      <c r="H183" s="53">
        <f>F183*(1+G183/100)</f>
        <v>19</v>
      </c>
      <c r="I183" s="109"/>
      <c r="J183" s="55">
        <f>H183*I183</f>
        <v>0</v>
      </c>
      <c r="K183" s="56"/>
      <c r="L183" s="57"/>
      <c r="M183" s="56"/>
      <c r="N183" s="57">
        <f>H183*M183</f>
        <v>0</v>
      </c>
    </row>
    <row r="184" spans="1:14" s="3" customFormat="1" ht="11.25" hidden="1" outlineLevel="3">
      <c r="A184" s="4"/>
      <c r="B184" s="5"/>
      <c r="C184" s="5"/>
      <c r="D184" s="6" t="s">
        <v>203</v>
      </c>
      <c r="E184" s="5"/>
      <c r="F184" s="104">
        <v>19</v>
      </c>
      <c r="G184" s="7"/>
      <c r="H184" s="8"/>
      <c r="I184" s="110"/>
      <c r="J184" s="9"/>
      <c r="K184" s="10"/>
      <c r="L184" s="7"/>
      <c r="M184" s="7"/>
      <c r="N184" s="7"/>
    </row>
    <row r="185" spans="1:14" ht="11.25" outlineLevel="2" collapsed="1">
      <c r="A185" s="49">
        <v>3</v>
      </c>
      <c r="B185" s="50" t="s">
        <v>6</v>
      </c>
      <c r="C185" s="51" t="s">
        <v>51</v>
      </c>
      <c r="D185" s="52" t="s">
        <v>271</v>
      </c>
      <c r="E185" s="50" t="s">
        <v>2</v>
      </c>
      <c r="F185" s="103">
        <v>4</v>
      </c>
      <c r="G185" s="54">
        <v>0</v>
      </c>
      <c r="H185" s="53">
        <f>F185*(1+G185/100)</f>
        <v>4</v>
      </c>
      <c r="I185" s="109"/>
      <c r="J185" s="55">
        <f>H185*I185</f>
        <v>0</v>
      </c>
      <c r="K185" s="56"/>
      <c r="L185" s="57"/>
      <c r="M185" s="56"/>
      <c r="N185" s="57">
        <f>H185*M185</f>
        <v>0</v>
      </c>
    </row>
    <row r="186" spans="1:14" s="3" customFormat="1" ht="11.25" hidden="1" outlineLevel="3">
      <c r="A186" s="4"/>
      <c r="B186" s="5"/>
      <c r="C186" s="5"/>
      <c r="D186" s="6" t="s">
        <v>194</v>
      </c>
      <c r="E186" s="5"/>
      <c r="F186" s="104">
        <v>4</v>
      </c>
      <c r="G186" s="7"/>
      <c r="H186" s="8"/>
      <c r="I186" s="110"/>
      <c r="J186" s="9"/>
      <c r="K186" s="10"/>
      <c r="L186" s="7"/>
      <c r="M186" s="7"/>
      <c r="N186" s="7"/>
    </row>
    <row r="187" spans="1:14" ht="22.5" outlineLevel="2" collapsed="1">
      <c r="A187" s="49">
        <v>4</v>
      </c>
      <c r="B187" s="50" t="s">
        <v>6</v>
      </c>
      <c r="C187" s="51" t="s">
        <v>52</v>
      </c>
      <c r="D187" s="52" t="s">
        <v>464</v>
      </c>
      <c r="E187" s="50" t="s">
        <v>2</v>
      </c>
      <c r="F187" s="103">
        <v>57</v>
      </c>
      <c r="G187" s="54">
        <v>0</v>
      </c>
      <c r="H187" s="53">
        <f>F187*(1+G187/100)</f>
        <v>57</v>
      </c>
      <c r="I187" s="109"/>
      <c r="J187" s="55">
        <f>H187*I187</f>
        <v>0</v>
      </c>
      <c r="K187" s="56"/>
      <c r="L187" s="57"/>
      <c r="M187" s="56"/>
      <c r="N187" s="57">
        <f>H187*M187</f>
        <v>0</v>
      </c>
    </row>
    <row r="188" spans="1:14" s="3" customFormat="1" ht="11.25" hidden="1" outlineLevel="3">
      <c r="A188" s="4"/>
      <c r="B188" s="5"/>
      <c r="C188" s="5"/>
      <c r="D188" s="6" t="s">
        <v>202</v>
      </c>
      <c r="E188" s="5"/>
      <c r="F188" s="104">
        <v>57</v>
      </c>
      <c r="G188" s="7"/>
      <c r="H188" s="8"/>
      <c r="I188" s="110"/>
      <c r="J188" s="9"/>
      <c r="K188" s="10"/>
      <c r="L188" s="7"/>
      <c r="M188" s="7"/>
      <c r="N188" s="7"/>
    </row>
    <row r="189" spans="1:14" ht="22.5" outlineLevel="2" collapsed="1">
      <c r="A189" s="49">
        <v>5</v>
      </c>
      <c r="B189" s="50" t="s">
        <v>6</v>
      </c>
      <c r="C189" s="51" t="s">
        <v>53</v>
      </c>
      <c r="D189" s="52" t="s">
        <v>468</v>
      </c>
      <c r="E189" s="50" t="s">
        <v>2</v>
      </c>
      <c r="F189" s="103">
        <v>19</v>
      </c>
      <c r="G189" s="54">
        <v>0</v>
      </c>
      <c r="H189" s="53">
        <f>F189*(1+G189/100)</f>
        <v>19</v>
      </c>
      <c r="I189" s="109"/>
      <c r="J189" s="55">
        <f>H189*I189</f>
        <v>0</v>
      </c>
      <c r="K189" s="56"/>
      <c r="L189" s="57"/>
      <c r="M189" s="56"/>
      <c r="N189" s="57">
        <f>H189*M189</f>
        <v>0</v>
      </c>
    </row>
    <row r="190" spans="1:14" s="3" customFormat="1" ht="11.25" hidden="1" outlineLevel="3">
      <c r="A190" s="4"/>
      <c r="B190" s="5"/>
      <c r="C190" s="5"/>
      <c r="D190" s="6" t="s">
        <v>203</v>
      </c>
      <c r="E190" s="5"/>
      <c r="F190" s="104">
        <v>19</v>
      </c>
      <c r="G190" s="7"/>
      <c r="H190" s="8"/>
      <c r="I190" s="110"/>
      <c r="J190" s="9"/>
      <c r="K190" s="10"/>
      <c r="L190" s="7"/>
      <c r="M190" s="7"/>
      <c r="N190" s="7"/>
    </row>
    <row r="191" spans="1:14" ht="22.5" outlineLevel="2" collapsed="1">
      <c r="A191" s="49">
        <v>6</v>
      </c>
      <c r="B191" s="50" t="s">
        <v>6</v>
      </c>
      <c r="C191" s="51" t="s">
        <v>54</v>
      </c>
      <c r="D191" s="52" t="s">
        <v>467</v>
      </c>
      <c r="E191" s="50" t="s">
        <v>2</v>
      </c>
      <c r="F191" s="103">
        <v>4</v>
      </c>
      <c r="G191" s="54">
        <v>0</v>
      </c>
      <c r="H191" s="53">
        <f>F191*(1+G191/100)</f>
        <v>4</v>
      </c>
      <c r="I191" s="109"/>
      <c r="J191" s="55">
        <f>H191*I191</f>
        <v>0</v>
      </c>
      <c r="K191" s="56"/>
      <c r="L191" s="57"/>
      <c r="M191" s="56"/>
      <c r="N191" s="57">
        <f>H191*M191</f>
        <v>0</v>
      </c>
    </row>
    <row r="192" spans="1:14" s="3" customFormat="1" ht="11.25" hidden="1" outlineLevel="3">
      <c r="A192" s="4"/>
      <c r="B192" s="5"/>
      <c r="C192" s="5"/>
      <c r="D192" s="6" t="s">
        <v>194</v>
      </c>
      <c r="E192" s="5"/>
      <c r="F192" s="104">
        <v>4</v>
      </c>
      <c r="G192" s="7"/>
      <c r="H192" s="8"/>
      <c r="I192" s="110"/>
      <c r="J192" s="9"/>
      <c r="K192" s="10"/>
      <c r="L192" s="7"/>
      <c r="M192" s="7"/>
      <c r="N192" s="7"/>
    </row>
    <row r="193" spans="1:14" ht="11.25" outlineLevel="2" collapsed="1">
      <c r="A193" s="49">
        <v>7</v>
      </c>
      <c r="B193" s="50" t="s">
        <v>6</v>
      </c>
      <c r="C193" s="51" t="s">
        <v>55</v>
      </c>
      <c r="D193" s="52" t="s">
        <v>334</v>
      </c>
      <c r="E193" s="50" t="s">
        <v>14</v>
      </c>
      <c r="F193" s="103">
        <v>24</v>
      </c>
      <c r="G193" s="54">
        <v>0</v>
      </c>
      <c r="H193" s="53">
        <f>F193*(1+G193/100)</f>
        <v>24</v>
      </c>
      <c r="I193" s="109"/>
      <c r="J193" s="55">
        <f>H193*I193</f>
        <v>0</v>
      </c>
      <c r="K193" s="56"/>
      <c r="L193" s="57"/>
      <c r="M193" s="56"/>
      <c r="N193" s="57">
        <f>H193*M193</f>
        <v>0</v>
      </c>
    </row>
    <row r="194" spans="1:14" s="3" customFormat="1" ht="22.5" hidden="1" outlineLevel="3">
      <c r="A194" s="4"/>
      <c r="B194" s="5"/>
      <c r="C194" s="5"/>
      <c r="D194" s="6" t="s">
        <v>400</v>
      </c>
      <c r="E194" s="5"/>
      <c r="F194" s="104">
        <v>24</v>
      </c>
      <c r="G194" s="7"/>
      <c r="H194" s="8"/>
      <c r="I194" s="110"/>
      <c r="J194" s="9"/>
      <c r="K194" s="10"/>
      <c r="L194" s="7"/>
      <c r="M194" s="7"/>
      <c r="N194" s="7"/>
    </row>
    <row r="195" spans="1:14" ht="11.25" outlineLevel="2" collapsed="1">
      <c r="A195" s="49">
        <v>8</v>
      </c>
      <c r="B195" s="50" t="s">
        <v>6</v>
      </c>
      <c r="C195" s="51" t="s">
        <v>56</v>
      </c>
      <c r="D195" s="52" t="s">
        <v>211</v>
      </c>
      <c r="E195" s="50" t="s">
        <v>14</v>
      </c>
      <c r="F195" s="103">
        <v>4</v>
      </c>
      <c r="G195" s="54">
        <v>0</v>
      </c>
      <c r="H195" s="53">
        <f>F195*(1+G195/100)</f>
        <v>4</v>
      </c>
      <c r="I195" s="109"/>
      <c r="J195" s="55">
        <f>H195*I195</f>
        <v>0</v>
      </c>
      <c r="K195" s="56"/>
      <c r="L195" s="57"/>
      <c r="M195" s="56"/>
      <c r="N195" s="57">
        <f>H195*M195</f>
        <v>0</v>
      </c>
    </row>
    <row r="196" spans="1:14" s="3" customFormat="1" ht="11.25" hidden="1" outlineLevel="3">
      <c r="A196" s="4"/>
      <c r="B196" s="5"/>
      <c r="C196" s="5"/>
      <c r="D196" s="6" t="s">
        <v>171</v>
      </c>
      <c r="E196" s="5"/>
      <c r="F196" s="104">
        <v>4</v>
      </c>
      <c r="G196" s="7"/>
      <c r="H196" s="8"/>
      <c r="I196" s="110"/>
      <c r="J196" s="9"/>
      <c r="K196" s="10"/>
      <c r="L196" s="7"/>
      <c r="M196" s="7"/>
      <c r="N196" s="7"/>
    </row>
    <row r="197" spans="1:14" ht="11.25" outlineLevel="2" collapsed="1">
      <c r="A197" s="49">
        <v>9</v>
      </c>
      <c r="B197" s="50" t="s">
        <v>6</v>
      </c>
      <c r="C197" s="51" t="s">
        <v>57</v>
      </c>
      <c r="D197" s="52" t="s">
        <v>366</v>
      </c>
      <c r="E197" s="50" t="s">
        <v>2</v>
      </c>
      <c r="F197" s="103">
        <v>80</v>
      </c>
      <c r="G197" s="54">
        <v>0</v>
      </c>
      <c r="H197" s="53">
        <f>F197*(1+G197/100)</f>
        <v>80</v>
      </c>
      <c r="I197" s="109"/>
      <c r="J197" s="55">
        <f>H197*I197</f>
        <v>0</v>
      </c>
      <c r="K197" s="56"/>
      <c r="L197" s="57"/>
      <c r="M197" s="56"/>
      <c r="N197" s="57">
        <f>H197*M197</f>
        <v>0</v>
      </c>
    </row>
    <row r="198" spans="1:14" s="3" customFormat="1" ht="11.25" hidden="1" outlineLevel="3">
      <c r="A198" s="4"/>
      <c r="B198" s="5"/>
      <c r="C198" s="5"/>
      <c r="D198" s="6" t="s">
        <v>255</v>
      </c>
      <c r="E198" s="5"/>
      <c r="F198" s="104">
        <v>80</v>
      </c>
      <c r="G198" s="7"/>
      <c r="H198" s="8"/>
      <c r="I198" s="110"/>
      <c r="J198" s="9"/>
      <c r="K198" s="10"/>
      <c r="L198" s="7"/>
      <c r="M198" s="7"/>
      <c r="N198" s="7"/>
    </row>
    <row r="199" spans="1:14" ht="11.25" outlineLevel="2" collapsed="1">
      <c r="A199" s="49">
        <v>10</v>
      </c>
      <c r="B199" s="50" t="s">
        <v>6</v>
      </c>
      <c r="C199" s="51" t="s">
        <v>58</v>
      </c>
      <c r="D199" s="52" t="s">
        <v>242</v>
      </c>
      <c r="E199" s="50" t="s">
        <v>2</v>
      </c>
      <c r="F199" s="103">
        <v>80</v>
      </c>
      <c r="G199" s="54">
        <v>0</v>
      </c>
      <c r="H199" s="53">
        <f>F199*(1+G199/100)</f>
        <v>80</v>
      </c>
      <c r="I199" s="109"/>
      <c r="J199" s="55">
        <f>H199*I199</f>
        <v>0</v>
      </c>
      <c r="K199" s="56"/>
      <c r="L199" s="57"/>
      <c r="M199" s="56"/>
      <c r="N199" s="57">
        <f>H199*M199</f>
        <v>0</v>
      </c>
    </row>
    <row r="200" spans="1:14" s="3" customFormat="1" ht="11.25" hidden="1" outlineLevel="3">
      <c r="A200" s="4"/>
      <c r="B200" s="5"/>
      <c r="C200" s="5"/>
      <c r="D200" s="6" t="s">
        <v>255</v>
      </c>
      <c r="E200" s="5"/>
      <c r="F200" s="104">
        <v>80</v>
      </c>
      <c r="G200" s="7"/>
      <c r="H200" s="8"/>
      <c r="I200" s="110"/>
      <c r="J200" s="9"/>
      <c r="K200" s="10"/>
      <c r="L200" s="7"/>
      <c r="M200" s="7"/>
      <c r="N200" s="7"/>
    </row>
    <row r="201" spans="1:14" ht="11.25" outlineLevel="2">
      <c r="A201" s="49">
        <v>11</v>
      </c>
      <c r="B201" s="50" t="s">
        <v>6</v>
      </c>
      <c r="C201" s="51" t="s">
        <v>115</v>
      </c>
      <c r="D201" s="52" t="s">
        <v>385</v>
      </c>
      <c r="E201" s="50" t="s">
        <v>0</v>
      </c>
      <c r="F201" s="103">
        <v>1.07</v>
      </c>
      <c r="G201" s="54">
        <v>0</v>
      </c>
      <c r="H201" s="53">
        <f>F201*(1+G201/100)</f>
        <v>1.07</v>
      </c>
      <c r="I201" s="109">
        <f>SUM(J181:J199)/100</f>
        <v>0</v>
      </c>
      <c r="J201" s="55">
        <f>H201*I201</f>
        <v>0</v>
      </c>
      <c r="K201" s="56"/>
      <c r="L201" s="57"/>
      <c r="M201" s="56"/>
      <c r="N201" s="57">
        <f>H201*M201</f>
        <v>0</v>
      </c>
    </row>
    <row r="202" spans="1:14" s="65" customFormat="1" ht="12.75" customHeight="1" outlineLevel="2">
      <c r="A202" s="58"/>
      <c r="B202" s="59"/>
      <c r="C202" s="59"/>
      <c r="D202" s="60"/>
      <c r="E202" s="59"/>
      <c r="F202" s="105"/>
      <c r="G202" s="62"/>
      <c r="H202" s="61"/>
      <c r="I202" s="111"/>
      <c r="J202" s="63"/>
      <c r="K202" s="64"/>
      <c r="L202" s="62"/>
      <c r="M202" s="62"/>
      <c r="N202" s="62"/>
    </row>
    <row r="203" spans="1:14" s="48" customFormat="1" ht="16.5" customHeight="1" outlineLevel="1">
      <c r="A203" s="41"/>
      <c r="B203" s="32"/>
      <c r="C203" s="42"/>
      <c r="D203" s="42" t="s">
        <v>238</v>
      </c>
      <c r="E203" s="32"/>
      <c r="F203" s="102"/>
      <c r="G203" s="44"/>
      <c r="H203" s="43"/>
      <c r="I203" s="108"/>
      <c r="J203" s="45">
        <f>SUBTOTAL(9,J204:J231)</f>
        <v>0</v>
      </c>
      <c r="K203" s="46"/>
      <c r="L203" s="47"/>
      <c r="M203" s="44"/>
      <c r="N203" s="47">
        <f>SUBTOTAL(9,N204:N231)</f>
        <v>0</v>
      </c>
    </row>
    <row r="204" spans="1:14" ht="22.5" outlineLevel="2" collapsed="1">
      <c r="A204" s="49">
        <v>1</v>
      </c>
      <c r="B204" s="50" t="s">
        <v>6</v>
      </c>
      <c r="C204" s="51" t="s">
        <v>59</v>
      </c>
      <c r="D204" s="52" t="s">
        <v>430</v>
      </c>
      <c r="E204" s="50" t="s">
        <v>19</v>
      </c>
      <c r="F204" s="103">
        <v>4</v>
      </c>
      <c r="G204" s="54">
        <v>0</v>
      </c>
      <c r="H204" s="53">
        <f>F204*(1+G204/100)</f>
        <v>4</v>
      </c>
      <c r="I204" s="109"/>
      <c r="J204" s="55">
        <f>H204*I204</f>
        <v>0</v>
      </c>
      <c r="K204" s="56"/>
      <c r="L204" s="57"/>
      <c r="M204" s="56"/>
      <c r="N204" s="57">
        <f>H204*M204</f>
        <v>0</v>
      </c>
    </row>
    <row r="205" spans="1:14" s="3" customFormat="1" ht="11.25" hidden="1" outlineLevel="3">
      <c r="A205" s="4"/>
      <c r="B205" s="5"/>
      <c r="C205" s="5"/>
      <c r="D205" s="6" t="s">
        <v>177</v>
      </c>
      <c r="E205" s="5"/>
      <c r="F205" s="104">
        <v>4</v>
      </c>
      <c r="G205" s="7"/>
      <c r="H205" s="8"/>
      <c r="I205" s="110"/>
      <c r="J205" s="9"/>
      <c r="K205" s="10"/>
      <c r="L205" s="7"/>
      <c r="M205" s="7"/>
      <c r="N205" s="7"/>
    </row>
    <row r="206" spans="1:14" ht="11.25" outlineLevel="2" collapsed="1">
      <c r="A206" s="49">
        <v>2</v>
      </c>
      <c r="B206" s="50" t="s">
        <v>6</v>
      </c>
      <c r="C206" s="51" t="s">
        <v>60</v>
      </c>
      <c r="D206" s="52" t="s">
        <v>243</v>
      </c>
      <c r="E206" s="50" t="s">
        <v>19</v>
      </c>
      <c r="F206" s="103">
        <v>2</v>
      </c>
      <c r="G206" s="54">
        <v>0</v>
      </c>
      <c r="H206" s="53">
        <f>F206*(1+G206/100)</f>
        <v>2</v>
      </c>
      <c r="I206" s="109"/>
      <c r="J206" s="55">
        <f>H206*I206</f>
        <v>0</v>
      </c>
      <c r="K206" s="56"/>
      <c r="L206" s="57"/>
      <c r="M206" s="56"/>
      <c r="N206" s="57">
        <f>H206*M206</f>
        <v>0</v>
      </c>
    </row>
    <row r="207" spans="1:14" s="3" customFormat="1" ht="11.25" hidden="1" outlineLevel="3">
      <c r="A207" s="4"/>
      <c r="B207" s="5"/>
      <c r="C207" s="5"/>
      <c r="D207" s="6" t="s">
        <v>183</v>
      </c>
      <c r="E207" s="5"/>
      <c r="F207" s="104">
        <v>2</v>
      </c>
      <c r="G207" s="7"/>
      <c r="H207" s="8"/>
      <c r="I207" s="110"/>
      <c r="J207" s="9"/>
      <c r="K207" s="10"/>
      <c r="L207" s="7"/>
      <c r="M207" s="7"/>
      <c r="N207" s="7"/>
    </row>
    <row r="208" spans="1:14" ht="22.5" outlineLevel="2" collapsed="1">
      <c r="A208" s="49">
        <v>3</v>
      </c>
      <c r="B208" s="50" t="s">
        <v>6</v>
      </c>
      <c r="C208" s="51" t="s">
        <v>61</v>
      </c>
      <c r="D208" s="52" t="s">
        <v>481</v>
      </c>
      <c r="E208" s="50" t="s">
        <v>19</v>
      </c>
      <c r="F208" s="103">
        <v>2</v>
      </c>
      <c r="G208" s="54">
        <v>0</v>
      </c>
      <c r="H208" s="53">
        <f>F208*(1+G208/100)</f>
        <v>2</v>
      </c>
      <c r="I208" s="109"/>
      <c r="J208" s="55">
        <f>H208*I208</f>
        <v>0</v>
      </c>
      <c r="K208" s="56"/>
      <c r="L208" s="57"/>
      <c r="M208" s="56"/>
      <c r="N208" s="57">
        <f>H208*M208</f>
        <v>0</v>
      </c>
    </row>
    <row r="209" spans="1:14" s="3" customFormat="1" ht="11.25" hidden="1" outlineLevel="3">
      <c r="A209" s="4"/>
      <c r="B209" s="5"/>
      <c r="C209" s="5"/>
      <c r="D209" s="6" t="s">
        <v>189</v>
      </c>
      <c r="E209" s="5"/>
      <c r="F209" s="104">
        <v>2</v>
      </c>
      <c r="G209" s="7"/>
      <c r="H209" s="8"/>
      <c r="I209" s="110"/>
      <c r="J209" s="9"/>
      <c r="K209" s="10"/>
      <c r="L209" s="7"/>
      <c r="M209" s="7"/>
      <c r="N209" s="7"/>
    </row>
    <row r="210" spans="1:14" ht="22.5" outlineLevel="2" collapsed="1">
      <c r="A210" s="49">
        <v>4</v>
      </c>
      <c r="B210" s="50" t="s">
        <v>6</v>
      </c>
      <c r="C210" s="51" t="s">
        <v>66</v>
      </c>
      <c r="D210" s="52" t="s">
        <v>446</v>
      </c>
      <c r="E210" s="50" t="s">
        <v>19</v>
      </c>
      <c r="F210" s="103">
        <v>2</v>
      </c>
      <c r="G210" s="54">
        <v>0</v>
      </c>
      <c r="H210" s="53">
        <f>F210*(1+G210/100)</f>
        <v>2</v>
      </c>
      <c r="I210" s="109"/>
      <c r="J210" s="55">
        <f>H210*I210</f>
        <v>0</v>
      </c>
      <c r="K210" s="56"/>
      <c r="L210" s="57"/>
      <c r="M210" s="56"/>
      <c r="N210" s="57">
        <f>H210*M210</f>
        <v>0</v>
      </c>
    </row>
    <row r="211" spans="1:14" s="3" customFormat="1" ht="11.25" hidden="1" outlineLevel="3">
      <c r="A211" s="4"/>
      <c r="B211" s="5"/>
      <c r="C211" s="5"/>
      <c r="D211" s="6" t="s">
        <v>189</v>
      </c>
      <c r="E211" s="5"/>
      <c r="F211" s="104">
        <v>2</v>
      </c>
      <c r="G211" s="7"/>
      <c r="H211" s="8"/>
      <c r="I211" s="110"/>
      <c r="J211" s="9"/>
      <c r="K211" s="10"/>
      <c r="L211" s="7"/>
      <c r="M211" s="7"/>
      <c r="N211" s="7"/>
    </row>
    <row r="212" spans="1:14" ht="22.5" outlineLevel="2" collapsed="1">
      <c r="A212" s="49">
        <v>5</v>
      </c>
      <c r="B212" s="50" t="s">
        <v>6</v>
      </c>
      <c r="C212" s="51" t="s">
        <v>62</v>
      </c>
      <c r="D212" s="52" t="s">
        <v>471</v>
      </c>
      <c r="E212" s="50" t="s">
        <v>19</v>
      </c>
      <c r="F212" s="103">
        <v>2</v>
      </c>
      <c r="G212" s="54">
        <v>0</v>
      </c>
      <c r="H212" s="53">
        <f>F212*(1+G212/100)</f>
        <v>2</v>
      </c>
      <c r="I212" s="109"/>
      <c r="J212" s="55">
        <f>H212*I212</f>
        <v>0</v>
      </c>
      <c r="K212" s="56"/>
      <c r="L212" s="57"/>
      <c r="M212" s="56"/>
      <c r="N212" s="57">
        <f>H212*M212</f>
        <v>0</v>
      </c>
    </row>
    <row r="213" spans="1:14" s="3" customFormat="1" ht="11.25" hidden="1" outlineLevel="3">
      <c r="A213" s="4"/>
      <c r="B213" s="5"/>
      <c r="C213" s="5"/>
      <c r="D213" s="6" t="s">
        <v>190</v>
      </c>
      <c r="E213" s="5"/>
      <c r="F213" s="104">
        <v>2</v>
      </c>
      <c r="G213" s="7"/>
      <c r="H213" s="8"/>
      <c r="I213" s="110"/>
      <c r="J213" s="9"/>
      <c r="K213" s="10"/>
      <c r="L213" s="7"/>
      <c r="M213" s="7"/>
      <c r="N213" s="7"/>
    </row>
    <row r="214" spans="1:14" ht="22.5" outlineLevel="2" collapsed="1">
      <c r="A214" s="49">
        <v>6</v>
      </c>
      <c r="B214" s="50" t="s">
        <v>6</v>
      </c>
      <c r="C214" s="51" t="s">
        <v>66</v>
      </c>
      <c r="D214" s="52" t="s">
        <v>446</v>
      </c>
      <c r="E214" s="50" t="s">
        <v>19</v>
      </c>
      <c r="F214" s="103">
        <v>2</v>
      </c>
      <c r="G214" s="54">
        <v>0</v>
      </c>
      <c r="H214" s="53">
        <f>F214*(1+G214/100)</f>
        <v>2</v>
      </c>
      <c r="I214" s="109"/>
      <c r="J214" s="55">
        <f>H214*I214</f>
        <v>0</v>
      </c>
      <c r="K214" s="56"/>
      <c r="L214" s="57"/>
      <c r="M214" s="56"/>
      <c r="N214" s="57">
        <f>H214*M214</f>
        <v>0</v>
      </c>
    </row>
    <row r="215" spans="1:14" s="3" customFormat="1" ht="11.25" hidden="1" outlineLevel="3">
      <c r="A215" s="4"/>
      <c r="B215" s="5"/>
      <c r="C215" s="5"/>
      <c r="D215" s="6" t="s">
        <v>190</v>
      </c>
      <c r="E215" s="5"/>
      <c r="F215" s="104">
        <v>2</v>
      </c>
      <c r="G215" s="7"/>
      <c r="H215" s="8"/>
      <c r="I215" s="110"/>
      <c r="J215" s="9"/>
      <c r="K215" s="10"/>
      <c r="L215" s="7"/>
      <c r="M215" s="7"/>
      <c r="N215" s="7"/>
    </row>
    <row r="216" spans="1:14" ht="11.25" outlineLevel="2" collapsed="1">
      <c r="A216" s="49">
        <v>7</v>
      </c>
      <c r="B216" s="50" t="s">
        <v>6</v>
      </c>
      <c r="C216" s="51" t="s">
        <v>63</v>
      </c>
      <c r="D216" s="52" t="s">
        <v>379</v>
      </c>
      <c r="E216" s="50" t="s">
        <v>19</v>
      </c>
      <c r="F216" s="103">
        <v>2</v>
      </c>
      <c r="G216" s="54">
        <v>0</v>
      </c>
      <c r="H216" s="53">
        <f>F216*(1+G216/100)</f>
        <v>2</v>
      </c>
      <c r="I216" s="109"/>
      <c r="J216" s="55">
        <f>H216*I216</f>
        <v>0</v>
      </c>
      <c r="K216" s="56"/>
      <c r="L216" s="57"/>
      <c r="M216" s="56"/>
      <c r="N216" s="57">
        <f>H216*M216</f>
        <v>0</v>
      </c>
    </row>
    <row r="217" spans="1:14" s="3" customFormat="1" ht="11.25" hidden="1" outlineLevel="3">
      <c r="A217" s="4"/>
      <c r="B217" s="5"/>
      <c r="C217" s="5"/>
      <c r="D217" s="6" t="s">
        <v>215</v>
      </c>
      <c r="E217" s="5"/>
      <c r="F217" s="104">
        <v>2</v>
      </c>
      <c r="G217" s="7"/>
      <c r="H217" s="8"/>
      <c r="I217" s="110"/>
      <c r="J217" s="9"/>
      <c r="K217" s="10"/>
      <c r="L217" s="7"/>
      <c r="M217" s="7"/>
      <c r="N217" s="7"/>
    </row>
    <row r="218" spans="1:14" ht="22.5" outlineLevel="2" collapsed="1">
      <c r="A218" s="49">
        <v>8</v>
      </c>
      <c r="B218" s="50" t="s">
        <v>6</v>
      </c>
      <c r="C218" s="51" t="s">
        <v>65</v>
      </c>
      <c r="D218" s="52" t="s">
        <v>435</v>
      </c>
      <c r="E218" s="50" t="s">
        <v>19</v>
      </c>
      <c r="F218" s="103">
        <v>2</v>
      </c>
      <c r="G218" s="54">
        <v>0</v>
      </c>
      <c r="H218" s="53">
        <f>F218*(1+G218/100)</f>
        <v>2</v>
      </c>
      <c r="I218" s="109"/>
      <c r="J218" s="55">
        <f>H218*I218</f>
        <v>0</v>
      </c>
      <c r="K218" s="56"/>
      <c r="L218" s="57"/>
      <c r="M218" s="56"/>
      <c r="N218" s="57">
        <f>H218*M218</f>
        <v>0</v>
      </c>
    </row>
    <row r="219" spans="1:14" s="3" customFormat="1" ht="11.25" hidden="1" outlineLevel="3">
      <c r="A219" s="4"/>
      <c r="B219" s="5"/>
      <c r="C219" s="5"/>
      <c r="D219" s="6" t="s">
        <v>215</v>
      </c>
      <c r="E219" s="5"/>
      <c r="F219" s="104">
        <v>2</v>
      </c>
      <c r="G219" s="7"/>
      <c r="H219" s="8"/>
      <c r="I219" s="110"/>
      <c r="J219" s="9"/>
      <c r="K219" s="10"/>
      <c r="L219" s="7"/>
      <c r="M219" s="7"/>
      <c r="N219" s="7"/>
    </row>
    <row r="220" spans="1:14" ht="11.25" outlineLevel="2" collapsed="1">
      <c r="A220" s="49">
        <v>9</v>
      </c>
      <c r="B220" s="50" t="s">
        <v>6</v>
      </c>
      <c r="C220" s="51" t="s">
        <v>132</v>
      </c>
      <c r="D220" s="52" t="s">
        <v>383</v>
      </c>
      <c r="E220" s="50" t="s">
        <v>19</v>
      </c>
      <c r="F220" s="103">
        <v>4</v>
      </c>
      <c r="G220" s="54">
        <v>0</v>
      </c>
      <c r="H220" s="53">
        <f>F220*(1+G220/100)</f>
        <v>4</v>
      </c>
      <c r="I220" s="109"/>
      <c r="J220" s="55">
        <f>H220*I220</f>
        <v>0</v>
      </c>
      <c r="K220" s="56"/>
      <c r="L220" s="57"/>
      <c r="M220" s="56"/>
      <c r="N220" s="57">
        <f>H220*M220</f>
        <v>0</v>
      </c>
    </row>
    <row r="221" spans="1:14" s="3" customFormat="1" ht="11.25" hidden="1" outlineLevel="3">
      <c r="A221" s="4"/>
      <c r="B221" s="5"/>
      <c r="C221" s="5"/>
      <c r="D221" s="6" t="s">
        <v>226</v>
      </c>
      <c r="E221" s="5"/>
      <c r="F221" s="104">
        <v>4</v>
      </c>
      <c r="G221" s="7"/>
      <c r="H221" s="8"/>
      <c r="I221" s="110"/>
      <c r="J221" s="9"/>
      <c r="K221" s="10"/>
      <c r="L221" s="7"/>
      <c r="M221" s="7"/>
      <c r="N221" s="7"/>
    </row>
    <row r="222" spans="1:14" ht="22.5" outlineLevel="2" collapsed="1">
      <c r="A222" s="49">
        <v>10</v>
      </c>
      <c r="B222" s="50" t="s">
        <v>6</v>
      </c>
      <c r="C222" s="51" t="s">
        <v>64</v>
      </c>
      <c r="D222" s="52" t="s">
        <v>426</v>
      </c>
      <c r="E222" s="50" t="s">
        <v>19</v>
      </c>
      <c r="F222" s="103">
        <v>3</v>
      </c>
      <c r="G222" s="54">
        <v>0</v>
      </c>
      <c r="H222" s="53">
        <f>F222*(1+G222/100)</f>
        <v>3</v>
      </c>
      <c r="I222" s="109"/>
      <c r="J222" s="55">
        <f>H222*I222</f>
        <v>0</v>
      </c>
      <c r="K222" s="56"/>
      <c r="L222" s="57"/>
      <c r="M222" s="56"/>
      <c r="N222" s="57">
        <f>H222*M222</f>
        <v>0</v>
      </c>
    </row>
    <row r="223" spans="1:14" s="3" customFormat="1" ht="11.25" hidden="1" outlineLevel="3">
      <c r="A223" s="4"/>
      <c r="B223" s="5"/>
      <c r="C223" s="5"/>
      <c r="D223" s="6" t="s">
        <v>184</v>
      </c>
      <c r="E223" s="5"/>
      <c r="F223" s="104">
        <v>3</v>
      </c>
      <c r="G223" s="7"/>
      <c r="H223" s="8"/>
      <c r="I223" s="110"/>
      <c r="J223" s="9"/>
      <c r="K223" s="10"/>
      <c r="L223" s="7"/>
      <c r="M223" s="7"/>
      <c r="N223" s="7"/>
    </row>
    <row r="224" spans="1:14" ht="11.25" outlineLevel="2" collapsed="1">
      <c r="A224" s="49">
        <v>11</v>
      </c>
      <c r="B224" s="50" t="s">
        <v>6</v>
      </c>
      <c r="C224" s="51" t="s">
        <v>133</v>
      </c>
      <c r="D224" s="52" t="s">
        <v>213</v>
      </c>
      <c r="E224" s="50" t="s">
        <v>19</v>
      </c>
      <c r="F224" s="103">
        <v>3</v>
      </c>
      <c r="G224" s="54">
        <v>0</v>
      </c>
      <c r="H224" s="53">
        <f>F224*(1+G224/100)</f>
        <v>3</v>
      </c>
      <c r="I224" s="109"/>
      <c r="J224" s="55">
        <f>H224*I224</f>
        <v>0</v>
      </c>
      <c r="K224" s="56"/>
      <c r="L224" s="57"/>
      <c r="M224" s="56"/>
      <c r="N224" s="57">
        <f>H224*M224</f>
        <v>0</v>
      </c>
    </row>
    <row r="225" spans="1:14" s="3" customFormat="1" ht="11.25" hidden="1" outlineLevel="3">
      <c r="A225" s="4"/>
      <c r="B225" s="5"/>
      <c r="C225" s="5"/>
      <c r="D225" s="6" t="s">
        <v>184</v>
      </c>
      <c r="E225" s="5"/>
      <c r="F225" s="104">
        <v>3</v>
      </c>
      <c r="G225" s="7"/>
      <c r="H225" s="8"/>
      <c r="I225" s="110"/>
      <c r="J225" s="9"/>
      <c r="K225" s="10"/>
      <c r="L225" s="7"/>
      <c r="M225" s="7"/>
      <c r="N225" s="7"/>
    </row>
    <row r="226" spans="1:14" ht="11.25" outlineLevel="2" collapsed="1">
      <c r="A226" s="49">
        <v>12</v>
      </c>
      <c r="B226" s="50" t="s">
        <v>6</v>
      </c>
      <c r="C226" s="51" t="s">
        <v>132</v>
      </c>
      <c r="D226" s="52" t="s">
        <v>383</v>
      </c>
      <c r="E226" s="50" t="s">
        <v>19</v>
      </c>
      <c r="F226" s="103">
        <v>6</v>
      </c>
      <c r="G226" s="54">
        <v>0</v>
      </c>
      <c r="H226" s="53">
        <f>F226*(1+G226/100)</f>
        <v>6</v>
      </c>
      <c r="I226" s="109"/>
      <c r="J226" s="55">
        <f>H226*I226</f>
        <v>0</v>
      </c>
      <c r="K226" s="56"/>
      <c r="L226" s="57"/>
      <c r="M226" s="56"/>
      <c r="N226" s="57">
        <f>H226*M226</f>
        <v>0</v>
      </c>
    </row>
    <row r="227" spans="1:14" s="3" customFormat="1" ht="11.25" hidden="1" outlineLevel="3">
      <c r="A227" s="4"/>
      <c r="B227" s="5"/>
      <c r="C227" s="5"/>
      <c r="D227" s="6" t="s">
        <v>193</v>
      </c>
      <c r="E227" s="5"/>
      <c r="F227" s="104">
        <v>6</v>
      </c>
      <c r="G227" s="7"/>
      <c r="H227" s="8"/>
      <c r="I227" s="110"/>
      <c r="J227" s="9"/>
      <c r="K227" s="10"/>
      <c r="L227" s="7"/>
      <c r="M227" s="7"/>
      <c r="N227" s="7"/>
    </row>
    <row r="228" spans="1:14" ht="22.5" outlineLevel="2" collapsed="1">
      <c r="A228" s="49">
        <v>13</v>
      </c>
      <c r="B228" s="50" t="s">
        <v>6</v>
      </c>
      <c r="C228" s="51" t="s">
        <v>131</v>
      </c>
      <c r="D228" s="52" t="s">
        <v>447</v>
      </c>
      <c r="E228" s="50" t="s">
        <v>19</v>
      </c>
      <c r="F228" s="103">
        <v>6</v>
      </c>
      <c r="G228" s="54">
        <v>0</v>
      </c>
      <c r="H228" s="53">
        <f>F228*(1+G228/100)</f>
        <v>6</v>
      </c>
      <c r="I228" s="109"/>
      <c r="J228" s="55">
        <f>H228*I228</f>
        <v>0</v>
      </c>
      <c r="K228" s="56"/>
      <c r="L228" s="57"/>
      <c r="M228" s="56"/>
      <c r="N228" s="57">
        <f>H228*M228</f>
        <v>0</v>
      </c>
    </row>
    <row r="229" spans="1:14" s="3" customFormat="1" ht="11.25" hidden="1" outlineLevel="3">
      <c r="A229" s="4"/>
      <c r="B229" s="5"/>
      <c r="C229" s="5"/>
      <c r="D229" s="6" t="s">
        <v>240</v>
      </c>
      <c r="E229" s="5"/>
      <c r="F229" s="104">
        <v>6</v>
      </c>
      <c r="G229" s="7"/>
      <c r="H229" s="8"/>
      <c r="I229" s="110"/>
      <c r="J229" s="9"/>
      <c r="K229" s="10"/>
      <c r="L229" s="7"/>
      <c r="M229" s="7"/>
      <c r="N229" s="7"/>
    </row>
    <row r="230" spans="1:14" ht="11.25" outlineLevel="2">
      <c r="A230" s="49">
        <v>14</v>
      </c>
      <c r="B230" s="50" t="s">
        <v>6</v>
      </c>
      <c r="C230" s="51" t="s">
        <v>116</v>
      </c>
      <c r="D230" s="52" t="s">
        <v>398</v>
      </c>
      <c r="E230" s="50" t="s">
        <v>0</v>
      </c>
      <c r="F230" s="103">
        <v>0.22</v>
      </c>
      <c r="G230" s="54">
        <v>0</v>
      </c>
      <c r="H230" s="53">
        <f>F230*(1+G230/100)</f>
        <v>0.22</v>
      </c>
      <c r="I230" s="109">
        <f>SUM(J204:J228)/100</f>
        <v>0</v>
      </c>
      <c r="J230" s="55">
        <f>H230*I230</f>
        <v>0</v>
      </c>
      <c r="K230" s="56"/>
      <c r="L230" s="57"/>
      <c r="M230" s="56"/>
      <c r="N230" s="57">
        <f>H230*M230</f>
        <v>0</v>
      </c>
    </row>
    <row r="231" spans="1:14" s="65" customFormat="1" ht="12.75" customHeight="1" outlineLevel="2">
      <c r="A231" s="58"/>
      <c r="B231" s="59"/>
      <c r="C231" s="59"/>
      <c r="D231" s="60"/>
      <c r="E231" s="59"/>
      <c r="F231" s="105"/>
      <c r="G231" s="62"/>
      <c r="H231" s="61"/>
      <c r="I231" s="111"/>
      <c r="J231" s="63"/>
      <c r="K231" s="64"/>
      <c r="L231" s="62"/>
      <c r="M231" s="62"/>
      <c r="N231" s="62"/>
    </row>
    <row r="232" spans="1:14" s="48" customFormat="1" ht="16.5" customHeight="1" outlineLevel="1">
      <c r="A232" s="41"/>
      <c r="B232" s="32"/>
      <c r="C232" s="42"/>
      <c r="D232" s="42" t="s">
        <v>252</v>
      </c>
      <c r="E232" s="32"/>
      <c r="F232" s="102"/>
      <c r="G232" s="44"/>
      <c r="H232" s="43"/>
      <c r="I232" s="108"/>
      <c r="J232" s="45">
        <f>SUBTOTAL(9,J233:J238)</f>
        <v>0</v>
      </c>
      <c r="K232" s="46"/>
      <c r="L232" s="47"/>
      <c r="M232" s="44"/>
      <c r="N232" s="47">
        <f>SUBTOTAL(9,N233:N238)</f>
        <v>0</v>
      </c>
    </row>
    <row r="233" spans="1:14" ht="22.5" outlineLevel="2" collapsed="1">
      <c r="A233" s="49">
        <v>1</v>
      </c>
      <c r="B233" s="50" t="s">
        <v>6</v>
      </c>
      <c r="C233" s="51" t="s">
        <v>67</v>
      </c>
      <c r="D233" s="52" t="s">
        <v>451</v>
      </c>
      <c r="E233" s="50" t="s">
        <v>19</v>
      </c>
      <c r="F233" s="103">
        <v>4</v>
      </c>
      <c r="G233" s="54">
        <v>0</v>
      </c>
      <c r="H233" s="53">
        <f>F233*(1+G233/100)</f>
        <v>4</v>
      </c>
      <c r="I233" s="109"/>
      <c r="J233" s="55">
        <f>H233*I233</f>
        <v>0</v>
      </c>
      <c r="K233" s="56"/>
      <c r="L233" s="57"/>
      <c r="M233" s="56"/>
      <c r="N233" s="57">
        <f>H233*M233</f>
        <v>0</v>
      </c>
    </row>
    <row r="234" spans="1:14" s="3" customFormat="1" ht="11.25" hidden="1" outlineLevel="3">
      <c r="A234" s="4"/>
      <c r="B234" s="5"/>
      <c r="C234" s="5"/>
      <c r="D234" s="6" t="s">
        <v>177</v>
      </c>
      <c r="E234" s="5"/>
      <c r="F234" s="104">
        <v>4</v>
      </c>
      <c r="G234" s="7"/>
      <c r="H234" s="8"/>
      <c r="I234" s="110"/>
      <c r="J234" s="9"/>
      <c r="K234" s="10"/>
      <c r="L234" s="7"/>
      <c r="M234" s="7"/>
      <c r="N234" s="7"/>
    </row>
    <row r="235" spans="1:14" ht="22.5" outlineLevel="2" collapsed="1">
      <c r="A235" s="49">
        <v>2</v>
      </c>
      <c r="B235" s="50" t="s">
        <v>6</v>
      </c>
      <c r="C235" s="51" t="s">
        <v>68</v>
      </c>
      <c r="D235" s="52" t="s">
        <v>462</v>
      </c>
      <c r="E235" s="50" t="s">
        <v>19</v>
      </c>
      <c r="F235" s="103">
        <v>2</v>
      </c>
      <c r="G235" s="54">
        <v>0</v>
      </c>
      <c r="H235" s="53">
        <f>F235*(1+G235/100)</f>
        <v>2</v>
      </c>
      <c r="I235" s="109"/>
      <c r="J235" s="55">
        <f>H235*I235</f>
        <v>0</v>
      </c>
      <c r="K235" s="56"/>
      <c r="L235" s="57"/>
      <c r="M235" s="56"/>
      <c r="N235" s="57">
        <f>H235*M235</f>
        <v>0</v>
      </c>
    </row>
    <row r="236" spans="1:14" s="3" customFormat="1" ht="11.25" hidden="1" outlineLevel="3">
      <c r="A236" s="4"/>
      <c r="B236" s="5"/>
      <c r="C236" s="5"/>
      <c r="D236" s="6" t="s">
        <v>190</v>
      </c>
      <c r="E236" s="5"/>
      <c r="F236" s="104">
        <v>2</v>
      </c>
      <c r="G236" s="7"/>
      <c r="H236" s="8"/>
      <c r="I236" s="110"/>
      <c r="J236" s="9"/>
      <c r="K236" s="10"/>
      <c r="L236" s="7"/>
      <c r="M236" s="7"/>
      <c r="N236" s="7"/>
    </row>
    <row r="237" spans="1:14" ht="11.25" outlineLevel="2">
      <c r="A237" s="49">
        <v>3</v>
      </c>
      <c r="B237" s="50" t="s">
        <v>6</v>
      </c>
      <c r="C237" s="51" t="s">
        <v>117</v>
      </c>
      <c r="D237" s="52" t="s">
        <v>407</v>
      </c>
      <c r="E237" s="50" t="s">
        <v>0</v>
      </c>
      <c r="F237" s="103">
        <v>0.22</v>
      </c>
      <c r="G237" s="54">
        <v>0</v>
      </c>
      <c r="H237" s="53">
        <f>F237*(1+G237/100)</f>
        <v>0.22</v>
      </c>
      <c r="I237" s="109">
        <f>SUM(J233:J235)/100</f>
        <v>0</v>
      </c>
      <c r="J237" s="55">
        <f>H237*I237</f>
        <v>0</v>
      </c>
      <c r="K237" s="56"/>
      <c r="L237" s="57"/>
      <c r="M237" s="56"/>
      <c r="N237" s="57">
        <f>H237*M237</f>
        <v>0</v>
      </c>
    </row>
    <row r="238" spans="1:14" s="65" customFormat="1" ht="12.75" customHeight="1" outlineLevel="2">
      <c r="A238" s="58"/>
      <c r="B238" s="59"/>
      <c r="C238" s="59"/>
      <c r="D238" s="60"/>
      <c r="E238" s="59"/>
      <c r="F238" s="105"/>
      <c r="G238" s="62"/>
      <c r="H238" s="61"/>
      <c r="I238" s="111"/>
      <c r="J238" s="63"/>
      <c r="K238" s="64"/>
      <c r="L238" s="62"/>
      <c r="M238" s="62"/>
      <c r="N238" s="62"/>
    </row>
    <row r="239" spans="1:14" s="48" customFormat="1" ht="16.5" customHeight="1" outlineLevel="1">
      <c r="A239" s="41"/>
      <c r="B239" s="32"/>
      <c r="C239" s="42"/>
      <c r="D239" s="42" t="s">
        <v>239</v>
      </c>
      <c r="E239" s="32"/>
      <c r="F239" s="102"/>
      <c r="G239" s="44"/>
      <c r="H239" s="43"/>
      <c r="I239" s="108"/>
      <c r="J239" s="45">
        <f>SUBTOTAL(9,J240:J251)</f>
        <v>0</v>
      </c>
      <c r="K239" s="46"/>
      <c r="L239" s="47"/>
      <c r="M239" s="44"/>
      <c r="N239" s="47">
        <f>SUBTOTAL(9,N240:N251)</f>
        <v>0</v>
      </c>
    </row>
    <row r="240" spans="1:14" ht="22.5" outlineLevel="2" collapsed="1">
      <c r="A240" s="49">
        <v>1</v>
      </c>
      <c r="B240" s="50" t="s">
        <v>6</v>
      </c>
      <c r="C240" s="51" t="s">
        <v>69</v>
      </c>
      <c r="D240" s="52" t="s">
        <v>463</v>
      </c>
      <c r="E240" s="50" t="s">
        <v>7</v>
      </c>
      <c r="F240" s="103">
        <v>293.3</v>
      </c>
      <c r="G240" s="54">
        <v>0</v>
      </c>
      <c r="H240" s="53">
        <f>F240*(1+G240/100)</f>
        <v>293.3</v>
      </c>
      <c r="I240" s="109"/>
      <c r="J240" s="55">
        <f>H240*I240</f>
        <v>0</v>
      </c>
      <c r="K240" s="56"/>
      <c r="L240" s="57"/>
      <c r="M240" s="56"/>
      <c r="N240" s="57">
        <f>H240*M240</f>
        <v>0</v>
      </c>
    </row>
    <row r="241" spans="1:14" s="3" customFormat="1" ht="22.5" hidden="1" outlineLevel="3">
      <c r="A241" s="4"/>
      <c r="B241" s="5"/>
      <c r="C241" s="5"/>
      <c r="D241" s="6" t="s">
        <v>282</v>
      </c>
      <c r="E241" s="5"/>
      <c r="F241" s="104">
        <v>98.94999999999999</v>
      </c>
      <c r="G241" s="7"/>
      <c r="H241" s="8"/>
      <c r="I241" s="110"/>
      <c r="J241" s="9"/>
      <c r="K241" s="10"/>
      <c r="L241" s="7"/>
      <c r="M241" s="7"/>
      <c r="N241" s="7"/>
    </row>
    <row r="242" spans="1:14" s="3" customFormat="1" ht="22.5" hidden="1" outlineLevel="3">
      <c r="A242" s="4"/>
      <c r="B242" s="5"/>
      <c r="C242" s="5"/>
      <c r="D242" s="6" t="s">
        <v>310</v>
      </c>
      <c r="E242" s="5"/>
      <c r="F242" s="104">
        <v>172.8</v>
      </c>
      <c r="G242" s="7"/>
      <c r="H242" s="8"/>
      <c r="I242" s="110"/>
      <c r="J242" s="9"/>
      <c r="K242" s="10"/>
      <c r="L242" s="7"/>
      <c r="M242" s="7"/>
      <c r="N242" s="7"/>
    </row>
    <row r="243" spans="1:14" s="3" customFormat="1" ht="22.5" hidden="1" outlineLevel="3">
      <c r="A243" s="4"/>
      <c r="B243" s="5"/>
      <c r="C243" s="5"/>
      <c r="D243" s="6" t="s">
        <v>262</v>
      </c>
      <c r="E243" s="5"/>
      <c r="F243" s="104">
        <v>10.85</v>
      </c>
      <c r="G243" s="7"/>
      <c r="H243" s="8"/>
      <c r="I243" s="110"/>
      <c r="J243" s="9"/>
      <c r="K243" s="10"/>
      <c r="L243" s="7"/>
      <c r="M243" s="7"/>
      <c r="N243" s="7"/>
    </row>
    <row r="244" spans="1:14" s="3" customFormat="1" ht="11.25" hidden="1" outlineLevel="3">
      <c r="A244" s="4"/>
      <c r="B244" s="5"/>
      <c r="C244" s="5"/>
      <c r="D244" s="6" t="s">
        <v>246</v>
      </c>
      <c r="E244" s="5"/>
      <c r="F244" s="104">
        <v>10.7</v>
      </c>
      <c r="G244" s="7"/>
      <c r="H244" s="8"/>
      <c r="I244" s="110"/>
      <c r="J244" s="9"/>
      <c r="K244" s="10"/>
      <c r="L244" s="7"/>
      <c r="M244" s="7"/>
      <c r="N244" s="7"/>
    </row>
    <row r="245" spans="1:14" ht="22.5" outlineLevel="2" collapsed="1">
      <c r="A245" s="49">
        <v>2</v>
      </c>
      <c r="B245" s="50" t="s">
        <v>6</v>
      </c>
      <c r="C245" s="51" t="s">
        <v>134</v>
      </c>
      <c r="D245" s="52" t="s">
        <v>450</v>
      </c>
      <c r="E245" s="50" t="s">
        <v>7</v>
      </c>
      <c r="F245" s="103">
        <v>293.3</v>
      </c>
      <c r="G245" s="54">
        <v>0</v>
      </c>
      <c r="H245" s="53">
        <f>F245*(1+G245/100)</f>
        <v>293.3</v>
      </c>
      <c r="I245" s="109"/>
      <c r="J245" s="55">
        <f>H245*I245</f>
        <v>0</v>
      </c>
      <c r="K245" s="56"/>
      <c r="L245" s="57"/>
      <c r="M245" s="56"/>
      <c r="N245" s="57">
        <f>H245*M245</f>
        <v>0</v>
      </c>
    </row>
    <row r="246" spans="1:14" s="3" customFormat="1" ht="22.5" hidden="1" outlineLevel="3">
      <c r="A246" s="4"/>
      <c r="B246" s="5"/>
      <c r="C246" s="5"/>
      <c r="D246" s="6" t="s">
        <v>282</v>
      </c>
      <c r="E246" s="5"/>
      <c r="F246" s="104">
        <v>98.94999999999999</v>
      </c>
      <c r="G246" s="7"/>
      <c r="H246" s="8"/>
      <c r="I246" s="110"/>
      <c r="J246" s="9"/>
      <c r="K246" s="10"/>
      <c r="L246" s="7"/>
      <c r="M246" s="7"/>
      <c r="N246" s="7"/>
    </row>
    <row r="247" spans="1:14" s="3" customFormat="1" ht="22.5" hidden="1" outlineLevel="3">
      <c r="A247" s="4"/>
      <c r="B247" s="5"/>
      <c r="C247" s="5"/>
      <c r="D247" s="6" t="s">
        <v>310</v>
      </c>
      <c r="E247" s="5"/>
      <c r="F247" s="104">
        <v>172.8</v>
      </c>
      <c r="G247" s="7"/>
      <c r="H247" s="8"/>
      <c r="I247" s="110"/>
      <c r="J247" s="9"/>
      <c r="K247" s="10"/>
      <c r="L247" s="7"/>
      <c r="M247" s="7"/>
      <c r="N247" s="7"/>
    </row>
    <row r="248" spans="1:14" s="3" customFormat="1" ht="22.5" hidden="1" outlineLevel="3">
      <c r="A248" s="4"/>
      <c r="B248" s="5"/>
      <c r="C248" s="5"/>
      <c r="D248" s="6" t="s">
        <v>274</v>
      </c>
      <c r="E248" s="5"/>
      <c r="F248" s="104">
        <v>10.85</v>
      </c>
      <c r="G248" s="7"/>
      <c r="H248" s="8"/>
      <c r="I248" s="110"/>
      <c r="J248" s="9"/>
      <c r="K248" s="10"/>
      <c r="L248" s="7"/>
      <c r="M248" s="7"/>
      <c r="N248" s="7"/>
    </row>
    <row r="249" spans="1:14" s="3" customFormat="1" ht="11.25" hidden="1" outlineLevel="3">
      <c r="A249" s="4"/>
      <c r="B249" s="5"/>
      <c r="C249" s="5"/>
      <c r="D249" s="6" t="s">
        <v>246</v>
      </c>
      <c r="E249" s="5"/>
      <c r="F249" s="104">
        <v>10.7</v>
      </c>
      <c r="G249" s="7"/>
      <c r="H249" s="8"/>
      <c r="I249" s="110"/>
      <c r="J249" s="9"/>
      <c r="K249" s="10"/>
      <c r="L249" s="7"/>
      <c r="M249" s="7"/>
      <c r="N249" s="7"/>
    </row>
    <row r="250" spans="1:14" ht="11.25" outlineLevel="2">
      <c r="A250" s="49">
        <v>3</v>
      </c>
      <c r="B250" s="50" t="s">
        <v>6</v>
      </c>
      <c r="C250" s="51" t="s">
        <v>118</v>
      </c>
      <c r="D250" s="52" t="s">
        <v>381</v>
      </c>
      <c r="E250" s="50" t="s">
        <v>0</v>
      </c>
      <c r="F250" s="103">
        <v>5.58</v>
      </c>
      <c r="G250" s="54">
        <v>0</v>
      </c>
      <c r="H250" s="53">
        <f>F250*(1+G250/100)</f>
        <v>5.58</v>
      </c>
      <c r="I250" s="109">
        <f>SUM(J240:J245)/100</f>
        <v>0</v>
      </c>
      <c r="J250" s="55">
        <f>H250*I250</f>
        <v>0</v>
      </c>
      <c r="K250" s="56"/>
      <c r="L250" s="57"/>
      <c r="M250" s="56"/>
      <c r="N250" s="57">
        <f>H250*M250</f>
        <v>0</v>
      </c>
    </row>
    <row r="251" spans="1:14" s="65" customFormat="1" ht="12.75" customHeight="1" outlineLevel="2">
      <c r="A251" s="58"/>
      <c r="B251" s="59"/>
      <c r="C251" s="59"/>
      <c r="D251" s="60"/>
      <c r="E251" s="59"/>
      <c r="F251" s="105"/>
      <c r="G251" s="62"/>
      <c r="H251" s="61"/>
      <c r="I251" s="111"/>
      <c r="J251" s="63"/>
      <c r="K251" s="64"/>
      <c r="L251" s="62"/>
      <c r="M251" s="62"/>
      <c r="N251" s="62"/>
    </row>
    <row r="252" spans="1:14" s="48" customFormat="1" ht="16.5" customHeight="1" outlineLevel="1">
      <c r="A252" s="41"/>
      <c r="B252" s="32"/>
      <c r="C252" s="42"/>
      <c r="D252" s="42" t="s">
        <v>198</v>
      </c>
      <c r="E252" s="32"/>
      <c r="F252" s="102"/>
      <c r="G252" s="44"/>
      <c r="H252" s="43"/>
      <c r="I252" s="108"/>
      <c r="J252" s="45">
        <f>SUBTOTAL(9,J253:J269)</f>
        <v>0</v>
      </c>
      <c r="K252" s="46"/>
      <c r="L252" s="47"/>
      <c r="M252" s="44"/>
      <c r="N252" s="47">
        <f>SUBTOTAL(9,N253:N269)</f>
        <v>0.038220000000000004</v>
      </c>
    </row>
    <row r="253" spans="1:14" ht="11.25" outlineLevel="2" collapsed="1">
      <c r="A253" s="49">
        <v>1</v>
      </c>
      <c r="B253" s="50" t="s">
        <v>6</v>
      </c>
      <c r="C253" s="51" t="s">
        <v>72</v>
      </c>
      <c r="D253" s="52" t="s">
        <v>380</v>
      </c>
      <c r="E253" s="50" t="s">
        <v>7</v>
      </c>
      <c r="F253" s="103">
        <v>18.200000000000003</v>
      </c>
      <c r="G253" s="54">
        <v>0</v>
      </c>
      <c r="H253" s="53">
        <f>F253*(1+G253/100)</f>
        <v>18.200000000000003</v>
      </c>
      <c r="I253" s="109"/>
      <c r="J253" s="55">
        <f>H253*I253</f>
        <v>0</v>
      </c>
      <c r="K253" s="56"/>
      <c r="L253" s="57"/>
      <c r="M253" s="56">
        <v>0.0021</v>
      </c>
      <c r="N253" s="57">
        <f>H253*M253</f>
        <v>0.038220000000000004</v>
      </c>
    </row>
    <row r="254" spans="1:14" s="3" customFormat="1" ht="11.25" hidden="1" outlineLevel="3">
      <c r="A254" s="4"/>
      <c r="B254" s="5"/>
      <c r="C254" s="5"/>
      <c r="D254" s="6" t="s">
        <v>204</v>
      </c>
      <c r="E254" s="5"/>
      <c r="F254" s="104">
        <v>18.200000000000003</v>
      </c>
      <c r="G254" s="7"/>
      <c r="H254" s="8"/>
      <c r="I254" s="110"/>
      <c r="J254" s="9"/>
      <c r="K254" s="10"/>
      <c r="L254" s="7"/>
      <c r="M254" s="7"/>
      <c r="N254" s="7"/>
    </row>
    <row r="255" spans="1:14" ht="12.75" customHeight="1" outlineLevel="2" collapsed="1">
      <c r="A255" s="49">
        <v>2</v>
      </c>
      <c r="B255" s="50" t="s">
        <v>6</v>
      </c>
      <c r="C255" s="51" t="s">
        <v>70</v>
      </c>
      <c r="D255" s="52" t="s">
        <v>420</v>
      </c>
      <c r="E255" s="50" t="s">
        <v>7</v>
      </c>
      <c r="F255" s="103">
        <v>3.298</v>
      </c>
      <c r="G255" s="54">
        <v>0</v>
      </c>
      <c r="H255" s="53">
        <f>F255*(1+G255/100)</f>
        <v>3.298</v>
      </c>
      <c r="I255" s="109"/>
      <c r="J255" s="55">
        <f>H255*I255</f>
        <v>0</v>
      </c>
      <c r="K255" s="56"/>
      <c r="L255" s="57"/>
      <c r="M255" s="56"/>
      <c r="N255" s="57">
        <f>H255*M255</f>
        <v>0</v>
      </c>
    </row>
    <row r="256" spans="1:14" s="3" customFormat="1" ht="11.25" hidden="1" outlineLevel="3">
      <c r="A256" s="4"/>
      <c r="B256" s="5"/>
      <c r="C256" s="5"/>
      <c r="D256" s="6" t="s">
        <v>178</v>
      </c>
      <c r="E256" s="5"/>
      <c r="F256" s="104">
        <v>3.298</v>
      </c>
      <c r="G256" s="7"/>
      <c r="H256" s="8"/>
      <c r="I256" s="110"/>
      <c r="J256" s="9"/>
      <c r="K256" s="10"/>
      <c r="L256" s="7"/>
      <c r="M256" s="7"/>
      <c r="N256" s="7"/>
    </row>
    <row r="257" spans="1:14" ht="12.75" customHeight="1" outlineLevel="2" collapsed="1">
      <c r="A257" s="49">
        <v>3</v>
      </c>
      <c r="B257" s="50" t="s">
        <v>6</v>
      </c>
      <c r="C257" s="51" t="s">
        <v>135</v>
      </c>
      <c r="D257" s="52" t="s">
        <v>421</v>
      </c>
      <c r="E257" s="50" t="s">
        <v>7</v>
      </c>
      <c r="F257" s="103">
        <v>38.282</v>
      </c>
      <c r="G257" s="54">
        <v>0</v>
      </c>
      <c r="H257" s="53">
        <f>F257*(1+G257/100)</f>
        <v>38.282</v>
      </c>
      <c r="I257" s="109"/>
      <c r="J257" s="55">
        <f>H257*I257</f>
        <v>0</v>
      </c>
      <c r="K257" s="56"/>
      <c r="L257" s="57"/>
      <c r="M257" s="56"/>
      <c r="N257" s="57">
        <f>H257*M257</f>
        <v>0</v>
      </c>
    </row>
    <row r="258" spans="1:14" s="3" customFormat="1" ht="11.25" hidden="1" outlineLevel="3">
      <c r="A258" s="4"/>
      <c r="B258" s="5"/>
      <c r="C258" s="5"/>
      <c r="D258" s="6" t="s">
        <v>237</v>
      </c>
      <c r="E258" s="5"/>
      <c r="F258" s="104">
        <v>20.932</v>
      </c>
      <c r="G258" s="7"/>
      <c r="H258" s="8"/>
      <c r="I258" s="110"/>
      <c r="J258" s="9"/>
      <c r="K258" s="10"/>
      <c r="L258" s="7"/>
      <c r="M258" s="7"/>
      <c r="N258" s="7"/>
    </row>
    <row r="259" spans="1:14" s="3" customFormat="1" ht="11.25" hidden="1" outlineLevel="3">
      <c r="A259" s="4"/>
      <c r="B259" s="5"/>
      <c r="C259" s="5"/>
      <c r="D259" s="6" t="s">
        <v>229</v>
      </c>
      <c r="E259" s="5"/>
      <c r="F259" s="104">
        <v>17.349999999999998</v>
      </c>
      <c r="G259" s="7"/>
      <c r="H259" s="8"/>
      <c r="I259" s="110"/>
      <c r="J259" s="9"/>
      <c r="K259" s="10"/>
      <c r="L259" s="7"/>
      <c r="M259" s="7"/>
      <c r="N259" s="7"/>
    </row>
    <row r="260" spans="1:14" ht="22.5" outlineLevel="2" collapsed="1">
      <c r="A260" s="49">
        <v>4</v>
      </c>
      <c r="B260" s="50" t="s">
        <v>6</v>
      </c>
      <c r="C260" s="51" t="s">
        <v>71</v>
      </c>
      <c r="D260" s="52" t="s">
        <v>457</v>
      </c>
      <c r="E260" s="50" t="s">
        <v>7</v>
      </c>
      <c r="F260" s="103">
        <v>298.085</v>
      </c>
      <c r="G260" s="54">
        <v>0</v>
      </c>
      <c r="H260" s="53">
        <f>F260*(1+G260/100)</f>
        <v>298.085</v>
      </c>
      <c r="I260" s="109"/>
      <c r="J260" s="55">
        <f>H260*I260</f>
        <v>0</v>
      </c>
      <c r="K260" s="56"/>
      <c r="L260" s="57"/>
      <c r="M260" s="56"/>
      <c r="N260" s="57">
        <f>H260*M260</f>
        <v>0</v>
      </c>
    </row>
    <row r="261" spans="1:14" s="3" customFormat="1" ht="33.75" hidden="1" outlineLevel="3">
      <c r="A261" s="4"/>
      <c r="B261" s="5"/>
      <c r="C261" s="5"/>
      <c r="D261" s="6" t="s">
        <v>321</v>
      </c>
      <c r="E261" s="5"/>
      <c r="F261" s="104">
        <v>121.5</v>
      </c>
      <c r="G261" s="7"/>
      <c r="H261" s="8"/>
      <c r="I261" s="110"/>
      <c r="J261" s="9"/>
      <c r="K261" s="10"/>
      <c r="L261" s="7"/>
      <c r="M261" s="7"/>
      <c r="N261" s="7"/>
    </row>
    <row r="262" spans="1:14" s="3" customFormat="1" ht="33.75" hidden="1" outlineLevel="3">
      <c r="A262" s="4"/>
      <c r="B262" s="5"/>
      <c r="C262" s="5"/>
      <c r="D262" s="6" t="s">
        <v>325</v>
      </c>
      <c r="E262" s="5"/>
      <c r="F262" s="104">
        <v>183.49999999999997</v>
      </c>
      <c r="G262" s="7"/>
      <c r="H262" s="8"/>
      <c r="I262" s="110"/>
      <c r="J262" s="9"/>
      <c r="K262" s="10"/>
      <c r="L262" s="7"/>
      <c r="M262" s="7"/>
      <c r="N262" s="7"/>
    </row>
    <row r="263" spans="1:14" s="3" customFormat="1" ht="22.5" hidden="1" outlineLevel="3">
      <c r="A263" s="4"/>
      <c r="B263" s="5"/>
      <c r="C263" s="5"/>
      <c r="D263" s="6" t="s">
        <v>437</v>
      </c>
      <c r="E263" s="5"/>
      <c r="F263" s="104">
        <v>-6.915</v>
      </c>
      <c r="G263" s="7"/>
      <c r="H263" s="8"/>
      <c r="I263" s="110"/>
      <c r="J263" s="9"/>
      <c r="K263" s="10"/>
      <c r="L263" s="7"/>
      <c r="M263" s="7"/>
      <c r="N263" s="7"/>
    </row>
    <row r="264" spans="1:14" ht="22.5" outlineLevel="2" collapsed="1">
      <c r="A264" s="49">
        <v>5</v>
      </c>
      <c r="B264" s="50" t="s">
        <v>1</v>
      </c>
      <c r="C264" s="51" t="s">
        <v>35</v>
      </c>
      <c r="D264" s="52" t="s">
        <v>299</v>
      </c>
      <c r="E264" s="50" t="s">
        <v>7</v>
      </c>
      <c r="F264" s="103">
        <v>312.98925</v>
      </c>
      <c r="G264" s="54">
        <v>0</v>
      </c>
      <c r="H264" s="53">
        <f>F264*(1+G264/100)</f>
        <v>312.98925</v>
      </c>
      <c r="I264" s="109"/>
      <c r="J264" s="55">
        <f>H264*I264</f>
        <v>0</v>
      </c>
      <c r="K264" s="56"/>
      <c r="L264" s="57"/>
      <c r="M264" s="56"/>
      <c r="N264" s="57">
        <f>H264*M264</f>
        <v>0</v>
      </c>
    </row>
    <row r="265" spans="1:14" s="3" customFormat="1" ht="33.75" hidden="1" outlineLevel="3">
      <c r="A265" s="4"/>
      <c r="B265" s="5"/>
      <c r="C265" s="5"/>
      <c r="D265" s="6" t="s">
        <v>331</v>
      </c>
      <c r="E265" s="5"/>
      <c r="F265" s="104">
        <v>127.575</v>
      </c>
      <c r="G265" s="7"/>
      <c r="H265" s="8"/>
      <c r="I265" s="110"/>
      <c r="J265" s="9"/>
      <c r="K265" s="10"/>
      <c r="L265" s="7"/>
      <c r="M265" s="7"/>
      <c r="N265" s="7"/>
    </row>
    <row r="266" spans="1:14" s="3" customFormat="1" ht="33.75" hidden="1" outlineLevel="3">
      <c r="A266" s="4"/>
      <c r="B266" s="5"/>
      <c r="C266" s="5"/>
      <c r="D266" s="6" t="s">
        <v>338</v>
      </c>
      <c r="E266" s="5"/>
      <c r="F266" s="104">
        <v>192.675</v>
      </c>
      <c r="G266" s="7"/>
      <c r="H266" s="8"/>
      <c r="I266" s="110"/>
      <c r="J266" s="9"/>
      <c r="K266" s="10"/>
      <c r="L266" s="7"/>
      <c r="M266" s="7"/>
      <c r="N266" s="7"/>
    </row>
    <row r="267" spans="1:14" s="3" customFormat="1" ht="22.5" hidden="1" outlineLevel="3">
      <c r="A267" s="4"/>
      <c r="B267" s="5"/>
      <c r="C267" s="5"/>
      <c r="D267" s="6" t="s">
        <v>452</v>
      </c>
      <c r="E267" s="5"/>
      <c r="F267" s="104">
        <v>-7.260750000000001</v>
      </c>
      <c r="G267" s="7"/>
      <c r="H267" s="8"/>
      <c r="I267" s="110"/>
      <c r="J267" s="9"/>
      <c r="K267" s="10"/>
      <c r="L267" s="7"/>
      <c r="M267" s="7"/>
      <c r="N267" s="7"/>
    </row>
    <row r="268" spans="1:14" ht="11.25" outlineLevel="2">
      <c r="A268" s="49">
        <v>6</v>
      </c>
      <c r="B268" s="50" t="s">
        <v>6</v>
      </c>
      <c r="C268" s="51" t="s">
        <v>119</v>
      </c>
      <c r="D268" s="52" t="s">
        <v>413</v>
      </c>
      <c r="E268" s="50" t="s">
        <v>0</v>
      </c>
      <c r="F268" s="103">
        <v>1.52</v>
      </c>
      <c r="G268" s="54">
        <v>0</v>
      </c>
      <c r="H268" s="53">
        <f>F268*(1+G268/100)</f>
        <v>1.52</v>
      </c>
      <c r="I268" s="109">
        <f>SUM(J253:J264)/100</f>
        <v>0</v>
      </c>
      <c r="J268" s="55">
        <f>H268*I268</f>
        <v>0</v>
      </c>
      <c r="K268" s="56"/>
      <c r="L268" s="57"/>
      <c r="M268" s="56"/>
      <c r="N268" s="57">
        <f>H268*M268</f>
        <v>0</v>
      </c>
    </row>
    <row r="269" spans="1:14" s="65" customFormat="1" ht="12.75" customHeight="1" outlineLevel="2">
      <c r="A269" s="58"/>
      <c r="B269" s="59"/>
      <c r="C269" s="59"/>
      <c r="D269" s="60"/>
      <c r="E269" s="59"/>
      <c r="F269" s="105"/>
      <c r="G269" s="62"/>
      <c r="H269" s="61"/>
      <c r="I269" s="111"/>
      <c r="J269" s="63"/>
      <c r="K269" s="64"/>
      <c r="L269" s="62"/>
      <c r="M269" s="62"/>
      <c r="N269" s="62"/>
    </row>
    <row r="270" spans="1:14" s="48" customFormat="1" ht="16.5" customHeight="1" outlineLevel="1">
      <c r="A270" s="41"/>
      <c r="B270" s="32"/>
      <c r="C270" s="42"/>
      <c r="D270" s="42" t="s">
        <v>244</v>
      </c>
      <c r="E270" s="32"/>
      <c r="F270" s="102"/>
      <c r="G270" s="44"/>
      <c r="H270" s="43"/>
      <c r="I270" s="108"/>
      <c r="J270" s="45">
        <f>SUBTOTAL(9,J271:J294)</f>
        <v>0</v>
      </c>
      <c r="K270" s="46"/>
      <c r="L270" s="47"/>
      <c r="M270" s="44"/>
      <c r="N270" s="47">
        <f>SUBTOTAL(9,N271:N294)</f>
        <v>0.8699999999999999</v>
      </c>
    </row>
    <row r="271" spans="1:14" ht="11.25" outlineLevel="2" collapsed="1">
      <c r="A271" s="49">
        <v>1</v>
      </c>
      <c r="B271" s="50" t="s">
        <v>6</v>
      </c>
      <c r="C271" s="51" t="s">
        <v>76</v>
      </c>
      <c r="D271" s="52" t="s">
        <v>391</v>
      </c>
      <c r="E271" s="50" t="s">
        <v>14</v>
      </c>
      <c r="F271" s="103">
        <v>5</v>
      </c>
      <c r="G271" s="54">
        <v>0</v>
      </c>
      <c r="H271" s="53">
        <f>F271*(1+G271/100)</f>
        <v>5</v>
      </c>
      <c r="I271" s="109"/>
      <c r="J271" s="55">
        <f>H271*I271</f>
        <v>0</v>
      </c>
      <c r="K271" s="56"/>
      <c r="L271" s="57"/>
      <c r="M271" s="56">
        <v>0.174</v>
      </c>
      <c r="N271" s="57">
        <f>H271*M271</f>
        <v>0.8699999999999999</v>
      </c>
    </row>
    <row r="272" spans="1:14" s="3" customFormat="1" ht="11.25" hidden="1" outlineLevel="3">
      <c r="A272" s="4"/>
      <c r="B272" s="5"/>
      <c r="C272" s="5"/>
      <c r="D272" s="6" t="s">
        <v>166</v>
      </c>
      <c r="E272" s="5"/>
      <c r="F272" s="104">
        <v>5</v>
      </c>
      <c r="G272" s="7"/>
      <c r="H272" s="8"/>
      <c r="I272" s="110"/>
      <c r="J272" s="9"/>
      <c r="K272" s="10"/>
      <c r="L272" s="7"/>
      <c r="M272" s="7"/>
      <c r="N272" s="7"/>
    </row>
    <row r="273" spans="1:14" ht="45" outlineLevel="2" collapsed="1">
      <c r="A273" s="49">
        <v>2</v>
      </c>
      <c r="B273" s="50" t="s">
        <v>6</v>
      </c>
      <c r="C273" s="51" t="s">
        <v>136</v>
      </c>
      <c r="D273" s="52" t="s">
        <v>483</v>
      </c>
      <c r="E273" s="50" t="s">
        <v>14</v>
      </c>
      <c r="F273" s="103">
        <v>4</v>
      </c>
      <c r="G273" s="54">
        <v>0</v>
      </c>
      <c r="H273" s="53">
        <f>F273*(1+G273/100)</f>
        <v>4</v>
      </c>
      <c r="I273" s="109"/>
      <c r="J273" s="55">
        <f>H273*I273</f>
        <v>0</v>
      </c>
      <c r="K273" s="56"/>
      <c r="L273" s="57"/>
      <c r="M273" s="56"/>
      <c r="N273" s="57">
        <f>H273*M273</f>
        <v>0</v>
      </c>
    </row>
    <row r="274" spans="1:14" s="3" customFormat="1" ht="11.25" hidden="1" outlineLevel="3">
      <c r="A274" s="4"/>
      <c r="B274" s="5"/>
      <c r="C274" s="5"/>
      <c r="D274" s="6" t="s">
        <v>212</v>
      </c>
      <c r="E274" s="5"/>
      <c r="F274" s="104">
        <v>4</v>
      </c>
      <c r="G274" s="7"/>
      <c r="H274" s="8"/>
      <c r="I274" s="110"/>
      <c r="J274" s="9"/>
      <c r="K274" s="10"/>
      <c r="L274" s="7"/>
      <c r="M274" s="7"/>
      <c r="N274" s="7"/>
    </row>
    <row r="275" spans="1:14" ht="25.5" customHeight="1" outlineLevel="2" collapsed="1">
      <c r="A275" s="49">
        <v>3</v>
      </c>
      <c r="B275" s="50" t="s">
        <v>6</v>
      </c>
      <c r="C275" s="51" t="s">
        <v>138</v>
      </c>
      <c r="D275" s="52" t="s">
        <v>482</v>
      </c>
      <c r="E275" s="50" t="s">
        <v>14</v>
      </c>
      <c r="F275" s="103">
        <v>4</v>
      </c>
      <c r="G275" s="54">
        <v>0</v>
      </c>
      <c r="H275" s="53">
        <f>F275*(1+G275/100)</f>
        <v>4</v>
      </c>
      <c r="I275" s="109"/>
      <c r="J275" s="55">
        <f>H275*I275</f>
        <v>0</v>
      </c>
      <c r="K275" s="56"/>
      <c r="L275" s="57"/>
      <c r="M275" s="56"/>
      <c r="N275" s="57">
        <f>H275*M275</f>
        <v>0</v>
      </c>
    </row>
    <row r="276" spans="1:14" s="3" customFormat="1" ht="11.25" hidden="1" outlineLevel="3">
      <c r="A276" s="4"/>
      <c r="B276" s="5"/>
      <c r="C276" s="5"/>
      <c r="D276" s="6" t="s">
        <v>205</v>
      </c>
      <c r="E276" s="5"/>
      <c r="F276" s="104">
        <v>4</v>
      </c>
      <c r="G276" s="7"/>
      <c r="H276" s="8"/>
      <c r="I276" s="110"/>
      <c r="J276" s="9"/>
      <c r="K276" s="10"/>
      <c r="L276" s="7"/>
      <c r="M276" s="7"/>
      <c r="N276" s="7"/>
    </row>
    <row r="277" spans="1:14" ht="12.75" customHeight="1" outlineLevel="2" collapsed="1">
      <c r="A277" s="49">
        <v>4</v>
      </c>
      <c r="B277" s="50" t="s">
        <v>6</v>
      </c>
      <c r="C277" s="51" t="s">
        <v>73</v>
      </c>
      <c r="D277" s="52" t="s">
        <v>423</v>
      </c>
      <c r="E277" s="50" t="s">
        <v>14</v>
      </c>
      <c r="F277" s="103">
        <v>13</v>
      </c>
      <c r="G277" s="54">
        <v>0</v>
      </c>
      <c r="H277" s="53">
        <f>F277*(1+G277/100)</f>
        <v>13</v>
      </c>
      <c r="I277" s="109"/>
      <c r="J277" s="55">
        <f>H277*I277</f>
        <v>0</v>
      </c>
      <c r="K277" s="56"/>
      <c r="L277" s="57"/>
      <c r="M277" s="56"/>
      <c r="N277" s="57">
        <f>H277*M277</f>
        <v>0</v>
      </c>
    </row>
    <row r="278" spans="1:14" s="3" customFormat="1" ht="11.25" hidden="1" outlineLevel="3">
      <c r="A278" s="4"/>
      <c r="B278" s="5"/>
      <c r="C278" s="5"/>
      <c r="D278" s="6" t="s">
        <v>169</v>
      </c>
      <c r="E278" s="5"/>
      <c r="F278" s="104">
        <v>13</v>
      </c>
      <c r="G278" s="7"/>
      <c r="H278" s="8"/>
      <c r="I278" s="110"/>
      <c r="J278" s="9"/>
      <c r="K278" s="10"/>
      <c r="L278" s="7"/>
      <c r="M278" s="7"/>
      <c r="N278" s="7"/>
    </row>
    <row r="279" spans="1:14" ht="22.5" outlineLevel="2" collapsed="1">
      <c r="A279" s="49">
        <v>5</v>
      </c>
      <c r="B279" s="50" t="s">
        <v>1</v>
      </c>
      <c r="C279" s="51" t="s">
        <v>155</v>
      </c>
      <c r="D279" s="52" t="s">
        <v>443</v>
      </c>
      <c r="E279" s="50" t="s">
        <v>14</v>
      </c>
      <c r="F279" s="103">
        <v>13</v>
      </c>
      <c r="G279" s="54">
        <v>0</v>
      </c>
      <c r="H279" s="53">
        <f>F279*(1+G279/100)</f>
        <v>13</v>
      </c>
      <c r="I279" s="109"/>
      <c r="J279" s="55">
        <f>H279*I279</f>
        <v>0</v>
      </c>
      <c r="K279" s="56"/>
      <c r="L279" s="57"/>
      <c r="M279" s="56"/>
      <c r="N279" s="57">
        <f>H279*M279</f>
        <v>0</v>
      </c>
    </row>
    <row r="280" spans="1:14" s="3" customFormat="1" ht="11.25" hidden="1" outlineLevel="3">
      <c r="A280" s="4"/>
      <c r="B280" s="5"/>
      <c r="C280" s="5"/>
      <c r="D280" s="6" t="s">
        <v>169</v>
      </c>
      <c r="E280" s="5"/>
      <c r="F280" s="104">
        <v>13</v>
      </c>
      <c r="G280" s="7"/>
      <c r="H280" s="8"/>
      <c r="I280" s="110"/>
      <c r="J280" s="9"/>
      <c r="K280" s="10"/>
      <c r="L280" s="7"/>
      <c r="M280" s="7"/>
      <c r="N280" s="7"/>
    </row>
    <row r="281" spans="1:14" ht="11.25" outlineLevel="2" collapsed="1">
      <c r="A281" s="49">
        <v>6</v>
      </c>
      <c r="B281" s="50" t="s">
        <v>6</v>
      </c>
      <c r="C281" s="51" t="s">
        <v>75</v>
      </c>
      <c r="D281" s="52" t="s">
        <v>404</v>
      </c>
      <c r="E281" s="50" t="s">
        <v>14</v>
      </c>
      <c r="F281" s="103">
        <v>13</v>
      </c>
      <c r="G281" s="54">
        <v>0</v>
      </c>
      <c r="H281" s="53">
        <f>F281*(1+G281/100)</f>
        <v>13</v>
      </c>
      <c r="I281" s="109"/>
      <c r="J281" s="55">
        <f>H281*I281</f>
        <v>0</v>
      </c>
      <c r="K281" s="56"/>
      <c r="L281" s="57"/>
      <c r="M281" s="56"/>
      <c r="N281" s="57">
        <f>H281*M281</f>
        <v>0</v>
      </c>
    </row>
    <row r="282" spans="1:14" s="3" customFormat="1" ht="11.25" hidden="1" outlineLevel="3">
      <c r="A282" s="4"/>
      <c r="B282" s="5"/>
      <c r="C282" s="5"/>
      <c r="D282" s="6" t="s">
        <v>169</v>
      </c>
      <c r="E282" s="5"/>
      <c r="F282" s="104">
        <v>13</v>
      </c>
      <c r="G282" s="7"/>
      <c r="H282" s="8"/>
      <c r="I282" s="110"/>
      <c r="J282" s="9"/>
      <c r="K282" s="10"/>
      <c r="L282" s="7"/>
      <c r="M282" s="7"/>
      <c r="N282" s="7"/>
    </row>
    <row r="283" spans="1:14" ht="22.5" outlineLevel="2" collapsed="1">
      <c r="A283" s="49">
        <v>7</v>
      </c>
      <c r="B283" s="50" t="s">
        <v>1</v>
      </c>
      <c r="C283" s="51" t="s">
        <v>154</v>
      </c>
      <c r="D283" s="52" t="s">
        <v>475</v>
      </c>
      <c r="E283" s="50" t="s">
        <v>14</v>
      </c>
      <c r="F283" s="103">
        <v>13</v>
      </c>
      <c r="G283" s="54">
        <v>0</v>
      </c>
      <c r="H283" s="53">
        <f>F283*(1+G283/100)</f>
        <v>13</v>
      </c>
      <c r="I283" s="109"/>
      <c r="J283" s="55">
        <f>H283*I283</f>
        <v>0</v>
      </c>
      <c r="K283" s="56"/>
      <c r="L283" s="57"/>
      <c r="M283" s="56"/>
      <c r="N283" s="57">
        <f>H283*M283</f>
        <v>0</v>
      </c>
    </row>
    <row r="284" spans="1:14" s="3" customFormat="1" ht="11.25" hidden="1" outlineLevel="3">
      <c r="A284" s="4"/>
      <c r="B284" s="5"/>
      <c r="C284" s="5"/>
      <c r="D284" s="6" t="s">
        <v>169</v>
      </c>
      <c r="E284" s="5"/>
      <c r="F284" s="104">
        <v>13</v>
      </c>
      <c r="G284" s="7"/>
      <c r="H284" s="8"/>
      <c r="I284" s="110"/>
      <c r="J284" s="9"/>
      <c r="K284" s="10"/>
      <c r="L284" s="7"/>
      <c r="M284" s="7"/>
      <c r="N284" s="7"/>
    </row>
    <row r="285" spans="1:14" ht="11.25" outlineLevel="2" collapsed="1">
      <c r="A285" s="49">
        <v>8</v>
      </c>
      <c r="B285" s="50" t="s">
        <v>6</v>
      </c>
      <c r="C285" s="51" t="s">
        <v>74</v>
      </c>
      <c r="D285" s="52" t="s">
        <v>261</v>
      </c>
      <c r="E285" s="50" t="s">
        <v>14</v>
      </c>
      <c r="F285" s="103">
        <v>13</v>
      </c>
      <c r="G285" s="54">
        <v>0</v>
      </c>
      <c r="H285" s="53">
        <f>F285*(1+G285/100)</f>
        <v>13</v>
      </c>
      <c r="I285" s="109"/>
      <c r="J285" s="55">
        <f>H285*I285</f>
        <v>0</v>
      </c>
      <c r="K285" s="56"/>
      <c r="L285" s="57"/>
      <c r="M285" s="56"/>
      <c r="N285" s="57">
        <f>H285*M285</f>
        <v>0</v>
      </c>
    </row>
    <row r="286" spans="1:14" s="3" customFormat="1" ht="11.25" hidden="1" outlineLevel="3">
      <c r="A286" s="4"/>
      <c r="B286" s="5"/>
      <c r="C286" s="5"/>
      <c r="D286" s="6" t="s">
        <v>169</v>
      </c>
      <c r="E286" s="5"/>
      <c r="F286" s="104">
        <v>13</v>
      </c>
      <c r="G286" s="7"/>
      <c r="H286" s="8"/>
      <c r="I286" s="110"/>
      <c r="J286" s="9"/>
      <c r="K286" s="10"/>
      <c r="L286" s="7"/>
      <c r="M286" s="7"/>
      <c r="N286" s="7"/>
    </row>
    <row r="287" spans="1:14" ht="11.25" outlineLevel="2" collapsed="1">
      <c r="A287" s="49">
        <v>9</v>
      </c>
      <c r="B287" s="50" t="s">
        <v>1</v>
      </c>
      <c r="C287" s="51" t="s">
        <v>156</v>
      </c>
      <c r="D287" s="52" t="s">
        <v>376</v>
      </c>
      <c r="E287" s="50" t="s">
        <v>14</v>
      </c>
      <c r="F287" s="103">
        <v>7</v>
      </c>
      <c r="G287" s="54">
        <v>0</v>
      </c>
      <c r="H287" s="53">
        <f>F287*(1+G287/100)</f>
        <v>7</v>
      </c>
      <c r="I287" s="109"/>
      <c r="J287" s="55">
        <f>H287*I287</f>
        <v>0</v>
      </c>
      <c r="K287" s="56"/>
      <c r="L287" s="57"/>
      <c r="M287" s="56"/>
      <c r="N287" s="57">
        <f>H287*M287</f>
        <v>0</v>
      </c>
    </row>
    <row r="288" spans="1:14" s="3" customFormat="1" ht="11.25" hidden="1" outlineLevel="3">
      <c r="A288" s="4"/>
      <c r="B288" s="5"/>
      <c r="C288" s="5"/>
      <c r="D288" s="6" t="s">
        <v>168</v>
      </c>
      <c r="E288" s="5"/>
      <c r="F288" s="104">
        <v>7</v>
      </c>
      <c r="G288" s="7"/>
      <c r="H288" s="8"/>
      <c r="I288" s="110"/>
      <c r="J288" s="9"/>
      <c r="K288" s="10"/>
      <c r="L288" s="7"/>
      <c r="M288" s="7"/>
      <c r="N288" s="7"/>
    </row>
    <row r="289" spans="1:14" ht="22.5" outlineLevel="2" collapsed="1">
      <c r="A289" s="49">
        <v>10</v>
      </c>
      <c r="B289" s="50" t="s">
        <v>1</v>
      </c>
      <c r="C289" s="51" t="s">
        <v>157</v>
      </c>
      <c r="D289" s="52" t="s">
        <v>456</v>
      </c>
      <c r="E289" s="50" t="s">
        <v>14</v>
      </c>
      <c r="F289" s="103">
        <v>6</v>
      </c>
      <c r="G289" s="54">
        <v>0</v>
      </c>
      <c r="H289" s="53">
        <f>F289*(1+G289/100)</f>
        <v>6</v>
      </c>
      <c r="I289" s="109"/>
      <c r="J289" s="55">
        <f>H289*I289</f>
        <v>0</v>
      </c>
      <c r="K289" s="56"/>
      <c r="L289" s="57"/>
      <c r="M289" s="56"/>
      <c r="N289" s="57">
        <f>H289*M289</f>
        <v>0</v>
      </c>
    </row>
    <row r="290" spans="1:14" s="3" customFormat="1" ht="11.25" hidden="1" outlineLevel="3">
      <c r="A290" s="4"/>
      <c r="B290" s="5"/>
      <c r="C290" s="5"/>
      <c r="D290" s="6" t="s">
        <v>167</v>
      </c>
      <c r="E290" s="5"/>
      <c r="F290" s="104">
        <v>6</v>
      </c>
      <c r="G290" s="7"/>
      <c r="H290" s="8"/>
      <c r="I290" s="110"/>
      <c r="J290" s="9"/>
      <c r="K290" s="10"/>
      <c r="L290" s="7"/>
      <c r="M290" s="7"/>
      <c r="N290" s="7"/>
    </row>
    <row r="291" spans="1:14" ht="11.25" outlineLevel="2" collapsed="1">
      <c r="A291" s="49">
        <v>11</v>
      </c>
      <c r="B291" s="50" t="s">
        <v>6</v>
      </c>
      <c r="C291" s="51" t="s">
        <v>137</v>
      </c>
      <c r="D291" s="52" t="s">
        <v>291</v>
      </c>
      <c r="E291" s="50" t="s">
        <v>9</v>
      </c>
      <c r="F291" s="103">
        <v>46.1</v>
      </c>
      <c r="G291" s="54">
        <v>0</v>
      </c>
      <c r="H291" s="53">
        <f>F291*(1+G291/100)</f>
        <v>46.1</v>
      </c>
      <c r="I291" s="109"/>
      <c r="J291" s="55">
        <f>H291*I291</f>
        <v>0</v>
      </c>
      <c r="K291" s="56"/>
      <c r="L291" s="57"/>
      <c r="M291" s="56"/>
      <c r="N291" s="57">
        <f>H291*M291</f>
        <v>0</v>
      </c>
    </row>
    <row r="292" spans="1:14" s="3" customFormat="1" ht="11.25" hidden="1" outlineLevel="3">
      <c r="A292" s="4"/>
      <c r="B292" s="5"/>
      <c r="C292" s="5"/>
      <c r="D292" s="6" t="s">
        <v>236</v>
      </c>
      <c r="E292" s="5"/>
      <c r="F292" s="104">
        <v>46.1</v>
      </c>
      <c r="G292" s="7"/>
      <c r="H292" s="8"/>
      <c r="I292" s="110"/>
      <c r="J292" s="9"/>
      <c r="K292" s="10"/>
      <c r="L292" s="7"/>
      <c r="M292" s="7"/>
      <c r="N292" s="7"/>
    </row>
    <row r="293" spans="1:14" ht="11.25" outlineLevel="2">
      <c r="A293" s="49">
        <v>12</v>
      </c>
      <c r="B293" s="50" t="s">
        <v>6</v>
      </c>
      <c r="C293" s="51" t="s">
        <v>120</v>
      </c>
      <c r="D293" s="52" t="s">
        <v>406</v>
      </c>
      <c r="E293" s="50" t="s">
        <v>0</v>
      </c>
      <c r="F293" s="103">
        <v>1.08</v>
      </c>
      <c r="G293" s="54">
        <v>0</v>
      </c>
      <c r="H293" s="53">
        <f>F293*(1+G293/100)</f>
        <v>1.08</v>
      </c>
      <c r="I293" s="109">
        <f>SUM(J271:J291)/100</f>
        <v>0</v>
      </c>
      <c r="J293" s="55">
        <f>H293*I293</f>
        <v>0</v>
      </c>
      <c r="K293" s="56"/>
      <c r="L293" s="57"/>
      <c r="M293" s="56"/>
      <c r="N293" s="57">
        <f>H293*M293</f>
        <v>0</v>
      </c>
    </row>
    <row r="294" spans="1:14" s="65" customFormat="1" ht="12.75" customHeight="1" outlineLevel="2">
      <c r="A294" s="58"/>
      <c r="B294" s="59"/>
      <c r="C294" s="59"/>
      <c r="D294" s="60"/>
      <c r="E294" s="59"/>
      <c r="F294" s="105"/>
      <c r="G294" s="62"/>
      <c r="H294" s="61"/>
      <c r="I294" s="111"/>
      <c r="J294" s="63"/>
      <c r="K294" s="64"/>
      <c r="L294" s="62"/>
      <c r="M294" s="62"/>
      <c r="N294" s="62"/>
    </row>
    <row r="295" spans="1:14" s="48" customFormat="1" ht="16.5" customHeight="1" outlineLevel="1">
      <c r="A295" s="41"/>
      <c r="B295" s="32"/>
      <c r="C295" s="42"/>
      <c r="D295" s="42" t="s">
        <v>231</v>
      </c>
      <c r="E295" s="32"/>
      <c r="F295" s="102"/>
      <c r="G295" s="44"/>
      <c r="H295" s="43"/>
      <c r="I295" s="108"/>
      <c r="J295" s="45">
        <f>SUBTOTAL(9,J296:J315)</f>
        <v>0</v>
      </c>
      <c r="K295" s="46"/>
      <c r="L295" s="47"/>
      <c r="M295" s="44"/>
      <c r="N295" s="47">
        <f>SUBTOTAL(9,N296:N315)</f>
        <v>0.9254800000000001</v>
      </c>
    </row>
    <row r="296" spans="1:14" ht="11.25" outlineLevel="2" collapsed="1">
      <c r="A296" s="49">
        <v>1</v>
      </c>
      <c r="B296" s="50" t="s">
        <v>6</v>
      </c>
      <c r="C296" s="51" t="s">
        <v>77</v>
      </c>
      <c r="D296" s="52" t="s">
        <v>316</v>
      </c>
      <c r="E296" s="50" t="s">
        <v>7</v>
      </c>
      <c r="F296" s="103">
        <v>34</v>
      </c>
      <c r="G296" s="54">
        <v>0</v>
      </c>
      <c r="H296" s="53">
        <f>F296*(1+G296/100)</f>
        <v>34</v>
      </c>
      <c r="I296" s="109"/>
      <c r="J296" s="55">
        <f>H296*I296</f>
        <v>0</v>
      </c>
      <c r="K296" s="56"/>
      <c r="L296" s="57"/>
      <c r="M296" s="56">
        <v>0.02722</v>
      </c>
      <c r="N296" s="57">
        <f>H296*M296</f>
        <v>0.9254800000000001</v>
      </c>
    </row>
    <row r="297" spans="1:14" s="3" customFormat="1" ht="22.5" hidden="1" outlineLevel="3">
      <c r="A297" s="4"/>
      <c r="B297" s="5"/>
      <c r="C297" s="5"/>
      <c r="D297" s="6" t="s">
        <v>365</v>
      </c>
      <c r="E297" s="5"/>
      <c r="F297" s="104">
        <v>15.000000000000002</v>
      </c>
      <c r="G297" s="7"/>
      <c r="H297" s="8"/>
      <c r="I297" s="110"/>
      <c r="J297" s="9"/>
      <c r="K297" s="10"/>
      <c r="L297" s="7"/>
      <c r="M297" s="7"/>
      <c r="N297" s="7"/>
    </row>
    <row r="298" spans="1:14" s="3" customFormat="1" ht="22.5" hidden="1" outlineLevel="3">
      <c r="A298" s="4"/>
      <c r="B298" s="5"/>
      <c r="C298" s="5"/>
      <c r="D298" s="6" t="s">
        <v>389</v>
      </c>
      <c r="E298" s="5"/>
      <c r="F298" s="104">
        <v>19</v>
      </c>
      <c r="G298" s="7"/>
      <c r="H298" s="8"/>
      <c r="I298" s="110"/>
      <c r="J298" s="9"/>
      <c r="K298" s="10"/>
      <c r="L298" s="7"/>
      <c r="M298" s="7"/>
      <c r="N298" s="7"/>
    </row>
    <row r="299" spans="1:14" ht="22.5" outlineLevel="2" collapsed="1">
      <c r="A299" s="49">
        <v>2</v>
      </c>
      <c r="B299" s="50" t="s">
        <v>6</v>
      </c>
      <c r="C299" s="51" t="s">
        <v>78</v>
      </c>
      <c r="D299" s="52" t="s">
        <v>439</v>
      </c>
      <c r="E299" s="50" t="s">
        <v>7</v>
      </c>
      <c r="F299" s="103">
        <v>21.549999999999997</v>
      </c>
      <c r="G299" s="54">
        <v>0</v>
      </c>
      <c r="H299" s="53">
        <f>F299*(1+G299/100)</f>
        <v>21.549999999999997</v>
      </c>
      <c r="I299" s="109"/>
      <c r="J299" s="55">
        <f>H299*I299</f>
        <v>0</v>
      </c>
      <c r="K299" s="56"/>
      <c r="L299" s="57"/>
      <c r="M299" s="56"/>
      <c r="N299" s="57">
        <f>H299*M299</f>
        <v>0</v>
      </c>
    </row>
    <row r="300" spans="1:14" s="3" customFormat="1" ht="22.5" hidden="1" outlineLevel="3">
      <c r="A300" s="4"/>
      <c r="B300" s="5"/>
      <c r="C300" s="5"/>
      <c r="D300" s="6" t="s">
        <v>274</v>
      </c>
      <c r="E300" s="5"/>
      <c r="F300" s="104">
        <v>10.85</v>
      </c>
      <c r="G300" s="7"/>
      <c r="H300" s="8"/>
      <c r="I300" s="110"/>
      <c r="J300" s="9"/>
      <c r="K300" s="10"/>
      <c r="L300" s="7"/>
      <c r="M300" s="7"/>
      <c r="N300" s="7"/>
    </row>
    <row r="301" spans="1:14" s="3" customFormat="1" ht="11.25" hidden="1" outlineLevel="3">
      <c r="A301" s="4"/>
      <c r="B301" s="5"/>
      <c r="C301" s="5"/>
      <c r="D301" s="6" t="s">
        <v>246</v>
      </c>
      <c r="E301" s="5"/>
      <c r="F301" s="104">
        <v>10.7</v>
      </c>
      <c r="G301" s="7"/>
      <c r="H301" s="8"/>
      <c r="I301" s="110"/>
      <c r="J301" s="9"/>
      <c r="K301" s="10"/>
      <c r="L301" s="7"/>
      <c r="M301" s="7"/>
      <c r="N301" s="7"/>
    </row>
    <row r="302" spans="1:14" ht="11.25" outlineLevel="2" collapsed="1">
      <c r="A302" s="49">
        <v>3</v>
      </c>
      <c r="B302" s="50" t="s">
        <v>6</v>
      </c>
      <c r="C302" s="51" t="s">
        <v>79</v>
      </c>
      <c r="D302" s="52" t="s">
        <v>364</v>
      </c>
      <c r="E302" s="50" t="s">
        <v>7</v>
      </c>
      <c r="F302" s="103">
        <v>21.549999999999997</v>
      </c>
      <c r="G302" s="54">
        <v>0</v>
      </c>
      <c r="H302" s="53">
        <f>F302*(1+G302/100)</f>
        <v>21.549999999999997</v>
      </c>
      <c r="I302" s="109"/>
      <c r="J302" s="55">
        <f>H302*I302</f>
        <v>0</v>
      </c>
      <c r="K302" s="56"/>
      <c r="L302" s="57"/>
      <c r="M302" s="56"/>
      <c r="N302" s="57">
        <f>H302*M302</f>
        <v>0</v>
      </c>
    </row>
    <row r="303" spans="1:14" s="3" customFormat="1" ht="22.5" hidden="1" outlineLevel="3">
      <c r="A303" s="4"/>
      <c r="B303" s="5"/>
      <c r="C303" s="5"/>
      <c r="D303" s="6" t="s">
        <v>274</v>
      </c>
      <c r="E303" s="5"/>
      <c r="F303" s="104">
        <v>10.85</v>
      </c>
      <c r="G303" s="7"/>
      <c r="H303" s="8"/>
      <c r="I303" s="110"/>
      <c r="J303" s="9"/>
      <c r="K303" s="10"/>
      <c r="L303" s="7"/>
      <c r="M303" s="7"/>
      <c r="N303" s="7"/>
    </row>
    <row r="304" spans="1:14" s="3" customFormat="1" ht="11.25" hidden="1" outlineLevel="3">
      <c r="A304" s="4"/>
      <c r="B304" s="5"/>
      <c r="C304" s="5"/>
      <c r="D304" s="6" t="s">
        <v>246</v>
      </c>
      <c r="E304" s="5"/>
      <c r="F304" s="104">
        <v>10.7</v>
      </c>
      <c r="G304" s="7"/>
      <c r="H304" s="8"/>
      <c r="I304" s="110"/>
      <c r="J304" s="9"/>
      <c r="K304" s="10"/>
      <c r="L304" s="7"/>
      <c r="M304" s="7"/>
      <c r="N304" s="7"/>
    </row>
    <row r="305" spans="1:14" ht="11.25" outlineLevel="2" collapsed="1">
      <c r="A305" s="49">
        <v>4</v>
      </c>
      <c r="B305" s="50" t="s">
        <v>1</v>
      </c>
      <c r="C305" s="51" t="s">
        <v>158</v>
      </c>
      <c r="D305" s="52" t="s">
        <v>361</v>
      </c>
      <c r="E305" s="50" t="s">
        <v>7</v>
      </c>
      <c r="F305" s="103">
        <v>22.412</v>
      </c>
      <c r="G305" s="54"/>
      <c r="H305" s="53">
        <f>F305*(1+G305/100)</f>
        <v>22.412</v>
      </c>
      <c r="I305" s="109"/>
      <c r="J305" s="55">
        <f>H305*I305</f>
        <v>0</v>
      </c>
      <c r="K305" s="56"/>
      <c r="L305" s="57"/>
      <c r="M305" s="56"/>
      <c r="N305" s="57">
        <f>H305*M305</f>
        <v>0</v>
      </c>
    </row>
    <row r="306" spans="1:14" s="3" customFormat="1" ht="22.5" hidden="1" outlineLevel="3">
      <c r="A306" s="4"/>
      <c r="B306" s="5"/>
      <c r="C306" s="5"/>
      <c r="D306" s="6" t="s">
        <v>280</v>
      </c>
      <c r="E306" s="5"/>
      <c r="F306" s="104">
        <v>11.284</v>
      </c>
      <c r="G306" s="7"/>
      <c r="H306" s="8"/>
      <c r="I306" s="110"/>
      <c r="J306" s="9"/>
      <c r="K306" s="10"/>
      <c r="L306" s="7"/>
      <c r="M306" s="7"/>
      <c r="N306" s="7"/>
    </row>
    <row r="307" spans="1:14" s="3" customFormat="1" ht="22.5" hidden="1" outlineLevel="3">
      <c r="A307" s="4"/>
      <c r="B307" s="5"/>
      <c r="C307" s="5"/>
      <c r="D307" s="6" t="s">
        <v>256</v>
      </c>
      <c r="E307" s="5"/>
      <c r="F307" s="104">
        <v>11.128</v>
      </c>
      <c r="G307" s="7"/>
      <c r="H307" s="8"/>
      <c r="I307" s="110"/>
      <c r="J307" s="9"/>
      <c r="K307" s="10"/>
      <c r="L307" s="7"/>
      <c r="M307" s="7"/>
      <c r="N307" s="7"/>
    </row>
    <row r="308" spans="1:14" ht="11.25" outlineLevel="2" collapsed="1">
      <c r="A308" s="49">
        <v>5</v>
      </c>
      <c r="B308" s="50" t="s">
        <v>6</v>
      </c>
      <c r="C308" s="51" t="s">
        <v>80</v>
      </c>
      <c r="D308" s="52" t="s">
        <v>411</v>
      </c>
      <c r="E308" s="50" t="s">
        <v>2</v>
      </c>
      <c r="F308" s="103">
        <v>2.8</v>
      </c>
      <c r="G308" s="54">
        <v>0</v>
      </c>
      <c r="H308" s="53">
        <f>F308*(1+G308/100)</f>
        <v>2.8</v>
      </c>
      <c r="I308" s="109"/>
      <c r="J308" s="55">
        <f>H308*I308</f>
        <v>0</v>
      </c>
      <c r="K308" s="56"/>
      <c r="L308" s="57"/>
      <c r="M308" s="56"/>
      <c r="N308" s="57">
        <f>H308*M308</f>
        <v>0</v>
      </c>
    </row>
    <row r="309" spans="1:14" s="3" customFormat="1" ht="11.25" hidden="1" outlineLevel="3">
      <c r="A309" s="4"/>
      <c r="B309" s="5"/>
      <c r="C309" s="5"/>
      <c r="D309" s="6" t="s">
        <v>195</v>
      </c>
      <c r="E309" s="5"/>
      <c r="F309" s="104">
        <v>1.4</v>
      </c>
      <c r="G309" s="7"/>
      <c r="H309" s="8"/>
      <c r="I309" s="110"/>
      <c r="J309" s="9"/>
      <c r="K309" s="10"/>
      <c r="L309" s="7"/>
      <c r="M309" s="7"/>
      <c r="N309" s="7"/>
    </row>
    <row r="310" spans="1:14" s="3" customFormat="1" ht="11.25" hidden="1" outlineLevel="3">
      <c r="A310" s="4"/>
      <c r="B310" s="5"/>
      <c r="C310" s="5"/>
      <c r="D310" s="6" t="s">
        <v>199</v>
      </c>
      <c r="E310" s="5"/>
      <c r="F310" s="104">
        <v>1.4</v>
      </c>
      <c r="G310" s="7"/>
      <c r="H310" s="8"/>
      <c r="I310" s="110"/>
      <c r="J310" s="9"/>
      <c r="K310" s="10"/>
      <c r="L310" s="7"/>
      <c r="M310" s="7"/>
      <c r="N310" s="7"/>
    </row>
    <row r="311" spans="1:14" ht="22.5" outlineLevel="2" collapsed="1">
      <c r="A311" s="49">
        <v>6</v>
      </c>
      <c r="B311" s="50" t="s">
        <v>1</v>
      </c>
      <c r="C311" s="51" t="s">
        <v>159</v>
      </c>
      <c r="D311" s="52" t="s">
        <v>461</v>
      </c>
      <c r="E311" s="50" t="s">
        <v>2</v>
      </c>
      <c r="F311" s="103">
        <v>2.8</v>
      </c>
      <c r="G311" s="54"/>
      <c r="H311" s="53">
        <f>F311*(1+G311/100)</f>
        <v>2.8</v>
      </c>
      <c r="I311" s="109"/>
      <c r="J311" s="55">
        <f>H311*I311</f>
        <v>0</v>
      </c>
      <c r="K311" s="56"/>
      <c r="L311" s="57"/>
      <c r="M311" s="56"/>
      <c r="N311" s="57">
        <f>H311*M311</f>
        <v>0</v>
      </c>
    </row>
    <row r="312" spans="1:14" s="3" customFormat="1" ht="11.25" hidden="1" outlineLevel="3">
      <c r="A312" s="4"/>
      <c r="B312" s="5"/>
      <c r="C312" s="5"/>
      <c r="D312" s="6" t="s">
        <v>195</v>
      </c>
      <c r="E312" s="5"/>
      <c r="F312" s="104">
        <v>1.4</v>
      </c>
      <c r="G312" s="7"/>
      <c r="H312" s="8"/>
      <c r="I312" s="110"/>
      <c r="J312" s="9"/>
      <c r="K312" s="10"/>
      <c r="L312" s="7"/>
      <c r="M312" s="7"/>
      <c r="N312" s="7"/>
    </row>
    <row r="313" spans="1:14" s="3" customFormat="1" ht="11.25" hidden="1" outlineLevel="3">
      <c r="A313" s="4"/>
      <c r="B313" s="5"/>
      <c r="C313" s="5"/>
      <c r="D313" s="6" t="s">
        <v>199</v>
      </c>
      <c r="E313" s="5"/>
      <c r="F313" s="104">
        <v>1.4</v>
      </c>
      <c r="G313" s="7"/>
      <c r="H313" s="8"/>
      <c r="I313" s="110"/>
      <c r="J313" s="9"/>
      <c r="K313" s="10"/>
      <c r="L313" s="7"/>
      <c r="M313" s="7"/>
      <c r="N313" s="7"/>
    </row>
    <row r="314" spans="1:14" ht="11.25" outlineLevel="2">
      <c r="A314" s="49">
        <v>7</v>
      </c>
      <c r="B314" s="50" t="s">
        <v>6</v>
      </c>
      <c r="C314" s="51" t="s">
        <v>121</v>
      </c>
      <c r="D314" s="52" t="s">
        <v>394</v>
      </c>
      <c r="E314" s="50" t="s">
        <v>0</v>
      </c>
      <c r="F314" s="103">
        <v>6.58</v>
      </c>
      <c r="G314" s="54">
        <v>0</v>
      </c>
      <c r="H314" s="53">
        <f>F314*(1+G314/100)</f>
        <v>6.58</v>
      </c>
      <c r="I314" s="109">
        <f>SUM(J296:J311)/100</f>
        <v>0</v>
      </c>
      <c r="J314" s="55">
        <f>H314*I314</f>
        <v>0</v>
      </c>
      <c r="K314" s="56"/>
      <c r="L314" s="57"/>
      <c r="M314" s="56"/>
      <c r="N314" s="57">
        <f>H314*M314</f>
        <v>0</v>
      </c>
    </row>
    <row r="315" spans="1:14" s="65" customFormat="1" ht="12.75" customHeight="1" outlineLevel="2">
      <c r="A315" s="58"/>
      <c r="B315" s="59"/>
      <c r="C315" s="59"/>
      <c r="D315" s="60"/>
      <c r="E315" s="59"/>
      <c r="F315" s="105"/>
      <c r="G315" s="62"/>
      <c r="H315" s="61"/>
      <c r="I315" s="111"/>
      <c r="J315" s="63"/>
      <c r="K315" s="64"/>
      <c r="L315" s="62"/>
      <c r="M315" s="62"/>
      <c r="N315" s="62"/>
    </row>
    <row r="316" spans="1:14" s="48" customFormat="1" ht="16.5" customHeight="1" outlineLevel="1">
      <c r="A316" s="41"/>
      <c r="B316" s="32"/>
      <c r="C316" s="42"/>
      <c r="D316" s="42" t="s">
        <v>224</v>
      </c>
      <c r="E316" s="32"/>
      <c r="F316" s="102"/>
      <c r="G316" s="44"/>
      <c r="H316" s="43"/>
      <c r="I316" s="108"/>
      <c r="J316" s="45">
        <f>SUBTOTAL(9,J317:J319)</f>
        <v>0</v>
      </c>
      <c r="K316" s="46"/>
      <c r="L316" s="47"/>
      <c r="M316" s="44"/>
      <c r="N316" s="47">
        <f>SUBTOTAL(9,N317:N319)</f>
        <v>2.1025</v>
      </c>
    </row>
    <row r="317" spans="1:14" ht="11.25" outlineLevel="2" collapsed="1">
      <c r="A317" s="49">
        <v>1</v>
      </c>
      <c r="B317" s="50" t="s">
        <v>6</v>
      </c>
      <c r="C317" s="51" t="s">
        <v>81</v>
      </c>
      <c r="D317" s="52" t="s">
        <v>346</v>
      </c>
      <c r="E317" s="50" t="s">
        <v>7</v>
      </c>
      <c r="F317" s="103">
        <v>84.1</v>
      </c>
      <c r="G317" s="54">
        <v>0</v>
      </c>
      <c r="H317" s="53">
        <f>F317*(1+G317/100)</f>
        <v>84.1</v>
      </c>
      <c r="I317" s="109"/>
      <c r="J317" s="55">
        <f>H317*I317</f>
        <v>0</v>
      </c>
      <c r="K317" s="56"/>
      <c r="L317" s="57"/>
      <c r="M317" s="56">
        <v>0.025</v>
      </c>
      <c r="N317" s="57">
        <f>H317*M317</f>
        <v>2.1025</v>
      </c>
    </row>
    <row r="318" spans="1:14" s="3" customFormat="1" ht="11.25" hidden="1" outlineLevel="3">
      <c r="A318" s="4"/>
      <c r="B318" s="5"/>
      <c r="C318" s="5"/>
      <c r="D318" s="6" t="s">
        <v>216</v>
      </c>
      <c r="E318" s="5"/>
      <c r="F318" s="104">
        <v>84.1</v>
      </c>
      <c r="G318" s="7"/>
      <c r="H318" s="8"/>
      <c r="I318" s="110"/>
      <c r="J318" s="9"/>
      <c r="K318" s="10"/>
      <c r="L318" s="7"/>
      <c r="M318" s="7"/>
      <c r="N318" s="7"/>
    </row>
    <row r="319" spans="1:14" s="65" customFormat="1" ht="12.75" customHeight="1" outlineLevel="2">
      <c r="A319" s="58"/>
      <c r="B319" s="59"/>
      <c r="C319" s="59"/>
      <c r="D319" s="60"/>
      <c r="E319" s="59"/>
      <c r="F319" s="105"/>
      <c r="G319" s="62"/>
      <c r="H319" s="61"/>
      <c r="I319" s="111"/>
      <c r="J319" s="63"/>
      <c r="K319" s="64"/>
      <c r="L319" s="62"/>
      <c r="M319" s="62"/>
      <c r="N319" s="62"/>
    </row>
    <row r="320" spans="1:14" s="48" customFormat="1" ht="16.5" customHeight="1" outlineLevel="1">
      <c r="A320" s="41"/>
      <c r="B320" s="32"/>
      <c r="C320" s="42"/>
      <c r="D320" s="42" t="s">
        <v>187</v>
      </c>
      <c r="E320" s="32"/>
      <c r="F320" s="102"/>
      <c r="G320" s="44"/>
      <c r="H320" s="43"/>
      <c r="I320" s="108"/>
      <c r="J320" s="45">
        <f>SUBTOTAL(9,J321:J358)</f>
        <v>0</v>
      </c>
      <c r="K320" s="46"/>
      <c r="L320" s="47"/>
      <c r="M320" s="44"/>
      <c r="N320" s="47">
        <f>SUBTOTAL(9,N321:N358)</f>
        <v>0.47875</v>
      </c>
    </row>
    <row r="321" spans="1:14" ht="11.25" outlineLevel="2" collapsed="1">
      <c r="A321" s="49">
        <v>1</v>
      </c>
      <c r="B321" s="50" t="s">
        <v>6</v>
      </c>
      <c r="C321" s="51" t="s">
        <v>82</v>
      </c>
      <c r="D321" s="52" t="s">
        <v>363</v>
      </c>
      <c r="E321" s="50" t="s">
        <v>7</v>
      </c>
      <c r="F321" s="103">
        <v>191.5</v>
      </c>
      <c r="G321" s="54">
        <v>0</v>
      </c>
      <c r="H321" s="53">
        <f>F321*(1+G321/100)</f>
        <v>191.5</v>
      </c>
      <c r="I321" s="109"/>
      <c r="J321" s="55">
        <f>H321*I321</f>
        <v>0</v>
      </c>
      <c r="K321" s="56"/>
      <c r="L321" s="57"/>
      <c r="M321" s="56">
        <v>0.0025</v>
      </c>
      <c r="N321" s="57">
        <f>H321*M321</f>
        <v>0.47875</v>
      </c>
    </row>
    <row r="322" spans="1:14" s="3" customFormat="1" ht="22.5" hidden="1" outlineLevel="3">
      <c r="A322" s="4"/>
      <c r="B322" s="5"/>
      <c r="C322" s="5"/>
      <c r="D322" s="6" t="s">
        <v>290</v>
      </c>
      <c r="E322" s="5"/>
      <c r="F322" s="104">
        <v>100.2</v>
      </c>
      <c r="G322" s="7"/>
      <c r="H322" s="8"/>
      <c r="I322" s="110"/>
      <c r="J322" s="9"/>
      <c r="K322" s="10"/>
      <c r="L322" s="7"/>
      <c r="M322" s="7"/>
      <c r="N322" s="7"/>
    </row>
    <row r="323" spans="1:14" s="3" customFormat="1" ht="22.5" hidden="1" outlineLevel="3">
      <c r="A323" s="4"/>
      <c r="B323" s="5"/>
      <c r="C323" s="5"/>
      <c r="D323" s="6" t="s">
        <v>309</v>
      </c>
      <c r="E323" s="5"/>
      <c r="F323" s="104">
        <v>91.3</v>
      </c>
      <c r="G323" s="7"/>
      <c r="H323" s="8"/>
      <c r="I323" s="110"/>
      <c r="J323" s="9"/>
      <c r="K323" s="10"/>
      <c r="L323" s="7"/>
      <c r="M323" s="7"/>
      <c r="N323" s="7"/>
    </row>
    <row r="324" spans="1:14" ht="11.25" outlineLevel="2" collapsed="1">
      <c r="A324" s="49">
        <v>2</v>
      </c>
      <c r="B324" s="50" t="s">
        <v>6</v>
      </c>
      <c r="C324" s="51" t="s">
        <v>87</v>
      </c>
      <c r="D324" s="52" t="s">
        <v>276</v>
      </c>
      <c r="E324" s="50" t="s">
        <v>7</v>
      </c>
      <c r="F324" s="103">
        <v>191.5</v>
      </c>
      <c r="G324" s="54">
        <v>0</v>
      </c>
      <c r="H324" s="53">
        <f>F324*(1+G324/100)</f>
        <v>191.5</v>
      </c>
      <c r="I324" s="109"/>
      <c r="J324" s="55">
        <f>H324*I324</f>
        <v>0</v>
      </c>
      <c r="K324" s="56"/>
      <c r="L324" s="57"/>
      <c r="M324" s="56"/>
      <c r="N324" s="57">
        <f>H324*M324</f>
        <v>0</v>
      </c>
    </row>
    <row r="325" spans="1:14" s="3" customFormat="1" ht="22.5" hidden="1" outlineLevel="3">
      <c r="A325" s="4"/>
      <c r="B325" s="5"/>
      <c r="C325" s="5"/>
      <c r="D325" s="6" t="s">
        <v>290</v>
      </c>
      <c r="E325" s="5"/>
      <c r="F325" s="104">
        <v>100.2</v>
      </c>
      <c r="G325" s="7"/>
      <c r="H325" s="8"/>
      <c r="I325" s="110"/>
      <c r="J325" s="9"/>
      <c r="K325" s="10"/>
      <c r="L325" s="7"/>
      <c r="M325" s="7"/>
      <c r="N325" s="7"/>
    </row>
    <row r="326" spans="1:14" s="3" customFormat="1" ht="22.5" hidden="1" outlineLevel="3">
      <c r="A326" s="4"/>
      <c r="B326" s="5"/>
      <c r="C326" s="5"/>
      <c r="D326" s="6" t="s">
        <v>309</v>
      </c>
      <c r="E326" s="5"/>
      <c r="F326" s="104">
        <v>91.3</v>
      </c>
      <c r="G326" s="7"/>
      <c r="H326" s="8"/>
      <c r="I326" s="110"/>
      <c r="J326" s="9"/>
      <c r="K326" s="10"/>
      <c r="L326" s="7"/>
      <c r="M326" s="7"/>
      <c r="N326" s="7"/>
    </row>
    <row r="327" spans="1:14" ht="11.25" outlineLevel="2" collapsed="1">
      <c r="A327" s="49">
        <v>3</v>
      </c>
      <c r="B327" s="50" t="s">
        <v>6</v>
      </c>
      <c r="C327" s="51" t="s">
        <v>83</v>
      </c>
      <c r="D327" s="52" t="s">
        <v>241</v>
      </c>
      <c r="E327" s="50" t="s">
        <v>7</v>
      </c>
      <c r="F327" s="103">
        <v>217.40000000000003</v>
      </c>
      <c r="G327" s="54">
        <v>0</v>
      </c>
      <c r="H327" s="53">
        <f>F327*(1+G327/100)</f>
        <v>217.40000000000003</v>
      </c>
      <c r="I327" s="109"/>
      <c r="J327" s="55">
        <f>H327*I327</f>
        <v>0</v>
      </c>
      <c r="K327" s="56"/>
      <c r="L327" s="57"/>
      <c r="M327" s="56"/>
      <c r="N327" s="57">
        <f>H327*M327</f>
        <v>0</v>
      </c>
    </row>
    <row r="328" spans="1:14" s="3" customFormat="1" ht="22.5" hidden="1" outlineLevel="3">
      <c r="A328" s="4"/>
      <c r="B328" s="5"/>
      <c r="C328" s="5"/>
      <c r="D328" s="6" t="s">
        <v>260</v>
      </c>
      <c r="E328" s="5"/>
      <c r="F328" s="104">
        <v>71.80000000000001</v>
      </c>
      <c r="G328" s="7"/>
      <c r="H328" s="8"/>
      <c r="I328" s="110"/>
      <c r="J328" s="9"/>
      <c r="K328" s="10"/>
      <c r="L328" s="7"/>
      <c r="M328" s="7"/>
      <c r="N328" s="7"/>
    </row>
    <row r="329" spans="1:14" s="3" customFormat="1" ht="22.5" hidden="1" outlineLevel="3">
      <c r="A329" s="4"/>
      <c r="B329" s="5"/>
      <c r="C329" s="5"/>
      <c r="D329" s="6" t="s">
        <v>296</v>
      </c>
      <c r="E329" s="5"/>
      <c r="F329" s="104">
        <v>145.60000000000002</v>
      </c>
      <c r="G329" s="7"/>
      <c r="H329" s="8"/>
      <c r="I329" s="110"/>
      <c r="J329" s="9"/>
      <c r="K329" s="10"/>
      <c r="L329" s="7"/>
      <c r="M329" s="7"/>
      <c r="N329" s="7"/>
    </row>
    <row r="330" spans="1:14" ht="11.25" outlineLevel="2" collapsed="1">
      <c r="A330" s="49">
        <v>4</v>
      </c>
      <c r="B330" s="50" t="s">
        <v>1</v>
      </c>
      <c r="C330" s="51" t="s">
        <v>40</v>
      </c>
      <c r="D330" s="52" t="s">
        <v>403</v>
      </c>
      <c r="E330" s="50" t="s">
        <v>7</v>
      </c>
      <c r="F330" s="103">
        <v>226.09600000000006</v>
      </c>
      <c r="G330" s="54">
        <v>0</v>
      </c>
      <c r="H330" s="53">
        <f>F330*(1+G330/100)</f>
        <v>226.09600000000006</v>
      </c>
      <c r="I330" s="109"/>
      <c r="J330" s="55">
        <f>H330*I330</f>
        <v>0</v>
      </c>
      <c r="K330" s="56"/>
      <c r="L330" s="57"/>
      <c r="M330" s="56"/>
      <c r="N330" s="57">
        <f>H330*M330</f>
        <v>0</v>
      </c>
    </row>
    <row r="331" spans="1:14" s="3" customFormat="1" ht="22.5" hidden="1" outlineLevel="3">
      <c r="A331" s="4"/>
      <c r="B331" s="5"/>
      <c r="C331" s="5"/>
      <c r="D331" s="6" t="s">
        <v>273</v>
      </c>
      <c r="E331" s="5"/>
      <c r="F331" s="104">
        <v>74.67200000000001</v>
      </c>
      <c r="G331" s="7"/>
      <c r="H331" s="8"/>
      <c r="I331" s="110"/>
      <c r="J331" s="9"/>
      <c r="K331" s="10"/>
      <c r="L331" s="7"/>
      <c r="M331" s="7"/>
      <c r="N331" s="7"/>
    </row>
    <row r="332" spans="1:14" s="3" customFormat="1" ht="22.5" hidden="1" outlineLevel="3">
      <c r="A332" s="4"/>
      <c r="B332" s="5"/>
      <c r="C332" s="5"/>
      <c r="D332" s="6" t="s">
        <v>303</v>
      </c>
      <c r="E332" s="5"/>
      <c r="F332" s="104">
        <v>151.42400000000004</v>
      </c>
      <c r="G332" s="7"/>
      <c r="H332" s="8"/>
      <c r="I332" s="110"/>
      <c r="J332" s="9"/>
      <c r="K332" s="10"/>
      <c r="L332" s="7"/>
      <c r="M332" s="7"/>
      <c r="N332" s="7"/>
    </row>
    <row r="333" spans="1:14" ht="11.25" outlineLevel="2" collapsed="1">
      <c r="A333" s="49">
        <v>5</v>
      </c>
      <c r="B333" s="50" t="s">
        <v>6</v>
      </c>
      <c r="C333" s="51" t="s">
        <v>85</v>
      </c>
      <c r="D333" s="52" t="s">
        <v>293</v>
      </c>
      <c r="E333" s="50" t="s">
        <v>2</v>
      </c>
      <c r="F333" s="103">
        <v>210.5</v>
      </c>
      <c r="G333" s="54">
        <v>0</v>
      </c>
      <c r="H333" s="53">
        <f>F333*(1+G333/100)</f>
        <v>210.5</v>
      </c>
      <c r="I333" s="109"/>
      <c r="J333" s="55">
        <f>H333*I333</f>
        <v>0</v>
      </c>
      <c r="K333" s="56"/>
      <c r="L333" s="57"/>
      <c r="M333" s="56"/>
      <c r="N333" s="57">
        <f>H333*M333</f>
        <v>0</v>
      </c>
    </row>
    <row r="334" spans="1:14" s="3" customFormat="1" ht="22.5" hidden="1" outlineLevel="3">
      <c r="A334" s="4"/>
      <c r="B334" s="5"/>
      <c r="C334" s="5"/>
      <c r="D334" s="6" t="s">
        <v>284</v>
      </c>
      <c r="E334" s="5"/>
      <c r="F334" s="104">
        <v>72.00000000000001</v>
      </c>
      <c r="G334" s="7"/>
      <c r="H334" s="8"/>
      <c r="I334" s="110"/>
      <c r="J334" s="9"/>
      <c r="K334" s="10"/>
      <c r="L334" s="7"/>
      <c r="M334" s="7"/>
      <c r="N334" s="7"/>
    </row>
    <row r="335" spans="1:14" s="3" customFormat="1" ht="33.75" hidden="1" outlineLevel="3">
      <c r="A335" s="4"/>
      <c r="B335" s="5"/>
      <c r="C335" s="5"/>
      <c r="D335" s="6" t="s">
        <v>373</v>
      </c>
      <c r="E335" s="5"/>
      <c r="F335" s="104">
        <v>138.5</v>
      </c>
      <c r="G335" s="7"/>
      <c r="H335" s="8"/>
      <c r="I335" s="110"/>
      <c r="J335" s="9"/>
      <c r="K335" s="10"/>
      <c r="L335" s="7"/>
      <c r="M335" s="7"/>
      <c r="N335" s="7"/>
    </row>
    <row r="336" spans="1:14" ht="11.25" outlineLevel="2" collapsed="1">
      <c r="A336" s="49">
        <v>6</v>
      </c>
      <c r="B336" s="50" t="s">
        <v>6</v>
      </c>
      <c r="C336" s="51" t="s">
        <v>139</v>
      </c>
      <c r="D336" s="52" t="s">
        <v>362</v>
      </c>
      <c r="E336" s="50" t="s">
        <v>2</v>
      </c>
      <c r="F336" s="103">
        <v>214.71000000000004</v>
      </c>
      <c r="G336" s="54">
        <v>0</v>
      </c>
      <c r="H336" s="53">
        <f>F336*(1+G336/100)</f>
        <v>214.71000000000004</v>
      </c>
      <c r="I336" s="109"/>
      <c r="J336" s="55">
        <f>H336*I336</f>
        <v>0</v>
      </c>
      <c r="K336" s="56"/>
      <c r="L336" s="57"/>
      <c r="M336" s="56"/>
      <c r="N336" s="57">
        <f>H336*M336</f>
        <v>0</v>
      </c>
    </row>
    <row r="337" spans="1:14" s="3" customFormat="1" ht="22.5" hidden="1" outlineLevel="3">
      <c r="A337" s="4"/>
      <c r="B337" s="5"/>
      <c r="C337" s="5"/>
      <c r="D337" s="6" t="s">
        <v>295</v>
      </c>
      <c r="E337" s="5"/>
      <c r="F337" s="104">
        <v>73.44000000000001</v>
      </c>
      <c r="G337" s="7"/>
      <c r="H337" s="8"/>
      <c r="I337" s="110"/>
      <c r="J337" s="9"/>
      <c r="K337" s="10"/>
      <c r="L337" s="7"/>
      <c r="M337" s="7"/>
      <c r="N337" s="7"/>
    </row>
    <row r="338" spans="1:14" s="3" customFormat="1" ht="33.75" hidden="1" outlineLevel="3">
      <c r="A338" s="4"/>
      <c r="B338" s="5"/>
      <c r="C338" s="5"/>
      <c r="D338" s="6" t="s">
        <v>382</v>
      </c>
      <c r="E338" s="5"/>
      <c r="F338" s="104">
        <v>141.27</v>
      </c>
      <c r="G338" s="7"/>
      <c r="H338" s="8"/>
      <c r="I338" s="110"/>
      <c r="J338" s="9"/>
      <c r="K338" s="10"/>
      <c r="L338" s="7"/>
      <c r="M338" s="7"/>
      <c r="N338" s="7"/>
    </row>
    <row r="339" spans="1:14" ht="11.25" outlineLevel="2" collapsed="1">
      <c r="A339" s="49">
        <v>7</v>
      </c>
      <c r="B339" s="50" t="s">
        <v>6</v>
      </c>
      <c r="C339" s="51" t="s">
        <v>84</v>
      </c>
      <c r="D339" s="52" t="s">
        <v>285</v>
      </c>
      <c r="E339" s="50" t="s">
        <v>7</v>
      </c>
      <c r="F339" s="103">
        <v>54.349999999999994</v>
      </c>
      <c r="G339" s="54">
        <v>0</v>
      </c>
      <c r="H339" s="53">
        <f>F339*(1+G339/100)</f>
        <v>54.349999999999994</v>
      </c>
      <c r="I339" s="109"/>
      <c r="J339" s="55">
        <f>H339*I339</f>
        <v>0</v>
      </c>
      <c r="K339" s="56"/>
      <c r="L339" s="57"/>
      <c r="M339" s="56"/>
      <c r="N339" s="57">
        <f>H339*M339</f>
        <v>0</v>
      </c>
    </row>
    <row r="340" spans="1:14" s="3" customFormat="1" ht="11.25" hidden="1" outlineLevel="3">
      <c r="A340" s="4"/>
      <c r="B340" s="5"/>
      <c r="C340" s="5"/>
      <c r="D340" s="6" t="s">
        <v>217</v>
      </c>
      <c r="E340" s="5"/>
      <c r="F340" s="104">
        <v>27.15</v>
      </c>
      <c r="G340" s="7"/>
      <c r="H340" s="8"/>
      <c r="I340" s="110"/>
      <c r="J340" s="9"/>
      <c r="K340" s="10"/>
      <c r="L340" s="7"/>
      <c r="M340" s="7"/>
      <c r="N340" s="7"/>
    </row>
    <row r="341" spans="1:14" s="3" customFormat="1" ht="11.25" hidden="1" outlineLevel="3">
      <c r="A341" s="4"/>
      <c r="B341" s="5"/>
      <c r="C341" s="5"/>
      <c r="D341" s="6" t="s">
        <v>218</v>
      </c>
      <c r="E341" s="5"/>
      <c r="F341" s="104">
        <v>27.2</v>
      </c>
      <c r="G341" s="7"/>
      <c r="H341" s="8"/>
      <c r="I341" s="110"/>
      <c r="J341" s="9"/>
      <c r="K341" s="10"/>
      <c r="L341" s="7"/>
      <c r="M341" s="7"/>
      <c r="N341" s="7"/>
    </row>
    <row r="342" spans="1:14" ht="11.25" outlineLevel="2" collapsed="1">
      <c r="A342" s="49">
        <v>8</v>
      </c>
      <c r="B342" s="50" t="s">
        <v>1</v>
      </c>
      <c r="C342" s="51" t="s">
        <v>27</v>
      </c>
      <c r="D342" s="52" t="s">
        <v>250</v>
      </c>
      <c r="E342" s="50" t="s">
        <v>7</v>
      </c>
      <c r="F342" s="103">
        <v>55.9805</v>
      </c>
      <c r="G342" s="54">
        <v>0</v>
      </c>
      <c r="H342" s="53">
        <f>F342*(1+G342/100)</f>
        <v>55.9805</v>
      </c>
      <c r="I342" s="109"/>
      <c r="J342" s="55">
        <f>H342*I342</f>
        <v>0</v>
      </c>
      <c r="K342" s="56"/>
      <c r="L342" s="57"/>
      <c r="M342" s="56"/>
      <c r="N342" s="57">
        <f>H342*M342</f>
        <v>0</v>
      </c>
    </row>
    <row r="343" spans="1:14" s="3" customFormat="1" ht="11.25" hidden="1" outlineLevel="3">
      <c r="A343" s="4"/>
      <c r="B343" s="5"/>
      <c r="C343" s="5"/>
      <c r="D343" s="6" t="s">
        <v>228</v>
      </c>
      <c r="E343" s="5"/>
      <c r="F343" s="104">
        <v>27.9645</v>
      </c>
      <c r="G343" s="7"/>
      <c r="H343" s="8"/>
      <c r="I343" s="110"/>
      <c r="J343" s="9"/>
      <c r="K343" s="10"/>
      <c r="L343" s="7"/>
      <c r="M343" s="7"/>
      <c r="N343" s="7"/>
    </row>
    <row r="344" spans="1:14" s="3" customFormat="1" ht="11.25" hidden="1" outlineLevel="3">
      <c r="A344" s="4"/>
      <c r="B344" s="5"/>
      <c r="C344" s="5"/>
      <c r="D344" s="6" t="s">
        <v>230</v>
      </c>
      <c r="E344" s="5"/>
      <c r="F344" s="104">
        <v>28.016</v>
      </c>
      <c r="G344" s="7"/>
      <c r="H344" s="8"/>
      <c r="I344" s="110"/>
      <c r="J344" s="9"/>
      <c r="K344" s="10"/>
      <c r="L344" s="7"/>
      <c r="M344" s="7"/>
      <c r="N344" s="7"/>
    </row>
    <row r="345" spans="1:14" ht="11.25" outlineLevel="2" collapsed="1">
      <c r="A345" s="49">
        <v>9</v>
      </c>
      <c r="B345" s="50" t="s">
        <v>6</v>
      </c>
      <c r="C345" s="51" t="s">
        <v>85</v>
      </c>
      <c r="D345" s="52" t="s">
        <v>293</v>
      </c>
      <c r="E345" s="50" t="s">
        <v>2</v>
      </c>
      <c r="F345" s="103">
        <v>47.4</v>
      </c>
      <c r="G345" s="54">
        <v>0</v>
      </c>
      <c r="H345" s="53">
        <f>F345*(1+G345/100)</f>
        <v>47.4</v>
      </c>
      <c r="I345" s="109"/>
      <c r="J345" s="55">
        <f>H345*I345</f>
        <v>0</v>
      </c>
      <c r="K345" s="56"/>
      <c r="L345" s="57"/>
      <c r="M345" s="56"/>
      <c r="N345" s="57">
        <f>H345*M345</f>
        <v>0</v>
      </c>
    </row>
    <row r="346" spans="1:14" s="3" customFormat="1" ht="11.25" hidden="1" outlineLevel="3">
      <c r="A346" s="4"/>
      <c r="B346" s="5"/>
      <c r="C346" s="5"/>
      <c r="D346" s="6" t="s">
        <v>220</v>
      </c>
      <c r="E346" s="5"/>
      <c r="F346" s="104">
        <v>23.7</v>
      </c>
      <c r="G346" s="7"/>
      <c r="H346" s="8"/>
      <c r="I346" s="110"/>
      <c r="J346" s="9"/>
      <c r="K346" s="10"/>
      <c r="L346" s="7"/>
      <c r="M346" s="7"/>
      <c r="N346" s="7"/>
    </row>
    <row r="347" spans="1:14" s="3" customFormat="1" ht="11.25" hidden="1" outlineLevel="3">
      <c r="A347" s="4"/>
      <c r="B347" s="5"/>
      <c r="C347" s="5"/>
      <c r="D347" s="6" t="s">
        <v>221</v>
      </c>
      <c r="E347" s="5"/>
      <c r="F347" s="104">
        <v>23.7</v>
      </c>
      <c r="G347" s="7"/>
      <c r="H347" s="8"/>
      <c r="I347" s="110"/>
      <c r="J347" s="9"/>
      <c r="K347" s="10"/>
      <c r="L347" s="7"/>
      <c r="M347" s="7"/>
      <c r="N347" s="7"/>
    </row>
    <row r="348" spans="1:14" ht="11.25" outlineLevel="2" collapsed="1">
      <c r="A348" s="49">
        <v>10</v>
      </c>
      <c r="B348" s="50" t="s">
        <v>1</v>
      </c>
      <c r="C348" s="51" t="s">
        <v>31</v>
      </c>
      <c r="D348" s="52" t="s">
        <v>324</v>
      </c>
      <c r="E348" s="50" t="s">
        <v>2</v>
      </c>
      <c r="F348" s="103">
        <v>48.348</v>
      </c>
      <c r="G348" s="54">
        <v>0</v>
      </c>
      <c r="H348" s="53">
        <f>F348*(1+G348/100)</f>
        <v>48.348</v>
      </c>
      <c r="I348" s="109"/>
      <c r="J348" s="55">
        <f>H348*I348</f>
        <v>0</v>
      </c>
      <c r="K348" s="56"/>
      <c r="L348" s="57"/>
      <c r="M348" s="56"/>
      <c r="N348" s="57">
        <f>H348*M348</f>
        <v>0</v>
      </c>
    </row>
    <row r="349" spans="1:14" s="3" customFormat="1" ht="11.25" hidden="1" outlineLevel="3">
      <c r="A349" s="4"/>
      <c r="B349" s="5"/>
      <c r="C349" s="5"/>
      <c r="D349" s="6" t="s">
        <v>232</v>
      </c>
      <c r="E349" s="5"/>
      <c r="F349" s="104">
        <v>24.174</v>
      </c>
      <c r="G349" s="7"/>
      <c r="H349" s="8"/>
      <c r="I349" s="110"/>
      <c r="J349" s="9"/>
      <c r="K349" s="10"/>
      <c r="L349" s="7"/>
      <c r="M349" s="7"/>
      <c r="N349" s="7"/>
    </row>
    <row r="350" spans="1:14" s="3" customFormat="1" ht="11.25" hidden="1" outlineLevel="3">
      <c r="A350" s="4"/>
      <c r="B350" s="5"/>
      <c r="C350" s="5"/>
      <c r="D350" s="6" t="s">
        <v>233</v>
      </c>
      <c r="E350" s="5"/>
      <c r="F350" s="104">
        <v>24.174</v>
      </c>
      <c r="G350" s="7"/>
      <c r="H350" s="8"/>
      <c r="I350" s="110"/>
      <c r="J350" s="9"/>
      <c r="K350" s="10"/>
      <c r="L350" s="7"/>
      <c r="M350" s="7"/>
      <c r="N350" s="7"/>
    </row>
    <row r="351" spans="1:14" ht="11.25" outlineLevel="2" collapsed="1">
      <c r="A351" s="49">
        <v>11</v>
      </c>
      <c r="B351" s="50" t="s">
        <v>6</v>
      </c>
      <c r="C351" s="51" t="s">
        <v>86</v>
      </c>
      <c r="D351" s="52" t="s">
        <v>283</v>
      </c>
      <c r="E351" s="50" t="s">
        <v>2</v>
      </c>
      <c r="F351" s="103">
        <v>4.800000000000001</v>
      </c>
      <c r="G351" s="54">
        <v>0</v>
      </c>
      <c r="H351" s="53">
        <f>F351*(1+G351/100)</f>
        <v>4.800000000000001</v>
      </c>
      <c r="I351" s="109"/>
      <c r="J351" s="55">
        <f>H351*I351</f>
        <v>0</v>
      </c>
      <c r="K351" s="56"/>
      <c r="L351" s="57"/>
      <c r="M351" s="56"/>
      <c r="N351" s="57">
        <f>H351*M351</f>
        <v>0</v>
      </c>
    </row>
    <row r="352" spans="1:14" s="3" customFormat="1" ht="11.25" hidden="1" outlineLevel="3">
      <c r="A352" s="4"/>
      <c r="B352" s="5"/>
      <c r="C352" s="5"/>
      <c r="D352" s="6" t="s">
        <v>191</v>
      </c>
      <c r="E352" s="5"/>
      <c r="F352" s="104">
        <v>2.4000000000000004</v>
      </c>
      <c r="G352" s="7"/>
      <c r="H352" s="8"/>
      <c r="I352" s="110"/>
      <c r="J352" s="9"/>
      <c r="K352" s="10"/>
      <c r="L352" s="7"/>
      <c r="M352" s="7"/>
      <c r="N352" s="7"/>
    </row>
    <row r="353" spans="1:14" s="3" customFormat="1" ht="11.25" hidden="1" outlineLevel="3">
      <c r="A353" s="4"/>
      <c r="B353" s="5"/>
      <c r="C353" s="5"/>
      <c r="D353" s="6" t="s">
        <v>192</v>
      </c>
      <c r="E353" s="5"/>
      <c r="F353" s="104">
        <v>2.4000000000000004</v>
      </c>
      <c r="G353" s="7"/>
      <c r="H353" s="8"/>
      <c r="I353" s="110"/>
      <c r="J353" s="9"/>
      <c r="K353" s="10"/>
      <c r="L353" s="7"/>
      <c r="M353" s="7"/>
      <c r="N353" s="7"/>
    </row>
    <row r="354" spans="1:14" ht="22.5" outlineLevel="2" collapsed="1">
      <c r="A354" s="49">
        <v>12</v>
      </c>
      <c r="B354" s="50" t="s">
        <v>1</v>
      </c>
      <c r="C354" s="51" t="s">
        <v>160</v>
      </c>
      <c r="D354" s="52" t="s">
        <v>472</v>
      </c>
      <c r="E354" s="50" t="s">
        <v>2</v>
      </c>
      <c r="F354" s="103">
        <v>4.800000000000001</v>
      </c>
      <c r="G354" s="54"/>
      <c r="H354" s="53">
        <f>F354*(1+G354/100)</f>
        <v>4.800000000000001</v>
      </c>
      <c r="I354" s="109"/>
      <c r="J354" s="55">
        <f>H354*I354</f>
        <v>0</v>
      </c>
      <c r="K354" s="56"/>
      <c r="L354" s="57"/>
      <c r="M354" s="56"/>
      <c r="N354" s="57">
        <f>H354*M354</f>
        <v>0</v>
      </c>
    </row>
    <row r="355" spans="1:14" s="3" customFormat="1" ht="11.25" hidden="1" outlineLevel="3">
      <c r="A355" s="4"/>
      <c r="B355" s="5"/>
      <c r="C355" s="5"/>
      <c r="D355" s="6" t="s">
        <v>191</v>
      </c>
      <c r="E355" s="5"/>
      <c r="F355" s="104">
        <v>2.4000000000000004</v>
      </c>
      <c r="G355" s="7"/>
      <c r="H355" s="8"/>
      <c r="I355" s="110"/>
      <c r="J355" s="9"/>
      <c r="K355" s="10"/>
      <c r="L355" s="7"/>
      <c r="M355" s="7"/>
      <c r="N355" s="7"/>
    </row>
    <row r="356" spans="1:14" s="3" customFormat="1" ht="11.25" hidden="1" outlineLevel="3">
      <c r="A356" s="4"/>
      <c r="B356" s="5"/>
      <c r="C356" s="5"/>
      <c r="D356" s="6" t="s">
        <v>192</v>
      </c>
      <c r="E356" s="5"/>
      <c r="F356" s="104">
        <v>2.4000000000000004</v>
      </c>
      <c r="G356" s="7"/>
      <c r="H356" s="8"/>
      <c r="I356" s="110"/>
      <c r="J356" s="9"/>
      <c r="K356" s="10"/>
      <c r="L356" s="7"/>
      <c r="M356" s="7"/>
      <c r="N356" s="7"/>
    </row>
    <row r="357" spans="1:14" ht="11.25" outlineLevel="2">
      <c r="A357" s="49">
        <v>13</v>
      </c>
      <c r="B357" s="50" t="s">
        <v>6</v>
      </c>
      <c r="C357" s="51" t="s">
        <v>122</v>
      </c>
      <c r="D357" s="52" t="s">
        <v>393</v>
      </c>
      <c r="E357" s="50" t="s">
        <v>0</v>
      </c>
      <c r="F357" s="103">
        <v>0.38</v>
      </c>
      <c r="G357" s="54">
        <v>0</v>
      </c>
      <c r="H357" s="53">
        <f>F357*(1+G357/100)</f>
        <v>0.38</v>
      </c>
      <c r="I357" s="109">
        <f>SUM(J321:J354)/100</f>
        <v>0</v>
      </c>
      <c r="J357" s="55">
        <f>H357*I357</f>
        <v>0</v>
      </c>
      <c r="K357" s="56"/>
      <c r="L357" s="57"/>
      <c r="M357" s="56"/>
      <c r="N357" s="57">
        <f>H357*M357</f>
        <v>0</v>
      </c>
    </row>
    <row r="358" spans="1:14" s="65" customFormat="1" ht="12.75" customHeight="1" outlineLevel="2">
      <c r="A358" s="58"/>
      <c r="B358" s="59"/>
      <c r="C358" s="59"/>
      <c r="D358" s="60"/>
      <c r="E358" s="59"/>
      <c r="F358" s="105"/>
      <c r="G358" s="62"/>
      <c r="H358" s="61"/>
      <c r="I358" s="111"/>
      <c r="J358" s="63"/>
      <c r="K358" s="64"/>
      <c r="L358" s="62"/>
      <c r="M358" s="62"/>
      <c r="N358" s="62"/>
    </row>
    <row r="359" spans="1:14" s="48" customFormat="1" ht="16.5" customHeight="1" outlineLevel="1">
      <c r="A359" s="41"/>
      <c r="B359" s="32"/>
      <c r="C359" s="42"/>
      <c r="D359" s="42" t="s">
        <v>188</v>
      </c>
      <c r="E359" s="32"/>
      <c r="F359" s="102"/>
      <c r="G359" s="44"/>
      <c r="H359" s="43"/>
      <c r="I359" s="108"/>
      <c r="J359" s="45">
        <f>SUBTOTAL(9,J360:J372)</f>
        <v>0</v>
      </c>
      <c r="K359" s="46"/>
      <c r="L359" s="47"/>
      <c r="M359" s="44"/>
      <c r="N359" s="47">
        <f>SUBTOTAL(9,N360:N372)</f>
        <v>0</v>
      </c>
    </row>
    <row r="360" spans="1:14" ht="22.5" outlineLevel="2" collapsed="1">
      <c r="A360" s="49">
        <v>1</v>
      </c>
      <c r="B360" s="50" t="s">
        <v>6</v>
      </c>
      <c r="C360" s="51" t="s">
        <v>88</v>
      </c>
      <c r="D360" s="52" t="s">
        <v>448</v>
      </c>
      <c r="E360" s="50" t="s">
        <v>7</v>
      </c>
      <c r="F360" s="103">
        <v>125.24400000000001</v>
      </c>
      <c r="G360" s="54"/>
      <c r="H360" s="53">
        <f>F360*(1+G360/100)</f>
        <v>125.24400000000001</v>
      </c>
      <c r="I360" s="109"/>
      <c r="J360" s="55">
        <f>H360*I360</f>
        <v>0</v>
      </c>
      <c r="K360" s="56"/>
      <c r="L360" s="57"/>
      <c r="M360" s="56"/>
      <c r="N360" s="57">
        <f>H360*M360</f>
        <v>0</v>
      </c>
    </row>
    <row r="361" spans="1:14" s="3" customFormat="1" ht="33.75" hidden="1" outlineLevel="3">
      <c r="A361" s="4"/>
      <c r="B361" s="5"/>
      <c r="C361" s="5"/>
      <c r="D361" s="6" t="s">
        <v>315</v>
      </c>
      <c r="E361" s="5"/>
      <c r="F361" s="104">
        <v>45.662</v>
      </c>
      <c r="G361" s="7"/>
      <c r="H361" s="8"/>
      <c r="I361" s="110"/>
      <c r="J361" s="9"/>
      <c r="K361" s="10"/>
      <c r="L361" s="7"/>
      <c r="M361" s="7"/>
      <c r="N361" s="7"/>
    </row>
    <row r="362" spans="1:14" s="3" customFormat="1" ht="11.25" hidden="1" outlineLevel="3">
      <c r="A362" s="4"/>
      <c r="B362" s="5"/>
      <c r="C362" s="5"/>
      <c r="D362" s="6" t="s">
        <v>245</v>
      </c>
      <c r="E362" s="5"/>
      <c r="F362" s="104">
        <v>16.010000000000005</v>
      </c>
      <c r="G362" s="7"/>
      <c r="H362" s="8"/>
      <c r="I362" s="110"/>
      <c r="J362" s="9"/>
      <c r="K362" s="10"/>
      <c r="L362" s="7"/>
      <c r="M362" s="7"/>
      <c r="N362" s="7"/>
    </row>
    <row r="363" spans="1:14" s="3" customFormat="1" ht="33.75" hidden="1" outlineLevel="3">
      <c r="A363" s="4"/>
      <c r="B363" s="5"/>
      <c r="C363" s="5"/>
      <c r="D363" s="6" t="s">
        <v>330</v>
      </c>
      <c r="E363" s="5"/>
      <c r="F363" s="104">
        <v>46.862</v>
      </c>
      <c r="G363" s="7"/>
      <c r="H363" s="8"/>
      <c r="I363" s="110"/>
      <c r="J363" s="9"/>
      <c r="K363" s="10"/>
      <c r="L363" s="7"/>
      <c r="M363" s="7"/>
      <c r="N363" s="7"/>
    </row>
    <row r="364" spans="1:14" s="3" customFormat="1" ht="22.5" hidden="1" outlineLevel="3">
      <c r="A364" s="4"/>
      <c r="B364" s="5"/>
      <c r="C364" s="5"/>
      <c r="D364" s="6" t="s">
        <v>253</v>
      </c>
      <c r="E364" s="5"/>
      <c r="F364" s="104">
        <v>16.710000000000004</v>
      </c>
      <c r="G364" s="7"/>
      <c r="H364" s="8"/>
      <c r="I364" s="110"/>
      <c r="J364" s="9"/>
      <c r="K364" s="10"/>
      <c r="L364" s="7"/>
      <c r="M364" s="7"/>
      <c r="N364" s="7"/>
    </row>
    <row r="365" spans="1:14" ht="11.25" outlineLevel="2" collapsed="1">
      <c r="A365" s="49">
        <v>2</v>
      </c>
      <c r="B365" s="50" t="s">
        <v>1</v>
      </c>
      <c r="C365" s="51" t="s">
        <v>161</v>
      </c>
      <c r="D365" s="52" t="s">
        <v>281</v>
      </c>
      <c r="E365" s="50" t="s">
        <v>7</v>
      </c>
      <c r="F365" s="103">
        <v>130.25376</v>
      </c>
      <c r="G365" s="54"/>
      <c r="H365" s="53">
        <f>F365*(1+G365/100)</f>
        <v>130.25376</v>
      </c>
      <c r="I365" s="109"/>
      <c r="J365" s="55">
        <f>H365*I365</f>
        <v>0</v>
      </c>
      <c r="K365" s="56"/>
      <c r="L365" s="57"/>
      <c r="M365" s="56"/>
      <c r="N365" s="57">
        <f>H365*M365</f>
        <v>0</v>
      </c>
    </row>
    <row r="366" spans="1:14" s="3" customFormat="1" ht="33.75" hidden="1" outlineLevel="3">
      <c r="A366" s="4"/>
      <c r="B366" s="5"/>
      <c r="C366" s="5"/>
      <c r="D366" s="6" t="s">
        <v>345</v>
      </c>
      <c r="E366" s="5"/>
      <c r="F366" s="104">
        <v>47.48848</v>
      </c>
      <c r="G366" s="7"/>
      <c r="H366" s="8"/>
      <c r="I366" s="110"/>
      <c r="J366" s="9"/>
      <c r="K366" s="10"/>
      <c r="L366" s="7"/>
      <c r="M366" s="7"/>
      <c r="N366" s="7"/>
    </row>
    <row r="367" spans="1:14" s="3" customFormat="1" ht="22.5" hidden="1" outlineLevel="3">
      <c r="A367" s="4"/>
      <c r="B367" s="5"/>
      <c r="C367" s="5"/>
      <c r="D367" s="6" t="s">
        <v>257</v>
      </c>
      <c r="E367" s="5"/>
      <c r="F367" s="104">
        <v>16.650400000000005</v>
      </c>
      <c r="G367" s="7"/>
      <c r="H367" s="8"/>
      <c r="I367" s="110"/>
      <c r="J367" s="9"/>
      <c r="K367" s="10"/>
      <c r="L367" s="7"/>
      <c r="M367" s="7"/>
      <c r="N367" s="7"/>
    </row>
    <row r="368" spans="1:14" s="3" customFormat="1" ht="33.75" hidden="1" outlineLevel="3">
      <c r="A368" s="4"/>
      <c r="B368" s="5"/>
      <c r="C368" s="5"/>
      <c r="D368" s="6" t="s">
        <v>367</v>
      </c>
      <c r="E368" s="5"/>
      <c r="F368" s="104">
        <v>48.73648000000001</v>
      </c>
      <c r="G368" s="7"/>
      <c r="H368" s="8"/>
      <c r="I368" s="110"/>
      <c r="J368" s="9"/>
      <c r="K368" s="10"/>
      <c r="L368" s="7"/>
      <c r="M368" s="7"/>
      <c r="N368" s="7"/>
    </row>
    <row r="369" spans="1:14" s="3" customFormat="1" ht="22.5" hidden="1" outlineLevel="3">
      <c r="A369" s="4"/>
      <c r="B369" s="5"/>
      <c r="C369" s="5"/>
      <c r="D369" s="6" t="s">
        <v>266</v>
      </c>
      <c r="E369" s="5"/>
      <c r="F369" s="104">
        <v>17.378400000000006</v>
      </c>
      <c r="G369" s="7"/>
      <c r="H369" s="8"/>
      <c r="I369" s="110"/>
      <c r="J369" s="9"/>
      <c r="K369" s="10"/>
      <c r="L369" s="7"/>
      <c r="M369" s="7"/>
      <c r="N369" s="7"/>
    </row>
    <row r="370" spans="1:14" ht="22.5" outlineLevel="2">
      <c r="A370" s="49">
        <v>3</v>
      </c>
      <c r="B370" s="50" t="s">
        <v>6</v>
      </c>
      <c r="C370" s="51" t="s">
        <v>140</v>
      </c>
      <c r="D370" s="52" t="s">
        <v>441</v>
      </c>
      <c r="E370" s="50" t="s">
        <v>19</v>
      </c>
      <c r="F370" s="103">
        <v>1</v>
      </c>
      <c r="G370" s="54"/>
      <c r="H370" s="53">
        <f>F370*(1+G370/100)</f>
        <v>1</v>
      </c>
      <c r="I370" s="109"/>
      <c r="J370" s="55">
        <f>H370*I370</f>
        <v>0</v>
      </c>
      <c r="K370" s="56"/>
      <c r="L370" s="57"/>
      <c r="M370" s="56"/>
      <c r="N370" s="57">
        <f>H370*M370</f>
        <v>0</v>
      </c>
    </row>
    <row r="371" spans="1:14" ht="11.25" outlineLevel="2">
      <c r="A371" s="49">
        <v>4</v>
      </c>
      <c r="B371" s="50" t="s">
        <v>6</v>
      </c>
      <c r="C371" s="51" t="s">
        <v>123</v>
      </c>
      <c r="D371" s="52" t="s">
        <v>392</v>
      </c>
      <c r="E371" s="50" t="s">
        <v>0</v>
      </c>
      <c r="F371" s="103">
        <v>3.37</v>
      </c>
      <c r="G371" s="54">
        <v>0</v>
      </c>
      <c r="H371" s="53">
        <f>F371*(1+G371/100)</f>
        <v>3.37</v>
      </c>
      <c r="I371" s="109">
        <f>SUM(J360:J370)/100</f>
        <v>0</v>
      </c>
      <c r="J371" s="55">
        <f>H371*I371</f>
        <v>0</v>
      </c>
      <c r="K371" s="56"/>
      <c r="L371" s="57"/>
      <c r="M371" s="56"/>
      <c r="N371" s="57">
        <f>H371*M371</f>
        <v>0</v>
      </c>
    </row>
    <row r="372" spans="1:14" s="65" customFormat="1" ht="12.75" customHeight="1" outlineLevel="2">
      <c r="A372" s="58"/>
      <c r="B372" s="59"/>
      <c r="C372" s="59"/>
      <c r="D372" s="60"/>
      <c r="E372" s="59"/>
      <c r="F372" s="105"/>
      <c r="G372" s="62"/>
      <c r="H372" s="61"/>
      <c r="I372" s="111"/>
      <c r="J372" s="63"/>
      <c r="K372" s="64"/>
      <c r="L372" s="62"/>
      <c r="M372" s="62"/>
      <c r="N372" s="62"/>
    </row>
    <row r="373" spans="1:14" s="48" customFormat="1" ht="16.5" customHeight="1" outlineLevel="1">
      <c r="A373" s="41"/>
      <c r="B373" s="32"/>
      <c r="C373" s="42"/>
      <c r="D373" s="42" t="s">
        <v>185</v>
      </c>
      <c r="E373" s="32"/>
      <c r="F373" s="102"/>
      <c r="G373" s="44"/>
      <c r="H373" s="43"/>
      <c r="I373" s="108"/>
      <c r="J373" s="45">
        <f>SUBTOTAL(9,J374:J386)</f>
        <v>0</v>
      </c>
      <c r="K373" s="46"/>
      <c r="L373" s="47"/>
      <c r="M373" s="44"/>
      <c r="N373" s="47">
        <f>SUBTOTAL(9,N374:N386)</f>
        <v>0</v>
      </c>
    </row>
    <row r="374" spans="1:14" ht="11.25" outlineLevel="2" collapsed="1">
      <c r="A374" s="49">
        <v>1</v>
      </c>
      <c r="B374" s="50" t="s">
        <v>6</v>
      </c>
      <c r="C374" s="51" t="s">
        <v>89</v>
      </c>
      <c r="D374" s="52" t="s">
        <v>356</v>
      </c>
      <c r="E374" s="50" t="s">
        <v>7</v>
      </c>
      <c r="F374" s="103">
        <v>108.2</v>
      </c>
      <c r="G374" s="54">
        <v>0</v>
      </c>
      <c r="H374" s="53">
        <f>F374*(1+G374/100)</f>
        <v>108.2</v>
      </c>
      <c r="I374" s="109"/>
      <c r="J374" s="55">
        <f>H374*I374</f>
        <v>0</v>
      </c>
      <c r="K374" s="56"/>
      <c r="L374" s="57"/>
      <c r="M374" s="56"/>
      <c r="N374" s="57">
        <f>H374*M374</f>
        <v>0</v>
      </c>
    </row>
    <row r="375" spans="1:14" s="3" customFormat="1" ht="11.25" hidden="1" outlineLevel="3">
      <c r="A375" s="4"/>
      <c r="B375" s="5"/>
      <c r="C375" s="5"/>
      <c r="D375" s="6" t="s">
        <v>329</v>
      </c>
      <c r="E375" s="5"/>
      <c r="F375" s="104">
        <v>48.400000000000006</v>
      </c>
      <c r="G375" s="7"/>
      <c r="H375" s="8"/>
      <c r="I375" s="110"/>
      <c r="J375" s="9"/>
      <c r="K375" s="10"/>
      <c r="L375" s="7"/>
      <c r="M375" s="7"/>
      <c r="N375" s="7"/>
    </row>
    <row r="376" spans="1:14" s="3" customFormat="1" ht="22.5" hidden="1" outlineLevel="3">
      <c r="A376" s="4"/>
      <c r="B376" s="5"/>
      <c r="C376" s="5"/>
      <c r="D376" s="6" t="s">
        <v>378</v>
      </c>
      <c r="E376" s="5"/>
      <c r="F376" s="104">
        <v>59.8</v>
      </c>
      <c r="G376" s="7"/>
      <c r="H376" s="8"/>
      <c r="I376" s="110"/>
      <c r="J376" s="9"/>
      <c r="K376" s="10"/>
      <c r="L376" s="7"/>
      <c r="M376" s="7"/>
      <c r="N376" s="7"/>
    </row>
    <row r="377" spans="1:14" ht="22.5" outlineLevel="2" collapsed="1">
      <c r="A377" s="49">
        <v>2</v>
      </c>
      <c r="B377" s="50" t="s">
        <v>6</v>
      </c>
      <c r="C377" s="51" t="s">
        <v>92</v>
      </c>
      <c r="D377" s="52" t="s">
        <v>454</v>
      </c>
      <c r="E377" s="50" t="s">
        <v>7</v>
      </c>
      <c r="F377" s="103">
        <v>108.2</v>
      </c>
      <c r="G377" s="54">
        <v>0</v>
      </c>
      <c r="H377" s="53">
        <f>F377*(1+G377/100)</f>
        <v>108.2</v>
      </c>
      <c r="I377" s="109"/>
      <c r="J377" s="55">
        <f>H377*I377</f>
        <v>0</v>
      </c>
      <c r="K377" s="56"/>
      <c r="L377" s="57"/>
      <c r="M377" s="56"/>
      <c r="N377" s="57">
        <f>H377*M377</f>
        <v>0</v>
      </c>
    </row>
    <row r="378" spans="1:14" s="3" customFormat="1" ht="11.25" hidden="1" outlineLevel="3">
      <c r="A378" s="4"/>
      <c r="B378" s="5"/>
      <c r="C378" s="5"/>
      <c r="D378" s="6" t="s">
        <v>329</v>
      </c>
      <c r="E378" s="5"/>
      <c r="F378" s="104">
        <v>48.400000000000006</v>
      </c>
      <c r="G378" s="7"/>
      <c r="H378" s="8"/>
      <c r="I378" s="110"/>
      <c r="J378" s="9"/>
      <c r="K378" s="10"/>
      <c r="L378" s="7"/>
      <c r="M378" s="7"/>
      <c r="N378" s="7"/>
    </row>
    <row r="379" spans="1:14" s="3" customFormat="1" ht="22.5" hidden="1" outlineLevel="3">
      <c r="A379" s="4"/>
      <c r="B379" s="5"/>
      <c r="C379" s="5"/>
      <c r="D379" s="6" t="s">
        <v>378</v>
      </c>
      <c r="E379" s="5"/>
      <c r="F379" s="104">
        <v>59.8</v>
      </c>
      <c r="G379" s="7"/>
      <c r="H379" s="8"/>
      <c r="I379" s="110"/>
      <c r="J379" s="9"/>
      <c r="K379" s="10"/>
      <c r="L379" s="7"/>
      <c r="M379" s="7"/>
      <c r="N379" s="7"/>
    </row>
    <row r="380" spans="1:14" ht="11.25" outlineLevel="2" collapsed="1">
      <c r="A380" s="49">
        <v>3</v>
      </c>
      <c r="B380" s="50" t="s">
        <v>6</v>
      </c>
      <c r="C380" s="51" t="s">
        <v>90</v>
      </c>
      <c r="D380" s="52" t="s">
        <v>384</v>
      </c>
      <c r="E380" s="50" t="s">
        <v>7</v>
      </c>
      <c r="F380" s="103">
        <v>108.2</v>
      </c>
      <c r="G380" s="54">
        <v>0</v>
      </c>
      <c r="H380" s="53">
        <f>F380*(1+G380/100)</f>
        <v>108.2</v>
      </c>
      <c r="I380" s="109"/>
      <c r="J380" s="55">
        <f>H380*I380</f>
        <v>0</v>
      </c>
      <c r="K380" s="56"/>
      <c r="L380" s="57"/>
      <c r="M380" s="56"/>
      <c r="N380" s="57">
        <f>H380*M380</f>
        <v>0</v>
      </c>
    </row>
    <row r="381" spans="1:14" s="3" customFormat="1" ht="11.25" hidden="1" outlineLevel="3">
      <c r="A381" s="4"/>
      <c r="B381" s="5"/>
      <c r="C381" s="5"/>
      <c r="D381" s="6" t="s">
        <v>329</v>
      </c>
      <c r="E381" s="5"/>
      <c r="F381" s="104">
        <v>48.400000000000006</v>
      </c>
      <c r="G381" s="7"/>
      <c r="H381" s="8"/>
      <c r="I381" s="110"/>
      <c r="J381" s="9"/>
      <c r="K381" s="10"/>
      <c r="L381" s="7"/>
      <c r="M381" s="7"/>
      <c r="N381" s="7"/>
    </row>
    <row r="382" spans="1:14" s="3" customFormat="1" ht="22.5" hidden="1" outlineLevel="3">
      <c r="A382" s="4"/>
      <c r="B382" s="5"/>
      <c r="C382" s="5"/>
      <c r="D382" s="6" t="s">
        <v>378</v>
      </c>
      <c r="E382" s="5"/>
      <c r="F382" s="104">
        <v>59.8</v>
      </c>
      <c r="G382" s="7"/>
      <c r="H382" s="8"/>
      <c r="I382" s="110"/>
      <c r="J382" s="9"/>
      <c r="K382" s="10"/>
      <c r="L382" s="7"/>
      <c r="M382" s="7"/>
      <c r="N382" s="7"/>
    </row>
    <row r="383" spans="1:14" ht="12.75" customHeight="1" outlineLevel="2" collapsed="1">
      <c r="A383" s="49">
        <v>4</v>
      </c>
      <c r="B383" s="50" t="s">
        <v>6</v>
      </c>
      <c r="C383" s="51" t="s">
        <v>91</v>
      </c>
      <c r="D383" s="52" t="s">
        <v>422</v>
      </c>
      <c r="E383" s="50" t="s">
        <v>7</v>
      </c>
      <c r="F383" s="103">
        <v>108.2</v>
      </c>
      <c r="G383" s="54">
        <v>0</v>
      </c>
      <c r="H383" s="53">
        <f>F383*(1+G383/100)</f>
        <v>108.2</v>
      </c>
      <c r="I383" s="109"/>
      <c r="J383" s="55">
        <f>H383*I383</f>
        <v>0</v>
      </c>
      <c r="K383" s="56"/>
      <c r="L383" s="57"/>
      <c r="M383" s="56"/>
      <c r="N383" s="57">
        <f>H383*M383</f>
        <v>0</v>
      </c>
    </row>
    <row r="384" spans="1:14" s="3" customFormat="1" ht="11.25" hidden="1" outlineLevel="3">
      <c r="A384" s="4"/>
      <c r="B384" s="5"/>
      <c r="C384" s="5"/>
      <c r="D384" s="6" t="s">
        <v>329</v>
      </c>
      <c r="E384" s="5"/>
      <c r="F384" s="104">
        <v>48.400000000000006</v>
      </c>
      <c r="G384" s="7"/>
      <c r="H384" s="8"/>
      <c r="I384" s="110"/>
      <c r="J384" s="9"/>
      <c r="K384" s="10"/>
      <c r="L384" s="7"/>
      <c r="M384" s="7"/>
      <c r="N384" s="7"/>
    </row>
    <row r="385" spans="1:14" s="3" customFormat="1" ht="22.5" hidden="1" outlineLevel="3">
      <c r="A385" s="4"/>
      <c r="B385" s="5"/>
      <c r="C385" s="5"/>
      <c r="D385" s="6" t="s">
        <v>378</v>
      </c>
      <c r="E385" s="5"/>
      <c r="F385" s="104">
        <v>59.8</v>
      </c>
      <c r="G385" s="7"/>
      <c r="H385" s="8"/>
      <c r="I385" s="110"/>
      <c r="J385" s="9"/>
      <c r="K385" s="10"/>
      <c r="L385" s="7"/>
      <c r="M385" s="7"/>
      <c r="N385" s="7"/>
    </row>
    <row r="386" spans="1:14" s="65" customFormat="1" ht="12.75" customHeight="1" outlineLevel="2">
      <c r="A386" s="58"/>
      <c r="B386" s="59"/>
      <c r="C386" s="59"/>
      <c r="D386" s="60"/>
      <c r="E386" s="59"/>
      <c r="F386" s="105"/>
      <c r="G386" s="62"/>
      <c r="H386" s="61"/>
      <c r="I386" s="111"/>
      <c r="J386" s="63"/>
      <c r="K386" s="64"/>
      <c r="L386" s="62"/>
      <c r="M386" s="62"/>
      <c r="N386" s="62"/>
    </row>
    <row r="387" spans="1:14" s="48" customFormat="1" ht="16.5" customHeight="1" outlineLevel="1">
      <c r="A387" s="41"/>
      <c r="B387" s="32"/>
      <c r="C387" s="42"/>
      <c r="D387" s="42" t="s">
        <v>141</v>
      </c>
      <c r="E387" s="32"/>
      <c r="F387" s="102"/>
      <c r="G387" s="44"/>
      <c r="H387" s="43"/>
      <c r="I387" s="108"/>
      <c r="J387" s="45">
        <f>SUBTOTAL(9,J388:J413)</f>
        <v>0</v>
      </c>
      <c r="K387" s="46"/>
      <c r="L387" s="47"/>
      <c r="M387" s="44"/>
      <c r="N387" s="47">
        <f>SUBTOTAL(9,N388:N413)</f>
        <v>0.5490906000000001</v>
      </c>
    </row>
    <row r="388" spans="1:14" ht="11.25" outlineLevel="2" collapsed="1">
      <c r="A388" s="49">
        <v>1</v>
      </c>
      <c r="B388" s="50" t="s">
        <v>6</v>
      </c>
      <c r="C388" s="51" t="s">
        <v>93</v>
      </c>
      <c r="D388" s="52" t="s">
        <v>306</v>
      </c>
      <c r="E388" s="50" t="s">
        <v>7</v>
      </c>
      <c r="F388" s="103">
        <v>1771.2600000000002</v>
      </c>
      <c r="G388" s="54">
        <v>0</v>
      </c>
      <c r="H388" s="53">
        <f>F388*(1+G388/100)</f>
        <v>1771.2600000000002</v>
      </c>
      <c r="I388" s="109"/>
      <c r="J388" s="55">
        <f>H388*I388</f>
        <v>0</v>
      </c>
      <c r="K388" s="56"/>
      <c r="L388" s="57"/>
      <c r="M388" s="56">
        <v>0.00031</v>
      </c>
      <c r="N388" s="57">
        <f>H388*M388</f>
        <v>0.5490906000000001</v>
      </c>
    </row>
    <row r="389" spans="1:14" s="3" customFormat="1" ht="11.25" hidden="1" outlineLevel="3">
      <c r="A389" s="4"/>
      <c r="B389" s="5"/>
      <c r="C389" s="5"/>
      <c r="D389" s="6" t="s">
        <v>125</v>
      </c>
      <c r="E389" s="5"/>
      <c r="F389" s="104">
        <v>0</v>
      </c>
      <c r="G389" s="7"/>
      <c r="H389" s="8"/>
      <c r="I389" s="110"/>
      <c r="J389" s="9"/>
      <c r="K389" s="10"/>
      <c r="L389" s="7"/>
      <c r="M389" s="7"/>
      <c r="N389" s="7"/>
    </row>
    <row r="390" spans="1:14" s="3" customFormat="1" ht="11.25" hidden="1" outlineLevel="3">
      <c r="A390" s="4"/>
      <c r="B390" s="5"/>
      <c r="C390" s="5"/>
      <c r="D390" s="6" t="s">
        <v>249</v>
      </c>
      <c r="E390" s="5"/>
      <c r="F390" s="104">
        <v>210.7</v>
      </c>
      <c r="G390" s="7"/>
      <c r="H390" s="8"/>
      <c r="I390" s="110"/>
      <c r="J390" s="9"/>
      <c r="K390" s="10"/>
      <c r="L390" s="7"/>
      <c r="M390" s="7"/>
      <c r="N390" s="7"/>
    </row>
    <row r="391" spans="1:14" s="3" customFormat="1" ht="22.5" hidden="1" outlineLevel="3">
      <c r="A391" s="4"/>
      <c r="B391" s="5"/>
      <c r="C391" s="5"/>
      <c r="D391" s="6" t="s">
        <v>279</v>
      </c>
      <c r="E391" s="5"/>
      <c r="F391" s="104">
        <v>83.18</v>
      </c>
      <c r="G391" s="7"/>
      <c r="H391" s="8"/>
      <c r="I391" s="110"/>
      <c r="J391" s="9"/>
      <c r="K391" s="10"/>
      <c r="L391" s="7"/>
      <c r="M391" s="7"/>
      <c r="N391" s="7"/>
    </row>
    <row r="392" spans="1:14" s="3" customFormat="1" ht="11.25" hidden="1" outlineLevel="3">
      <c r="A392" s="4"/>
      <c r="B392" s="5"/>
      <c r="C392" s="5"/>
      <c r="D392" s="6" t="s">
        <v>227</v>
      </c>
      <c r="E392" s="5"/>
      <c r="F392" s="104">
        <v>110.76</v>
      </c>
      <c r="G392" s="7"/>
      <c r="H392" s="8"/>
      <c r="I392" s="110"/>
      <c r="J392" s="9"/>
      <c r="K392" s="10"/>
      <c r="L392" s="7"/>
      <c r="M392" s="7"/>
      <c r="N392" s="7"/>
    </row>
    <row r="393" spans="1:14" s="3" customFormat="1" ht="11.25" hidden="1" outlineLevel="3">
      <c r="A393" s="4"/>
      <c r="B393" s="5"/>
      <c r="C393" s="5"/>
      <c r="D393" s="6" t="s">
        <v>196</v>
      </c>
      <c r="E393" s="5"/>
      <c r="F393" s="104">
        <v>65.39999999999999</v>
      </c>
      <c r="G393" s="7"/>
      <c r="H393" s="8"/>
      <c r="I393" s="110"/>
      <c r="J393" s="9"/>
      <c r="K393" s="10"/>
      <c r="L393" s="7"/>
      <c r="M393" s="7"/>
      <c r="N393" s="7"/>
    </row>
    <row r="394" spans="1:14" s="3" customFormat="1" ht="22.5" hidden="1" outlineLevel="3">
      <c r="A394" s="4"/>
      <c r="B394" s="5"/>
      <c r="C394" s="5"/>
      <c r="D394" s="6" t="s">
        <v>278</v>
      </c>
      <c r="E394" s="5"/>
      <c r="F394" s="104">
        <v>277.46000000000004</v>
      </c>
      <c r="G394" s="7"/>
      <c r="H394" s="8"/>
      <c r="I394" s="110"/>
      <c r="J394" s="9"/>
      <c r="K394" s="10"/>
      <c r="L394" s="7"/>
      <c r="M394" s="7"/>
      <c r="N394" s="7"/>
    </row>
    <row r="395" spans="1:14" s="3" customFormat="1" ht="22.5" hidden="1" outlineLevel="3">
      <c r="A395" s="4"/>
      <c r="B395" s="5"/>
      <c r="C395" s="5"/>
      <c r="D395" s="6" t="s">
        <v>397</v>
      </c>
      <c r="E395" s="5"/>
      <c r="F395" s="104">
        <v>-33</v>
      </c>
      <c r="G395" s="7"/>
      <c r="H395" s="8"/>
      <c r="I395" s="110"/>
      <c r="J395" s="9"/>
      <c r="K395" s="10"/>
      <c r="L395" s="7"/>
      <c r="M395" s="7"/>
      <c r="N395" s="7"/>
    </row>
    <row r="396" spans="1:14" s="3" customFormat="1" ht="22.5" hidden="1" outlineLevel="3">
      <c r="A396" s="4"/>
      <c r="B396" s="5"/>
      <c r="C396" s="5"/>
      <c r="D396" s="6" t="s">
        <v>268</v>
      </c>
      <c r="E396" s="5"/>
      <c r="F396" s="104">
        <v>331.8</v>
      </c>
      <c r="G396" s="7"/>
      <c r="H396" s="8"/>
      <c r="I396" s="110"/>
      <c r="J396" s="9"/>
      <c r="K396" s="10"/>
      <c r="L396" s="7"/>
      <c r="M396" s="7"/>
      <c r="N396" s="7"/>
    </row>
    <row r="397" spans="1:14" s="3" customFormat="1" ht="22.5" hidden="1" outlineLevel="3">
      <c r="A397" s="4"/>
      <c r="B397" s="5"/>
      <c r="C397" s="5"/>
      <c r="D397" s="6" t="s">
        <v>264</v>
      </c>
      <c r="E397" s="5"/>
      <c r="F397" s="104">
        <v>83.18</v>
      </c>
      <c r="G397" s="7"/>
      <c r="H397" s="8"/>
      <c r="I397" s="110"/>
      <c r="J397" s="9"/>
      <c r="K397" s="10"/>
      <c r="L397" s="7"/>
      <c r="M397" s="7"/>
      <c r="N397" s="7"/>
    </row>
    <row r="398" spans="1:14" s="3" customFormat="1" ht="22.5" hidden="1" outlineLevel="3">
      <c r="A398" s="4"/>
      <c r="B398" s="5"/>
      <c r="C398" s="5"/>
      <c r="D398" s="6" t="s">
        <v>258</v>
      </c>
      <c r="E398" s="5"/>
      <c r="F398" s="104">
        <v>216.38</v>
      </c>
      <c r="G398" s="7"/>
      <c r="H398" s="8"/>
      <c r="I398" s="110"/>
      <c r="J398" s="9"/>
      <c r="K398" s="10"/>
      <c r="L398" s="7"/>
      <c r="M398" s="7"/>
      <c r="N398" s="7"/>
    </row>
    <row r="399" spans="1:14" s="3" customFormat="1" ht="11.25" hidden="1" outlineLevel="3">
      <c r="A399" s="4"/>
      <c r="B399" s="5"/>
      <c r="C399" s="5"/>
      <c r="D399" s="6" t="s">
        <v>197</v>
      </c>
      <c r="E399" s="5"/>
      <c r="F399" s="104">
        <v>65.39999999999999</v>
      </c>
      <c r="G399" s="7"/>
      <c r="H399" s="8"/>
      <c r="I399" s="110"/>
      <c r="J399" s="9"/>
      <c r="K399" s="10"/>
      <c r="L399" s="7"/>
      <c r="M399" s="7"/>
      <c r="N399" s="7"/>
    </row>
    <row r="400" spans="1:14" s="3" customFormat="1" ht="22.5" hidden="1" outlineLevel="3">
      <c r="A400" s="4"/>
      <c r="B400" s="5"/>
      <c r="C400" s="5"/>
      <c r="D400" s="6" t="s">
        <v>405</v>
      </c>
      <c r="E400" s="5"/>
      <c r="F400" s="104">
        <v>-43.5</v>
      </c>
      <c r="G400" s="7"/>
      <c r="H400" s="8"/>
      <c r="I400" s="110"/>
      <c r="J400" s="9"/>
      <c r="K400" s="10"/>
      <c r="L400" s="7"/>
      <c r="M400" s="7"/>
      <c r="N400" s="7"/>
    </row>
    <row r="401" spans="1:14" s="3" customFormat="1" ht="11.25" hidden="1" outlineLevel="3">
      <c r="A401" s="4"/>
      <c r="B401" s="5"/>
      <c r="C401" s="5"/>
      <c r="D401" s="6" t="s">
        <v>20</v>
      </c>
      <c r="E401" s="5"/>
      <c r="F401" s="104">
        <v>0</v>
      </c>
      <c r="G401" s="7"/>
      <c r="H401" s="8"/>
      <c r="I401" s="110"/>
      <c r="J401" s="9"/>
      <c r="K401" s="10"/>
      <c r="L401" s="7"/>
      <c r="M401" s="7"/>
      <c r="N401" s="7"/>
    </row>
    <row r="402" spans="1:14" s="3" customFormat="1" ht="33.75" hidden="1" outlineLevel="3">
      <c r="A402" s="4"/>
      <c r="B402" s="5"/>
      <c r="C402" s="5"/>
      <c r="D402" s="6" t="s">
        <v>314</v>
      </c>
      <c r="E402" s="5"/>
      <c r="F402" s="104">
        <v>129.79999999999998</v>
      </c>
      <c r="G402" s="7"/>
      <c r="H402" s="8"/>
      <c r="I402" s="110"/>
      <c r="J402" s="9"/>
      <c r="K402" s="10"/>
      <c r="L402" s="7"/>
      <c r="M402" s="7"/>
      <c r="N402" s="7"/>
    </row>
    <row r="403" spans="1:14" s="3" customFormat="1" ht="22.5" hidden="1" outlineLevel="3">
      <c r="A403" s="4"/>
      <c r="B403" s="5"/>
      <c r="C403" s="5"/>
      <c r="D403" s="6" t="s">
        <v>263</v>
      </c>
      <c r="E403" s="5"/>
      <c r="F403" s="104">
        <v>70</v>
      </c>
      <c r="G403" s="7"/>
      <c r="H403" s="8"/>
      <c r="I403" s="110"/>
      <c r="J403" s="9"/>
      <c r="K403" s="10"/>
      <c r="L403" s="7"/>
      <c r="M403" s="7"/>
      <c r="N403" s="7"/>
    </row>
    <row r="404" spans="1:14" s="3" customFormat="1" ht="33.75" hidden="1" outlineLevel="3">
      <c r="A404" s="4"/>
      <c r="B404" s="5"/>
      <c r="C404" s="5"/>
      <c r="D404" s="6" t="s">
        <v>319</v>
      </c>
      <c r="E404" s="5"/>
      <c r="F404" s="104">
        <v>203.69999999999996</v>
      </c>
      <c r="G404" s="7"/>
      <c r="H404" s="8"/>
      <c r="I404" s="110"/>
      <c r="J404" s="9"/>
      <c r="K404" s="10"/>
      <c r="L404" s="7"/>
      <c r="M404" s="7"/>
      <c r="N404" s="7"/>
    </row>
    <row r="405" spans="1:14" ht="22.5" outlineLevel="2" collapsed="1">
      <c r="A405" s="49">
        <v>2</v>
      </c>
      <c r="B405" s="50" t="s">
        <v>6</v>
      </c>
      <c r="C405" s="51" t="s">
        <v>94</v>
      </c>
      <c r="D405" s="52" t="s">
        <v>432</v>
      </c>
      <c r="E405" s="50" t="s">
        <v>7</v>
      </c>
      <c r="F405" s="103">
        <v>1048.676</v>
      </c>
      <c r="G405" s="54">
        <v>0</v>
      </c>
      <c r="H405" s="53">
        <f>F405*(1+G405/100)</f>
        <v>1048.676</v>
      </c>
      <c r="I405" s="109"/>
      <c r="J405" s="55">
        <f>H405*I405</f>
        <v>0</v>
      </c>
      <c r="K405" s="56"/>
      <c r="L405" s="57"/>
      <c r="M405" s="56"/>
      <c r="N405" s="57">
        <f>H405*M405</f>
        <v>0</v>
      </c>
    </row>
    <row r="406" spans="1:14" s="3" customFormat="1" ht="11.25" hidden="1" outlineLevel="3">
      <c r="A406" s="4"/>
      <c r="B406" s="5"/>
      <c r="C406" s="5"/>
      <c r="D406" s="6" t="s">
        <v>360</v>
      </c>
      <c r="E406" s="5"/>
      <c r="F406" s="104">
        <v>998.236</v>
      </c>
      <c r="G406" s="7"/>
      <c r="H406" s="8"/>
      <c r="I406" s="110"/>
      <c r="J406" s="9"/>
      <c r="K406" s="10"/>
      <c r="L406" s="7"/>
      <c r="M406" s="7"/>
      <c r="N406" s="7"/>
    </row>
    <row r="407" spans="1:14" s="3" customFormat="1" ht="22.5" hidden="1" outlineLevel="3">
      <c r="A407" s="4"/>
      <c r="B407" s="5"/>
      <c r="C407" s="5"/>
      <c r="D407" s="6" t="s">
        <v>459</v>
      </c>
      <c r="E407" s="5"/>
      <c r="F407" s="104">
        <v>25.853999999999996</v>
      </c>
      <c r="G407" s="7"/>
      <c r="H407" s="8"/>
      <c r="I407" s="110"/>
      <c r="J407" s="9"/>
      <c r="K407" s="10"/>
      <c r="L407" s="7"/>
      <c r="M407" s="7"/>
      <c r="N407" s="7"/>
    </row>
    <row r="408" spans="1:14" s="3" customFormat="1" ht="22.5" hidden="1" outlineLevel="3">
      <c r="A408" s="4"/>
      <c r="B408" s="5"/>
      <c r="C408" s="5"/>
      <c r="D408" s="6" t="s">
        <v>465</v>
      </c>
      <c r="E408" s="5"/>
      <c r="F408" s="104">
        <v>24.58599999999999</v>
      </c>
      <c r="G408" s="7"/>
      <c r="H408" s="8"/>
      <c r="I408" s="110"/>
      <c r="J408" s="9"/>
      <c r="K408" s="10"/>
      <c r="L408" s="7"/>
      <c r="M408" s="7"/>
      <c r="N408" s="7"/>
    </row>
    <row r="409" spans="1:14" ht="22.5" outlineLevel="2" collapsed="1">
      <c r="A409" s="49">
        <v>3</v>
      </c>
      <c r="B409" s="50" t="s">
        <v>6</v>
      </c>
      <c r="C409" s="51" t="s">
        <v>95</v>
      </c>
      <c r="D409" s="52" t="s">
        <v>444</v>
      </c>
      <c r="E409" s="50" t="s">
        <v>7</v>
      </c>
      <c r="F409" s="103">
        <v>1048.676</v>
      </c>
      <c r="G409" s="54">
        <v>0</v>
      </c>
      <c r="H409" s="53">
        <f>F409*(1+G409/100)</f>
        <v>1048.676</v>
      </c>
      <c r="I409" s="109"/>
      <c r="J409" s="55">
        <f>H409*I409</f>
        <v>0</v>
      </c>
      <c r="K409" s="56"/>
      <c r="L409" s="57"/>
      <c r="M409" s="56"/>
      <c r="N409" s="57">
        <f>H409*M409</f>
        <v>0</v>
      </c>
    </row>
    <row r="410" spans="1:14" s="3" customFormat="1" ht="11.25" hidden="1" outlineLevel="3">
      <c r="A410" s="4"/>
      <c r="B410" s="5"/>
      <c r="C410" s="5"/>
      <c r="D410" s="6" t="s">
        <v>360</v>
      </c>
      <c r="E410" s="5"/>
      <c r="F410" s="104">
        <v>998.236</v>
      </c>
      <c r="G410" s="7"/>
      <c r="H410" s="8"/>
      <c r="I410" s="110"/>
      <c r="J410" s="9"/>
      <c r="K410" s="10"/>
      <c r="L410" s="7"/>
      <c r="M410" s="7"/>
      <c r="N410" s="7"/>
    </row>
    <row r="411" spans="1:14" s="3" customFormat="1" ht="22.5" hidden="1" outlineLevel="3">
      <c r="A411" s="4"/>
      <c r="B411" s="5"/>
      <c r="C411" s="5"/>
      <c r="D411" s="6" t="s">
        <v>459</v>
      </c>
      <c r="E411" s="5"/>
      <c r="F411" s="104">
        <v>25.853999999999996</v>
      </c>
      <c r="G411" s="7"/>
      <c r="H411" s="8"/>
      <c r="I411" s="110"/>
      <c r="J411" s="9"/>
      <c r="K411" s="10"/>
      <c r="L411" s="7"/>
      <c r="M411" s="7"/>
      <c r="N411" s="7"/>
    </row>
    <row r="412" spans="1:14" s="3" customFormat="1" ht="22.5" hidden="1" outlineLevel="3">
      <c r="A412" s="4"/>
      <c r="B412" s="5"/>
      <c r="C412" s="5"/>
      <c r="D412" s="6" t="s">
        <v>465</v>
      </c>
      <c r="E412" s="5"/>
      <c r="F412" s="104">
        <v>24.58599999999999</v>
      </c>
      <c r="G412" s="7"/>
      <c r="H412" s="8"/>
      <c r="I412" s="110"/>
      <c r="J412" s="9"/>
      <c r="K412" s="10"/>
      <c r="L412" s="7"/>
      <c r="M412" s="7"/>
      <c r="N412" s="7"/>
    </row>
    <row r="413" spans="1:14" s="65" customFormat="1" ht="12.75" customHeight="1" outlineLevel="2">
      <c r="A413" s="58"/>
      <c r="B413" s="59"/>
      <c r="C413" s="59"/>
      <c r="D413" s="60"/>
      <c r="E413" s="59"/>
      <c r="F413" s="105"/>
      <c r="G413" s="62"/>
      <c r="H413" s="61"/>
      <c r="I413" s="111"/>
      <c r="J413" s="63"/>
      <c r="K413" s="64"/>
      <c r="L413" s="62"/>
      <c r="M413" s="62"/>
      <c r="N413" s="62"/>
    </row>
    <row r="414" spans="1:14" s="48" customFormat="1" ht="16.5" customHeight="1" outlineLevel="1">
      <c r="A414" s="41"/>
      <c r="B414" s="32"/>
      <c r="C414" s="42"/>
      <c r="D414" s="42" t="s">
        <v>206</v>
      </c>
      <c r="E414" s="32"/>
      <c r="F414" s="102"/>
      <c r="G414" s="44"/>
      <c r="H414" s="43"/>
      <c r="I414" s="108"/>
      <c r="J414" s="45">
        <f>SUBTOTAL(9,J415:J418)</f>
        <v>0</v>
      </c>
      <c r="K414" s="46"/>
      <c r="L414" s="47"/>
      <c r="M414" s="44"/>
      <c r="N414" s="47">
        <f>SUBTOTAL(9,N415:N418)</f>
        <v>0</v>
      </c>
    </row>
    <row r="415" spans="1:14" ht="12.75" customHeight="1" outlineLevel="2">
      <c r="A415" s="49">
        <v>1</v>
      </c>
      <c r="B415" s="50" t="s">
        <v>6</v>
      </c>
      <c r="C415" s="51" t="s">
        <v>21</v>
      </c>
      <c r="D415" s="52" t="s">
        <v>410</v>
      </c>
      <c r="E415" s="50" t="s">
        <v>13</v>
      </c>
      <c r="F415" s="103">
        <v>1</v>
      </c>
      <c r="G415" s="54"/>
      <c r="H415" s="53">
        <f>F415*(1+G415/100)</f>
        <v>1</v>
      </c>
      <c r="I415" s="109">
        <f>'Rozp -SILNOPROUD ELEKTRO'!$F$79</f>
        <v>0</v>
      </c>
      <c r="J415" s="55">
        <f>H415*I415</f>
        <v>0</v>
      </c>
      <c r="K415" s="56"/>
      <c r="L415" s="57"/>
      <c r="M415" s="56"/>
      <c r="N415" s="57">
        <f>H415*M415</f>
        <v>0</v>
      </c>
    </row>
    <row r="416" spans="1:14" ht="22.5" outlineLevel="2">
      <c r="A416" s="49">
        <v>2</v>
      </c>
      <c r="B416" s="50" t="s">
        <v>6</v>
      </c>
      <c r="C416" s="51" t="s">
        <v>22</v>
      </c>
      <c r="D416" s="52" t="s">
        <v>460</v>
      </c>
      <c r="E416" s="50" t="s">
        <v>13</v>
      </c>
      <c r="F416" s="103">
        <v>1</v>
      </c>
      <c r="G416" s="54"/>
      <c r="H416" s="53">
        <f>F416*(1+G416/100)</f>
        <v>1</v>
      </c>
      <c r="I416" s="109">
        <f>'Rozpočet -SLABOPROUDÉ ELEKTRO'!$F$102</f>
        <v>0</v>
      </c>
      <c r="J416" s="55">
        <f>H416*I416</f>
        <v>0</v>
      </c>
      <c r="K416" s="56"/>
      <c r="L416" s="57"/>
      <c r="M416" s="56"/>
      <c r="N416" s="57">
        <f>H416*M416</f>
        <v>0</v>
      </c>
    </row>
    <row r="417" spans="1:14" ht="22.5" outlineLevel="2">
      <c r="A417" s="49">
        <v>3</v>
      </c>
      <c r="B417" s="50" t="s">
        <v>6</v>
      </c>
      <c r="C417" s="51" t="s">
        <v>23</v>
      </c>
      <c r="D417" s="52" t="s">
        <v>428</v>
      </c>
      <c r="E417" s="50" t="s">
        <v>13</v>
      </c>
      <c r="F417" s="103">
        <v>1</v>
      </c>
      <c r="G417" s="54"/>
      <c r="H417" s="53">
        <f>F417*(1+G417/100)</f>
        <v>1</v>
      </c>
      <c r="I417" s="109">
        <f>'Rozp - SLABOPROUD -ELEKTRO EPS '!$F$24</f>
        <v>0</v>
      </c>
      <c r="J417" s="55">
        <f>H417*I417</f>
        <v>0</v>
      </c>
      <c r="K417" s="56"/>
      <c r="L417" s="57"/>
      <c r="M417" s="56"/>
      <c r="N417" s="57">
        <f>H417*M417</f>
        <v>0</v>
      </c>
    </row>
    <row r="418" spans="1:14" s="65" customFormat="1" ht="12.75" customHeight="1" outlineLevel="2">
      <c r="A418" s="58"/>
      <c r="B418" s="59"/>
      <c r="C418" s="59"/>
      <c r="D418" s="60"/>
      <c r="E418" s="59"/>
      <c r="F418" s="105"/>
      <c r="G418" s="62"/>
      <c r="H418" s="61"/>
      <c r="I418" s="111"/>
      <c r="J418" s="63"/>
      <c r="K418" s="64"/>
      <c r="L418" s="62"/>
      <c r="M418" s="62"/>
      <c r="N418" s="62"/>
    </row>
    <row r="419" spans="1:14" s="48" customFormat="1" ht="16.5" customHeight="1" outlineLevel="1">
      <c r="A419" s="41"/>
      <c r="B419" s="32"/>
      <c r="C419" s="42"/>
      <c r="D419" s="42" t="s">
        <v>267</v>
      </c>
      <c r="E419" s="32"/>
      <c r="F419" s="102"/>
      <c r="G419" s="44"/>
      <c r="H419" s="43"/>
      <c r="I419" s="108"/>
      <c r="J419" s="45">
        <f>SUBTOTAL(9,J420:J423)</f>
        <v>0</v>
      </c>
      <c r="K419" s="46"/>
      <c r="L419" s="47"/>
      <c r="M419" s="44"/>
      <c r="N419" s="47">
        <f>SUBTOTAL(9,N420:N423)</f>
        <v>0</v>
      </c>
    </row>
    <row r="420" spans="1:14" ht="11.25" outlineLevel="2">
      <c r="A420" s="49">
        <v>1</v>
      </c>
      <c r="B420" s="50" t="s">
        <v>5</v>
      </c>
      <c r="C420" s="51" t="s">
        <v>29</v>
      </c>
      <c r="D420" s="52" t="s">
        <v>388</v>
      </c>
      <c r="E420" s="50" t="s">
        <v>13</v>
      </c>
      <c r="F420" s="103">
        <v>1</v>
      </c>
      <c r="G420" s="54"/>
      <c r="H420" s="53">
        <f>F420*(1+G420/100)</f>
        <v>1</v>
      </c>
      <c r="I420" s="109"/>
      <c r="J420" s="55">
        <f>H420*I420</f>
        <v>0</v>
      </c>
      <c r="K420" s="56"/>
      <c r="L420" s="57"/>
      <c r="M420" s="56"/>
      <c r="N420" s="57">
        <f>H420*M420</f>
        <v>0</v>
      </c>
    </row>
    <row r="421" spans="1:14" ht="22.5" outlineLevel="2">
      <c r="A421" s="49">
        <v>2</v>
      </c>
      <c r="B421" s="50" t="s">
        <v>5</v>
      </c>
      <c r="C421" s="51" t="s">
        <v>30</v>
      </c>
      <c r="D421" s="52" t="s">
        <v>478</v>
      </c>
      <c r="E421" s="50" t="s">
        <v>13</v>
      </c>
      <c r="F421" s="103">
        <v>1</v>
      </c>
      <c r="G421" s="54"/>
      <c r="H421" s="53">
        <f>F421*(1+G421/100)</f>
        <v>1</v>
      </c>
      <c r="I421" s="109"/>
      <c r="J421" s="55">
        <f>H421*I421</f>
        <v>0</v>
      </c>
      <c r="K421" s="56"/>
      <c r="L421" s="57"/>
      <c r="M421" s="56"/>
      <c r="N421" s="57">
        <f>H421*M421</f>
        <v>0</v>
      </c>
    </row>
    <row r="422" spans="1:14" ht="11.25" outlineLevel="2">
      <c r="A422" s="49">
        <v>3</v>
      </c>
      <c r="B422" s="50" t="s">
        <v>5</v>
      </c>
      <c r="C422" s="51" t="s">
        <v>28</v>
      </c>
      <c r="D422" s="52" t="s">
        <v>292</v>
      </c>
      <c r="E422" s="50" t="s">
        <v>13</v>
      </c>
      <c r="F422" s="103">
        <v>1</v>
      </c>
      <c r="G422" s="54"/>
      <c r="H422" s="53">
        <f>F422*(1+G422/100)</f>
        <v>1</v>
      </c>
      <c r="I422" s="109"/>
      <c r="J422" s="55">
        <f>H422*I422</f>
        <v>0</v>
      </c>
      <c r="K422" s="56"/>
      <c r="L422" s="57"/>
      <c r="M422" s="56"/>
      <c r="N422" s="57">
        <f>H422*M422</f>
        <v>0</v>
      </c>
    </row>
    <row r="423" spans="1:14" s="65" customFormat="1" ht="12.75" customHeight="1" outlineLevel="2">
      <c r="A423" s="58"/>
      <c r="B423" s="59"/>
      <c r="C423" s="59"/>
      <c r="D423" s="60"/>
      <c r="E423" s="59"/>
      <c r="F423" s="105"/>
      <c r="G423" s="62"/>
      <c r="H423" s="61"/>
      <c r="I423" s="111"/>
      <c r="J423" s="63"/>
      <c r="K423" s="64"/>
      <c r="L423" s="62"/>
      <c r="M423" s="62"/>
      <c r="N423" s="62"/>
    </row>
    <row r="424" spans="1:14" s="65" customFormat="1" ht="12.75" customHeight="1" outlineLevel="1">
      <c r="A424" s="58"/>
      <c r="B424" s="59"/>
      <c r="C424" s="59"/>
      <c r="D424" s="60"/>
      <c r="E424" s="59"/>
      <c r="F424" s="105"/>
      <c r="G424" s="62"/>
      <c r="H424" s="61"/>
      <c r="I424" s="111"/>
      <c r="J424" s="63"/>
      <c r="K424" s="64"/>
      <c r="L424" s="62"/>
      <c r="M424" s="62"/>
      <c r="N424" s="62"/>
    </row>
    <row r="425" spans="1:14" s="65" customFormat="1" ht="12.75" customHeight="1">
      <c r="A425" s="58"/>
      <c r="B425" s="59"/>
      <c r="C425" s="59"/>
      <c r="D425" s="60"/>
      <c r="E425" s="59"/>
      <c r="F425" s="105"/>
      <c r="G425" s="62"/>
      <c r="H425" s="61"/>
      <c r="I425" s="111"/>
      <c r="J425" s="63"/>
      <c r="K425" s="64"/>
      <c r="L425" s="62"/>
      <c r="M425" s="62"/>
      <c r="N425" s="62"/>
    </row>
  </sheetData>
  <sheetProtection/>
  <mergeCells count="3">
    <mergeCell ref="I3:J3"/>
    <mergeCell ref="K3:L3"/>
    <mergeCell ref="M3:N3"/>
  </mergeCells>
  <printOptions/>
  <pageMargins left="0.3937007874015748" right="0.3937007874015748" top="0.8661417322834646" bottom="0.5905511811023623" header="0.3937007874015748" footer="0.1968503937007874"/>
  <pageSetup fitToHeight="9999" horizontalDpi="300" verticalDpi="300" orientation="landscape" paperSize="9" scale="90" r:id="rId1"/>
  <headerFooter alignWithMargins="0">
    <oddFooter>&amp;L&amp;8&amp;F     &amp;A&amp;R&amp;8&amp;D
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O59" sqref="O59"/>
    </sheetView>
  </sheetViews>
  <sheetFormatPr defaultColWidth="9.140625" defaultRowHeight="12.75"/>
  <cols>
    <col min="1" max="1" width="4.8515625" style="125" customWidth="1"/>
    <col min="2" max="2" width="55.421875" style="125" customWidth="1"/>
    <col min="3" max="3" width="4.00390625" style="125" bestFit="1" customWidth="1"/>
    <col min="4" max="4" width="5.8515625" style="125" bestFit="1" customWidth="1"/>
    <col min="5" max="5" width="12.00390625" style="125" customWidth="1"/>
    <col min="6" max="6" width="16.7109375" style="125" customWidth="1"/>
    <col min="7" max="7" width="12.00390625" style="125" customWidth="1"/>
    <col min="8" max="8" width="17.140625" style="125" customWidth="1"/>
    <col min="9" max="9" width="18.7109375" style="125" customWidth="1"/>
    <col min="10" max="10" width="0.13671875" style="125" hidden="1" customWidth="1"/>
    <col min="11" max="11" width="13.8515625" style="125" hidden="1" customWidth="1"/>
    <col min="12" max="12" width="2.140625" style="125" hidden="1" customWidth="1"/>
    <col min="13" max="13" width="12.00390625" style="125" hidden="1" customWidth="1"/>
    <col min="14" max="15" width="9.7109375" style="125" customWidth="1"/>
    <col min="16" max="16384" width="9.140625" style="125" customWidth="1"/>
  </cols>
  <sheetData>
    <row r="1" ht="20.25">
      <c r="A1" s="74" t="s">
        <v>686</v>
      </c>
    </row>
    <row r="2" ht="20.25">
      <c r="A2" s="74" t="s">
        <v>433</v>
      </c>
    </row>
    <row r="3" s="126" customFormat="1" ht="20.25">
      <c r="B3" s="74" t="s">
        <v>505</v>
      </c>
    </row>
    <row r="4" spans="1:8" ht="13.5" thickBot="1">
      <c r="A4" s="127" t="s">
        <v>506</v>
      </c>
      <c r="B4" s="128" t="s">
        <v>17</v>
      </c>
      <c r="C4" s="129" t="s">
        <v>507</v>
      </c>
      <c r="D4" s="129" t="s">
        <v>508</v>
      </c>
      <c r="E4" s="129" t="s">
        <v>509</v>
      </c>
      <c r="F4" s="129" t="s">
        <v>510</v>
      </c>
      <c r="G4" s="129" t="s">
        <v>511</v>
      </c>
      <c r="H4" s="129" t="s">
        <v>512</v>
      </c>
    </row>
    <row r="5" spans="1:8" ht="12.75">
      <c r="A5" s="130"/>
      <c r="B5" s="131"/>
      <c r="C5" s="132"/>
      <c r="D5" s="132"/>
      <c r="E5" s="132"/>
      <c r="F5" s="132"/>
      <c r="G5" s="132"/>
      <c r="H5" s="132"/>
    </row>
    <row r="6" spans="1:8" ht="15">
      <c r="A6" s="133"/>
      <c r="B6" s="134" t="s">
        <v>513</v>
      </c>
      <c r="C6" s="135"/>
      <c r="D6" s="132"/>
      <c r="E6" s="136"/>
      <c r="F6" s="136"/>
      <c r="G6" s="136"/>
      <c r="H6" s="136"/>
    </row>
    <row r="7" spans="1:9" ht="12.75">
      <c r="A7" s="125">
        <v>1</v>
      </c>
      <c r="B7" s="137" t="s">
        <v>514</v>
      </c>
      <c r="C7" s="138" t="s">
        <v>515</v>
      </c>
      <c r="D7" s="138">
        <v>3</v>
      </c>
      <c r="E7" s="139"/>
      <c r="F7" s="139">
        <f>+D7*E7</f>
        <v>0</v>
      </c>
      <c r="G7" s="139"/>
      <c r="H7" s="139">
        <f>+D7*G7</f>
        <v>0</v>
      </c>
      <c r="I7" s="139"/>
    </row>
    <row r="8" spans="1:9" ht="12.75">
      <c r="A8" s="125">
        <v>2</v>
      </c>
      <c r="B8" s="137" t="s">
        <v>516</v>
      </c>
      <c r="C8" s="138"/>
      <c r="D8" s="138"/>
      <c r="E8" s="139"/>
      <c r="F8" s="139"/>
      <c r="G8" s="139"/>
      <c r="H8" s="139"/>
      <c r="I8" s="139"/>
    </row>
    <row r="9" spans="1:9" ht="12.75">
      <c r="A9" s="125">
        <v>3</v>
      </c>
      <c r="B9" s="137" t="s">
        <v>517</v>
      </c>
      <c r="C9" s="138" t="s">
        <v>515</v>
      </c>
      <c r="D9" s="138">
        <v>2</v>
      </c>
      <c r="E9" s="139"/>
      <c r="F9" s="139">
        <f>+D9*E9</f>
        <v>0</v>
      </c>
      <c r="G9" s="136"/>
      <c r="H9" s="139">
        <f>+D9*G9</f>
        <v>0</v>
      </c>
      <c r="I9" s="139"/>
    </row>
    <row r="10" spans="1:8" ht="15.75" customHeight="1">
      <c r="A10" s="125">
        <v>4</v>
      </c>
      <c r="B10" s="132" t="s">
        <v>518</v>
      </c>
      <c r="C10" s="135"/>
      <c r="D10" s="132"/>
      <c r="E10" s="136"/>
      <c r="F10" s="140">
        <f>SUM(F7:F9)</f>
        <v>0</v>
      </c>
      <c r="G10" s="136"/>
      <c r="H10" s="140">
        <f>SUM(H7:H9)</f>
        <v>0</v>
      </c>
    </row>
    <row r="11" spans="1:8" ht="16.5" customHeight="1">
      <c r="A11" s="125">
        <v>5</v>
      </c>
      <c r="B11" s="132"/>
      <c r="C11" s="132"/>
      <c r="D11" s="132"/>
      <c r="E11" s="136"/>
      <c r="F11" s="136"/>
      <c r="G11" s="136"/>
      <c r="H11" s="136"/>
    </row>
    <row r="12" spans="1:8" ht="15">
      <c r="A12" s="125">
        <v>6</v>
      </c>
      <c r="B12" s="134" t="s">
        <v>519</v>
      </c>
      <c r="C12" s="135"/>
      <c r="D12" s="132"/>
      <c r="E12" s="136"/>
      <c r="F12" s="136"/>
      <c r="G12" s="136"/>
      <c r="H12" s="136"/>
    </row>
    <row r="13" spans="1:8" ht="12.75">
      <c r="A13" s="125">
        <v>7</v>
      </c>
      <c r="B13" s="141" t="s">
        <v>520</v>
      </c>
      <c r="C13" s="132" t="s">
        <v>515</v>
      </c>
      <c r="D13" s="132">
        <v>2</v>
      </c>
      <c r="E13" s="136"/>
      <c r="F13" s="139">
        <f aca="true" t="shared" si="0" ref="F13:F56">+D13*E13</f>
        <v>0</v>
      </c>
      <c r="G13" s="136"/>
      <c r="H13" s="139">
        <f aca="true" t="shared" si="1" ref="H13:H56">+D13*G13</f>
        <v>0</v>
      </c>
    </row>
    <row r="14" spans="1:9" ht="12.75">
      <c r="A14" s="125">
        <v>8</v>
      </c>
      <c r="B14" s="138" t="s">
        <v>521</v>
      </c>
      <c r="C14" s="138" t="s">
        <v>515</v>
      </c>
      <c r="D14" s="138">
        <v>250</v>
      </c>
      <c r="E14" s="139"/>
      <c r="F14" s="139">
        <f t="shared" si="0"/>
        <v>0</v>
      </c>
      <c r="G14" s="139"/>
      <c r="H14" s="139">
        <f t="shared" si="1"/>
        <v>0</v>
      </c>
      <c r="I14" s="139"/>
    </row>
    <row r="15" spans="1:9" ht="12.75">
      <c r="A15" s="125">
        <v>9</v>
      </c>
      <c r="B15" s="138" t="s">
        <v>522</v>
      </c>
      <c r="C15" s="138" t="s">
        <v>515</v>
      </c>
      <c r="D15" s="138">
        <v>55</v>
      </c>
      <c r="E15" s="139"/>
      <c r="F15" s="139">
        <f t="shared" si="0"/>
        <v>0</v>
      </c>
      <c r="G15" s="139"/>
      <c r="H15" s="139">
        <f t="shared" si="1"/>
        <v>0</v>
      </c>
      <c r="I15" s="139"/>
    </row>
    <row r="16" spans="1:9" ht="12.75">
      <c r="A16" s="125">
        <v>10</v>
      </c>
      <c r="B16" s="138" t="s">
        <v>523</v>
      </c>
      <c r="C16" s="138" t="s">
        <v>515</v>
      </c>
      <c r="D16" s="138">
        <v>10</v>
      </c>
      <c r="E16" s="139"/>
      <c r="F16" s="139">
        <f t="shared" si="0"/>
        <v>0</v>
      </c>
      <c r="G16" s="139"/>
      <c r="H16" s="139">
        <f t="shared" si="1"/>
        <v>0</v>
      </c>
      <c r="I16" s="139"/>
    </row>
    <row r="17" spans="1:9" ht="12.75">
      <c r="A17" s="125">
        <v>11</v>
      </c>
      <c r="B17" s="138" t="s">
        <v>524</v>
      </c>
      <c r="C17" s="138" t="s">
        <v>515</v>
      </c>
      <c r="D17" s="138">
        <v>10</v>
      </c>
      <c r="E17" s="139"/>
      <c r="F17" s="139">
        <f t="shared" si="0"/>
        <v>0</v>
      </c>
      <c r="G17" s="139"/>
      <c r="H17" s="139">
        <f t="shared" si="1"/>
        <v>0</v>
      </c>
      <c r="I17" s="139"/>
    </row>
    <row r="18" spans="1:9" ht="12.75">
      <c r="A18" s="125">
        <v>12</v>
      </c>
      <c r="B18" s="138" t="s">
        <v>525</v>
      </c>
      <c r="C18" s="138" t="s">
        <v>515</v>
      </c>
      <c r="D18" s="138">
        <v>4</v>
      </c>
      <c r="E18" s="139"/>
      <c r="F18" s="139">
        <f t="shared" si="0"/>
        <v>0</v>
      </c>
      <c r="G18" s="139"/>
      <c r="H18" s="139">
        <f t="shared" si="1"/>
        <v>0</v>
      </c>
      <c r="I18" s="139"/>
    </row>
    <row r="19" spans="1:9" ht="12.75">
      <c r="A19" s="125">
        <v>13</v>
      </c>
      <c r="B19" s="138" t="s">
        <v>526</v>
      </c>
      <c r="C19" s="138" t="s">
        <v>515</v>
      </c>
      <c r="D19" s="138">
        <v>2</v>
      </c>
      <c r="E19" s="139"/>
      <c r="F19" s="139">
        <f t="shared" si="0"/>
        <v>0</v>
      </c>
      <c r="G19" s="139"/>
      <c r="H19" s="139">
        <f t="shared" si="1"/>
        <v>0</v>
      </c>
      <c r="I19" s="139"/>
    </row>
    <row r="20" spans="1:8" ht="12.75">
      <c r="A20" s="125">
        <v>14</v>
      </c>
      <c r="B20" s="132" t="s">
        <v>527</v>
      </c>
      <c r="C20" s="132" t="s">
        <v>515</v>
      </c>
      <c r="D20" s="132">
        <v>6</v>
      </c>
      <c r="E20" s="136"/>
      <c r="F20" s="139">
        <f t="shared" si="0"/>
        <v>0</v>
      </c>
      <c r="G20" s="136"/>
      <c r="H20" s="139">
        <f t="shared" si="1"/>
        <v>0</v>
      </c>
    </row>
    <row r="21" spans="1:8" ht="12.75">
      <c r="A21" s="125">
        <v>15</v>
      </c>
      <c r="B21" s="132" t="s">
        <v>528</v>
      </c>
      <c r="C21" s="132" t="s">
        <v>515</v>
      </c>
      <c r="D21" s="132">
        <v>6</v>
      </c>
      <c r="E21" s="136"/>
      <c r="F21" s="139">
        <f t="shared" si="0"/>
        <v>0</v>
      </c>
      <c r="G21" s="136"/>
      <c r="H21" s="139">
        <f t="shared" si="1"/>
        <v>0</v>
      </c>
    </row>
    <row r="22" spans="1:8" ht="12.75">
      <c r="A22" s="125">
        <v>16</v>
      </c>
      <c r="B22" s="132" t="s">
        <v>529</v>
      </c>
      <c r="C22" s="132" t="s">
        <v>515</v>
      </c>
      <c r="D22" s="132">
        <v>65</v>
      </c>
      <c r="E22" s="136"/>
      <c r="F22" s="139">
        <f t="shared" si="0"/>
        <v>0</v>
      </c>
      <c r="G22" s="136"/>
      <c r="H22" s="139">
        <f t="shared" si="1"/>
        <v>0</v>
      </c>
    </row>
    <row r="23" spans="1:8" ht="12.75">
      <c r="A23" s="125">
        <v>17</v>
      </c>
      <c r="B23" s="132" t="s">
        <v>530</v>
      </c>
      <c r="C23" s="132" t="s">
        <v>515</v>
      </c>
      <c r="D23" s="132">
        <v>20</v>
      </c>
      <c r="E23" s="136"/>
      <c r="F23" s="139">
        <f t="shared" si="0"/>
        <v>0</v>
      </c>
      <c r="G23" s="136"/>
      <c r="H23" s="139">
        <f t="shared" si="1"/>
        <v>0</v>
      </c>
    </row>
    <row r="24" spans="1:8" ht="12.75">
      <c r="A24" s="125">
        <v>18</v>
      </c>
      <c r="B24" s="142" t="s">
        <v>531</v>
      </c>
      <c r="C24" s="132" t="s">
        <v>515</v>
      </c>
      <c r="D24" s="132">
        <v>5</v>
      </c>
      <c r="E24" s="136"/>
      <c r="F24" s="139">
        <f t="shared" si="0"/>
        <v>0</v>
      </c>
      <c r="G24" s="136"/>
      <c r="H24" s="139">
        <f t="shared" si="1"/>
        <v>0</v>
      </c>
    </row>
    <row r="25" spans="1:8" ht="12.75">
      <c r="A25" s="125">
        <v>19</v>
      </c>
      <c r="B25" s="141" t="s">
        <v>532</v>
      </c>
      <c r="C25" s="135"/>
      <c r="D25" s="132">
        <v>1</v>
      </c>
      <c r="E25" s="136"/>
      <c r="F25" s="139">
        <f t="shared" si="0"/>
        <v>0</v>
      </c>
      <c r="G25" s="136"/>
      <c r="H25" s="139">
        <f t="shared" si="1"/>
        <v>0</v>
      </c>
    </row>
    <row r="26" spans="1:8" ht="12" customHeight="1">
      <c r="A26" s="125">
        <v>20</v>
      </c>
      <c r="B26" s="141" t="s">
        <v>533</v>
      </c>
      <c r="C26" s="141" t="s">
        <v>2</v>
      </c>
      <c r="D26" s="132">
        <v>6</v>
      </c>
      <c r="E26" s="136"/>
      <c r="F26" s="139">
        <f t="shared" si="0"/>
        <v>0</v>
      </c>
      <c r="G26" s="136"/>
      <c r="H26" s="139">
        <f t="shared" si="1"/>
        <v>0</v>
      </c>
    </row>
    <row r="27" spans="1:8" ht="12.75">
      <c r="A27" s="125">
        <v>21</v>
      </c>
      <c r="B27" s="137" t="s">
        <v>534</v>
      </c>
      <c r="C27" s="135" t="s">
        <v>2</v>
      </c>
      <c r="D27" s="132">
        <v>20</v>
      </c>
      <c r="E27" s="136"/>
      <c r="F27" s="139">
        <f t="shared" si="0"/>
        <v>0</v>
      </c>
      <c r="G27" s="136"/>
      <c r="H27" s="139">
        <f t="shared" si="1"/>
        <v>0</v>
      </c>
    </row>
    <row r="28" spans="1:8" ht="12.75">
      <c r="A28" s="125">
        <v>22</v>
      </c>
      <c r="B28" s="137" t="s">
        <v>535</v>
      </c>
      <c r="C28" s="135" t="s">
        <v>2</v>
      </c>
      <c r="D28" s="132">
        <v>20</v>
      </c>
      <c r="E28" s="136"/>
      <c r="F28" s="139">
        <f t="shared" si="0"/>
        <v>0</v>
      </c>
      <c r="G28" s="136"/>
      <c r="H28" s="139">
        <f t="shared" si="1"/>
        <v>0</v>
      </c>
    </row>
    <row r="29" spans="1:8" ht="12.75">
      <c r="A29" s="125">
        <v>23</v>
      </c>
      <c r="B29" s="137" t="s">
        <v>536</v>
      </c>
      <c r="C29" s="135" t="s">
        <v>2</v>
      </c>
      <c r="D29" s="132">
        <v>10</v>
      </c>
      <c r="E29" s="136"/>
      <c r="F29" s="139">
        <f t="shared" si="0"/>
        <v>0</v>
      </c>
      <c r="G29" s="136"/>
      <c r="H29" s="139">
        <f t="shared" si="1"/>
        <v>0</v>
      </c>
    </row>
    <row r="30" spans="1:8" ht="12.75">
      <c r="A30" s="125">
        <v>24</v>
      </c>
      <c r="B30" s="132" t="s">
        <v>537</v>
      </c>
      <c r="C30" s="135"/>
      <c r="D30" s="132"/>
      <c r="E30" s="136"/>
      <c r="F30" s="139"/>
      <c r="G30" s="136"/>
      <c r="H30" s="139"/>
    </row>
    <row r="31" spans="1:8" ht="12.75">
      <c r="A31" s="125">
        <v>25</v>
      </c>
      <c r="B31" s="132" t="s">
        <v>538</v>
      </c>
      <c r="C31" s="132" t="s">
        <v>515</v>
      </c>
      <c r="D31" s="132">
        <v>9</v>
      </c>
      <c r="E31" s="136"/>
      <c r="F31" s="139">
        <f t="shared" si="0"/>
        <v>0</v>
      </c>
      <c r="G31" s="136"/>
      <c r="H31" s="139">
        <f t="shared" si="1"/>
        <v>0</v>
      </c>
    </row>
    <row r="32" spans="1:8" ht="12.75">
      <c r="A32" s="125">
        <v>26</v>
      </c>
      <c r="B32" s="141" t="s">
        <v>539</v>
      </c>
      <c r="C32" s="132" t="s">
        <v>515</v>
      </c>
      <c r="D32" s="132">
        <v>8</v>
      </c>
      <c r="E32" s="136"/>
      <c r="F32" s="139">
        <f t="shared" si="0"/>
        <v>0</v>
      </c>
      <c r="G32" s="136"/>
      <c r="H32" s="139">
        <f t="shared" si="1"/>
        <v>0</v>
      </c>
    </row>
    <row r="33" spans="1:8" ht="12.75">
      <c r="A33" s="125">
        <v>27</v>
      </c>
      <c r="B33" s="141" t="s">
        <v>540</v>
      </c>
      <c r="C33" s="132" t="s">
        <v>515</v>
      </c>
      <c r="D33" s="132">
        <v>8</v>
      </c>
      <c r="E33" s="136"/>
      <c r="F33" s="139">
        <f t="shared" si="0"/>
        <v>0</v>
      </c>
      <c r="G33" s="136"/>
      <c r="H33" s="139">
        <f t="shared" si="1"/>
        <v>0</v>
      </c>
    </row>
    <row r="34" spans="1:9" ht="12.75">
      <c r="A34" s="125">
        <v>28</v>
      </c>
      <c r="B34" s="137" t="s">
        <v>541</v>
      </c>
      <c r="C34" s="138" t="s">
        <v>515</v>
      </c>
      <c r="D34" s="138">
        <v>22</v>
      </c>
      <c r="E34" s="139"/>
      <c r="F34" s="139">
        <f t="shared" si="0"/>
        <v>0</v>
      </c>
      <c r="G34" s="139"/>
      <c r="H34" s="139">
        <f t="shared" si="1"/>
        <v>0</v>
      </c>
      <c r="I34" s="139"/>
    </row>
    <row r="35" spans="1:9" ht="12.75">
      <c r="A35" s="125">
        <v>29</v>
      </c>
      <c r="B35" s="137" t="s">
        <v>542</v>
      </c>
      <c r="C35" s="138" t="s">
        <v>515</v>
      </c>
      <c r="D35" s="138">
        <v>1</v>
      </c>
      <c r="E35" s="139"/>
      <c r="F35" s="139">
        <f t="shared" si="0"/>
        <v>0</v>
      </c>
      <c r="G35" s="139"/>
      <c r="H35" s="139">
        <f t="shared" si="1"/>
        <v>0</v>
      </c>
      <c r="I35" s="139"/>
    </row>
    <row r="36" spans="1:16" s="145" customFormat="1" ht="12.75">
      <c r="A36" s="125">
        <v>30</v>
      </c>
      <c r="B36" s="141" t="s">
        <v>543</v>
      </c>
      <c r="C36" s="141" t="s">
        <v>515</v>
      </c>
      <c r="D36" s="141">
        <v>124</v>
      </c>
      <c r="E36" s="143"/>
      <c r="F36" s="139">
        <f t="shared" si="0"/>
        <v>0</v>
      </c>
      <c r="G36" s="143"/>
      <c r="H36" s="139">
        <f t="shared" si="1"/>
        <v>0</v>
      </c>
      <c r="I36" s="144"/>
      <c r="J36" s="144"/>
      <c r="K36" s="144"/>
      <c r="L36" s="144"/>
      <c r="M36" s="144"/>
      <c r="N36" s="144"/>
      <c r="O36" s="144"/>
      <c r="P36" s="144"/>
    </row>
    <row r="37" spans="1:16" s="145" customFormat="1" ht="12.75">
      <c r="A37" s="125">
        <v>31</v>
      </c>
      <c r="B37" s="141" t="s">
        <v>544</v>
      </c>
      <c r="C37" s="141" t="s">
        <v>515</v>
      </c>
      <c r="D37" s="141">
        <v>82</v>
      </c>
      <c r="E37" s="143"/>
      <c r="F37" s="139">
        <f t="shared" si="0"/>
        <v>0</v>
      </c>
      <c r="G37" s="143"/>
      <c r="H37" s="139">
        <f t="shared" si="1"/>
        <v>0</v>
      </c>
      <c r="I37" s="144"/>
      <c r="J37" s="144"/>
      <c r="K37" s="144"/>
      <c r="L37" s="144"/>
      <c r="M37" s="144"/>
      <c r="N37" s="144"/>
      <c r="O37" s="144"/>
      <c r="P37" s="144"/>
    </row>
    <row r="38" spans="1:8" s="145" customFormat="1" ht="12" customHeight="1">
      <c r="A38" s="125">
        <v>32</v>
      </c>
      <c r="B38" s="132" t="s">
        <v>545</v>
      </c>
      <c r="C38" s="141" t="s">
        <v>515</v>
      </c>
      <c r="D38" s="141">
        <v>0</v>
      </c>
      <c r="E38" s="143"/>
      <c r="F38" s="139">
        <f t="shared" si="0"/>
        <v>0</v>
      </c>
      <c r="G38" s="143"/>
      <c r="H38" s="139">
        <f t="shared" si="1"/>
        <v>0</v>
      </c>
    </row>
    <row r="39" spans="1:9" ht="12.75">
      <c r="A39" s="125">
        <v>33</v>
      </c>
      <c r="B39" s="146" t="s">
        <v>546</v>
      </c>
      <c r="C39" s="147" t="s">
        <v>515</v>
      </c>
      <c r="D39" s="146">
        <v>14</v>
      </c>
      <c r="E39" s="148"/>
      <c r="F39" s="139">
        <f t="shared" si="0"/>
        <v>0</v>
      </c>
      <c r="G39" s="148"/>
      <c r="H39" s="139">
        <f t="shared" si="1"/>
        <v>0</v>
      </c>
      <c r="I39" s="148"/>
    </row>
    <row r="40" spans="1:9" ht="12.75">
      <c r="A40" s="125">
        <v>34</v>
      </c>
      <c r="B40" s="138" t="s">
        <v>547</v>
      </c>
      <c r="C40" s="138" t="s">
        <v>515</v>
      </c>
      <c r="D40" s="138">
        <v>4</v>
      </c>
      <c r="E40" s="139"/>
      <c r="F40" s="139">
        <f t="shared" si="0"/>
        <v>0</v>
      </c>
      <c r="G40" s="139"/>
      <c r="H40" s="139">
        <f t="shared" si="1"/>
        <v>0</v>
      </c>
      <c r="I40" s="139"/>
    </row>
    <row r="41" spans="1:8" ht="12.75">
      <c r="A41" s="125">
        <v>35</v>
      </c>
      <c r="B41" s="132" t="s">
        <v>548</v>
      </c>
      <c r="C41" s="135"/>
      <c r="D41" s="132"/>
      <c r="E41" s="136"/>
      <c r="F41" s="139"/>
      <c r="G41" s="136"/>
      <c r="H41" s="139"/>
    </row>
    <row r="42" spans="1:8" ht="12.75">
      <c r="A42" s="125">
        <v>36</v>
      </c>
      <c r="B42" s="132" t="s">
        <v>549</v>
      </c>
      <c r="C42" s="132" t="s">
        <v>2</v>
      </c>
      <c r="D42" s="132">
        <v>1200</v>
      </c>
      <c r="E42" s="136"/>
      <c r="F42" s="139">
        <f t="shared" si="0"/>
        <v>0</v>
      </c>
      <c r="G42" s="136"/>
      <c r="H42" s="139">
        <f t="shared" si="1"/>
        <v>0</v>
      </c>
    </row>
    <row r="43" spans="1:8" ht="12.75">
      <c r="A43" s="125">
        <v>37</v>
      </c>
      <c r="B43" s="132" t="s">
        <v>550</v>
      </c>
      <c r="C43" s="132" t="s">
        <v>2</v>
      </c>
      <c r="D43" s="132">
        <v>1600</v>
      </c>
      <c r="E43" s="136"/>
      <c r="F43" s="139">
        <f t="shared" si="0"/>
        <v>0</v>
      </c>
      <c r="G43" s="136"/>
      <c r="H43" s="139">
        <f t="shared" si="1"/>
        <v>0</v>
      </c>
    </row>
    <row r="44" spans="1:8" ht="12.75">
      <c r="A44" s="125">
        <v>38</v>
      </c>
      <c r="B44" s="132" t="s">
        <v>551</v>
      </c>
      <c r="C44" s="132" t="s">
        <v>2</v>
      </c>
      <c r="D44" s="132">
        <v>800</v>
      </c>
      <c r="E44" s="136"/>
      <c r="F44" s="139">
        <f t="shared" si="0"/>
        <v>0</v>
      </c>
      <c r="G44" s="136"/>
      <c r="H44" s="139">
        <f t="shared" si="1"/>
        <v>0</v>
      </c>
    </row>
    <row r="45" spans="1:8" ht="12.75">
      <c r="A45" s="125">
        <v>39</v>
      </c>
      <c r="B45" s="132" t="s">
        <v>552</v>
      </c>
      <c r="C45" s="132" t="s">
        <v>2</v>
      </c>
      <c r="D45" s="132">
        <v>100</v>
      </c>
      <c r="E45" s="136"/>
      <c r="F45" s="139">
        <f t="shared" si="0"/>
        <v>0</v>
      </c>
      <c r="G45" s="136"/>
      <c r="H45" s="139">
        <f t="shared" si="1"/>
        <v>0</v>
      </c>
    </row>
    <row r="46" spans="1:8" s="145" customFormat="1" ht="12.75">
      <c r="A46" s="125">
        <v>40</v>
      </c>
      <c r="B46" s="141" t="s">
        <v>553</v>
      </c>
      <c r="C46" s="141" t="s">
        <v>2</v>
      </c>
      <c r="D46" s="141">
        <v>200</v>
      </c>
      <c r="E46" s="143"/>
      <c r="F46" s="139">
        <f t="shared" si="0"/>
        <v>0</v>
      </c>
      <c r="G46" s="143"/>
      <c r="H46" s="139">
        <f t="shared" si="1"/>
        <v>0</v>
      </c>
    </row>
    <row r="47" spans="1:9" ht="12.75">
      <c r="A47" s="125">
        <v>41</v>
      </c>
      <c r="B47" s="137" t="s">
        <v>554</v>
      </c>
      <c r="C47" s="138" t="s">
        <v>2</v>
      </c>
      <c r="D47" s="138">
        <v>20</v>
      </c>
      <c r="E47" s="139"/>
      <c r="F47" s="139">
        <f t="shared" si="0"/>
        <v>0</v>
      </c>
      <c r="G47" s="143"/>
      <c r="H47" s="139">
        <f t="shared" si="1"/>
        <v>0</v>
      </c>
      <c r="I47" s="139"/>
    </row>
    <row r="48" spans="1:8" ht="12.75">
      <c r="A48" s="125">
        <v>42</v>
      </c>
      <c r="B48" s="132" t="s">
        <v>555</v>
      </c>
      <c r="C48" s="135"/>
      <c r="D48" s="132"/>
      <c r="E48" s="136"/>
      <c r="F48" s="139"/>
      <c r="G48" s="136"/>
      <c r="H48" s="139"/>
    </row>
    <row r="49" spans="1:8" ht="12.75">
      <c r="A49" s="125">
        <v>43</v>
      </c>
      <c r="B49" s="132" t="s">
        <v>556</v>
      </c>
      <c r="C49" s="132" t="s">
        <v>2</v>
      </c>
      <c r="D49" s="132">
        <v>100</v>
      </c>
      <c r="E49" s="136"/>
      <c r="F49" s="139">
        <f t="shared" si="0"/>
        <v>0</v>
      </c>
      <c r="G49" s="136"/>
      <c r="H49" s="139">
        <f t="shared" si="1"/>
        <v>0</v>
      </c>
    </row>
    <row r="50" spans="1:8" ht="12.75">
      <c r="A50" s="125">
        <v>44</v>
      </c>
      <c r="B50" s="132" t="s">
        <v>557</v>
      </c>
      <c r="C50" s="132" t="s">
        <v>2</v>
      </c>
      <c r="D50" s="132">
        <v>100</v>
      </c>
      <c r="E50" s="136"/>
      <c r="F50" s="139">
        <f t="shared" si="0"/>
        <v>0</v>
      </c>
      <c r="G50" s="136"/>
      <c r="H50" s="139">
        <f t="shared" si="1"/>
        <v>0</v>
      </c>
    </row>
    <row r="51" spans="1:8" ht="12.75">
      <c r="A51" s="125">
        <v>45</v>
      </c>
      <c r="B51" s="132" t="s">
        <v>558</v>
      </c>
      <c r="C51" s="132" t="s">
        <v>2</v>
      </c>
      <c r="D51" s="132">
        <v>100</v>
      </c>
      <c r="E51" s="136"/>
      <c r="F51" s="139">
        <f t="shared" si="0"/>
        <v>0</v>
      </c>
      <c r="G51" s="136"/>
      <c r="H51" s="139">
        <f t="shared" si="1"/>
        <v>0</v>
      </c>
    </row>
    <row r="52" spans="1:8" ht="12.75">
      <c r="A52" s="125">
        <v>46</v>
      </c>
      <c r="B52" s="132" t="s">
        <v>559</v>
      </c>
      <c r="C52" s="132"/>
      <c r="D52" s="132"/>
      <c r="E52" s="136"/>
      <c r="F52" s="139"/>
      <c r="G52" s="136"/>
      <c r="H52" s="139"/>
    </row>
    <row r="53" spans="1:8" ht="12.75" customHeight="1">
      <c r="A53" s="125">
        <v>47</v>
      </c>
      <c r="B53" s="141" t="s">
        <v>560</v>
      </c>
      <c r="C53" s="132" t="s">
        <v>561</v>
      </c>
      <c r="D53" s="132">
        <v>12</v>
      </c>
      <c r="E53" s="136"/>
      <c r="F53" s="139">
        <f t="shared" si="0"/>
        <v>0</v>
      </c>
      <c r="G53" s="136"/>
      <c r="H53" s="139">
        <f t="shared" si="1"/>
        <v>0</v>
      </c>
    </row>
    <row r="54" spans="1:8" ht="12.75" customHeight="1">
      <c r="A54" s="125">
        <v>48</v>
      </c>
      <c r="B54" s="141" t="s">
        <v>562</v>
      </c>
      <c r="C54" s="132" t="s">
        <v>561</v>
      </c>
      <c r="D54" s="132">
        <v>60</v>
      </c>
      <c r="E54" s="136"/>
      <c r="F54" s="139">
        <f t="shared" si="0"/>
        <v>0</v>
      </c>
      <c r="G54" s="136"/>
      <c r="H54" s="139">
        <f t="shared" si="1"/>
        <v>0</v>
      </c>
    </row>
    <row r="55" spans="1:8" ht="12" customHeight="1">
      <c r="A55" s="125">
        <v>49</v>
      </c>
      <c r="B55" s="132" t="s">
        <v>563</v>
      </c>
      <c r="C55" s="132" t="s">
        <v>561</v>
      </c>
      <c r="D55" s="132">
        <v>30</v>
      </c>
      <c r="E55" s="136"/>
      <c r="F55" s="139">
        <f t="shared" si="0"/>
        <v>0</v>
      </c>
      <c r="G55" s="136"/>
      <c r="H55" s="139">
        <f t="shared" si="1"/>
        <v>0</v>
      </c>
    </row>
    <row r="56" spans="1:8" ht="12.75">
      <c r="A56" s="125">
        <v>50</v>
      </c>
      <c r="B56" s="132" t="s">
        <v>564</v>
      </c>
      <c r="C56" s="132" t="s">
        <v>561</v>
      </c>
      <c r="D56" s="132">
        <v>24</v>
      </c>
      <c r="E56" s="136"/>
      <c r="F56" s="139">
        <f t="shared" si="0"/>
        <v>0</v>
      </c>
      <c r="G56" s="136"/>
      <c r="H56" s="139">
        <f t="shared" si="1"/>
        <v>0</v>
      </c>
    </row>
    <row r="57" spans="1:8" ht="19.5" customHeight="1">
      <c r="A57" s="125">
        <v>51</v>
      </c>
      <c r="B57" s="149" t="s">
        <v>565</v>
      </c>
      <c r="C57" s="132"/>
      <c r="D57" s="132"/>
      <c r="E57" s="136"/>
      <c r="F57" s="140">
        <f>SUM(F13:F56)</f>
        <v>0</v>
      </c>
      <c r="G57" s="136"/>
      <c r="H57" s="140">
        <f>SUM(H13:H56)</f>
        <v>0</v>
      </c>
    </row>
    <row r="58" spans="1:8" ht="15.75">
      <c r="A58" s="125">
        <v>52</v>
      </c>
      <c r="B58" s="150" t="s">
        <v>566</v>
      </c>
      <c r="C58" s="135"/>
      <c r="D58" s="132"/>
      <c r="E58" s="136"/>
      <c r="F58" s="151">
        <f>SUM(F57:H57)</f>
        <v>0</v>
      </c>
      <c r="G58" s="136"/>
      <c r="H58" s="152" t="s">
        <v>567</v>
      </c>
    </row>
    <row r="59" spans="1:8" ht="27.75" customHeight="1">
      <c r="A59" s="135">
        <v>60</v>
      </c>
      <c r="B59" s="149" t="s">
        <v>568</v>
      </c>
      <c r="C59" s="132"/>
      <c r="D59" s="132"/>
      <c r="E59" s="136"/>
      <c r="F59" s="136"/>
      <c r="G59" s="136"/>
      <c r="H59" s="136"/>
    </row>
    <row r="60" spans="1:8" ht="12.75">
      <c r="A60" s="135">
        <v>61</v>
      </c>
      <c r="B60" s="132" t="s">
        <v>569</v>
      </c>
      <c r="C60" s="132" t="s">
        <v>515</v>
      </c>
      <c r="D60" s="132">
        <v>100</v>
      </c>
      <c r="E60" s="136"/>
      <c r="F60" s="139">
        <f>+D60*E60</f>
        <v>0</v>
      </c>
      <c r="G60" s="136"/>
      <c r="H60" s="139">
        <f>+D60*G60</f>
        <v>0</v>
      </c>
    </row>
    <row r="61" spans="1:8" ht="12.75">
      <c r="A61" s="135">
        <v>62</v>
      </c>
      <c r="B61" s="132" t="s">
        <v>570</v>
      </c>
      <c r="C61" s="132" t="s">
        <v>515</v>
      </c>
      <c r="D61" s="132">
        <v>1</v>
      </c>
      <c r="E61" s="136"/>
      <c r="F61" s="139">
        <f>+D61*E61</f>
        <v>0</v>
      </c>
      <c r="G61" s="136"/>
      <c r="H61" s="139">
        <f>+D61*G61</f>
        <v>0</v>
      </c>
    </row>
    <row r="62" spans="1:8" ht="12.75">
      <c r="A62" s="135">
        <v>63</v>
      </c>
      <c r="B62" s="132" t="s">
        <v>571</v>
      </c>
      <c r="C62" s="132" t="s">
        <v>515</v>
      </c>
      <c r="D62" s="132">
        <v>3</v>
      </c>
      <c r="E62" s="136"/>
      <c r="F62" s="139">
        <f>+D62*E62</f>
        <v>0</v>
      </c>
      <c r="G62" s="136"/>
      <c r="H62" s="139">
        <f>+D62*G62</f>
        <v>0</v>
      </c>
    </row>
    <row r="63" spans="1:8" ht="12.75">
      <c r="A63" s="135">
        <v>64</v>
      </c>
      <c r="B63" s="141" t="s">
        <v>572</v>
      </c>
      <c r="C63" s="135"/>
      <c r="D63" s="132">
        <v>0</v>
      </c>
      <c r="E63" s="136"/>
      <c r="F63" s="139">
        <f>+D63*E63</f>
        <v>0</v>
      </c>
      <c r="G63" s="136"/>
      <c r="H63" s="139">
        <f>+D63*G63</f>
        <v>0</v>
      </c>
    </row>
    <row r="64" spans="1:8" ht="12.75">
      <c r="A64" s="135">
        <v>65</v>
      </c>
      <c r="B64" s="149" t="s">
        <v>573</v>
      </c>
      <c r="C64" s="135"/>
      <c r="D64" s="132"/>
      <c r="E64" s="136"/>
      <c r="F64" s="140">
        <f>SUM(F60:F63)</f>
        <v>0</v>
      </c>
      <c r="G64" s="136"/>
      <c r="H64" s="140">
        <f>SUM(H60:H63)</f>
        <v>0</v>
      </c>
    </row>
    <row r="65" spans="1:8" ht="12.75">
      <c r="A65" s="135">
        <v>66</v>
      </c>
      <c r="B65" s="135"/>
      <c r="C65" s="135"/>
      <c r="D65" s="135"/>
      <c r="E65" s="135"/>
      <c r="F65" s="135"/>
      <c r="G65" s="135"/>
      <c r="H65" s="135"/>
    </row>
    <row r="66" spans="1:8" ht="12.75">
      <c r="A66" s="135">
        <v>67</v>
      </c>
      <c r="B66" s="132" t="s">
        <v>518</v>
      </c>
      <c r="C66" s="135"/>
      <c r="D66" s="132"/>
      <c r="E66" s="136"/>
      <c r="F66" s="140">
        <f>SUM(F10)</f>
        <v>0</v>
      </c>
      <c r="G66" s="136"/>
      <c r="H66" s="140">
        <f>SUM(H10)</f>
        <v>0</v>
      </c>
    </row>
    <row r="67" spans="1:8" s="144" customFormat="1" ht="12.75">
      <c r="A67" s="135">
        <v>68</v>
      </c>
      <c r="B67" s="133" t="s">
        <v>574</v>
      </c>
      <c r="C67" s="135"/>
      <c r="D67" s="135"/>
      <c r="E67" s="135"/>
      <c r="F67" s="153">
        <f>SUM(F64:F66,F57)</f>
        <v>0</v>
      </c>
      <c r="G67" s="135"/>
      <c r="H67" s="153">
        <f>SUM(H64:H66,H57)</f>
        <v>0</v>
      </c>
    </row>
    <row r="68" spans="1:8" ht="15.75">
      <c r="A68" s="135">
        <v>69</v>
      </c>
      <c r="B68" s="150" t="s">
        <v>575</v>
      </c>
      <c r="C68" s="135"/>
      <c r="D68" s="132"/>
      <c r="E68" s="136"/>
      <c r="F68" s="151">
        <f>SUM(F67:H67)</f>
        <v>0</v>
      </c>
      <c r="G68" s="136"/>
      <c r="H68" s="152" t="s">
        <v>567</v>
      </c>
    </row>
    <row r="69" spans="1:8" ht="12" customHeight="1">
      <c r="A69" s="135"/>
      <c r="B69" s="135"/>
      <c r="C69" s="135"/>
      <c r="D69" s="135"/>
      <c r="E69" s="135"/>
      <c r="F69" s="135"/>
      <c r="G69" s="135"/>
      <c r="H69" s="135"/>
    </row>
    <row r="70" spans="1:8" ht="25.5" customHeight="1">
      <c r="A70" s="135"/>
      <c r="B70" s="135"/>
      <c r="C70" s="135"/>
      <c r="D70" s="135"/>
      <c r="E70" s="135"/>
      <c r="F70" s="135"/>
      <c r="G70" s="135"/>
      <c r="H70" s="135"/>
    </row>
    <row r="71" spans="1:8" ht="18.75" customHeight="1">
      <c r="A71" s="135">
        <v>70</v>
      </c>
      <c r="B71" s="154" t="s">
        <v>576</v>
      </c>
      <c r="C71" s="135"/>
      <c r="D71" s="135"/>
      <c r="E71" s="135"/>
      <c r="F71" s="135"/>
      <c r="G71" s="135"/>
      <c r="H71" s="135"/>
    </row>
    <row r="72" spans="1:8" ht="12.75">
      <c r="A72" s="135">
        <v>71</v>
      </c>
      <c r="B72" s="133" t="s">
        <v>577</v>
      </c>
      <c r="C72" s="135"/>
      <c r="D72" s="135"/>
      <c r="E72" s="135"/>
      <c r="F72" s="135"/>
      <c r="G72" s="135"/>
      <c r="H72" s="135"/>
    </row>
    <row r="73" spans="1:8" ht="12.75">
      <c r="A73" s="135">
        <v>72</v>
      </c>
      <c r="B73" s="149" t="s">
        <v>578</v>
      </c>
      <c r="C73" s="135"/>
      <c r="D73" s="132"/>
      <c r="E73" s="136"/>
      <c r="F73" s="140">
        <f>SUM(F10)</f>
        <v>0</v>
      </c>
      <c r="G73" s="136"/>
      <c r="H73" s="140">
        <f>SUM(H10)</f>
        <v>0</v>
      </c>
    </row>
    <row r="74" spans="1:8" ht="12.75">
      <c r="A74" s="135">
        <v>73</v>
      </c>
      <c r="B74" s="133" t="s">
        <v>579</v>
      </c>
      <c r="C74" s="132"/>
      <c r="D74" s="132"/>
      <c r="E74" s="136"/>
      <c r="F74" s="140">
        <f>SUM(F57)</f>
        <v>0</v>
      </c>
      <c r="G74" s="136"/>
      <c r="H74" s="140">
        <f>SUM(H57)</f>
        <v>0</v>
      </c>
    </row>
    <row r="75" spans="1:8" ht="12.75">
      <c r="A75" s="135">
        <v>74</v>
      </c>
      <c r="B75" s="149" t="s">
        <v>580</v>
      </c>
      <c r="C75" s="135"/>
      <c r="D75" s="132"/>
      <c r="E75" s="136"/>
      <c r="F75" s="140">
        <f>SUM(F64)</f>
        <v>0</v>
      </c>
      <c r="G75" s="136"/>
      <c r="H75" s="140">
        <f>SUM(H64)</f>
        <v>0</v>
      </c>
    </row>
    <row r="76" spans="1:8" ht="21.75" customHeight="1">
      <c r="A76" s="135">
        <v>75</v>
      </c>
      <c r="B76" s="134" t="s">
        <v>581</v>
      </c>
      <c r="C76" s="135"/>
      <c r="D76" s="132"/>
      <c r="E76" s="136"/>
      <c r="F76" s="155">
        <f>SUM(F73:F75)</f>
        <v>0</v>
      </c>
      <c r="G76" s="136"/>
      <c r="H76" s="155">
        <f>SUM(H73:H75)</f>
        <v>0</v>
      </c>
    </row>
    <row r="77" spans="1:8" ht="12.75">
      <c r="A77" s="135">
        <v>76</v>
      </c>
      <c r="B77" s="141" t="s">
        <v>582</v>
      </c>
      <c r="C77" s="135"/>
      <c r="D77" s="135"/>
      <c r="E77" s="135"/>
      <c r="F77" s="140">
        <f>F76*0.05</f>
        <v>0</v>
      </c>
      <c r="G77" s="135"/>
      <c r="H77" s="135"/>
    </row>
    <row r="78" spans="1:8" ht="12.75">
      <c r="A78" s="135">
        <v>77</v>
      </c>
      <c r="B78" s="135"/>
      <c r="C78" s="135"/>
      <c r="D78" s="135"/>
      <c r="E78" s="135"/>
      <c r="F78" s="135"/>
      <c r="G78" s="135"/>
      <c r="H78" s="135"/>
    </row>
    <row r="79" spans="1:9" ht="23.25" customHeight="1">
      <c r="A79" s="135">
        <v>78</v>
      </c>
      <c r="B79" s="150" t="s">
        <v>583</v>
      </c>
      <c r="C79" s="135"/>
      <c r="D79" s="132"/>
      <c r="E79" s="136"/>
      <c r="F79" s="156">
        <f>SUM(F76:H77)</f>
        <v>0</v>
      </c>
      <c r="G79" s="136"/>
      <c r="H79" s="152" t="s">
        <v>567</v>
      </c>
      <c r="I79" s="125">
        <v>774809.5499999999</v>
      </c>
    </row>
    <row r="80" spans="1:8" ht="12.75">
      <c r="A80" s="135"/>
      <c r="B80" s="141"/>
      <c r="C80" s="135"/>
      <c r="D80" s="135"/>
      <c r="E80" s="135"/>
      <c r="F80" s="140"/>
      <c r="G80" s="135"/>
      <c r="H80" s="135"/>
    </row>
    <row r="81" spans="1:8" ht="12.75">
      <c r="A81" s="135"/>
      <c r="B81" s="135" t="s">
        <v>584</v>
      </c>
      <c r="C81" s="135"/>
      <c r="D81" s="132"/>
      <c r="E81" s="136"/>
      <c r="F81" s="140"/>
      <c r="G81" s="136"/>
      <c r="H81" s="140"/>
    </row>
    <row r="82" spans="1:8" ht="12.75">
      <c r="A82" s="135"/>
      <c r="B82" s="135"/>
      <c r="C82" s="135"/>
      <c r="D82" s="135"/>
      <c r="E82" s="135"/>
      <c r="F82" s="135"/>
      <c r="G82" s="135"/>
      <c r="H82" s="135"/>
    </row>
    <row r="83" spans="2:8" ht="12.75">
      <c r="B83" s="157" t="s">
        <v>585</v>
      </c>
      <c r="C83" s="157"/>
      <c r="D83" s="157"/>
      <c r="E83" s="157"/>
      <c r="F83" s="157"/>
      <c r="G83" s="157"/>
      <c r="H83" s="157"/>
    </row>
    <row r="84" spans="2:8" ht="12.75">
      <c r="B84" s="135" t="s">
        <v>586</v>
      </c>
      <c r="C84" s="135"/>
      <c r="D84" s="135"/>
      <c r="E84" s="135"/>
      <c r="F84" s="135"/>
      <c r="G84" s="135"/>
      <c r="H84" s="135"/>
    </row>
    <row r="85" ht="12.75">
      <c r="B85" s="125" t="s">
        <v>587</v>
      </c>
    </row>
    <row r="86" spans="2:8" ht="12.75">
      <c r="B86" s="135" t="s">
        <v>588</v>
      </c>
      <c r="C86" s="158"/>
      <c r="D86" s="158"/>
      <c r="E86" s="159"/>
      <c r="F86" s="159"/>
      <c r="G86" s="159"/>
      <c r="H86" s="135"/>
    </row>
    <row r="87" ht="12.75">
      <c r="B87" s="125" t="s">
        <v>589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&amp;L&amp;F     &amp;A&amp;R&amp;D
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8515625" style="165" bestFit="1" customWidth="1"/>
    <col min="2" max="2" width="57.00390625" style="165" customWidth="1"/>
    <col min="3" max="3" width="4.7109375" style="165" customWidth="1"/>
    <col min="4" max="4" width="5.8515625" style="165" bestFit="1" customWidth="1"/>
    <col min="5" max="5" width="12.00390625" style="165" bestFit="1" customWidth="1"/>
    <col min="6" max="6" width="16.421875" style="165" bestFit="1" customWidth="1"/>
    <col min="7" max="7" width="13.00390625" style="165" customWidth="1"/>
    <col min="8" max="8" width="17.28125" style="165" customWidth="1"/>
    <col min="9" max="12" width="0" style="165" hidden="1" customWidth="1"/>
    <col min="13" max="14" width="9.7109375" style="165" customWidth="1"/>
    <col min="15" max="16384" width="9.140625" style="165" customWidth="1"/>
  </cols>
  <sheetData>
    <row r="1" s="125" customFormat="1" ht="20.25">
      <c r="A1" s="74" t="s">
        <v>686</v>
      </c>
    </row>
    <row r="2" s="125" customFormat="1" ht="20.25">
      <c r="A2" s="74" t="s">
        <v>433</v>
      </c>
    </row>
    <row r="3" s="160" customFormat="1" ht="20.25">
      <c r="B3" s="74" t="s">
        <v>590</v>
      </c>
    </row>
    <row r="4" spans="1:11" ht="13.5" thickBot="1">
      <c r="A4" s="161" t="s">
        <v>506</v>
      </c>
      <c r="B4" s="162" t="s">
        <v>17</v>
      </c>
      <c r="C4" s="163" t="s">
        <v>507</v>
      </c>
      <c r="D4" s="163" t="s">
        <v>508</v>
      </c>
      <c r="E4" s="163" t="s">
        <v>509</v>
      </c>
      <c r="F4" s="163" t="s">
        <v>510</v>
      </c>
      <c r="G4" s="163" t="s">
        <v>511</v>
      </c>
      <c r="H4" s="163" t="s">
        <v>512</v>
      </c>
      <c r="I4" s="164" t="s">
        <v>591</v>
      </c>
      <c r="J4" s="164"/>
      <c r="K4" s="164" t="s">
        <v>592</v>
      </c>
    </row>
    <row r="5" spans="1:11" ht="12.75">
      <c r="A5" s="166"/>
      <c r="B5" s="167"/>
      <c r="C5" s="168"/>
      <c r="D5" s="168"/>
      <c r="E5" s="168"/>
      <c r="F5" s="168"/>
      <c r="G5" s="168"/>
      <c r="H5" s="168"/>
      <c r="I5" s="164"/>
      <c r="J5" s="164"/>
      <c r="K5" s="164"/>
    </row>
    <row r="6" spans="1:10" ht="12.75">
      <c r="A6" s="169">
        <v>1</v>
      </c>
      <c r="B6" s="170" t="s">
        <v>513</v>
      </c>
      <c r="D6" s="164"/>
      <c r="E6" s="171"/>
      <c r="F6" s="171"/>
      <c r="G6" s="171"/>
      <c r="H6" s="171"/>
      <c r="I6" s="171">
        <v>0</v>
      </c>
      <c r="J6" s="171"/>
    </row>
    <row r="7" spans="1:10" ht="12.75">
      <c r="A7" s="169">
        <v>2</v>
      </c>
      <c r="B7" s="164" t="s">
        <v>593</v>
      </c>
      <c r="C7" s="172" t="s">
        <v>515</v>
      </c>
      <c r="D7" s="172">
        <v>5</v>
      </c>
      <c r="E7" s="173"/>
      <c r="F7" s="171">
        <f>+D7*E7</f>
        <v>0</v>
      </c>
      <c r="G7" s="173"/>
      <c r="H7" s="171">
        <f>+D7*G7</f>
        <v>0</v>
      </c>
      <c r="I7" s="171"/>
      <c r="J7" s="171"/>
    </row>
    <row r="8" spans="1:11" ht="12.75">
      <c r="A8" s="169">
        <v>3</v>
      </c>
      <c r="B8" s="174" t="s">
        <v>594</v>
      </c>
      <c r="C8" s="172" t="s">
        <v>515</v>
      </c>
      <c r="D8" s="172">
        <v>0</v>
      </c>
      <c r="E8" s="173"/>
      <c r="F8" s="171">
        <f>+D8*E8</f>
        <v>0</v>
      </c>
      <c r="G8" s="173"/>
      <c r="H8" s="171">
        <f>+D8*G8</f>
        <v>0</v>
      </c>
      <c r="I8" s="173">
        <v>47000</v>
      </c>
      <c r="J8" s="173"/>
      <c r="K8" s="172"/>
    </row>
    <row r="9" spans="1:11" ht="18" customHeight="1">
      <c r="A9" s="169">
        <v>4</v>
      </c>
      <c r="B9" s="164" t="s">
        <v>518</v>
      </c>
      <c r="D9" s="164"/>
      <c r="E9" s="171"/>
      <c r="F9" s="175">
        <f>SUM(F6:F7)</f>
        <v>0</v>
      </c>
      <c r="G9" s="171"/>
      <c r="H9" s="175">
        <f>SUM(H7:H7)</f>
        <v>0</v>
      </c>
      <c r="I9" s="171">
        <v>0</v>
      </c>
      <c r="J9" s="176"/>
      <c r="K9" s="164"/>
    </row>
    <row r="10" spans="1:10" ht="12.75">
      <c r="A10" s="169">
        <v>5</v>
      </c>
      <c r="B10" s="164"/>
      <c r="C10" s="164"/>
      <c r="D10" s="164"/>
      <c r="E10" s="171"/>
      <c r="F10" s="171"/>
      <c r="G10" s="171"/>
      <c r="H10" s="171"/>
      <c r="I10" s="171"/>
      <c r="J10" s="171"/>
    </row>
    <row r="11" spans="1:11" ht="12.75">
      <c r="A11" s="169">
        <v>6</v>
      </c>
      <c r="B11" s="177" t="s">
        <v>595</v>
      </c>
      <c r="D11" s="164"/>
      <c r="E11" s="171"/>
      <c r="F11" s="171"/>
      <c r="G11" s="171"/>
      <c r="H11" s="171"/>
      <c r="I11" s="171">
        <v>0</v>
      </c>
      <c r="J11" s="171"/>
      <c r="K11" s="164"/>
    </row>
    <row r="12" spans="1:10" ht="12.75">
      <c r="A12" s="169">
        <v>7</v>
      </c>
      <c r="B12" s="164" t="s">
        <v>522</v>
      </c>
      <c r="C12" s="164" t="s">
        <v>515</v>
      </c>
      <c r="D12" s="164">
        <v>6</v>
      </c>
      <c r="E12" s="171"/>
      <c r="F12" s="171">
        <f aca="true" t="shared" si="0" ref="F12:F38">+D12*E12</f>
        <v>0</v>
      </c>
      <c r="G12" s="171"/>
      <c r="H12" s="171">
        <f aca="true" t="shared" si="1" ref="H12:H38">+D12*G12</f>
        <v>0</v>
      </c>
      <c r="I12" s="171">
        <v>586</v>
      </c>
      <c r="J12" s="171"/>
    </row>
    <row r="13" spans="1:10" ht="12.75">
      <c r="A13" s="169">
        <v>8</v>
      </c>
      <c r="B13" s="164" t="s">
        <v>523</v>
      </c>
      <c r="C13" s="164" t="s">
        <v>515</v>
      </c>
      <c r="D13" s="164">
        <v>6</v>
      </c>
      <c r="E13" s="171"/>
      <c r="F13" s="171">
        <f t="shared" si="0"/>
        <v>0</v>
      </c>
      <c r="G13" s="171"/>
      <c r="H13" s="171">
        <f t="shared" si="1"/>
        <v>0</v>
      </c>
      <c r="I13" s="171">
        <v>586</v>
      </c>
      <c r="J13" s="171"/>
    </row>
    <row r="14" spans="1:10" ht="12.75">
      <c r="A14" s="169">
        <v>9</v>
      </c>
      <c r="B14" s="164" t="s">
        <v>524</v>
      </c>
      <c r="C14" s="164" t="s">
        <v>515</v>
      </c>
      <c r="D14" s="164">
        <v>5</v>
      </c>
      <c r="E14" s="171"/>
      <c r="F14" s="171">
        <f t="shared" si="0"/>
        <v>0</v>
      </c>
      <c r="G14" s="171"/>
      <c r="H14" s="171">
        <f t="shared" si="1"/>
        <v>0</v>
      </c>
      <c r="I14" s="171">
        <v>586</v>
      </c>
      <c r="J14" s="171"/>
    </row>
    <row r="15" spans="1:10" ht="12.75">
      <c r="A15" s="169">
        <v>10</v>
      </c>
      <c r="B15" s="164" t="s">
        <v>596</v>
      </c>
      <c r="C15" s="164" t="s">
        <v>515</v>
      </c>
      <c r="D15" s="164">
        <v>3</v>
      </c>
      <c r="E15" s="171"/>
      <c r="F15" s="171">
        <f t="shared" si="0"/>
        <v>0</v>
      </c>
      <c r="G15" s="171"/>
      <c r="H15" s="171">
        <f t="shared" si="1"/>
        <v>0</v>
      </c>
      <c r="I15" s="171">
        <v>586</v>
      </c>
      <c r="J15" s="171"/>
    </row>
    <row r="16" spans="1:10" ht="12.75">
      <c r="A16" s="169">
        <v>11</v>
      </c>
      <c r="B16" s="164" t="s">
        <v>525</v>
      </c>
      <c r="C16" s="164" t="s">
        <v>515</v>
      </c>
      <c r="D16" s="164">
        <v>10</v>
      </c>
      <c r="E16" s="171"/>
      <c r="F16" s="171">
        <f t="shared" si="0"/>
        <v>0</v>
      </c>
      <c r="G16" s="171"/>
      <c r="H16" s="171">
        <f t="shared" si="1"/>
        <v>0</v>
      </c>
      <c r="I16" s="171">
        <v>586</v>
      </c>
      <c r="J16" s="171"/>
    </row>
    <row r="17" spans="1:10" ht="12.75">
      <c r="A17" s="169">
        <v>12</v>
      </c>
      <c r="B17" s="164" t="s">
        <v>597</v>
      </c>
      <c r="C17" s="164" t="s">
        <v>515</v>
      </c>
      <c r="D17" s="164">
        <v>2</v>
      </c>
      <c r="E17" s="171"/>
      <c r="F17" s="171">
        <f t="shared" si="0"/>
        <v>0</v>
      </c>
      <c r="G17" s="171"/>
      <c r="H17" s="171">
        <f t="shared" si="1"/>
        <v>0</v>
      </c>
      <c r="I17" s="171">
        <v>586</v>
      </c>
      <c r="J17" s="171"/>
    </row>
    <row r="18" spans="1:10" ht="12.75">
      <c r="A18" s="169">
        <v>13</v>
      </c>
      <c r="B18" s="164" t="s">
        <v>526</v>
      </c>
      <c r="C18" s="164" t="s">
        <v>515</v>
      </c>
      <c r="D18" s="164">
        <v>2</v>
      </c>
      <c r="E18" s="171"/>
      <c r="F18" s="171">
        <f t="shared" si="0"/>
        <v>0</v>
      </c>
      <c r="G18" s="171"/>
      <c r="H18" s="171">
        <f t="shared" si="1"/>
        <v>0</v>
      </c>
      <c r="I18" s="171">
        <v>586</v>
      </c>
      <c r="J18" s="171"/>
    </row>
    <row r="19" spans="1:10" ht="12.75">
      <c r="A19" s="169">
        <v>14</v>
      </c>
      <c r="B19" s="164" t="s">
        <v>527</v>
      </c>
      <c r="C19" s="164" t="s">
        <v>515</v>
      </c>
      <c r="D19" s="164">
        <v>4</v>
      </c>
      <c r="E19" s="171"/>
      <c r="F19" s="171">
        <f t="shared" si="0"/>
        <v>0</v>
      </c>
      <c r="G19" s="171"/>
      <c r="H19" s="171">
        <f t="shared" si="1"/>
        <v>0</v>
      </c>
      <c r="I19" s="171">
        <v>67.38</v>
      </c>
      <c r="J19" s="171"/>
    </row>
    <row r="20" spans="1:10" ht="12.75">
      <c r="A20" s="169">
        <v>15</v>
      </c>
      <c r="B20" s="164" t="s">
        <v>528</v>
      </c>
      <c r="C20" s="164" t="s">
        <v>515</v>
      </c>
      <c r="D20" s="164">
        <v>4</v>
      </c>
      <c r="E20" s="171"/>
      <c r="F20" s="171">
        <f t="shared" si="0"/>
        <v>0</v>
      </c>
      <c r="G20" s="171"/>
      <c r="H20" s="171">
        <f t="shared" si="1"/>
        <v>0</v>
      </c>
      <c r="I20" s="171">
        <v>13.9</v>
      </c>
      <c r="J20" s="171"/>
    </row>
    <row r="21" spans="1:10" ht="12.75">
      <c r="A21" s="169">
        <v>16</v>
      </c>
      <c r="B21" s="164" t="s">
        <v>598</v>
      </c>
      <c r="C21" s="164" t="s">
        <v>515</v>
      </c>
      <c r="D21" s="164">
        <v>3</v>
      </c>
      <c r="E21" s="171"/>
      <c r="F21" s="171">
        <f t="shared" si="0"/>
        <v>0</v>
      </c>
      <c r="G21" s="171"/>
      <c r="H21" s="171">
        <f t="shared" si="1"/>
        <v>0</v>
      </c>
      <c r="I21" s="171">
        <v>977.3</v>
      </c>
      <c r="J21" s="171"/>
    </row>
    <row r="22" spans="1:11" ht="12.75">
      <c r="A22" s="169">
        <v>17</v>
      </c>
      <c r="B22" s="169" t="s">
        <v>599</v>
      </c>
      <c r="C22" s="164" t="s">
        <v>515</v>
      </c>
      <c r="D22" s="164">
        <v>2</v>
      </c>
      <c r="E22" s="171"/>
      <c r="F22" s="171">
        <f t="shared" si="0"/>
        <v>0</v>
      </c>
      <c r="G22" s="171"/>
      <c r="H22" s="171">
        <f t="shared" si="1"/>
        <v>0</v>
      </c>
      <c r="I22" s="171">
        <v>0</v>
      </c>
      <c r="J22" s="171"/>
      <c r="K22" s="164"/>
    </row>
    <row r="23" spans="1:8" ht="12.75">
      <c r="A23" s="169">
        <v>18</v>
      </c>
      <c r="B23" s="164" t="s">
        <v>600</v>
      </c>
      <c r="C23" s="164" t="s">
        <v>515</v>
      </c>
      <c r="D23" s="164">
        <v>1</v>
      </c>
      <c r="E23" s="171"/>
      <c r="F23" s="171">
        <f t="shared" si="0"/>
        <v>0</v>
      </c>
      <c r="G23" s="171"/>
      <c r="H23" s="171">
        <f t="shared" si="1"/>
        <v>0</v>
      </c>
    </row>
    <row r="24" spans="1:10" s="180" customFormat="1" ht="12.75">
      <c r="A24" s="169">
        <v>19</v>
      </c>
      <c r="B24" s="178" t="s">
        <v>601</v>
      </c>
      <c r="C24" s="178" t="s">
        <v>515</v>
      </c>
      <c r="D24" s="178">
        <v>7</v>
      </c>
      <c r="E24" s="179"/>
      <c r="F24" s="171">
        <f t="shared" si="0"/>
        <v>0</v>
      </c>
      <c r="G24" s="179"/>
      <c r="H24" s="171">
        <f t="shared" si="1"/>
        <v>0</v>
      </c>
      <c r="I24" s="179">
        <v>586</v>
      </c>
      <c r="J24" s="179"/>
    </row>
    <row r="25" spans="1:10" s="180" customFormat="1" ht="12.75">
      <c r="A25" s="169">
        <v>20</v>
      </c>
      <c r="B25" s="178" t="s">
        <v>602</v>
      </c>
      <c r="C25" s="178" t="s">
        <v>515</v>
      </c>
      <c r="D25" s="178">
        <v>7</v>
      </c>
      <c r="E25" s="179"/>
      <c r="F25" s="171">
        <f t="shared" si="0"/>
        <v>0</v>
      </c>
      <c r="G25" s="179"/>
      <c r="H25" s="171">
        <f t="shared" si="1"/>
        <v>0</v>
      </c>
      <c r="I25" s="179">
        <v>586</v>
      </c>
      <c r="J25" s="179"/>
    </row>
    <row r="26" spans="1:10" ht="12.75">
      <c r="A26" s="169">
        <v>21</v>
      </c>
      <c r="B26" s="181" t="s">
        <v>603</v>
      </c>
      <c r="C26" s="182" t="s">
        <v>515</v>
      </c>
      <c r="D26" s="181">
        <v>14</v>
      </c>
      <c r="E26" s="183"/>
      <c r="F26" s="171">
        <f t="shared" si="0"/>
        <v>0</v>
      </c>
      <c r="G26" s="183"/>
      <c r="H26" s="171">
        <f t="shared" si="1"/>
        <v>0</v>
      </c>
      <c r="I26" s="183">
        <v>199.4</v>
      </c>
      <c r="J26" s="183"/>
    </row>
    <row r="27" spans="1:10" ht="12.75">
      <c r="A27" s="169">
        <v>22</v>
      </c>
      <c r="B27" s="164" t="s">
        <v>529</v>
      </c>
      <c r="C27" s="164" t="s">
        <v>515</v>
      </c>
      <c r="D27" s="164">
        <v>20</v>
      </c>
      <c r="E27" s="171"/>
      <c r="F27" s="171">
        <f t="shared" si="0"/>
        <v>0</v>
      </c>
      <c r="G27" s="171"/>
      <c r="H27" s="171">
        <f t="shared" si="1"/>
        <v>0</v>
      </c>
      <c r="I27" s="171">
        <v>21.7</v>
      </c>
      <c r="J27" s="171"/>
    </row>
    <row r="28" spans="1:10" ht="12.75">
      <c r="A28" s="169">
        <v>23</v>
      </c>
      <c r="B28" s="164" t="s">
        <v>604</v>
      </c>
      <c r="C28" s="164" t="s">
        <v>2</v>
      </c>
      <c r="D28" s="164">
        <v>20</v>
      </c>
      <c r="E28" s="171"/>
      <c r="F28" s="171">
        <f t="shared" si="0"/>
        <v>0</v>
      </c>
      <c r="G28" s="171"/>
      <c r="H28" s="171">
        <f t="shared" si="1"/>
        <v>0</v>
      </c>
      <c r="I28" s="171"/>
      <c r="J28" s="171"/>
    </row>
    <row r="29" spans="1:10" ht="12.75">
      <c r="A29" s="169">
        <v>24</v>
      </c>
      <c r="B29" s="164" t="s">
        <v>605</v>
      </c>
      <c r="C29" s="164" t="s">
        <v>2</v>
      </c>
      <c r="D29" s="164">
        <v>30</v>
      </c>
      <c r="E29" s="171"/>
      <c r="F29" s="171">
        <f t="shared" si="0"/>
        <v>0</v>
      </c>
      <c r="G29" s="171"/>
      <c r="H29" s="171">
        <f t="shared" si="1"/>
        <v>0</v>
      </c>
      <c r="I29" s="171"/>
      <c r="J29" s="171"/>
    </row>
    <row r="30" spans="1:10" ht="12" customHeight="1">
      <c r="A30" s="169">
        <v>25</v>
      </c>
      <c r="B30" s="164" t="s">
        <v>533</v>
      </c>
      <c r="C30" s="164" t="s">
        <v>2</v>
      </c>
      <c r="D30" s="164">
        <v>10</v>
      </c>
      <c r="E30" s="171"/>
      <c r="F30" s="171">
        <f t="shared" si="0"/>
        <v>0</v>
      </c>
      <c r="G30" s="171"/>
      <c r="H30" s="171">
        <f t="shared" si="1"/>
        <v>0</v>
      </c>
      <c r="I30" s="171"/>
      <c r="J30" s="171"/>
    </row>
    <row r="31" spans="1:11" ht="12.75">
      <c r="A31" s="169">
        <v>26</v>
      </c>
      <c r="B31" s="164" t="s">
        <v>606</v>
      </c>
      <c r="D31" s="164"/>
      <c r="E31" s="171"/>
      <c r="F31" s="171"/>
      <c r="G31" s="171"/>
      <c r="H31" s="171"/>
      <c r="I31" s="171">
        <v>0</v>
      </c>
      <c r="J31" s="171"/>
      <c r="K31" s="164"/>
    </row>
    <row r="32" spans="1:11" ht="12.75">
      <c r="A32" s="169">
        <v>27</v>
      </c>
      <c r="B32" s="164" t="s">
        <v>607</v>
      </c>
      <c r="D32" s="164"/>
      <c r="E32" s="171"/>
      <c r="F32" s="171"/>
      <c r="G32" s="171"/>
      <c r="H32" s="171"/>
      <c r="I32" s="171">
        <v>0</v>
      </c>
      <c r="J32" s="171"/>
      <c r="K32" s="164"/>
    </row>
    <row r="33" spans="1:10" ht="12.75">
      <c r="A33" s="169">
        <v>28</v>
      </c>
      <c r="B33" s="164" t="s">
        <v>608</v>
      </c>
      <c r="C33" s="164" t="s">
        <v>2</v>
      </c>
      <c r="D33" s="164">
        <v>50</v>
      </c>
      <c r="E33" s="171"/>
      <c r="F33" s="171">
        <f t="shared" si="0"/>
        <v>0</v>
      </c>
      <c r="G33" s="171"/>
      <c r="H33" s="171">
        <f t="shared" si="1"/>
        <v>0</v>
      </c>
      <c r="I33" s="171">
        <v>28.5</v>
      </c>
      <c r="J33" s="171"/>
    </row>
    <row r="34" spans="1:11" ht="12.75">
      <c r="A34" s="169">
        <v>29</v>
      </c>
      <c r="B34" s="164" t="s">
        <v>609</v>
      </c>
      <c r="D34" s="184"/>
      <c r="E34" s="171"/>
      <c r="F34" s="171"/>
      <c r="G34" s="171"/>
      <c r="H34" s="171"/>
      <c r="I34" s="171">
        <v>0</v>
      </c>
      <c r="J34" s="171"/>
      <c r="K34" s="184"/>
    </row>
    <row r="35" spans="1:8" ht="12.75">
      <c r="A35" s="169">
        <v>30</v>
      </c>
      <c r="B35" s="164" t="s">
        <v>610</v>
      </c>
      <c r="C35" s="164" t="s">
        <v>2</v>
      </c>
      <c r="D35" s="164">
        <v>50</v>
      </c>
      <c r="E35" s="171"/>
      <c r="F35" s="171">
        <f t="shared" si="0"/>
        <v>0</v>
      </c>
      <c r="G35" s="171"/>
      <c r="H35" s="171">
        <f t="shared" si="1"/>
        <v>0</v>
      </c>
    </row>
    <row r="36" spans="1:8" ht="12.75">
      <c r="A36" s="169">
        <v>31</v>
      </c>
      <c r="B36" s="164" t="s">
        <v>611</v>
      </c>
      <c r="C36" s="164" t="s">
        <v>2</v>
      </c>
      <c r="D36" s="164">
        <v>50</v>
      </c>
      <c r="E36" s="171"/>
      <c r="F36" s="171">
        <f t="shared" si="0"/>
        <v>0</v>
      </c>
      <c r="G36" s="171"/>
      <c r="H36" s="171">
        <f t="shared" si="1"/>
        <v>0</v>
      </c>
    </row>
    <row r="37" spans="1:11" ht="12.75">
      <c r="A37" s="169">
        <v>32</v>
      </c>
      <c r="B37" s="164" t="s">
        <v>612</v>
      </c>
      <c r="D37" s="164"/>
      <c r="E37" s="171"/>
      <c r="F37" s="171"/>
      <c r="G37" s="171"/>
      <c r="H37" s="171"/>
      <c r="I37" s="171">
        <v>0</v>
      </c>
      <c r="J37" s="171"/>
      <c r="K37" s="164"/>
    </row>
    <row r="38" spans="1:10" ht="12.75">
      <c r="A38" s="169">
        <v>33</v>
      </c>
      <c r="B38" s="164" t="s">
        <v>557</v>
      </c>
      <c r="C38" s="164" t="s">
        <v>2</v>
      </c>
      <c r="D38" s="164">
        <v>50</v>
      </c>
      <c r="E38" s="171"/>
      <c r="F38" s="171">
        <f t="shared" si="0"/>
        <v>0</v>
      </c>
      <c r="G38" s="171"/>
      <c r="H38" s="171">
        <f t="shared" si="1"/>
        <v>0</v>
      </c>
      <c r="I38" s="171">
        <v>12.05</v>
      </c>
      <c r="J38" s="171"/>
    </row>
    <row r="39" spans="1:10" ht="12.75">
      <c r="A39" s="169">
        <v>34</v>
      </c>
      <c r="B39" s="164"/>
      <c r="C39" s="164"/>
      <c r="D39" s="164"/>
      <c r="E39" s="171"/>
      <c r="F39" s="171"/>
      <c r="G39" s="171"/>
      <c r="H39" s="171"/>
      <c r="I39" s="171"/>
      <c r="J39" s="171"/>
    </row>
    <row r="40" spans="1:10" ht="12.75">
      <c r="A40" s="169">
        <v>35</v>
      </c>
      <c r="B40" s="164" t="s">
        <v>613</v>
      </c>
      <c r="C40" s="164"/>
      <c r="D40" s="164"/>
      <c r="E40" s="171"/>
      <c r="F40" s="185">
        <f>SUM(F12:F38)</f>
        <v>0</v>
      </c>
      <c r="G40" s="186"/>
      <c r="H40" s="185">
        <f>SUM(H12:H38)</f>
        <v>0</v>
      </c>
      <c r="I40" s="171"/>
      <c r="J40" s="171"/>
    </row>
    <row r="41" spans="1:10" ht="17.25" customHeight="1">
      <c r="A41" s="169">
        <v>36</v>
      </c>
      <c r="B41" s="177" t="s">
        <v>614</v>
      </c>
      <c r="C41" s="164"/>
      <c r="D41" s="164"/>
      <c r="E41" s="171"/>
      <c r="F41" s="187">
        <f>SUM(F40:H40)</f>
        <v>0</v>
      </c>
      <c r="G41" s="171"/>
      <c r="H41" s="171"/>
      <c r="I41" s="171"/>
      <c r="J41" s="171"/>
    </row>
    <row r="42" spans="1:10" ht="12.75">
      <c r="A42" s="169">
        <v>37</v>
      </c>
      <c r="B42" s="177"/>
      <c r="D42" s="164"/>
      <c r="E42" s="171"/>
      <c r="F42" s="187"/>
      <c r="G42" s="171"/>
      <c r="H42" s="188"/>
      <c r="I42" s="171"/>
      <c r="J42" s="171"/>
    </row>
    <row r="43" spans="1:11" ht="10.5" customHeight="1">
      <c r="A43" s="169">
        <v>38</v>
      </c>
      <c r="B43" s="177" t="s">
        <v>615</v>
      </c>
      <c r="C43" s="164"/>
      <c r="D43" s="164"/>
      <c r="E43" s="171"/>
      <c r="F43" s="171"/>
      <c r="G43" s="171"/>
      <c r="H43" s="171"/>
      <c r="I43" s="171"/>
      <c r="J43" s="171"/>
      <c r="K43" s="164"/>
    </row>
    <row r="44" spans="1:10" ht="12.75">
      <c r="A44" s="169">
        <v>39</v>
      </c>
      <c r="B44" s="164" t="s">
        <v>616</v>
      </c>
      <c r="C44" s="164" t="s">
        <v>515</v>
      </c>
      <c r="D44" s="184">
        <v>52</v>
      </c>
      <c r="E44" s="171"/>
      <c r="F44" s="171">
        <f aca="true" t="shared" si="2" ref="F44:F58">+D44*E44</f>
        <v>0</v>
      </c>
      <c r="G44" s="171"/>
      <c r="H44" s="171">
        <f aca="true" t="shared" si="3" ref="H44:H58">+D44*G44</f>
        <v>0</v>
      </c>
      <c r="I44" s="171"/>
      <c r="J44" s="171"/>
    </row>
    <row r="45" spans="1:10" ht="12.75">
      <c r="A45" s="169">
        <v>40</v>
      </c>
      <c r="B45" s="164" t="s">
        <v>617</v>
      </c>
      <c r="C45" s="164" t="s">
        <v>2</v>
      </c>
      <c r="D45" s="164">
        <v>3500</v>
      </c>
      <c r="E45" s="171"/>
      <c r="F45" s="171">
        <f t="shared" si="2"/>
        <v>0</v>
      </c>
      <c r="G45" s="171"/>
      <c r="H45" s="171">
        <f t="shared" si="3"/>
        <v>0</v>
      </c>
      <c r="I45" s="171"/>
      <c r="J45" s="171"/>
    </row>
    <row r="46" spans="1:10" ht="12.75">
      <c r="A46" s="169">
        <v>41</v>
      </c>
      <c r="B46" s="164" t="s">
        <v>618</v>
      </c>
      <c r="C46" s="164" t="s">
        <v>2</v>
      </c>
      <c r="D46" s="164">
        <v>15</v>
      </c>
      <c r="E46" s="171"/>
      <c r="F46" s="171">
        <f t="shared" si="2"/>
        <v>0</v>
      </c>
      <c r="G46" s="171"/>
      <c r="H46" s="171">
        <f t="shared" si="3"/>
        <v>0</v>
      </c>
      <c r="I46" s="171"/>
      <c r="J46" s="171"/>
    </row>
    <row r="47" spans="1:8" ht="12.75">
      <c r="A47" s="169">
        <v>42</v>
      </c>
      <c r="B47" s="164" t="s">
        <v>619</v>
      </c>
      <c r="C47" s="164" t="s">
        <v>515</v>
      </c>
      <c r="D47" s="164">
        <v>50</v>
      </c>
      <c r="E47" s="171"/>
      <c r="F47" s="171">
        <f t="shared" si="2"/>
        <v>0</v>
      </c>
      <c r="G47" s="171"/>
      <c r="H47" s="171">
        <f t="shared" si="3"/>
        <v>0</v>
      </c>
    </row>
    <row r="48" spans="1:10" ht="12.75">
      <c r="A48" s="169">
        <v>43</v>
      </c>
      <c r="B48" s="164" t="s">
        <v>620</v>
      </c>
      <c r="C48" s="164" t="s">
        <v>515</v>
      </c>
      <c r="D48" s="164">
        <v>54</v>
      </c>
      <c r="E48" s="171"/>
      <c r="F48" s="171">
        <f t="shared" si="2"/>
        <v>0</v>
      </c>
      <c r="G48" s="171"/>
      <c r="H48" s="171">
        <f t="shared" si="3"/>
        <v>0</v>
      </c>
      <c r="I48" s="171">
        <v>586</v>
      </c>
      <c r="J48" s="171"/>
    </row>
    <row r="49" spans="1:10" ht="12.75">
      <c r="A49" s="169">
        <v>44</v>
      </c>
      <c r="B49" s="164" t="s">
        <v>523</v>
      </c>
      <c r="C49" s="164" t="s">
        <v>515</v>
      </c>
      <c r="D49" s="164">
        <v>30</v>
      </c>
      <c r="E49" s="171"/>
      <c r="F49" s="171">
        <f t="shared" si="2"/>
        <v>0</v>
      </c>
      <c r="G49" s="171"/>
      <c r="H49" s="171">
        <f t="shared" si="3"/>
        <v>0</v>
      </c>
      <c r="I49" s="171">
        <v>586</v>
      </c>
      <c r="J49" s="171"/>
    </row>
    <row r="50" spans="1:10" ht="12" customHeight="1">
      <c r="A50" s="169">
        <v>45</v>
      </c>
      <c r="B50" s="164" t="s">
        <v>621</v>
      </c>
      <c r="C50" s="165" t="s">
        <v>2</v>
      </c>
      <c r="D50" s="164">
        <v>800</v>
      </c>
      <c r="E50" s="171"/>
      <c r="F50" s="171">
        <f t="shared" si="2"/>
        <v>0</v>
      </c>
      <c r="G50" s="171"/>
      <c r="H50" s="171">
        <f t="shared" si="3"/>
        <v>0</v>
      </c>
      <c r="I50" s="171"/>
      <c r="J50" s="171"/>
    </row>
    <row r="51" spans="1:10" ht="12" customHeight="1">
      <c r="A51" s="169">
        <v>46</v>
      </c>
      <c r="B51" s="164" t="s">
        <v>622</v>
      </c>
      <c r="C51" s="165" t="s">
        <v>2</v>
      </c>
      <c r="D51" s="164">
        <v>150</v>
      </c>
      <c r="E51" s="171"/>
      <c r="F51" s="171">
        <f t="shared" si="2"/>
        <v>0</v>
      </c>
      <c r="G51" s="171"/>
      <c r="H51" s="171">
        <f t="shared" si="3"/>
        <v>0</v>
      </c>
      <c r="I51" s="171"/>
      <c r="J51" s="171"/>
    </row>
    <row r="52" spans="1:8" ht="12.75">
      <c r="A52" s="169">
        <v>47</v>
      </c>
      <c r="B52" s="165" t="s">
        <v>623</v>
      </c>
      <c r="D52" s="164"/>
      <c r="E52" s="171"/>
      <c r="F52" s="171"/>
      <c r="G52" s="171"/>
      <c r="H52" s="171"/>
    </row>
    <row r="53" spans="1:8" ht="12.75">
      <c r="A53" s="169">
        <v>48</v>
      </c>
      <c r="B53" s="164" t="s">
        <v>624</v>
      </c>
      <c r="C53" s="164" t="s">
        <v>515</v>
      </c>
      <c r="D53" s="164">
        <v>104</v>
      </c>
      <c r="E53" s="171"/>
      <c r="F53" s="171">
        <f t="shared" si="2"/>
        <v>0</v>
      </c>
      <c r="G53" s="171"/>
      <c r="H53" s="171">
        <f t="shared" si="3"/>
        <v>0</v>
      </c>
    </row>
    <row r="54" spans="1:11" ht="12.75">
      <c r="A54" s="169">
        <v>49</v>
      </c>
      <c r="B54" s="164" t="s">
        <v>625</v>
      </c>
      <c r="C54" s="164" t="s">
        <v>515</v>
      </c>
      <c r="D54" s="164">
        <v>1</v>
      </c>
      <c r="E54" s="171"/>
      <c r="F54" s="171">
        <f t="shared" si="2"/>
        <v>0</v>
      </c>
      <c r="G54" s="171"/>
      <c r="H54" s="171">
        <f t="shared" si="3"/>
        <v>0</v>
      </c>
      <c r="I54" s="171">
        <v>0</v>
      </c>
      <c r="J54" s="176"/>
      <c r="K54" s="164"/>
    </row>
    <row r="55" spans="1:8" ht="12.75">
      <c r="A55" s="169">
        <v>50</v>
      </c>
      <c r="B55" s="164" t="s">
        <v>626</v>
      </c>
      <c r="C55" s="164" t="s">
        <v>515</v>
      </c>
      <c r="D55" s="164">
        <v>1</v>
      </c>
      <c r="E55" s="171"/>
      <c r="F55" s="171">
        <f t="shared" si="2"/>
        <v>0</v>
      </c>
      <c r="G55" s="171"/>
      <c r="H55" s="171">
        <f t="shared" si="3"/>
        <v>0</v>
      </c>
    </row>
    <row r="56" spans="1:11" ht="12.75">
      <c r="A56" s="169">
        <v>51</v>
      </c>
      <c r="B56" s="164" t="s">
        <v>627</v>
      </c>
      <c r="C56" s="164" t="s">
        <v>515</v>
      </c>
      <c r="D56" s="164">
        <v>1</v>
      </c>
      <c r="E56" s="171"/>
      <c r="F56" s="171">
        <f t="shared" si="2"/>
        <v>0</v>
      </c>
      <c r="G56" s="171"/>
      <c r="H56" s="171">
        <f t="shared" si="3"/>
        <v>0</v>
      </c>
      <c r="I56" s="171">
        <v>0</v>
      </c>
      <c r="J56" s="176"/>
      <c r="K56" s="164"/>
    </row>
    <row r="57" spans="1:10" ht="12.75">
      <c r="A57" s="169">
        <v>52</v>
      </c>
      <c r="B57" s="164" t="s">
        <v>628</v>
      </c>
      <c r="C57" s="164" t="s">
        <v>561</v>
      </c>
      <c r="D57" s="164">
        <v>24</v>
      </c>
      <c r="E57" s="171"/>
      <c r="F57" s="171">
        <f t="shared" si="2"/>
        <v>0</v>
      </c>
      <c r="G57" s="171"/>
      <c r="H57" s="171">
        <f t="shared" si="3"/>
        <v>0</v>
      </c>
      <c r="I57" s="171"/>
      <c r="J57" s="171"/>
    </row>
    <row r="58" spans="1:11" ht="12.75">
      <c r="A58" s="169">
        <v>53</v>
      </c>
      <c r="B58" s="164" t="s">
        <v>560</v>
      </c>
      <c r="C58" s="164" t="s">
        <v>515</v>
      </c>
      <c r="D58" s="164">
        <v>1</v>
      </c>
      <c r="E58" s="171"/>
      <c r="F58" s="171">
        <f t="shared" si="2"/>
        <v>0</v>
      </c>
      <c r="G58" s="171"/>
      <c r="H58" s="171">
        <f t="shared" si="3"/>
        <v>0</v>
      </c>
      <c r="I58" s="171">
        <v>0</v>
      </c>
      <c r="J58" s="176"/>
      <c r="K58" s="164"/>
    </row>
    <row r="59" spans="1:8" ht="12.75">
      <c r="A59" s="169">
        <v>54</v>
      </c>
      <c r="B59" s="164"/>
      <c r="C59" s="164"/>
      <c r="D59" s="164"/>
      <c r="E59" s="171"/>
      <c r="F59" s="171"/>
      <c r="G59" s="171"/>
      <c r="H59" s="171"/>
    </row>
    <row r="60" spans="1:11" ht="12.75">
      <c r="A60" s="169">
        <v>55</v>
      </c>
      <c r="B60" s="164" t="s">
        <v>629</v>
      </c>
      <c r="D60" s="164"/>
      <c r="E60" s="171"/>
      <c r="F60" s="175">
        <f>SUM(F43:F58)</f>
        <v>0</v>
      </c>
      <c r="G60" s="171"/>
      <c r="H60" s="175">
        <f>SUM(H43:H58)</f>
        <v>0</v>
      </c>
      <c r="I60" s="171">
        <v>0</v>
      </c>
      <c r="J60" s="176"/>
      <c r="K60" s="164"/>
    </row>
    <row r="61" spans="1:10" ht="18.75" customHeight="1">
      <c r="A61" s="169">
        <v>56</v>
      </c>
      <c r="B61" s="177" t="s">
        <v>630</v>
      </c>
      <c r="D61" s="164"/>
      <c r="E61" s="171"/>
      <c r="F61" s="187">
        <f>SUM(F60:H60)</f>
        <v>0</v>
      </c>
      <c r="G61" s="171"/>
      <c r="H61" s="188" t="s">
        <v>567</v>
      </c>
      <c r="I61" s="171"/>
      <c r="J61" s="171"/>
    </row>
    <row r="62" spans="1:10" ht="12.75">
      <c r="A62" s="169">
        <v>57</v>
      </c>
      <c r="B62" s="165" t="s">
        <v>631</v>
      </c>
      <c r="I62" s="171"/>
      <c r="J62" s="171"/>
    </row>
    <row r="63" spans="1:11" ht="12.75">
      <c r="A63" s="169">
        <v>59</v>
      </c>
      <c r="B63" s="177" t="s">
        <v>632</v>
      </c>
      <c r="C63" s="164" t="s">
        <v>633</v>
      </c>
      <c r="D63" s="164"/>
      <c r="E63" s="171"/>
      <c r="F63" s="171"/>
      <c r="G63" s="171"/>
      <c r="H63" s="171"/>
      <c r="I63" s="171"/>
      <c r="J63" s="171"/>
      <c r="K63" s="164"/>
    </row>
    <row r="64" spans="1:11" ht="12.75">
      <c r="A64" s="169">
        <v>60</v>
      </c>
      <c r="B64" s="211" t="s">
        <v>634</v>
      </c>
      <c r="C64" s="211"/>
      <c r="D64" s="164">
        <v>3</v>
      </c>
      <c r="E64" s="171"/>
      <c r="F64" s="171">
        <f>+D64*E64</f>
        <v>0</v>
      </c>
      <c r="G64" s="171"/>
      <c r="H64" s="171">
        <f aca="true" t="shared" si="4" ref="H64:H88">+D64*G64</f>
        <v>0</v>
      </c>
      <c r="I64" s="171"/>
      <c r="J64" s="171"/>
      <c r="K64" s="164"/>
    </row>
    <row r="65" spans="1:10" ht="12.75">
      <c r="A65" s="169">
        <v>61</v>
      </c>
      <c r="B65" s="164" t="s">
        <v>635</v>
      </c>
      <c r="C65" s="164" t="s">
        <v>515</v>
      </c>
      <c r="D65" s="164">
        <v>3</v>
      </c>
      <c r="E65" s="171"/>
      <c r="F65" s="171">
        <f aca="true" t="shared" si="5" ref="F65:F88">+D65*E65</f>
        <v>0</v>
      </c>
      <c r="G65" s="171"/>
      <c r="H65" s="171">
        <f t="shared" si="4"/>
        <v>0</v>
      </c>
      <c r="I65" s="171">
        <v>977.3</v>
      </c>
      <c r="J65" s="171"/>
    </row>
    <row r="66" spans="1:10" ht="12.75">
      <c r="A66" s="169">
        <v>62</v>
      </c>
      <c r="B66" s="164" t="s">
        <v>636</v>
      </c>
      <c r="C66" s="164" t="s">
        <v>515</v>
      </c>
      <c r="D66" s="164">
        <v>10</v>
      </c>
      <c r="E66" s="171"/>
      <c r="F66" s="171">
        <f t="shared" si="5"/>
        <v>0</v>
      </c>
      <c r="G66" s="171"/>
      <c r="H66" s="171">
        <f t="shared" si="4"/>
        <v>0</v>
      </c>
      <c r="I66" s="171">
        <v>977.3</v>
      </c>
      <c r="J66" s="171"/>
    </row>
    <row r="67" spans="1:10" ht="12.75">
      <c r="A67" s="169">
        <v>63</v>
      </c>
      <c r="B67" s="189" t="s">
        <v>637</v>
      </c>
      <c r="C67" s="190" t="s">
        <v>515</v>
      </c>
      <c r="D67" s="190">
        <v>4</v>
      </c>
      <c r="E67" s="183"/>
      <c r="F67" s="171">
        <f t="shared" si="5"/>
        <v>0</v>
      </c>
      <c r="G67" s="171"/>
      <c r="H67" s="171">
        <f t="shared" si="4"/>
        <v>0</v>
      </c>
      <c r="I67" s="183">
        <v>34.6</v>
      </c>
      <c r="J67" s="183"/>
    </row>
    <row r="68" spans="1:11" ht="12.75">
      <c r="A68" s="169">
        <v>64</v>
      </c>
      <c r="B68" s="165" t="s">
        <v>638</v>
      </c>
      <c r="C68" s="164" t="s">
        <v>515</v>
      </c>
      <c r="D68" s="164">
        <v>3</v>
      </c>
      <c r="E68" s="171"/>
      <c r="F68" s="171">
        <f t="shared" si="5"/>
        <v>0</v>
      </c>
      <c r="G68" s="171"/>
      <c r="H68" s="171">
        <f t="shared" si="4"/>
        <v>0</v>
      </c>
      <c r="I68" s="171"/>
      <c r="J68" s="171"/>
      <c r="K68" s="164"/>
    </row>
    <row r="69" spans="1:10" ht="12.75">
      <c r="A69" s="169">
        <v>65</v>
      </c>
      <c r="B69" s="164" t="s">
        <v>639</v>
      </c>
      <c r="C69" s="164" t="s">
        <v>515</v>
      </c>
      <c r="D69" s="164">
        <v>3</v>
      </c>
      <c r="E69" s="171"/>
      <c r="F69" s="171">
        <f t="shared" si="5"/>
        <v>0</v>
      </c>
      <c r="G69" s="171"/>
      <c r="H69" s="171">
        <f t="shared" si="4"/>
        <v>0</v>
      </c>
      <c r="I69" s="171">
        <v>977.3</v>
      </c>
      <c r="J69" s="171"/>
    </row>
    <row r="70" spans="1:10" ht="12.75">
      <c r="A70" s="169">
        <v>66</v>
      </c>
      <c r="B70" s="164" t="s">
        <v>640</v>
      </c>
      <c r="C70" s="164" t="s">
        <v>515</v>
      </c>
      <c r="D70" s="164">
        <v>3</v>
      </c>
      <c r="E70" s="171"/>
      <c r="F70" s="171">
        <f t="shared" si="5"/>
        <v>0</v>
      </c>
      <c r="G70" s="171"/>
      <c r="H70" s="171">
        <f t="shared" si="4"/>
        <v>0</v>
      </c>
      <c r="I70" s="171">
        <v>977.3</v>
      </c>
      <c r="J70" s="171"/>
    </row>
    <row r="71" spans="1:10" ht="12.75">
      <c r="A71" s="169">
        <v>67</v>
      </c>
      <c r="B71" s="164" t="s">
        <v>641</v>
      </c>
      <c r="C71" s="164"/>
      <c r="D71" s="164"/>
      <c r="E71" s="171"/>
      <c r="F71" s="171"/>
      <c r="G71" s="171"/>
      <c r="H71" s="171"/>
      <c r="I71" s="171"/>
      <c r="J71" s="171"/>
    </row>
    <row r="72" spans="1:10" ht="12.75">
      <c r="A72" s="169">
        <v>68</v>
      </c>
      <c r="B72" s="164" t="s">
        <v>642</v>
      </c>
      <c r="C72" s="164" t="s">
        <v>515</v>
      </c>
      <c r="D72" s="164">
        <v>3</v>
      </c>
      <c r="E72" s="171"/>
      <c r="F72" s="171">
        <f t="shared" si="5"/>
        <v>0</v>
      </c>
      <c r="G72" s="171"/>
      <c r="H72" s="171">
        <f t="shared" si="4"/>
        <v>0</v>
      </c>
      <c r="I72" s="171"/>
      <c r="J72" s="171"/>
    </row>
    <row r="73" spans="1:10" ht="12.75">
      <c r="A73" s="169">
        <v>69</v>
      </c>
      <c r="B73" s="164" t="s">
        <v>643</v>
      </c>
      <c r="C73" s="164" t="s">
        <v>515</v>
      </c>
      <c r="D73" s="164">
        <v>3</v>
      </c>
      <c r="E73" s="171"/>
      <c r="F73" s="171">
        <f t="shared" si="5"/>
        <v>0</v>
      </c>
      <c r="G73" s="171"/>
      <c r="H73" s="171">
        <f t="shared" si="4"/>
        <v>0</v>
      </c>
      <c r="I73" s="171">
        <v>977.3</v>
      </c>
      <c r="J73" s="171"/>
    </row>
    <row r="74" spans="1:10" ht="12.75">
      <c r="A74" s="169">
        <v>70</v>
      </c>
      <c r="B74" s="164" t="s">
        <v>641</v>
      </c>
      <c r="C74" s="164"/>
      <c r="D74" s="164"/>
      <c r="E74" s="171"/>
      <c r="F74" s="171"/>
      <c r="G74" s="171"/>
      <c r="H74" s="171"/>
      <c r="I74" s="171"/>
      <c r="J74" s="171"/>
    </row>
    <row r="75" spans="1:8" ht="12.75">
      <c r="A75" s="169">
        <v>71</v>
      </c>
      <c r="B75" s="164" t="s">
        <v>644</v>
      </c>
      <c r="C75" s="164" t="s">
        <v>2</v>
      </c>
      <c r="D75" s="164">
        <v>100</v>
      </c>
      <c r="E75" s="171"/>
      <c r="F75" s="171">
        <f t="shared" si="5"/>
        <v>0</v>
      </c>
      <c r="G75" s="171"/>
      <c r="H75" s="171">
        <f t="shared" si="4"/>
        <v>0</v>
      </c>
    </row>
    <row r="76" spans="1:8" ht="12.75">
      <c r="A76" s="169">
        <v>72</v>
      </c>
      <c r="B76" s="164" t="s">
        <v>645</v>
      </c>
      <c r="C76" s="164" t="s">
        <v>2</v>
      </c>
      <c r="D76" s="164">
        <v>100</v>
      </c>
      <c r="E76" s="171"/>
      <c r="F76" s="171">
        <f t="shared" si="5"/>
        <v>0</v>
      </c>
      <c r="G76" s="171"/>
      <c r="H76" s="171">
        <f t="shared" si="4"/>
        <v>0</v>
      </c>
    </row>
    <row r="77" spans="1:10" ht="12.75">
      <c r="A77" s="169">
        <v>73</v>
      </c>
      <c r="B77" s="164" t="s">
        <v>646</v>
      </c>
      <c r="C77" s="164" t="s">
        <v>2</v>
      </c>
      <c r="D77" s="164">
        <v>150</v>
      </c>
      <c r="E77" s="171"/>
      <c r="F77" s="171">
        <f t="shared" si="5"/>
        <v>0</v>
      </c>
      <c r="G77" s="171"/>
      <c r="H77" s="171">
        <f t="shared" si="4"/>
        <v>0</v>
      </c>
      <c r="I77" s="171">
        <v>28.5</v>
      </c>
      <c r="J77" s="171"/>
    </row>
    <row r="78" spans="1:8" ht="12.75">
      <c r="A78" s="169">
        <v>74</v>
      </c>
      <c r="B78" s="164" t="s">
        <v>647</v>
      </c>
      <c r="C78" s="164" t="s">
        <v>2</v>
      </c>
      <c r="D78" s="164">
        <v>100</v>
      </c>
      <c r="E78" s="171"/>
      <c r="F78" s="171">
        <f t="shared" si="5"/>
        <v>0</v>
      </c>
      <c r="G78" s="171"/>
      <c r="H78" s="171">
        <f t="shared" si="4"/>
        <v>0</v>
      </c>
    </row>
    <row r="79" spans="1:8" ht="12.75">
      <c r="A79" s="169">
        <v>75</v>
      </c>
      <c r="B79" s="164" t="s">
        <v>610</v>
      </c>
      <c r="C79" s="164" t="s">
        <v>2</v>
      </c>
      <c r="D79" s="164">
        <v>250</v>
      </c>
      <c r="E79" s="171"/>
      <c r="F79" s="171">
        <f t="shared" si="5"/>
        <v>0</v>
      </c>
      <c r="G79" s="171"/>
      <c r="H79" s="171">
        <f t="shared" si="4"/>
        <v>0</v>
      </c>
    </row>
    <row r="80" spans="1:8" ht="12.75">
      <c r="A80" s="169">
        <v>76</v>
      </c>
      <c r="B80" s="164" t="s">
        <v>611</v>
      </c>
      <c r="C80" s="164" t="s">
        <v>2</v>
      </c>
      <c r="D80" s="164">
        <v>100</v>
      </c>
      <c r="E80" s="171"/>
      <c r="F80" s="171">
        <f t="shared" si="5"/>
        <v>0</v>
      </c>
      <c r="G80" s="171"/>
      <c r="H80" s="171">
        <f t="shared" si="4"/>
        <v>0</v>
      </c>
    </row>
    <row r="81" spans="1:10" ht="12.75">
      <c r="A81" s="169">
        <v>77</v>
      </c>
      <c r="B81" s="164" t="s">
        <v>648</v>
      </c>
      <c r="C81" s="164" t="s">
        <v>515</v>
      </c>
      <c r="D81" s="164">
        <v>6</v>
      </c>
      <c r="E81" s="171"/>
      <c r="F81" s="171">
        <f t="shared" si="5"/>
        <v>0</v>
      </c>
      <c r="G81" s="171"/>
      <c r="H81" s="171">
        <f t="shared" si="4"/>
        <v>0</v>
      </c>
      <c r="I81" s="171">
        <v>586</v>
      </c>
      <c r="J81" s="171"/>
    </row>
    <row r="82" spans="1:10" ht="12.75">
      <c r="A82" s="169">
        <v>78</v>
      </c>
      <c r="B82" s="164" t="s">
        <v>523</v>
      </c>
      <c r="C82" s="164" t="s">
        <v>515</v>
      </c>
      <c r="D82" s="164">
        <v>9</v>
      </c>
      <c r="E82" s="171"/>
      <c r="F82" s="171">
        <f t="shared" si="5"/>
        <v>0</v>
      </c>
      <c r="G82" s="171"/>
      <c r="H82" s="171">
        <f t="shared" si="4"/>
        <v>0</v>
      </c>
      <c r="I82" s="171">
        <v>586</v>
      </c>
      <c r="J82" s="171"/>
    </row>
    <row r="83" spans="1:10" ht="12" customHeight="1">
      <c r="A83" s="169">
        <v>79</v>
      </c>
      <c r="B83" s="164" t="s">
        <v>649</v>
      </c>
      <c r="C83" s="165" t="s">
        <v>2</v>
      </c>
      <c r="D83" s="164">
        <v>250</v>
      </c>
      <c r="E83" s="171"/>
      <c r="F83" s="171">
        <f t="shared" si="5"/>
        <v>0</v>
      </c>
      <c r="G83" s="171"/>
      <c r="H83" s="171">
        <f t="shared" si="4"/>
        <v>0</v>
      </c>
      <c r="I83" s="171"/>
      <c r="J83" s="171"/>
    </row>
    <row r="84" spans="1:8" ht="12.75">
      <c r="A84" s="169">
        <v>80</v>
      </c>
      <c r="B84" s="164" t="s">
        <v>623</v>
      </c>
      <c r="C84" s="164" t="s">
        <v>515</v>
      </c>
      <c r="D84" s="164">
        <v>1</v>
      </c>
      <c r="E84" s="171"/>
      <c r="F84" s="171">
        <f t="shared" si="5"/>
        <v>0</v>
      </c>
      <c r="G84" s="171"/>
      <c r="H84" s="171">
        <f t="shared" si="4"/>
        <v>0</v>
      </c>
    </row>
    <row r="85" spans="1:11" ht="12.75">
      <c r="A85" s="169">
        <v>81</v>
      </c>
      <c r="B85" s="164" t="s">
        <v>650</v>
      </c>
      <c r="C85" s="164" t="s">
        <v>515</v>
      </c>
      <c r="D85" s="164">
        <v>1</v>
      </c>
      <c r="E85" s="171"/>
      <c r="F85" s="171">
        <f t="shared" si="5"/>
        <v>0</v>
      </c>
      <c r="G85" s="171"/>
      <c r="H85" s="171">
        <f t="shared" si="4"/>
        <v>0</v>
      </c>
      <c r="I85" s="171">
        <v>0</v>
      </c>
      <c r="J85" s="176"/>
      <c r="K85" s="164"/>
    </row>
    <row r="86" spans="1:11" ht="12.75">
      <c r="A86" s="169">
        <v>82</v>
      </c>
      <c r="B86" s="164" t="s">
        <v>625</v>
      </c>
      <c r="C86" s="164" t="s">
        <v>515</v>
      </c>
      <c r="D86" s="164">
        <v>1</v>
      </c>
      <c r="E86" s="171"/>
      <c r="F86" s="171">
        <f t="shared" si="5"/>
        <v>0</v>
      </c>
      <c r="G86" s="171"/>
      <c r="H86" s="171">
        <f t="shared" si="4"/>
        <v>0</v>
      </c>
      <c r="I86" s="171">
        <v>0</v>
      </c>
      <c r="J86" s="176"/>
      <c r="K86" s="164"/>
    </row>
    <row r="87" spans="1:11" ht="12.75">
      <c r="A87" s="169">
        <v>83</v>
      </c>
      <c r="B87" s="164" t="s">
        <v>627</v>
      </c>
      <c r="C87" s="164" t="s">
        <v>515</v>
      </c>
      <c r="D87" s="164">
        <v>1</v>
      </c>
      <c r="E87" s="171"/>
      <c r="F87" s="171">
        <f t="shared" si="5"/>
        <v>0</v>
      </c>
      <c r="G87" s="171"/>
      <c r="H87" s="171">
        <f t="shared" si="4"/>
        <v>0</v>
      </c>
      <c r="I87" s="171">
        <v>0</v>
      </c>
      <c r="J87" s="176"/>
      <c r="K87" s="164"/>
    </row>
    <row r="88" spans="1:8" ht="12.75">
      <c r="A88" s="169">
        <v>84</v>
      </c>
      <c r="B88" s="164" t="s">
        <v>651</v>
      </c>
      <c r="C88" s="164" t="s">
        <v>515</v>
      </c>
      <c r="D88" s="164">
        <v>1</v>
      </c>
      <c r="E88" s="171"/>
      <c r="F88" s="171">
        <f t="shared" si="5"/>
        <v>0</v>
      </c>
      <c r="G88" s="171"/>
      <c r="H88" s="171">
        <f t="shared" si="4"/>
        <v>0</v>
      </c>
    </row>
    <row r="89" spans="1:8" ht="12.75">
      <c r="A89" s="169">
        <v>85</v>
      </c>
      <c r="B89" s="164"/>
      <c r="C89" s="164"/>
      <c r="D89" s="164"/>
      <c r="E89" s="171"/>
      <c r="F89" s="171"/>
      <c r="G89" s="171"/>
      <c r="H89" s="171"/>
    </row>
    <row r="90" spans="1:11" ht="12.75">
      <c r="A90" s="169">
        <v>86</v>
      </c>
      <c r="B90" s="164" t="s">
        <v>652</v>
      </c>
      <c r="D90" s="164"/>
      <c r="E90" s="171"/>
      <c r="F90" s="175">
        <f>SUM(F64:F87)</f>
        <v>0</v>
      </c>
      <c r="G90" s="171"/>
      <c r="H90" s="175">
        <f>SUM(H64:H87)</f>
        <v>0</v>
      </c>
      <c r="I90" s="171">
        <v>0</v>
      </c>
      <c r="J90" s="176"/>
      <c r="K90" s="164"/>
    </row>
    <row r="91" spans="1:11" ht="12.75">
      <c r="A91" s="169">
        <v>87</v>
      </c>
      <c r="B91" s="177" t="s">
        <v>653</v>
      </c>
      <c r="D91" s="164"/>
      <c r="E91" s="171"/>
      <c r="F91" s="187">
        <f>SUM(F90:H90)</f>
        <v>0</v>
      </c>
      <c r="G91" s="171"/>
      <c r="H91" s="188" t="s">
        <v>567</v>
      </c>
      <c r="I91" s="171">
        <v>0</v>
      </c>
      <c r="J91" s="171"/>
      <c r="K91" s="164"/>
    </row>
    <row r="92" spans="1:11" ht="12.75">
      <c r="A92" s="169">
        <v>88</v>
      </c>
      <c r="B92" s="177"/>
      <c r="D92" s="164"/>
      <c r="E92" s="171"/>
      <c r="F92" s="187"/>
      <c r="G92" s="171"/>
      <c r="H92" s="188"/>
      <c r="I92" s="171"/>
      <c r="J92" s="171"/>
      <c r="K92" s="164"/>
    </row>
    <row r="93" spans="1:11" ht="30" customHeight="1">
      <c r="A93" s="191">
        <v>100</v>
      </c>
      <c r="B93" s="191" t="s">
        <v>654</v>
      </c>
      <c r="I93" s="171">
        <v>0</v>
      </c>
      <c r="J93" s="176"/>
      <c r="K93" s="164"/>
    </row>
    <row r="94" spans="1:11" ht="12.75">
      <c r="A94" s="165">
        <v>101</v>
      </c>
      <c r="B94" s="191" t="s">
        <v>655</v>
      </c>
      <c r="I94" s="171">
        <v>0</v>
      </c>
      <c r="J94" s="176"/>
      <c r="K94" s="164"/>
    </row>
    <row r="95" spans="1:11" ht="18.75" customHeight="1">
      <c r="A95" s="165">
        <v>102</v>
      </c>
      <c r="B95" s="164" t="s">
        <v>656</v>
      </c>
      <c r="D95" s="164"/>
      <c r="E95" s="171"/>
      <c r="F95" s="175">
        <f>SUM(F9)</f>
        <v>0</v>
      </c>
      <c r="G95" s="171"/>
      <c r="H95" s="175">
        <f>SUM(H9)</f>
        <v>0</v>
      </c>
      <c r="I95" s="171">
        <v>0</v>
      </c>
      <c r="J95" s="176"/>
      <c r="K95" s="164"/>
    </row>
    <row r="96" spans="1:11" ht="12.75">
      <c r="A96" s="165">
        <v>103</v>
      </c>
      <c r="B96" s="165" t="s">
        <v>657</v>
      </c>
      <c r="C96" s="164"/>
      <c r="D96" s="164"/>
      <c r="E96" s="171"/>
      <c r="F96" s="175">
        <f>SUM(F40)</f>
        <v>0</v>
      </c>
      <c r="G96" s="171"/>
      <c r="H96" s="175">
        <f>SUM(H40)</f>
        <v>0</v>
      </c>
      <c r="I96" s="171">
        <v>0</v>
      </c>
      <c r="J96" s="176"/>
      <c r="K96" s="164"/>
    </row>
    <row r="97" spans="1:8" ht="12.75">
      <c r="A97" s="165">
        <v>104</v>
      </c>
      <c r="B97" s="164" t="s">
        <v>658</v>
      </c>
      <c r="D97" s="164"/>
      <c r="E97" s="171"/>
      <c r="F97" s="175">
        <f>SUM(F60)</f>
        <v>0</v>
      </c>
      <c r="G97" s="171"/>
      <c r="H97" s="175">
        <f>SUM(H60)</f>
        <v>0</v>
      </c>
    </row>
    <row r="98" spans="1:8" ht="12.75">
      <c r="A98" s="165">
        <v>105</v>
      </c>
      <c r="B98" s="164" t="s">
        <v>659</v>
      </c>
      <c r="D98" s="164"/>
      <c r="E98" s="171"/>
      <c r="F98" s="175">
        <f>SUM(F90)</f>
        <v>0</v>
      </c>
      <c r="G98" s="171"/>
      <c r="H98" s="175">
        <f>SUM(H90)</f>
        <v>0</v>
      </c>
    </row>
    <row r="99" spans="1:11" ht="27.75" customHeight="1">
      <c r="A99" s="165">
        <v>106</v>
      </c>
      <c r="B99" s="177" t="s">
        <v>660</v>
      </c>
      <c r="D99" s="164"/>
      <c r="E99" s="171"/>
      <c r="F99" s="192">
        <f>SUM(F95:F98)</f>
        <v>0</v>
      </c>
      <c r="G99" s="171"/>
      <c r="H99" s="192">
        <f>SUM(H95:H98)</f>
        <v>0</v>
      </c>
      <c r="I99" s="171">
        <v>0</v>
      </c>
      <c r="J99" s="176"/>
      <c r="K99" s="164"/>
    </row>
    <row r="100" spans="1:6" ht="12.75">
      <c r="A100" s="165">
        <v>107</v>
      </c>
      <c r="B100" s="164" t="s">
        <v>582</v>
      </c>
      <c r="F100" s="175">
        <f>F99*0.05</f>
        <v>0</v>
      </c>
    </row>
    <row r="101" spans="1:11" ht="16.5" customHeight="1">
      <c r="A101" s="165">
        <v>108</v>
      </c>
      <c r="I101" s="171"/>
      <c r="J101" s="176"/>
      <c r="K101" s="164"/>
    </row>
    <row r="102" spans="1:8" ht="15.75">
      <c r="A102" s="165">
        <v>109</v>
      </c>
      <c r="B102" s="193" t="s">
        <v>661</v>
      </c>
      <c r="D102" s="164"/>
      <c r="E102" s="171"/>
      <c r="F102" s="194">
        <f>SUM(F99:H100)</f>
        <v>0</v>
      </c>
      <c r="G102" s="171"/>
      <c r="H102" s="188" t="s">
        <v>567</v>
      </c>
    </row>
    <row r="103" spans="1:8" ht="12.75">
      <c r="A103" s="165">
        <v>110</v>
      </c>
      <c r="B103" s="184"/>
      <c r="D103" s="164"/>
      <c r="E103" s="171"/>
      <c r="F103" s="175"/>
      <c r="G103" s="171"/>
      <c r="H103" s="175"/>
    </row>
    <row r="106" ht="7.5" customHeight="1">
      <c r="B106" s="165" t="s">
        <v>584</v>
      </c>
    </row>
    <row r="107" spans="2:8" ht="13.5">
      <c r="B107" s="212" t="s">
        <v>662</v>
      </c>
      <c r="C107" s="212"/>
      <c r="D107" s="212"/>
      <c r="E107" s="212"/>
      <c r="F107" s="212"/>
      <c r="G107" s="212"/>
      <c r="H107" s="212"/>
    </row>
    <row r="108" spans="2:8" ht="13.5">
      <c r="B108" s="213" t="s">
        <v>663</v>
      </c>
      <c r="C108" s="213"/>
      <c r="D108" s="213"/>
      <c r="E108" s="213"/>
      <c r="F108" s="213"/>
      <c r="G108" s="213"/>
      <c r="H108" s="213"/>
    </row>
    <row r="109" spans="2:8" ht="13.5">
      <c r="B109" s="214" t="s">
        <v>664</v>
      </c>
      <c r="C109" s="214"/>
      <c r="D109" s="214"/>
      <c r="E109" s="214"/>
      <c r="F109" s="214"/>
      <c r="G109" s="214"/>
      <c r="H109" s="214"/>
    </row>
    <row r="110" spans="2:8" ht="13.5">
      <c r="B110" s="214" t="s">
        <v>665</v>
      </c>
      <c r="C110" s="214"/>
      <c r="D110" s="214"/>
      <c r="E110" s="214"/>
      <c r="F110" s="214"/>
      <c r="G110" s="214"/>
      <c r="H110" s="214"/>
    </row>
  </sheetData>
  <sheetProtection selectLockedCells="1" selectUnlockedCells="1"/>
  <mergeCells count="5">
    <mergeCell ref="B64:C64"/>
    <mergeCell ref="B107:H107"/>
    <mergeCell ref="B108:H108"/>
    <mergeCell ref="B109:H109"/>
    <mergeCell ref="B110:H110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&amp;L&amp;F     &amp;A&amp;R&amp;D
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7" sqref="F7:H7"/>
    </sheetView>
  </sheetViews>
  <sheetFormatPr defaultColWidth="9.140625" defaultRowHeight="12.75"/>
  <cols>
    <col min="1" max="1" width="4.57421875" style="125" customWidth="1"/>
    <col min="2" max="2" width="56.140625" style="125" customWidth="1"/>
    <col min="3" max="3" width="5.00390625" style="125" customWidth="1"/>
    <col min="4" max="4" width="6.421875" style="125" bestFit="1" customWidth="1"/>
    <col min="5" max="5" width="11.8515625" style="125" customWidth="1"/>
    <col min="6" max="6" width="19.8515625" style="125" customWidth="1"/>
    <col min="7" max="7" width="11.421875" style="125" customWidth="1"/>
    <col min="8" max="8" width="14.57421875" style="125" bestFit="1" customWidth="1"/>
    <col min="9" max="10" width="0.13671875" style="125" hidden="1" customWidth="1"/>
    <col min="11" max="11" width="20.57421875" style="125" customWidth="1"/>
    <col min="12" max="12" width="13.8515625" style="125" customWidth="1"/>
    <col min="13" max="16384" width="9.140625" style="125" customWidth="1"/>
  </cols>
  <sheetData>
    <row r="1" ht="20.25">
      <c r="A1" s="74" t="s">
        <v>686</v>
      </c>
    </row>
    <row r="2" ht="20.25">
      <c r="A2" s="74" t="s">
        <v>433</v>
      </c>
    </row>
    <row r="3" s="126" customFormat="1" ht="20.25">
      <c r="B3" s="74" t="s">
        <v>666</v>
      </c>
    </row>
    <row r="4" spans="1:10" ht="20.25" customHeight="1" thickBot="1">
      <c r="A4" s="195" t="s">
        <v>506</v>
      </c>
      <c r="B4" s="196" t="s">
        <v>17</v>
      </c>
      <c r="C4" s="195" t="s">
        <v>507</v>
      </c>
      <c r="D4" s="195" t="s">
        <v>667</v>
      </c>
      <c r="E4" s="195" t="s">
        <v>509</v>
      </c>
      <c r="F4" s="195" t="s">
        <v>510</v>
      </c>
      <c r="G4" s="195" t="s">
        <v>511</v>
      </c>
      <c r="H4" s="195" t="s">
        <v>512</v>
      </c>
      <c r="I4" s="147" t="s">
        <v>591</v>
      </c>
      <c r="J4" s="147" t="s">
        <v>668</v>
      </c>
    </row>
    <row r="5" spans="1:10" ht="20.25" customHeight="1">
      <c r="A5" s="147"/>
      <c r="B5" s="197"/>
      <c r="C5" s="147"/>
      <c r="D5" s="147"/>
      <c r="E5" s="147"/>
      <c r="F5" s="147"/>
      <c r="G5" s="147"/>
      <c r="H5" s="147"/>
      <c r="I5" s="147"/>
      <c r="J5" s="147"/>
    </row>
    <row r="6" spans="1:10" ht="12.75">
      <c r="A6" s="125">
        <v>1</v>
      </c>
      <c r="B6" s="197" t="s">
        <v>669</v>
      </c>
      <c r="C6" s="147"/>
      <c r="D6" s="147"/>
      <c r="E6" s="148"/>
      <c r="F6" s="148"/>
      <c r="G6" s="148"/>
      <c r="H6" s="148"/>
      <c r="I6" s="148"/>
      <c r="J6" s="148"/>
    </row>
    <row r="7" spans="1:10" ht="12.75">
      <c r="A7" s="125">
        <v>2</v>
      </c>
      <c r="B7" s="137" t="s">
        <v>670</v>
      </c>
      <c r="C7" s="137" t="s">
        <v>515</v>
      </c>
      <c r="D7" s="147">
        <v>0</v>
      </c>
      <c r="E7" s="148"/>
      <c r="F7" s="148"/>
      <c r="G7" s="148"/>
      <c r="H7" s="148"/>
      <c r="I7" s="148"/>
      <c r="J7" s="148"/>
    </row>
    <row r="8" spans="1:10" ht="12.75">
      <c r="A8" s="125">
        <v>3</v>
      </c>
      <c r="B8" s="137" t="s">
        <v>671</v>
      </c>
      <c r="C8" s="137" t="s">
        <v>515</v>
      </c>
      <c r="D8" s="147">
        <v>24</v>
      </c>
      <c r="E8" s="148"/>
      <c r="F8" s="148">
        <f>+D8*E8</f>
        <v>0</v>
      </c>
      <c r="G8" s="148"/>
      <c r="H8" s="148">
        <f aca="true" t="shared" si="0" ref="H8:H20">+D8*G8</f>
        <v>0</v>
      </c>
      <c r="I8" s="148"/>
      <c r="J8" s="148"/>
    </row>
    <row r="9" spans="1:10" ht="11.25" customHeight="1">
      <c r="A9" s="125">
        <v>4</v>
      </c>
      <c r="B9" s="137" t="s">
        <v>672</v>
      </c>
      <c r="C9" s="137" t="s">
        <v>515</v>
      </c>
      <c r="D9" s="147">
        <v>2</v>
      </c>
      <c r="E9" s="148"/>
      <c r="F9" s="148">
        <f aca="true" t="shared" si="1" ref="F9:F20">+D9*E9</f>
        <v>0</v>
      </c>
      <c r="G9" s="148"/>
      <c r="H9" s="148">
        <f t="shared" si="0"/>
        <v>0</v>
      </c>
      <c r="I9" s="148"/>
      <c r="J9" s="148"/>
    </row>
    <row r="10" spans="1:10" ht="12.75">
      <c r="A10" s="125">
        <v>5</v>
      </c>
      <c r="B10" s="137" t="s">
        <v>673</v>
      </c>
      <c r="C10" s="137" t="s">
        <v>515</v>
      </c>
      <c r="D10" s="147">
        <v>2</v>
      </c>
      <c r="E10" s="148"/>
      <c r="F10" s="148">
        <f t="shared" si="1"/>
        <v>0</v>
      </c>
      <c r="G10" s="148"/>
      <c r="H10" s="148">
        <f t="shared" si="0"/>
        <v>0</v>
      </c>
      <c r="I10" s="148"/>
      <c r="J10" s="148"/>
    </row>
    <row r="11" spans="1:10" ht="12.75">
      <c r="A11" s="125">
        <v>6</v>
      </c>
      <c r="B11" s="137" t="s">
        <v>674</v>
      </c>
      <c r="C11" s="147" t="s">
        <v>2</v>
      </c>
      <c r="D11" s="146">
        <v>140</v>
      </c>
      <c r="E11" s="148"/>
      <c r="F11" s="148">
        <f t="shared" si="1"/>
        <v>0</v>
      </c>
      <c r="G11" s="148"/>
      <c r="H11" s="148">
        <f t="shared" si="0"/>
        <v>0</v>
      </c>
      <c r="I11" s="148">
        <v>34.6</v>
      </c>
      <c r="J11" s="148"/>
    </row>
    <row r="12" spans="1:10" ht="12.75">
      <c r="A12" s="125">
        <v>7</v>
      </c>
      <c r="B12" s="137" t="s">
        <v>675</v>
      </c>
      <c r="C12" s="147" t="s">
        <v>2</v>
      </c>
      <c r="D12" s="146">
        <v>300</v>
      </c>
      <c r="E12" s="148"/>
      <c r="F12" s="148">
        <f t="shared" si="1"/>
        <v>0</v>
      </c>
      <c r="G12" s="148"/>
      <c r="H12" s="148">
        <f t="shared" si="0"/>
        <v>0</v>
      </c>
      <c r="I12" s="148">
        <v>34.6</v>
      </c>
      <c r="J12" s="148"/>
    </row>
    <row r="13" spans="1:10" ht="12.75">
      <c r="A13" s="125">
        <v>8</v>
      </c>
      <c r="B13" s="137" t="s">
        <v>676</v>
      </c>
      <c r="C13" s="147" t="s">
        <v>515</v>
      </c>
      <c r="D13" s="147">
        <v>4</v>
      </c>
      <c r="E13" s="148"/>
      <c r="F13" s="148">
        <f t="shared" si="1"/>
        <v>0</v>
      </c>
      <c r="G13" s="148"/>
      <c r="H13" s="148">
        <f t="shared" si="0"/>
        <v>0</v>
      </c>
      <c r="I13" s="148">
        <v>586</v>
      </c>
      <c r="J13" s="148"/>
    </row>
    <row r="14" spans="1:10" ht="12.75">
      <c r="A14" s="125">
        <v>9</v>
      </c>
      <c r="B14" s="137" t="s">
        <v>677</v>
      </c>
      <c r="C14" s="198" t="s">
        <v>515</v>
      </c>
      <c r="D14" s="198">
        <v>150</v>
      </c>
      <c r="E14" s="199"/>
      <c r="F14" s="148">
        <f t="shared" si="1"/>
        <v>0</v>
      </c>
      <c r="G14" s="199"/>
      <c r="H14" s="148">
        <f t="shared" si="0"/>
        <v>0</v>
      </c>
      <c r="I14" s="148"/>
      <c r="J14" s="148"/>
    </row>
    <row r="15" spans="1:10" ht="12.75">
      <c r="A15" s="125">
        <v>10</v>
      </c>
      <c r="B15" s="137" t="s">
        <v>678</v>
      </c>
      <c r="C15" s="198" t="s">
        <v>515</v>
      </c>
      <c r="D15" s="198">
        <v>150</v>
      </c>
      <c r="E15" s="199"/>
      <c r="F15" s="148">
        <f t="shared" si="1"/>
        <v>0</v>
      </c>
      <c r="G15" s="199"/>
      <c r="H15" s="148">
        <f t="shared" si="0"/>
        <v>0</v>
      </c>
      <c r="I15" s="148"/>
      <c r="J15" s="148"/>
    </row>
    <row r="16" spans="1:8" ht="12.75">
      <c r="A16" s="125">
        <v>11</v>
      </c>
      <c r="B16" s="137" t="s">
        <v>679</v>
      </c>
      <c r="C16" s="147" t="s">
        <v>561</v>
      </c>
      <c r="D16" s="147">
        <v>8</v>
      </c>
      <c r="E16" s="148"/>
      <c r="F16" s="148">
        <f t="shared" si="1"/>
        <v>0</v>
      </c>
      <c r="G16" s="148"/>
      <c r="H16" s="148">
        <f t="shared" si="0"/>
        <v>0</v>
      </c>
    </row>
    <row r="17" spans="1:8" ht="12.75">
      <c r="A17" s="125">
        <v>12</v>
      </c>
      <c r="B17" s="137" t="s">
        <v>625</v>
      </c>
      <c r="C17" s="147" t="s">
        <v>515</v>
      </c>
      <c r="D17" s="137">
        <v>1</v>
      </c>
      <c r="E17" s="148"/>
      <c r="F17" s="148">
        <f t="shared" si="1"/>
        <v>0</v>
      </c>
      <c r="G17" s="148"/>
      <c r="H17" s="148">
        <f t="shared" si="0"/>
        <v>0</v>
      </c>
    </row>
    <row r="18" spans="1:8" ht="12.75">
      <c r="A18" s="125">
        <v>13</v>
      </c>
      <c r="B18" s="137" t="s">
        <v>680</v>
      </c>
      <c r="C18" s="137" t="s">
        <v>561</v>
      </c>
      <c r="D18" s="137">
        <v>14</v>
      </c>
      <c r="E18" s="148"/>
      <c r="F18" s="148">
        <f t="shared" si="1"/>
        <v>0</v>
      </c>
      <c r="G18" s="148"/>
      <c r="H18" s="148">
        <f t="shared" si="0"/>
        <v>0</v>
      </c>
    </row>
    <row r="19" spans="1:8" ht="12.75">
      <c r="A19" s="125">
        <v>14</v>
      </c>
      <c r="B19" s="137" t="s">
        <v>651</v>
      </c>
      <c r="C19" s="147" t="s">
        <v>515</v>
      </c>
      <c r="D19" s="137">
        <v>1</v>
      </c>
      <c r="E19" s="148"/>
      <c r="F19" s="148">
        <f t="shared" si="1"/>
        <v>0</v>
      </c>
      <c r="G19" s="148"/>
      <c r="H19" s="148">
        <f t="shared" si="0"/>
        <v>0</v>
      </c>
    </row>
    <row r="20" spans="1:8" ht="12.75">
      <c r="A20" s="125">
        <v>15</v>
      </c>
      <c r="B20" s="137" t="s">
        <v>560</v>
      </c>
      <c r="C20" s="147" t="s">
        <v>515</v>
      </c>
      <c r="D20" s="137">
        <v>1</v>
      </c>
      <c r="E20" s="148"/>
      <c r="F20" s="148">
        <f t="shared" si="1"/>
        <v>0</v>
      </c>
      <c r="G20" s="148"/>
      <c r="H20" s="148">
        <f t="shared" si="0"/>
        <v>0</v>
      </c>
    </row>
    <row r="21" spans="1:10" ht="12" customHeight="1">
      <c r="A21" s="125">
        <v>16</v>
      </c>
      <c r="B21" s="137"/>
      <c r="C21" s="147"/>
      <c r="D21" s="147"/>
      <c r="E21" s="148"/>
      <c r="F21" s="148"/>
      <c r="G21" s="148"/>
      <c r="H21" s="148"/>
      <c r="I21" s="148"/>
      <c r="J21" s="148"/>
    </row>
    <row r="22" spans="1:8" ht="12.75">
      <c r="A22" s="125">
        <v>17</v>
      </c>
      <c r="B22" s="146" t="s">
        <v>681</v>
      </c>
      <c r="D22" s="147"/>
      <c r="E22" s="148" t="s">
        <v>682</v>
      </c>
      <c r="F22" s="200">
        <f>SUM(F6:F20)</f>
        <v>0</v>
      </c>
      <c r="G22" s="148"/>
      <c r="H22" s="200">
        <f>SUM(H6:H20)</f>
        <v>0</v>
      </c>
    </row>
    <row r="23" spans="1:6" ht="12.75">
      <c r="A23" s="125">
        <v>18</v>
      </c>
      <c r="B23" s="138" t="s">
        <v>582</v>
      </c>
      <c r="F23" s="201">
        <f>F22*0.05</f>
        <v>0</v>
      </c>
    </row>
    <row r="24" spans="1:12" ht="19.5" customHeight="1">
      <c r="A24" s="125">
        <v>19</v>
      </c>
      <c r="B24" s="202" t="s">
        <v>683</v>
      </c>
      <c r="D24" s="147"/>
      <c r="E24" s="148"/>
      <c r="F24" s="203">
        <f>SUM(F22:H23)</f>
        <v>0</v>
      </c>
      <c r="G24" s="148"/>
      <c r="H24" s="204" t="s">
        <v>567</v>
      </c>
      <c r="L24" s="203"/>
    </row>
    <row r="25" spans="2:10" ht="12" customHeight="1">
      <c r="B25" s="147"/>
      <c r="C25" s="147"/>
      <c r="D25" s="147"/>
      <c r="E25" s="148"/>
      <c r="F25" s="148"/>
      <c r="G25" s="148"/>
      <c r="H25" s="148"/>
      <c r="I25" s="148"/>
      <c r="J25" s="148"/>
    </row>
    <row r="26" spans="2:8" ht="13.5">
      <c r="B26" s="212" t="s">
        <v>662</v>
      </c>
      <c r="C26" s="212"/>
      <c r="D26" s="212"/>
      <c r="E26" s="212"/>
      <c r="F26" s="212"/>
      <c r="G26" s="212"/>
      <c r="H26" s="212"/>
    </row>
    <row r="27" spans="2:8" ht="13.5">
      <c r="B27" s="213" t="s">
        <v>663</v>
      </c>
      <c r="C27" s="213"/>
      <c r="D27" s="213"/>
      <c r="E27" s="213"/>
      <c r="F27" s="213"/>
      <c r="G27" s="213"/>
      <c r="H27" s="213"/>
    </row>
    <row r="28" spans="2:8" ht="13.5">
      <c r="B28" s="214" t="s">
        <v>664</v>
      </c>
      <c r="C28" s="214"/>
      <c r="D28" s="214"/>
      <c r="E28" s="214"/>
      <c r="F28" s="214"/>
      <c r="G28" s="214"/>
      <c r="H28" s="214"/>
    </row>
    <row r="29" spans="2:8" ht="13.5">
      <c r="B29" s="214" t="s">
        <v>665</v>
      </c>
      <c r="C29" s="214"/>
      <c r="D29" s="214"/>
      <c r="E29" s="214"/>
      <c r="F29" s="214"/>
      <c r="G29" s="214"/>
      <c r="H29" s="214"/>
    </row>
    <row r="30" spans="2:10" ht="24.75" customHeight="1">
      <c r="B30" s="125" t="s">
        <v>584</v>
      </c>
      <c r="D30" s="147"/>
      <c r="E30" s="148"/>
      <c r="F30" s="205"/>
      <c r="G30" s="148"/>
      <c r="H30" s="204"/>
      <c r="I30" s="148"/>
      <c r="J30" s="206"/>
    </row>
  </sheetData>
  <sheetProtection/>
  <mergeCells count="4">
    <mergeCell ref="B26:H26"/>
    <mergeCell ref="B27:H27"/>
    <mergeCell ref="B28:H28"/>
    <mergeCell ref="B29:H29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&amp;R&amp;D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Michal</cp:lastModifiedBy>
  <cp:lastPrinted>2016-07-25T21:39:28Z</cp:lastPrinted>
  <dcterms:created xsi:type="dcterms:W3CDTF">2007-10-16T11:08:58Z</dcterms:created>
  <dcterms:modified xsi:type="dcterms:W3CDTF">2016-07-25T21:40:24Z</dcterms:modified>
  <cp:category/>
  <cp:version/>
  <cp:contentType/>
  <cp:contentStatus/>
</cp:coreProperties>
</file>