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drawings/drawing5.xml" ContentType="application/vnd.openxmlformats-officedocument.drawing+xml"/>
  <Override PartName="/xl/drawings/drawing18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8870" windowHeight="9900"/>
  </bookViews>
  <sheets>
    <sheet name="Rekapitulace stavby" sheetId="1" r:id="rId1"/>
    <sheet name="SO 101 - SO 101 Příjezdov..." sheetId="2" r:id="rId2"/>
    <sheet name="SO 102 - SO 102 Příjezdov..." sheetId="3" r:id="rId3"/>
    <sheet name="SO 201 - SO 201 Protlaky" sheetId="4" r:id="rId4"/>
    <sheet name="SO 301 - SO 301 - Pitný v..." sheetId="5" r:id="rId5"/>
    <sheet name="SO 302 - SO 302 - Splaško..." sheetId="6" r:id="rId6"/>
    <sheet name="SO 303 - SO 303 - Splaško..." sheetId="7" r:id="rId7"/>
    <sheet name="SO 303a - Splašková kanal..." sheetId="8" r:id="rId8"/>
    <sheet name="SO 304 - SO 304 - Dešťová..." sheetId="9" r:id="rId9"/>
    <sheet name="SO 305 - SO 305 - Dešťová..." sheetId="10" r:id="rId10"/>
    <sheet name="SO 305a - Dešťová nádrž" sheetId="11" r:id="rId11"/>
    <sheet name="SO 306 - SO 306 - Dešťová..." sheetId="12" r:id="rId12"/>
    <sheet name="SO 306a - Dešťová kanaliz..." sheetId="13" r:id="rId13"/>
    <sheet name="SO 307 - SO 307 - Záchytn..." sheetId="14" r:id="rId14"/>
    <sheet name="SO 401 - VN rozvody " sheetId="15" r:id="rId15"/>
    <sheet name="SO 402 - Trafostanice " sheetId="16" r:id="rId16"/>
    <sheet name="SO 403 - NN rozvody " sheetId="17" r:id="rId17"/>
    <sheet name="SO 404 - Venkovní osvětlení " sheetId="18" r:id="rId18"/>
    <sheet name="SO 405 - Slaboproudé rozv..." sheetId="19" r:id="rId19"/>
    <sheet name="SO 501 - SO 501 - STL ply..." sheetId="20" r:id="rId20"/>
    <sheet name="1 - 0.rok - mýcení" sheetId="21" r:id="rId21"/>
    <sheet name="2 - 0.rok - základní výsadba" sheetId="22" r:id="rId22"/>
    <sheet name="3 - 1.rok rozvojové péče" sheetId="23" r:id="rId23"/>
    <sheet name="4 - 2.rok rozvojové péče" sheetId="24" r:id="rId24"/>
    <sheet name="5 - 3.rok rozvojové péče" sheetId="25" r:id="rId25"/>
    <sheet name="VN - Vedlejší a ostatní n..." sheetId="26" r:id="rId26"/>
    <sheet name="Pokyny pro vyplnění" sheetId="27" r:id="rId27"/>
  </sheets>
  <definedNames>
    <definedName name="_xlnm._FilterDatabase" localSheetId="20" hidden="1">'1 - 0.rok - mýcení'!$C$83:$K$83</definedName>
    <definedName name="_xlnm._FilterDatabase" localSheetId="21" hidden="1">'2 - 0.rok - základní výsadba'!$C$85:$K$85</definedName>
    <definedName name="_xlnm._FilterDatabase" localSheetId="22" hidden="1">'3 - 1.rok rozvojové péče'!$C$84:$K$84</definedName>
    <definedName name="_xlnm._FilterDatabase" localSheetId="23" hidden="1">'4 - 2.rok rozvojové péče'!$C$83:$K$83</definedName>
    <definedName name="_xlnm._FilterDatabase" localSheetId="24" hidden="1">'5 - 3.rok rozvojové péče'!$C$84:$K$84</definedName>
    <definedName name="_xlnm._FilterDatabase" localSheetId="1" hidden="1">'SO 101 - SO 101 Příjezdov...'!$C$82:$K$82</definedName>
    <definedName name="_xlnm._FilterDatabase" localSheetId="2" hidden="1">'SO 102 - SO 102 Příjezdov...'!$C$82:$K$82</definedName>
    <definedName name="_xlnm._FilterDatabase" localSheetId="3" hidden="1">'SO 201 - SO 201 Protlaky'!$C$77:$K$77</definedName>
    <definedName name="_xlnm._FilterDatabase" localSheetId="4" hidden="1">'SO 301 - SO 301 - Pitný v...'!$C$84:$K$84</definedName>
    <definedName name="_xlnm._FilterDatabase" localSheetId="5" hidden="1">'SO 302 - SO 302 - Splaško...'!$C$82:$K$82</definedName>
    <definedName name="_xlnm._FilterDatabase" localSheetId="6" hidden="1">'SO 303 - SO 303 - Splaško...'!$C$84:$K$84</definedName>
    <definedName name="_xlnm._FilterDatabase" localSheetId="7" hidden="1">'SO 303a - Splašková kanal...'!$C$98:$K$98</definedName>
    <definedName name="_xlnm._FilterDatabase" localSheetId="8" hidden="1">'SO 304 - SO 304 - Dešťová...'!$C$82:$K$82</definedName>
    <definedName name="_xlnm._FilterDatabase" localSheetId="9" hidden="1">'SO 305 - SO 305 - Dešťová...'!$C$82:$K$82</definedName>
    <definedName name="_xlnm._FilterDatabase" localSheetId="10" hidden="1">'SO 305a - Dešťová nádrž'!$C$93:$K$93</definedName>
    <definedName name="_xlnm._FilterDatabase" localSheetId="11" hidden="1">'SO 306 - SO 306 - Dešťová...'!$C$84:$K$84</definedName>
    <definedName name="_xlnm._FilterDatabase" localSheetId="12" hidden="1">'SO 306a - Dešťová kanaliz...'!$C$93:$K$93</definedName>
    <definedName name="_xlnm._FilterDatabase" localSheetId="13" hidden="1">'SO 307 - SO 307 - Záchytn...'!$C$82:$K$82</definedName>
    <definedName name="_xlnm._FilterDatabase" localSheetId="14" hidden="1">'SO 401 - VN rozvody '!$C$83:$K$83</definedName>
    <definedName name="_xlnm._FilterDatabase" localSheetId="15" hidden="1">'SO 402 - Trafostanice '!$C$86:$K$86</definedName>
    <definedName name="_xlnm._FilterDatabase" localSheetId="16" hidden="1">'SO 403 - NN rozvody '!$C$96:$K$96</definedName>
    <definedName name="_xlnm._FilterDatabase" localSheetId="17" hidden="1">'SO 404 - Venkovní osvětlení '!$C$79:$K$79</definedName>
    <definedName name="_xlnm._FilterDatabase" localSheetId="18" hidden="1">'SO 405 - Slaboproudé rozv...'!$C$88:$K$88</definedName>
    <definedName name="_xlnm._FilterDatabase" localSheetId="19" hidden="1">'SO 501 - SO 501 - STL ply...'!$C$82:$K$82</definedName>
    <definedName name="_xlnm._FilterDatabase" localSheetId="25" hidden="1">'VN - Vedlejší a ostatní n...'!$C$79:$K$79</definedName>
    <definedName name="_xlnm.Print_Titles" localSheetId="20">'1 - 0.rok - mýcení'!$83:$83</definedName>
    <definedName name="_xlnm.Print_Titles" localSheetId="21">'2 - 0.rok - základní výsadba'!$85:$85</definedName>
    <definedName name="_xlnm.Print_Titles" localSheetId="22">'3 - 1.rok rozvojové péče'!$84:$84</definedName>
    <definedName name="_xlnm.Print_Titles" localSheetId="23">'4 - 2.rok rozvojové péče'!$83:$83</definedName>
    <definedName name="_xlnm.Print_Titles" localSheetId="24">'5 - 3.rok rozvojové péče'!$84:$84</definedName>
    <definedName name="_xlnm.Print_Titles" localSheetId="0">'Rekapitulace stavby'!$49:$49</definedName>
    <definedName name="_xlnm.Print_Titles" localSheetId="1">'SO 101 - SO 101 Příjezdov...'!$82:$82</definedName>
    <definedName name="_xlnm.Print_Titles" localSheetId="2">'SO 102 - SO 102 Příjezdov...'!$82:$82</definedName>
    <definedName name="_xlnm.Print_Titles" localSheetId="3">'SO 201 - SO 201 Protlaky'!$77:$77</definedName>
    <definedName name="_xlnm.Print_Titles" localSheetId="4">'SO 301 - SO 301 - Pitný v...'!$84:$84</definedName>
    <definedName name="_xlnm.Print_Titles" localSheetId="5">'SO 302 - SO 302 - Splaško...'!$82:$82</definedName>
    <definedName name="_xlnm.Print_Titles" localSheetId="6">'SO 303 - SO 303 - Splaško...'!$84:$84</definedName>
    <definedName name="_xlnm.Print_Titles" localSheetId="7">'SO 303a - Splašková kanal...'!$98:$98</definedName>
    <definedName name="_xlnm.Print_Titles" localSheetId="8">'SO 304 - SO 304 - Dešťová...'!$82:$82</definedName>
    <definedName name="_xlnm.Print_Titles" localSheetId="9">'SO 305 - SO 305 - Dešťová...'!$82:$82</definedName>
    <definedName name="_xlnm.Print_Titles" localSheetId="10">'SO 305a - Dešťová nádrž'!$93:$93</definedName>
    <definedName name="_xlnm.Print_Titles" localSheetId="11">'SO 306 - SO 306 - Dešťová...'!$84:$84</definedName>
    <definedName name="_xlnm.Print_Titles" localSheetId="12">'SO 306a - Dešťová kanaliz...'!$93:$93</definedName>
    <definedName name="_xlnm.Print_Titles" localSheetId="13">'SO 307 - SO 307 - Záchytn...'!$82:$82</definedName>
    <definedName name="_xlnm.Print_Titles" localSheetId="14">'SO 401 - VN rozvody '!$83:$83</definedName>
    <definedName name="_xlnm.Print_Titles" localSheetId="15">'SO 402 - Trafostanice '!$86:$86</definedName>
    <definedName name="_xlnm.Print_Titles" localSheetId="16">'SO 403 - NN rozvody '!$96:$96</definedName>
    <definedName name="_xlnm.Print_Titles" localSheetId="17">'SO 404 - Venkovní osvětlení '!$79:$79</definedName>
    <definedName name="_xlnm.Print_Titles" localSheetId="18">'SO 405 - Slaboproudé rozv...'!$88:$88</definedName>
    <definedName name="_xlnm.Print_Titles" localSheetId="19">'SO 501 - SO 501 - STL ply...'!$82:$82</definedName>
    <definedName name="_xlnm.Print_Titles" localSheetId="25">'VN - Vedlejší a ostatní n...'!$79:$79</definedName>
    <definedName name="_xlnm.Print_Area" localSheetId="20">'1 - 0.rok - mýcení'!$C$4:$J$38,'1 - 0.rok - mýcení'!$C$44:$J$63,'1 - 0.rok - mýcení'!$C$69:$K$90</definedName>
    <definedName name="_xlnm.Print_Area" localSheetId="21">'2 - 0.rok - základní výsadba'!$C$4:$J$38,'2 - 0.rok - základní výsadba'!$C$44:$J$65,'2 - 0.rok - základní výsadba'!$C$71:$K$113</definedName>
    <definedName name="_xlnm.Print_Area" localSheetId="22">'3 - 1.rok rozvojové péče'!$C$4:$J$38,'3 - 1.rok rozvojové péče'!$C$44:$J$64,'3 - 1.rok rozvojové péče'!$C$70:$K$116</definedName>
    <definedName name="_xlnm.Print_Area" localSheetId="23">'4 - 2.rok rozvojové péče'!$C$4:$J$38,'4 - 2.rok rozvojové péče'!$C$44:$J$63,'4 - 2.rok rozvojové péče'!$C$69:$K$97</definedName>
    <definedName name="_xlnm.Print_Area" localSheetId="24">'5 - 3.rok rozvojové péče'!$C$4:$J$38,'5 - 3.rok rozvojové péče'!$C$44:$J$64,'5 - 3.rok rozvojové péče'!$C$70:$K$104</definedName>
    <definedName name="_xlnm.Print_Area" localSheetId="26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stavby'!$C$39:$AQ$82</definedName>
    <definedName name="_xlnm.Print_Area" localSheetId="1">'SO 101 - SO 101 Příjezdov...'!$C$4:$J$36,'SO 101 - SO 101 Příjezdov...'!$C$42:$J$64,'SO 101 - SO 101 Příjezdov...'!$C$70:$K$187</definedName>
    <definedName name="_xlnm.Print_Area" localSheetId="2">'SO 102 - SO 102 Příjezdov...'!$C$4:$J$36,'SO 102 - SO 102 Příjezdov...'!$C$42:$J$64,'SO 102 - SO 102 Příjezdov...'!$C$70:$K$163</definedName>
    <definedName name="_xlnm.Print_Area" localSheetId="3">'SO 201 - SO 201 Protlaky'!$C$4:$J$36,'SO 201 - SO 201 Protlaky'!$C$42:$J$59,'SO 201 - SO 201 Protlaky'!$C$65:$K$92</definedName>
    <definedName name="_xlnm.Print_Area" localSheetId="4">'SO 301 - SO 301 - Pitný v...'!$C$4:$J$36,'SO 301 - SO 301 - Pitný v...'!$C$42:$J$66,'SO 301 - SO 301 - Pitný v...'!$C$72:$K$225</definedName>
    <definedName name="_xlnm.Print_Area" localSheetId="5">'SO 302 - SO 302 - Splaško...'!$C$4:$J$36,'SO 302 - SO 302 - Splaško...'!$C$42:$J$64,'SO 302 - SO 302 - Splaško...'!$C$70:$K$135</definedName>
    <definedName name="_xlnm.Print_Area" localSheetId="6">'SO 303 - SO 303 - Splaško...'!$C$4:$J$36,'SO 303 - SO 303 - Splaško...'!$C$42:$J$66,'SO 303 - SO 303 - Splaško...'!$C$72:$K$184</definedName>
    <definedName name="_xlnm.Print_Area" localSheetId="7">'SO 303a - Splašková kanal...'!$C$4:$J$38,'SO 303a - Splašková kanal...'!$C$44:$J$78,'SO 303a - Splašková kanal...'!$C$84:$K$431</definedName>
    <definedName name="_xlnm.Print_Area" localSheetId="8">'SO 304 - SO 304 - Dešťová...'!$C$4:$J$36,'SO 304 - SO 304 - Dešťová...'!$C$42:$J$64,'SO 304 - SO 304 - Dešťová...'!$C$70:$K$152</definedName>
    <definedName name="_xlnm.Print_Area" localSheetId="9">'SO 305 - SO 305 - Dešťová...'!$C$4:$J$36,'SO 305 - SO 305 - Dešťová...'!$C$42:$J$64,'SO 305 - SO 305 - Dešťová...'!$C$70:$K$159</definedName>
    <definedName name="_xlnm.Print_Area" localSheetId="10">'SO 305a - Dešťová nádrž'!$C$4:$J$38,'SO 305a - Dešťová nádrž'!$C$44:$J$73,'SO 305a - Dešťová nádrž'!$C$79:$K$260</definedName>
    <definedName name="_xlnm.Print_Area" localSheetId="11">'SO 306 - SO 306 - Dešťová...'!$C$4:$J$36,'SO 306 - SO 306 - Dešťová...'!$C$42:$J$66,'SO 306 - SO 306 - Dešťová...'!$C$72:$K$161</definedName>
    <definedName name="_xlnm.Print_Area" localSheetId="12">'SO 306a - Dešťová kanaliz...'!$C$4:$J$38,'SO 306a - Dešťová kanaliz...'!$C$44:$J$73,'SO 306a - Dešťová kanaliz...'!$C$79:$K$296</definedName>
    <definedName name="_xlnm.Print_Area" localSheetId="13">'SO 307 - SO 307 - Záchytn...'!$C$4:$J$36,'SO 307 - SO 307 - Záchytn...'!$C$42:$J$64,'SO 307 - SO 307 - Záchytn...'!$C$70:$K$151</definedName>
    <definedName name="_xlnm.Print_Area" localSheetId="14">'SO 401 - VN rozvody '!$C$4:$J$38,'SO 401 - VN rozvody '!$C$44:$J$63,'SO 401 - VN rozvody '!$C$69:$K$92</definedName>
    <definedName name="_xlnm.Print_Area" localSheetId="15">'SO 402 - Trafostanice '!$C$4:$J$38,'SO 402 - Trafostanice '!$C$44:$J$66,'SO 402 - Trafostanice '!$C$72:$K$112</definedName>
    <definedName name="_xlnm.Print_Area" localSheetId="16">'SO 403 - NN rozvody '!$C$4:$J$38,'SO 403 - NN rozvody '!$C$44:$J$76,'SO 403 - NN rozvody '!$C$82:$K$131</definedName>
    <definedName name="_xlnm.Print_Area" localSheetId="17">'SO 404 - Venkovní osvětlení '!$C$4:$J$36,'SO 404 - Venkovní osvětlení '!$C$42:$J$61,'SO 404 - Venkovní osvětlení '!$C$67:$K$115</definedName>
    <definedName name="_xlnm.Print_Area" localSheetId="18">'SO 405 - Slaboproudé rozv...'!$C$4:$J$36,'SO 405 - Slaboproudé rozv...'!$C$42:$J$70,'SO 405 - Slaboproudé rozv...'!$C$76:$K$119</definedName>
    <definedName name="_xlnm.Print_Area" localSheetId="19">'SO 501 - SO 501 - STL ply...'!$C$4:$J$36,'SO 501 - SO 501 - STL ply...'!$C$42:$J$64,'SO 501 - SO 501 - STL ply...'!$C$70:$K$161</definedName>
    <definedName name="_xlnm.Print_Area" localSheetId="25">'VN - Vedlejší a ostatní n...'!$C$4:$J$36,'VN - Vedlejší a ostatní n...'!$C$42:$J$61,'VN - Vedlejší a ostatní n...'!$C$67:$K$91</definedName>
  </definedNames>
  <calcPr calcId="114210" fullCalcOnLoad="1"/>
</workbook>
</file>

<file path=xl/calcChain.xml><?xml version="1.0" encoding="utf-8"?>
<calcChain xmlns="http://schemas.openxmlformats.org/spreadsheetml/2006/main">
  <c r="P89" i="26"/>
  <c r="R87"/>
  <c r="P87"/>
  <c r="T82"/>
  <c r="AY81" i="1"/>
  <c r="AX81"/>
  <c r="BI91" i="26"/>
  <c r="BH91"/>
  <c r="BG91"/>
  <c r="BF91"/>
  <c r="T91"/>
  <c r="R91"/>
  <c r="P91"/>
  <c r="BK91"/>
  <c r="J91"/>
  <c r="BE91"/>
  <c r="BI90"/>
  <c r="BH90"/>
  <c r="BG90"/>
  <c r="BF90"/>
  <c r="BE90"/>
  <c r="T90"/>
  <c r="T89"/>
  <c r="R90"/>
  <c r="P90"/>
  <c r="BK90"/>
  <c r="BK89"/>
  <c r="J89"/>
  <c r="J60"/>
  <c r="J90"/>
  <c r="BI88"/>
  <c r="BH88"/>
  <c r="BG88"/>
  <c r="BF88"/>
  <c r="T88"/>
  <c r="T87"/>
  <c r="R88"/>
  <c r="P88"/>
  <c r="BK88"/>
  <c r="BK87"/>
  <c r="J87"/>
  <c r="J59"/>
  <c r="J88"/>
  <c r="BE88"/>
  <c r="BI86"/>
  <c r="BH86"/>
  <c r="BG86"/>
  <c r="BF86"/>
  <c r="T86"/>
  <c r="R86"/>
  <c r="P86"/>
  <c r="BK86"/>
  <c r="J86"/>
  <c r="BE86"/>
  <c r="BI85"/>
  <c r="BH85"/>
  <c r="BG85"/>
  <c r="BF85"/>
  <c r="F31"/>
  <c r="BA81" i="1"/>
  <c r="BE85" i="26"/>
  <c r="T85"/>
  <c r="R85"/>
  <c r="P85"/>
  <c r="BK85"/>
  <c r="J85"/>
  <c r="BI84"/>
  <c r="BH84"/>
  <c r="F33"/>
  <c r="BC81" i="1"/>
  <c r="BG84" i="26"/>
  <c r="BF84"/>
  <c r="T84"/>
  <c r="R84"/>
  <c r="R82"/>
  <c r="P84"/>
  <c r="BK84"/>
  <c r="J84"/>
  <c r="BE84"/>
  <c r="BI83"/>
  <c r="F34"/>
  <c r="BD81" i="1"/>
  <c r="BH83" i="26"/>
  <c r="BG83"/>
  <c r="BF83"/>
  <c r="BE83"/>
  <c r="T83"/>
  <c r="R83"/>
  <c r="P83"/>
  <c r="BK83"/>
  <c r="BK82"/>
  <c r="J83"/>
  <c r="J76"/>
  <c r="F76"/>
  <c r="J12"/>
  <c r="J74"/>
  <c r="F74"/>
  <c r="E72"/>
  <c r="E18"/>
  <c r="F52"/>
  <c r="J51"/>
  <c r="F51"/>
  <c r="F49"/>
  <c r="E47"/>
  <c r="J18"/>
  <c r="F77"/>
  <c r="J17"/>
  <c r="J49"/>
  <c r="E7"/>
  <c r="T103" i="25"/>
  <c r="R86"/>
  <c r="R85"/>
  <c r="AY80" i="1"/>
  <c r="AX80"/>
  <c r="BI104" i="25"/>
  <c r="BH104"/>
  <c r="BG104"/>
  <c r="BF104"/>
  <c r="BE104"/>
  <c r="T104"/>
  <c r="R104"/>
  <c r="R103"/>
  <c r="P104"/>
  <c r="P103"/>
  <c r="BK104"/>
  <c r="BK103"/>
  <c r="J103"/>
  <c r="J63"/>
  <c r="J104"/>
  <c r="BI100"/>
  <c r="BH100"/>
  <c r="BG100"/>
  <c r="BF100"/>
  <c r="T100"/>
  <c r="R100"/>
  <c r="P100"/>
  <c r="BK100"/>
  <c r="J100"/>
  <c r="BE100"/>
  <c r="BI98"/>
  <c r="BH98"/>
  <c r="BG98"/>
  <c r="BF98"/>
  <c r="BE98"/>
  <c r="T98"/>
  <c r="R98"/>
  <c r="P98"/>
  <c r="BK98"/>
  <c r="J98"/>
  <c r="BI96"/>
  <c r="BH96"/>
  <c r="BG96"/>
  <c r="BF96"/>
  <c r="T96"/>
  <c r="R96"/>
  <c r="P96"/>
  <c r="BK96"/>
  <c r="J96"/>
  <c r="BE96"/>
  <c r="BI94"/>
  <c r="BH94"/>
  <c r="BG94"/>
  <c r="BF94"/>
  <c r="BE94"/>
  <c r="T94"/>
  <c r="R94"/>
  <c r="P94"/>
  <c r="BK94"/>
  <c r="J94"/>
  <c r="BI92"/>
  <c r="BH92"/>
  <c r="BG92"/>
  <c r="BF92"/>
  <c r="T92"/>
  <c r="R92"/>
  <c r="P92"/>
  <c r="BK92"/>
  <c r="J92"/>
  <c r="BE92"/>
  <c r="BI90"/>
  <c r="BH90"/>
  <c r="BG90"/>
  <c r="F34"/>
  <c r="BB80" i="1"/>
  <c r="BF90" i="25"/>
  <c r="BE90"/>
  <c r="T90"/>
  <c r="R90"/>
  <c r="P90"/>
  <c r="BK90"/>
  <c r="J90"/>
  <c r="BI88"/>
  <c r="BH88"/>
  <c r="BG88"/>
  <c r="BF88"/>
  <c r="T88"/>
  <c r="R88"/>
  <c r="R87"/>
  <c r="P88"/>
  <c r="BK88"/>
  <c r="BK87"/>
  <c r="J88"/>
  <c r="BE88"/>
  <c r="J81"/>
  <c r="F81"/>
  <c r="F79"/>
  <c r="E77"/>
  <c r="E7"/>
  <c r="E73"/>
  <c r="J55"/>
  <c r="F55"/>
  <c r="F53"/>
  <c r="E51"/>
  <c r="E47"/>
  <c r="J20"/>
  <c r="E20"/>
  <c r="F56"/>
  <c r="J19"/>
  <c r="J14"/>
  <c r="J53"/>
  <c r="AY79" i="1"/>
  <c r="AX79"/>
  <c r="AU79"/>
  <c r="F33" i="24"/>
  <c r="BA79" i="1"/>
  <c r="BI96" i="24"/>
  <c r="BH96"/>
  <c r="F35"/>
  <c r="BC79" i="1"/>
  <c r="BG96" i="24"/>
  <c r="BF96"/>
  <c r="T96"/>
  <c r="R96"/>
  <c r="P96"/>
  <c r="BK96"/>
  <c r="J96"/>
  <c r="BE96"/>
  <c r="BI94"/>
  <c r="BH94"/>
  <c r="BG94"/>
  <c r="BF94"/>
  <c r="BE94"/>
  <c r="T94"/>
  <c r="R94"/>
  <c r="P94"/>
  <c r="BK94"/>
  <c r="J94"/>
  <c r="BI91"/>
  <c r="BH91"/>
  <c r="BG91"/>
  <c r="BF91"/>
  <c r="T91"/>
  <c r="R91"/>
  <c r="P91"/>
  <c r="BK91"/>
  <c r="J91"/>
  <c r="BE91"/>
  <c r="BI89"/>
  <c r="BH89"/>
  <c r="BG89"/>
  <c r="BF89"/>
  <c r="BE89"/>
  <c r="T89"/>
  <c r="R89"/>
  <c r="P89"/>
  <c r="BK89"/>
  <c r="J89"/>
  <c r="BI87"/>
  <c r="BH87"/>
  <c r="BG87"/>
  <c r="BF87"/>
  <c r="J33"/>
  <c r="AW79" i="1"/>
  <c r="T87" i="24"/>
  <c r="T86"/>
  <c r="T85"/>
  <c r="T84"/>
  <c r="R87"/>
  <c r="R86"/>
  <c r="R85"/>
  <c r="R84"/>
  <c r="P87"/>
  <c r="P86"/>
  <c r="P85"/>
  <c r="P84"/>
  <c r="BK87"/>
  <c r="J87"/>
  <c r="BE87"/>
  <c r="J80"/>
  <c r="F80"/>
  <c r="F78"/>
  <c r="E76"/>
  <c r="E7"/>
  <c r="E72"/>
  <c r="E20"/>
  <c r="F56"/>
  <c r="J55"/>
  <c r="F55"/>
  <c r="F53"/>
  <c r="E51"/>
  <c r="E47"/>
  <c r="J20"/>
  <c r="F81"/>
  <c r="J19"/>
  <c r="J14"/>
  <c r="J78"/>
  <c r="R115" i="23"/>
  <c r="P115"/>
  <c r="T87"/>
  <c r="R87"/>
  <c r="BK87"/>
  <c r="P85"/>
  <c r="AU78" i="1"/>
  <c r="BB78"/>
  <c r="AY78"/>
  <c r="AX78"/>
  <c r="F36" i="23"/>
  <c r="BD78" i="1"/>
  <c r="F33" i="23"/>
  <c r="BA78" i="1"/>
  <c r="BI116" i="23"/>
  <c r="BH116"/>
  <c r="BG116"/>
  <c r="BF116"/>
  <c r="T116"/>
  <c r="T115"/>
  <c r="R116"/>
  <c r="P116"/>
  <c r="BK116"/>
  <c r="BK115"/>
  <c r="J115"/>
  <c r="J63"/>
  <c r="J116"/>
  <c r="BE116"/>
  <c r="BI113"/>
  <c r="BH113"/>
  <c r="BG113"/>
  <c r="BF113"/>
  <c r="BE113"/>
  <c r="T113"/>
  <c r="R113"/>
  <c r="P113"/>
  <c r="BK113"/>
  <c r="J113"/>
  <c r="BI111"/>
  <c r="BH111"/>
  <c r="BG111"/>
  <c r="BF111"/>
  <c r="BE111"/>
  <c r="T111"/>
  <c r="R111"/>
  <c r="P111"/>
  <c r="BK111"/>
  <c r="J111"/>
  <c r="BI108"/>
  <c r="BH108"/>
  <c r="BG108"/>
  <c r="BF108"/>
  <c r="BE108"/>
  <c r="T108"/>
  <c r="R108"/>
  <c r="P108"/>
  <c r="BK108"/>
  <c r="J108"/>
  <c r="BI106"/>
  <c r="BH106"/>
  <c r="BG106"/>
  <c r="BF106"/>
  <c r="BE106"/>
  <c r="T106"/>
  <c r="R106"/>
  <c r="P106"/>
  <c r="BK106"/>
  <c r="J106"/>
  <c r="BI104"/>
  <c r="BH104"/>
  <c r="BG104"/>
  <c r="BF104"/>
  <c r="BE104"/>
  <c r="T104"/>
  <c r="R104"/>
  <c r="P104"/>
  <c r="BK104"/>
  <c r="J104"/>
  <c r="BI102"/>
  <c r="BH102"/>
  <c r="BG102"/>
  <c r="BF102"/>
  <c r="BE102"/>
  <c r="T102"/>
  <c r="R102"/>
  <c r="P102"/>
  <c r="BK102"/>
  <c r="J102"/>
  <c r="BI100"/>
  <c r="BH100"/>
  <c r="BG100"/>
  <c r="BF100"/>
  <c r="BE100"/>
  <c r="T100"/>
  <c r="R100"/>
  <c r="P100"/>
  <c r="BK100"/>
  <c r="J100"/>
  <c r="BI98"/>
  <c r="BH98"/>
  <c r="BG98"/>
  <c r="BF98"/>
  <c r="BE98"/>
  <c r="T98"/>
  <c r="R98"/>
  <c r="P98"/>
  <c r="BK98"/>
  <c r="J98"/>
  <c r="BI96"/>
  <c r="BH96"/>
  <c r="BG96"/>
  <c r="BF96"/>
  <c r="BE96"/>
  <c r="T96"/>
  <c r="R96"/>
  <c r="P96"/>
  <c r="BK96"/>
  <c r="J96"/>
  <c r="BI94"/>
  <c r="BH94"/>
  <c r="BG94"/>
  <c r="BF94"/>
  <c r="BE94"/>
  <c r="T94"/>
  <c r="R94"/>
  <c r="P94"/>
  <c r="BK94"/>
  <c r="J94"/>
  <c r="BI93"/>
  <c r="BH93"/>
  <c r="BG93"/>
  <c r="BF93"/>
  <c r="BE93"/>
  <c r="T93"/>
  <c r="R93"/>
  <c r="P93"/>
  <c r="BK93"/>
  <c r="J93"/>
  <c r="BI92"/>
  <c r="BH92"/>
  <c r="BG92"/>
  <c r="BF92"/>
  <c r="BE92"/>
  <c r="T92"/>
  <c r="R92"/>
  <c r="P92"/>
  <c r="BK92"/>
  <c r="J92"/>
  <c r="BI91"/>
  <c r="BH91"/>
  <c r="BG91"/>
  <c r="BF91"/>
  <c r="BE91"/>
  <c r="T91"/>
  <c r="R91"/>
  <c r="P91"/>
  <c r="BK91"/>
  <c r="J91"/>
  <c r="BI90"/>
  <c r="BH90"/>
  <c r="F35"/>
  <c r="BC78" i="1"/>
  <c r="BG90" i="23"/>
  <c r="BF90"/>
  <c r="BE90"/>
  <c r="T90"/>
  <c r="R90"/>
  <c r="P90"/>
  <c r="BK90"/>
  <c r="J90"/>
  <c r="BI88"/>
  <c r="BH88"/>
  <c r="BG88"/>
  <c r="F34"/>
  <c r="BF88"/>
  <c r="J33"/>
  <c r="AW78" i="1"/>
  <c r="BE88" i="23"/>
  <c r="T88"/>
  <c r="R88"/>
  <c r="P88"/>
  <c r="P87"/>
  <c r="P86"/>
  <c r="BK88"/>
  <c r="J88"/>
  <c r="J81"/>
  <c r="F81"/>
  <c r="J14"/>
  <c r="J79"/>
  <c r="F79"/>
  <c r="E77"/>
  <c r="E20"/>
  <c r="F56"/>
  <c r="J55"/>
  <c r="F55"/>
  <c r="J53"/>
  <c r="F53"/>
  <c r="E51"/>
  <c r="J20"/>
  <c r="F82"/>
  <c r="J19"/>
  <c r="E7"/>
  <c r="P112" i="22"/>
  <c r="J112"/>
  <c r="BK112"/>
  <c r="BK111"/>
  <c r="J111"/>
  <c r="J63"/>
  <c r="R111"/>
  <c r="P111"/>
  <c r="BK88"/>
  <c r="AY77" i="1"/>
  <c r="AX77"/>
  <c r="F36" i="22"/>
  <c r="BD77" i="1"/>
  <c r="BI113" i="22"/>
  <c r="BH113"/>
  <c r="BG113"/>
  <c r="BF113"/>
  <c r="T113"/>
  <c r="T112"/>
  <c r="T111"/>
  <c r="R113"/>
  <c r="R112"/>
  <c r="P113"/>
  <c r="BK113"/>
  <c r="J113"/>
  <c r="BE113"/>
  <c r="J64"/>
  <c r="BI109"/>
  <c r="BH109"/>
  <c r="BG109"/>
  <c r="BF109"/>
  <c r="T109"/>
  <c r="R109"/>
  <c r="P109"/>
  <c r="BK109"/>
  <c r="J109"/>
  <c r="BE109"/>
  <c r="BI107"/>
  <c r="BH107"/>
  <c r="BG107"/>
  <c r="BF107"/>
  <c r="BE107"/>
  <c r="T107"/>
  <c r="R107"/>
  <c r="P107"/>
  <c r="BK107"/>
  <c r="J107"/>
  <c r="BI105"/>
  <c r="BH105"/>
  <c r="BG105"/>
  <c r="BF105"/>
  <c r="T105"/>
  <c r="R105"/>
  <c r="P105"/>
  <c r="BK105"/>
  <c r="J105"/>
  <c r="BE105"/>
  <c r="BI103"/>
  <c r="BH103"/>
  <c r="BG103"/>
  <c r="BF103"/>
  <c r="T103"/>
  <c r="R103"/>
  <c r="P103"/>
  <c r="BK103"/>
  <c r="J103"/>
  <c r="BE103"/>
  <c r="BI101"/>
  <c r="BH101"/>
  <c r="BG101"/>
  <c r="BF101"/>
  <c r="T101"/>
  <c r="R101"/>
  <c r="P101"/>
  <c r="BK101"/>
  <c r="J101"/>
  <c r="BE101"/>
  <c r="BI99"/>
  <c r="BH99"/>
  <c r="BG99"/>
  <c r="BF99"/>
  <c r="BE99"/>
  <c r="T99"/>
  <c r="R99"/>
  <c r="P99"/>
  <c r="BK99"/>
  <c r="J99"/>
  <c r="BI97"/>
  <c r="BH97"/>
  <c r="BG97"/>
  <c r="BF97"/>
  <c r="T97"/>
  <c r="R97"/>
  <c r="P97"/>
  <c r="BK97"/>
  <c r="J97"/>
  <c r="BE97"/>
  <c r="BI96"/>
  <c r="BH96"/>
  <c r="BG96"/>
  <c r="BF96"/>
  <c r="T96"/>
  <c r="R96"/>
  <c r="P96"/>
  <c r="BK96"/>
  <c r="J96"/>
  <c r="BE96"/>
  <c r="BI95"/>
  <c r="BH95"/>
  <c r="BG95"/>
  <c r="BF95"/>
  <c r="T95"/>
  <c r="R95"/>
  <c r="P95"/>
  <c r="BK95"/>
  <c r="J95"/>
  <c r="BE95"/>
  <c r="BI94"/>
  <c r="BH94"/>
  <c r="BG94"/>
  <c r="BF94"/>
  <c r="T94"/>
  <c r="R94"/>
  <c r="P94"/>
  <c r="BK94"/>
  <c r="J94"/>
  <c r="BE94"/>
  <c r="BI93"/>
  <c r="BH93"/>
  <c r="BG93"/>
  <c r="BF93"/>
  <c r="T93"/>
  <c r="R93"/>
  <c r="P93"/>
  <c r="BK93"/>
  <c r="J93"/>
  <c r="BE93"/>
  <c r="BI91"/>
  <c r="BH91"/>
  <c r="BG91"/>
  <c r="BF91"/>
  <c r="T91"/>
  <c r="R91"/>
  <c r="P91"/>
  <c r="BK91"/>
  <c r="J91"/>
  <c r="BE91"/>
  <c r="BI89"/>
  <c r="BH89"/>
  <c r="BG89"/>
  <c r="BF89"/>
  <c r="T89"/>
  <c r="R89"/>
  <c r="P89"/>
  <c r="BK89"/>
  <c r="J89"/>
  <c r="BE89"/>
  <c r="J82"/>
  <c r="F82"/>
  <c r="F80"/>
  <c r="E78"/>
  <c r="E20"/>
  <c r="F56"/>
  <c r="J55"/>
  <c r="F55"/>
  <c r="J14"/>
  <c r="J53"/>
  <c r="F53"/>
  <c r="E51"/>
  <c r="J20"/>
  <c r="F83"/>
  <c r="J19"/>
  <c r="J80"/>
  <c r="E7"/>
  <c r="E47"/>
  <c r="T85" i="21"/>
  <c r="T84"/>
  <c r="AY76" i="1"/>
  <c r="AX76"/>
  <c r="F35" i="21"/>
  <c r="BC76" i="1"/>
  <c r="F32" i="21"/>
  <c r="AZ76" i="1"/>
  <c r="BI89" i="21"/>
  <c r="BH89"/>
  <c r="BG89"/>
  <c r="BF89"/>
  <c r="J33"/>
  <c r="AW76" i="1"/>
  <c r="BE89" i="21"/>
  <c r="T89"/>
  <c r="R89"/>
  <c r="P89"/>
  <c r="P86"/>
  <c r="P85"/>
  <c r="P84"/>
  <c r="AU76" i="1"/>
  <c r="BK89" i="21"/>
  <c r="J89"/>
  <c r="BI87"/>
  <c r="BH87"/>
  <c r="BG87"/>
  <c r="F34"/>
  <c r="BB76" i="1"/>
  <c r="BF87" i="21"/>
  <c r="T87"/>
  <c r="T86"/>
  <c r="R87"/>
  <c r="R86"/>
  <c r="R85"/>
  <c r="R84"/>
  <c r="P87"/>
  <c r="BK87"/>
  <c r="J87"/>
  <c r="BE87"/>
  <c r="J80"/>
  <c r="F80"/>
  <c r="F78"/>
  <c r="E76"/>
  <c r="E20"/>
  <c r="F56"/>
  <c r="J55"/>
  <c r="F55"/>
  <c r="J14"/>
  <c r="J53"/>
  <c r="F53"/>
  <c r="E51"/>
  <c r="J20"/>
  <c r="F81"/>
  <c r="J19"/>
  <c r="J78"/>
  <c r="E7"/>
  <c r="E47"/>
  <c r="R123" i="20"/>
  <c r="T120"/>
  <c r="R117"/>
  <c r="R85"/>
  <c r="AY74" i="1"/>
  <c r="AX74"/>
  <c r="BI161" i="20"/>
  <c r="BH161"/>
  <c r="BG161"/>
  <c r="BF161"/>
  <c r="T161"/>
  <c r="R161"/>
  <c r="P161"/>
  <c r="BK161"/>
  <c r="J161"/>
  <c r="BE161"/>
  <c r="BI160"/>
  <c r="BH160"/>
  <c r="BG160"/>
  <c r="BF160"/>
  <c r="BE160"/>
  <c r="T160"/>
  <c r="R160"/>
  <c r="P160"/>
  <c r="BK160"/>
  <c r="J160"/>
  <c r="BI159"/>
  <c r="BH159"/>
  <c r="BG159"/>
  <c r="BF159"/>
  <c r="T159"/>
  <c r="R159"/>
  <c r="P159"/>
  <c r="BK159"/>
  <c r="J159"/>
  <c r="BE159"/>
  <c r="BI158"/>
  <c r="BH158"/>
  <c r="BG158"/>
  <c r="BF158"/>
  <c r="T158"/>
  <c r="R158"/>
  <c r="P158"/>
  <c r="BK158"/>
  <c r="J158"/>
  <c r="BE158"/>
  <c r="BI157"/>
  <c r="BH157"/>
  <c r="BG157"/>
  <c r="BF157"/>
  <c r="T157"/>
  <c r="R157"/>
  <c r="P157"/>
  <c r="BK157"/>
  <c r="J157"/>
  <c r="BE157"/>
  <c r="BI155"/>
  <c r="BH155"/>
  <c r="BG155"/>
  <c r="BF155"/>
  <c r="BE155"/>
  <c r="T155"/>
  <c r="R155"/>
  <c r="P155"/>
  <c r="BK155"/>
  <c r="J155"/>
  <c r="BI153"/>
  <c r="BH153"/>
  <c r="BG153"/>
  <c r="BF153"/>
  <c r="T153"/>
  <c r="R153"/>
  <c r="P153"/>
  <c r="BK153"/>
  <c r="J153"/>
  <c r="BE153"/>
  <c r="BI152"/>
  <c r="BH152"/>
  <c r="BG152"/>
  <c r="BF152"/>
  <c r="T152"/>
  <c r="R152"/>
  <c r="P152"/>
  <c r="BK152"/>
  <c r="J152"/>
  <c r="BE152"/>
  <c r="BI151"/>
  <c r="BH151"/>
  <c r="BG151"/>
  <c r="BF151"/>
  <c r="T151"/>
  <c r="R151"/>
  <c r="P151"/>
  <c r="BK151"/>
  <c r="J151"/>
  <c r="BE151"/>
  <c r="BI150"/>
  <c r="BH150"/>
  <c r="BG150"/>
  <c r="BF150"/>
  <c r="BE150"/>
  <c r="T150"/>
  <c r="R150"/>
  <c r="P150"/>
  <c r="BK150"/>
  <c r="J150"/>
  <c r="BI148"/>
  <c r="BH148"/>
  <c r="BG148"/>
  <c r="BF148"/>
  <c r="T148"/>
  <c r="R148"/>
  <c r="P148"/>
  <c r="BK148"/>
  <c r="J148"/>
  <c r="BE148"/>
  <c r="BI146"/>
  <c r="BH146"/>
  <c r="BG146"/>
  <c r="BF146"/>
  <c r="T146"/>
  <c r="R146"/>
  <c r="P146"/>
  <c r="BK146"/>
  <c r="J146"/>
  <c r="BE146"/>
  <c r="BI144"/>
  <c r="BH144"/>
  <c r="BG144"/>
  <c r="BF144"/>
  <c r="T144"/>
  <c r="R144"/>
  <c r="P144"/>
  <c r="BK144"/>
  <c r="J144"/>
  <c r="BE144"/>
  <c r="BI142"/>
  <c r="BH142"/>
  <c r="BG142"/>
  <c r="BF142"/>
  <c r="BE142"/>
  <c r="T142"/>
  <c r="R142"/>
  <c r="P142"/>
  <c r="BK142"/>
  <c r="J142"/>
  <c r="BI141"/>
  <c r="BH141"/>
  <c r="BG141"/>
  <c r="BF141"/>
  <c r="T141"/>
  <c r="R141"/>
  <c r="P141"/>
  <c r="BK141"/>
  <c r="J141"/>
  <c r="BE141"/>
  <c r="BI140"/>
  <c r="BH140"/>
  <c r="BG140"/>
  <c r="BF140"/>
  <c r="T140"/>
  <c r="R140"/>
  <c r="P140"/>
  <c r="BK140"/>
  <c r="J140"/>
  <c r="BE140"/>
  <c r="BI139"/>
  <c r="BH139"/>
  <c r="BG139"/>
  <c r="BF139"/>
  <c r="T139"/>
  <c r="R139"/>
  <c r="P139"/>
  <c r="BK139"/>
  <c r="J139"/>
  <c r="BE139"/>
  <c r="BI138"/>
  <c r="BH138"/>
  <c r="BG138"/>
  <c r="BF138"/>
  <c r="BE138"/>
  <c r="T138"/>
  <c r="R138"/>
  <c r="P138"/>
  <c r="BK138"/>
  <c r="J138"/>
  <c r="BI137"/>
  <c r="BH137"/>
  <c r="BG137"/>
  <c r="BF137"/>
  <c r="T137"/>
  <c r="R137"/>
  <c r="P137"/>
  <c r="BK137"/>
  <c r="J137"/>
  <c r="BE137"/>
  <c r="BI136"/>
  <c r="BH136"/>
  <c r="BG136"/>
  <c r="BF136"/>
  <c r="T136"/>
  <c r="R136"/>
  <c r="P136"/>
  <c r="BK136"/>
  <c r="J136"/>
  <c r="BE136"/>
  <c r="BI135"/>
  <c r="BH135"/>
  <c r="BG135"/>
  <c r="BF135"/>
  <c r="T135"/>
  <c r="R135"/>
  <c r="P135"/>
  <c r="BK135"/>
  <c r="J135"/>
  <c r="BE135"/>
  <c r="BI134"/>
  <c r="BH134"/>
  <c r="BG134"/>
  <c r="BF134"/>
  <c r="BE134"/>
  <c r="T134"/>
  <c r="R134"/>
  <c r="P134"/>
  <c r="BK134"/>
  <c r="J134"/>
  <c r="BI133"/>
  <c r="BH133"/>
  <c r="BG133"/>
  <c r="BF133"/>
  <c r="T133"/>
  <c r="R133"/>
  <c r="P133"/>
  <c r="BK133"/>
  <c r="J133"/>
  <c r="BE133"/>
  <c r="BI132"/>
  <c r="BH132"/>
  <c r="BG132"/>
  <c r="BF132"/>
  <c r="T132"/>
  <c r="R132"/>
  <c r="P132"/>
  <c r="BK132"/>
  <c r="J132"/>
  <c r="BE132"/>
  <c r="BI131"/>
  <c r="BH131"/>
  <c r="BG131"/>
  <c r="BF131"/>
  <c r="T131"/>
  <c r="R131"/>
  <c r="P131"/>
  <c r="BK131"/>
  <c r="J131"/>
  <c r="BE131"/>
  <c r="BI130"/>
  <c r="BH130"/>
  <c r="BG130"/>
  <c r="BF130"/>
  <c r="BE130"/>
  <c r="T130"/>
  <c r="R130"/>
  <c r="P130"/>
  <c r="BK130"/>
  <c r="J130"/>
  <c r="BI129"/>
  <c r="BH129"/>
  <c r="BG129"/>
  <c r="BF129"/>
  <c r="T129"/>
  <c r="R129"/>
  <c r="P129"/>
  <c r="BK129"/>
  <c r="J129"/>
  <c r="BE129"/>
  <c r="BI128"/>
  <c r="BH128"/>
  <c r="BG128"/>
  <c r="BF128"/>
  <c r="T128"/>
  <c r="R128"/>
  <c r="P128"/>
  <c r="BK128"/>
  <c r="J128"/>
  <c r="BE128"/>
  <c r="BI125"/>
  <c r="BH125"/>
  <c r="BG125"/>
  <c r="BF125"/>
  <c r="BE125"/>
  <c r="T125"/>
  <c r="R125"/>
  <c r="P125"/>
  <c r="BK125"/>
  <c r="BK123"/>
  <c r="J123"/>
  <c r="J61"/>
  <c r="J125"/>
  <c r="BI124"/>
  <c r="BH124"/>
  <c r="BG124"/>
  <c r="BF124"/>
  <c r="T124"/>
  <c r="T123"/>
  <c r="R124"/>
  <c r="P124"/>
  <c r="P123"/>
  <c r="BK124"/>
  <c r="J124"/>
  <c r="BE124"/>
  <c r="BI121"/>
  <c r="BH121"/>
  <c r="BG121"/>
  <c r="BF121"/>
  <c r="BE121"/>
  <c r="T121"/>
  <c r="R121"/>
  <c r="R120"/>
  <c r="P121"/>
  <c r="P120"/>
  <c r="BK121"/>
  <c r="BK120"/>
  <c r="J120"/>
  <c r="J60"/>
  <c r="J121"/>
  <c r="BI118"/>
  <c r="BH118"/>
  <c r="BG118"/>
  <c r="BF118"/>
  <c r="T118"/>
  <c r="T117"/>
  <c r="R118"/>
  <c r="P118"/>
  <c r="P117"/>
  <c r="BK118"/>
  <c r="BK117"/>
  <c r="J117"/>
  <c r="J59"/>
  <c r="J118"/>
  <c r="BE118"/>
  <c r="BI115"/>
  <c r="BH115"/>
  <c r="BG115"/>
  <c r="BF115"/>
  <c r="T115"/>
  <c r="R115"/>
  <c r="P115"/>
  <c r="BK115"/>
  <c r="J115"/>
  <c r="BE115"/>
  <c r="BI113"/>
  <c r="BH113"/>
  <c r="BG113"/>
  <c r="BF113"/>
  <c r="BE113"/>
  <c r="T113"/>
  <c r="R113"/>
  <c r="P113"/>
  <c r="BK113"/>
  <c r="J113"/>
  <c r="BI111"/>
  <c r="BH111"/>
  <c r="BG111"/>
  <c r="BF111"/>
  <c r="T111"/>
  <c r="R111"/>
  <c r="P111"/>
  <c r="BK111"/>
  <c r="J111"/>
  <c r="BE111"/>
  <c r="BI109"/>
  <c r="BH109"/>
  <c r="BG109"/>
  <c r="BF109"/>
  <c r="BE109"/>
  <c r="T109"/>
  <c r="R109"/>
  <c r="P109"/>
  <c r="BK109"/>
  <c r="J109"/>
  <c r="BI107"/>
  <c r="BH107"/>
  <c r="BG107"/>
  <c r="BF107"/>
  <c r="T107"/>
  <c r="R107"/>
  <c r="P107"/>
  <c r="BK107"/>
  <c r="J107"/>
  <c r="BE107"/>
  <c r="BI104"/>
  <c r="BH104"/>
  <c r="BG104"/>
  <c r="BF104"/>
  <c r="BE104"/>
  <c r="T104"/>
  <c r="R104"/>
  <c r="P104"/>
  <c r="BK104"/>
  <c r="J104"/>
  <c r="BI103"/>
  <c r="BH103"/>
  <c r="BG103"/>
  <c r="BF103"/>
  <c r="T103"/>
  <c r="R103"/>
  <c r="P103"/>
  <c r="BK103"/>
  <c r="J103"/>
  <c r="BE103"/>
  <c r="BI100"/>
  <c r="BH100"/>
  <c r="BG100"/>
  <c r="BF100"/>
  <c r="BE100"/>
  <c r="T100"/>
  <c r="R100"/>
  <c r="P100"/>
  <c r="BK100"/>
  <c r="J100"/>
  <c r="BI98"/>
  <c r="BH98"/>
  <c r="BG98"/>
  <c r="BF98"/>
  <c r="T98"/>
  <c r="R98"/>
  <c r="P98"/>
  <c r="BK98"/>
  <c r="J98"/>
  <c r="BE98"/>
  <c r="BI96"/>
  <c r="BH96"/>
  <c r="BG96"/>
  <c r="BF96"/>
  <c r="BE96"/>
  <c r="T96"/>
  <c r="R96"/>
  <c r="P96"/>
  <c r="BK96"/>
  <c r="J96"/>
  <c r="BI94"/>
  <c r="BH94"/>
  <c r="BG94"/>
  <c r="BF94"/>
  <c r="T94"/>
  <c r="R94"/>
  <c r="P94"/>
  <c r="BK94"/>
  <c r="J94"/>
  <c r="BE94"/>
  <c r="BI92"/>
  <c r="BH92"/>
  <c r="BG92"/>
  <c r="BF92"/>
  <c r="BE92"/>
  <c r="T92"/>
  <c r="R92"/>
  <c r="P92"/>
  <c r="BK92"/>
  <c r="J92"/>
  <c r="BI90"/>
  <c r="BH90"/>
  <c r="BG90"/>
  <c r="BF90"/>
  <c r="T90"/>
  <c r="R90"/>
  <c r="P90"/>
  <c r="BK90"/>
  <c r="J90"/>
  <c r="BE90"/>
  <c r="BI88"/>
  <c r="BH88"/>
  <c r="BG88"/>
  <c r="BF88"/>
  <c r="BE88"/>
  <c r="T88"/>
  <c r="R88"/>
  <c r="P88"/>
  <c r="BK88"/>
  <c r="J88"/>
  <c r="BI86"/>
  <c r="BH86"/>
  <c r="BG86"/>
  <c r="BF86"/>
  <c r="T86"/>
  <c r="T85"/>
  <c r="T84"/>
  <c r="R86"/>
  <c r="P86"/>
  <c r="BK86"/>
  <c r="J86"/>
  <c r="BE86"/>
  <c r="E18"/>
  <c r="F80"/>
  <c r="J79"/>
  <c r="F79"/>
  <c r="F77"/>
  <c r="E75"/>
  <c r="E7"/>
  <c r="E73"/>
  <c r="J51"/>
  <c r="F51"/>
  <c r="F49"/>
  <c r="E47"/>
  <c r="E45"/>
  <c r="J18"/>
  <c r="F52"/>
  <c r="J17"/>
  <c r="J12"/>
  <c r="J77"/>
  <c r="T118" i="19"/>
  <c r="R118"/>
  <c r="R115"/>
  <c r="J115"/>
  <c r="J68"/>
  <c r="T113"/>
  <c r="P113"/>
  <c r="R111"/>
  <c r="P111"/>
  <c r="J111"/>
  <c r="J66"/>
  <c r="R109"/>
  <c r="P109"/>
  <c r="BK109"/>
  <c r="J109"/>
  <c r="J65"/>
  <c r="BK107"/>
  <c r="J107"/>
  <c r="J64"/>
  <c r="T105"/>
  <c r="BK105"/>
  <c r="J105"/>
  <c r="R103"/>
  <c r="T101"/>
  <c r="P101"/>
  <c r="BK101"/>
  <c r="J101"/>
  <c r="J99"/>
  <c r="J60"/>
  <c r="BK99"/>
  <c r="T97"/>
  <c r="BK97"/>
  <c r="T90"/>
  <c r="AY73" i="1"/>
  <c r="AX73"/>
  <c r="BI119" i="19"/>
  <c r="BH119"/>
  <c r="BG119"/>
  <c r="BF119"/>
  <c r="BE119"/>
  <c r="T119"/>
  <c r="R119"/>
  <c r="P119"/>
  <c r="P118"/>
  <c r="BK119"/>
  <c r="BK118"/>
  <c r="J118"/>
  <c r="J69"/>
  <c r="J119"/>
  <c r="BI117"/>
  <c r="BH117"/>
  <c r="BG117"/>
  <c r="BF117"/>
  <c r="T117"/>
  <c r="R117"/>
  <c r="P117"/>
  <c r="BK117"/>
  <c r="BK115"/>
  <c r="J117"/>
  <c r="BE117"/>
  <c r="BI116"/>
  <c r="BH116"/>
  <c r="BG116"/>
  <c r="BF116"/>
  <c r="T116"/>
  <c r="R116"/>
  <c r="P116"/>
  <c r="P115"/>
  <c r="BK116"/>
  <c r="J116"/>
  <c r="BE116"/>
  <c r="BI114"/>
  <c r="BH114"/>
  <c r="BG114"/>
  <c r="BF114"/>
  <c r="BE114"/>
  <c r="T114"/>
  <c r="R114"/>
  <c r="R113"/>
  <c r="P114"/>
  <c r="BK114"/>
  <c r="BK113"/>
  <c r="J113"/>
  <c r="J114"/>
  <c r="J67"/>
  <c r="BI112"/>
  <c r="BH112"/>
  <c r="BG112"/>
  <c r="BF112"/>
  <c r="T112"/>
  <c r="T111"/>
  <c r="R112"/>
  <c r="P112"/>
  <c r="BK112"/>
  <c r="BK111"/>
  <c r="J112"/>
  <c r="BE112"/>
  <c r="BI110"/>
  <c r="BH110"/>
  <c r="BG110"/>
  <c r="BF110"/>
  <c r="BE110"/>
  <c r="T110"/>
  <c r="T109"/>
  <c r="R110"/>
  <c r="P110"/>
  <c r="BK110"/>
  <c r="J110"/>
  <c r="BI108"/>
  <c r="BH108"/>
  <c r="BG108"/>
  <c r="BF108"/>
  <c r="T108"/>
  <c r="T107"/>
  <c r="R108"/>
  <c r="R107"/>
  <c r="P108"/>
  <c r="P107"/>
  <c r="BK108"/>
  <c r="J108"/>
  <c r="BE108"/>
  <c r="BI106"/>
  <c r="BH106"/>
  <c r="BG106"/>
  <c r="BF106"/>
  <c r="BE106"/>
  <c r="T106"/>
  <c r="R106"/>
  <c r="R105"/>
  <c r="P106"/>
  <c r="P105"/>
  <c r="BK106"/>
  <c r="J106"/>
  <c r="J63"/>
  <c r="BI104"/>
  <c r="BH104"/>
  <c r="BG104"/>
  <c r="BF104"/>
  <c r="BE104"/>
  <c r="T104"/>
  <c r="T103"/>
  <c r="R104"/>
  <c r="P104"/>
  <c r="P103"/>
  <c r="BK104"/>
  <c r="BK103"/>
  <c r="J103"/>
  <c r="J62"/>
  <c r="J104"/>
  <c r="BI102"/>
  <c r="BH102"/>
  <c r="F33"/>
  <c r="BC73" i="1"/>
  <c r="BG102" i="19"/>
  <c r="BF102"/>
  <c r="T102"/>
  <c r="R102"/>
  <c r="R101"/>
  <c r="P102"/>
  <c r="BK102"/>
  <c r="J102"/>
  <c r="BE102"/>
  <c r="J61"/>
  <c r="BI100"/>
  <c r="BH100"/>
  <c r="BG100"/>
  <c r="BF100"/>
  <c r="J31"/>
  <c r="AW73" i="1"/>
  <c r="T100" i="19"/>
  <c r="T99"/>
  <c r="R100"/>
  <c r="R99"/>
  <c r="P100"/>
  <c r="P99"/>
  <c r="BK100"/>
  <c r="J100"/>
  <c r="BE100"/>
  <c r="BI98"/>
  <c r="BH98"/>
  <c r="BG98"/>
  <c r="BF98"/>
  <c r="BE98"/>
  <c r="T98"/>
  <c r="R98"/>
  <c r="R97"/>
  <c r="R96"/>
  <c r="P98"/>
  <c r="P97"/>
  <c r="BK98"/>
  <c r="J98"/>
  <c r="BI95"/>
  <c r="BH95"/>
  <c r="BG95"/>
  <c r="BF95"/>
  <c r="BE95"/>
  <c r="T95"/>
  <c r="R95"/>
  <c r="P95"/>
  <c r="BK95"/>
  <c r="J95"/>
  <c r="BI94"/>
  <c r="BH94"/>
  <c r="BG94"/>
  <c r="BF94"/>
  <c r="BE94"/>
  <c r="T94"/>
  <c r="R94"/>
  <c r="P94"/>
  <c r="BK94"/>
  <c r="J94"/>
  <c r="BI93"/>
  <c r="BH93"/>
  <c r="BG93"/>
  <c r="BF93"/>
  <c r="BE93"/>
  <c r="T93"/>
  <c r="R93"/>
  <c r="P93"/>
  <c r="BK93"/>
  <c r="J93"/>
  <c r="BI92"/>
  <c r="BH92"/>
  <c r="BG92"/>
  <c r="BF92"/>
  <c r="BE92"/>
  <c r="T92"/>
  <c r="R92"/>
  <c r="R90"/>
  <c r="R89"/>
  <c r="P92"/>
  <c r="BK92"/>
  <c r="J92"/>
  <c r="BI91"/>
  <c r="F34"/>
  <c r="BD73" i="1"/>
  <c r="BH91" i="19"/>
  <c r="BG91"/>
  <c r="BF91"/>
  <c r="BE91"/>
  <c r="J30"/>
  <c r="AV73" i="1"/>
  <c r="T91" i="19"/>
  <c r="R91"/>
  <c r="P91"/>
  <c r="P90"/>
  <c r="BK91"/>
  <c r="BK90"/>
  <c r="J90"/>
  <c r="J57"/>
  <c r="J91"/>
  <c r="J85"/>
  <c r="F85"/>
  <c r="J12"/>
  <c r="J83"/>
  <c r="F83"/>
  <c r="E81"/>
  <c r="E18"/>
  <c r="F52"/>
  <c r="J51"/>
  <c r="F51"/>
  <c r="F49"/>
  <c r="E47"/>
  <c r="E7"/>
  <c r="E45"/>
  <c r="J18"/>
  <c r="F86"/>
  <c r="J17"/>
  <c r="J49"/>
  <c r="E79"/>
  <c r="T112" i="18"/>
  <c r="R112"/>
  <c r="R82"/>
  <c r="J82"/>
  <c r="J58"/>
  <c r="AY72" i="1"/>
  <c r="AX72"/>
  <c r="AW72"/>
  <c r="BI114" i="18"/>
  <c r="BH114"/>
  <c r="BG114"/>
  <c r="BF114"/>
  <c r="BE114"/>
  <c r="T114"/>
  <c r="R114"/>
  <c r="P114"/>
  <c r="BK114"/>
  <c r="J114"/>
  <c r="BI113"/>
  <c r="BH113"/>
  <c r="BG113"/>
  <c r="BF113"/>
  <c r="BE113"/>
  <c r="T113"/>
  <c r="R113"/>
  <c r="P113"/>
  <c r="P112"/>
  <c r="BK113"/>
  <c r="BK112"/>
  <c r="J112"/>
  <c r="J60"/>
  <c r="J113"/>
  <c r="BI110"/>
  <c r="BH110"/>
  <c r="BG110"/>
  <c r="BF110"/>
  <c r="T110"/>
  <c r="R110"/>
  <c r="P110"/>
  <c r="BK110"/>
  <c r="J110"/>
  <c r="BE110"/>
  <c r="BI108"/>
  <c r="BH108"/>
  <c r="BG108"/>
  <c r="BF108"/>
  <c r="BE108"/>
  <c r="T108"/>
  <c r="R108"/>
  <c r="P108"/>
  <c r="BK108"/>
  <c r="J108"/>
  <c r="BI107"/>
  <c r="BH107"/>
  <c r="BG107"/>
  <c r="BF107"/>
  <c r="T107"/>
  <c r="R107"/>
  <c r="P107"/>
  <c r="BK107"/>
  <c r="J107"/>
  <c r="BE107"/>
  <c r="BI106"/>
  <c r="BH106"/>
  <c r="BG106"/>
  <c r="BF106"/>
  <c r="BE106"/>
  <c r="T106"/>
  <c r="R106"/>
  <c r="P106"/>
  <c r="BK106"/>
  <c r="J106"/>
  <c r="BI104"/>
  <c r="BH104"/>
  <c r="BG104"/>
  <c r="BF104"/>
  <c r="T104"/>
  <c r="R104"/>
  <c r="P104"/>
  <c r="BK104"/>
  <c r="J104"/>
  <c r="BE104"/>
  <c r="BI103"/>
  <c r="BH103"/>
  <c r="BG103"/>
  <c r="BF103"/>
  <c r="T103"/>
  <c r="R103"/>
  <c r="P103"/>
  <c r="BK103"/>
  <c r="J103"/>
  <c r="BE103"/>
  <c r="BI102"/>
  <c r="BH102"/>
  <c r="BG102"/>
  <c r="BF102"/>
  <c r="T102"/>
  <c r="R102"/>
  <c r="P102"/>
  <c r="BK102"/>
  <c r="J102"/>
  <c r="BE102"/>
  <c r="BI100"/>
  <c r="BH100"/>
  <c r="BG100"/>
  <c r="BF100"/>
  <c r="BE100"/>
  <c r="T100"/>
  <c r="R100"/>
  <c r="P100"/>
  <c r="BK100"/>
  <c r="J100"/>
  <c r="BI99"/>
  <c r="BH99"/>
  <c r="BG99"/>
  <c r="BF99"/>
  <c r="T99"/>
  <c r="R99"/>
  <c r="P99"/>
  <c r="BK99"/>
  <c r="J99"/>
  <c r="BE99"/>
  <c r="BI98"/>
  <c r="BH98"/>
  <c r="BG98"/>
  <c r="BF98"/>
  <c r="BE98"/>
  <c r="T98"/>
  <c r="R98"/>
  <c r="P98"/>
  <c r="BK98"/>
  <c r="J98"/>
  <c r="BI97"/>
  <c r="BH97"/>
  <c r="BG97"/>
  <c r="BF97"/>
  <c r="T97"/>
  <c r="R97"/>
  <c r="P97"/>
  <c r="P91"/>
  <c r="BK97"/>
  <c r="J97"/>
  <c r="BE97"/>
  <c r="BI96"/>
  <c r="BH96"/>
  <c r="BG96"/>
  <c r="BF96"/>
  <c r="T96"/>
  <c r="R96"/>
  <c r="P96"/>
  <c r="BK96"/>
  <c r="J96"/>
  <c r="BE96"/>
  <c r="BI94"/>
  <c r="BH94"/>
  <c r="BG94"/>
  <c r="BF94"/>
  <c r="T94"/>
  <c r="R94"/>
  <c r="P94"/>
  <c r="BK94"/>
  <c r="J94"/>
  <c r="BE94"/>
  <c r="BI93"/>
  <c r="BH93"/>
  <c r="BG93"/>
  <c r="BF93"/>
  <c r="T93"/>
  <c r="R93"/>
  <c r="P93"/>
  <c r="BK93"/>
  <c r="BK91"/>
  <c r="J91"/>
  <c r="J59"/>
  <c r="J93"/>
  <c r="BE93"/>
  <c r="BI92"/>
  <c r="BH92"/>
  <c r="BG92"/>
  <c r="BF92"/>
  <c r="T92"/>
  <c r="R92"/>
  <c r="P92"/>
  <c r="BK92"/>
  <c r="J92"/>
  <c r="BE92"/>
  <c r="BI89"/>
  <c r="BH89"/>
  <c r="BG89"/>
  <c r="BF89"/>
  <c r="BE89"/>
  <c r="T89"/>
  <c r="R89"/>
  <c r="P89"/>
  <c r="BK89"/>
  <c r="J89"/>
  <c r="BI88"/>
  <c r="BH88"/>
  <c r="BG88"/>
  <c r="BF88"/>
  <c r="T88"/>
  <c r="R88"/>
  <c r="P88"/>
  <c r="BK88"/>
  <c r="J88"/>
  <c r="BE88"/>
  <c r="BI86"/>
  <c r="BH86"/>
  <c r="BG86"/>
  <c r="BF86"/>
  <c r="BE86"/>
  <c r="T86"/>
  <c r="R86"/>
  <c r="P86"/>
  <c r="BK86"/>
  <c r="J86"/>
  <c r="BI85"/>
  <c r="BH85"/>
  <c r="BG85"/>
  <c r="BF85"/>
  <c r="T85"/>
  <c r="R85"/>
  <c r="P85"/>
  <c r="BK85"/>
  <c r="J85"/>
  <c r="BE85"/>
  <c r="BI84"/>
  <c r="BH84"/>
  <c r="BG84"/>
  <c r="BF84"/>
  <c r="J31"/>
  <c r="BE84"/>
  <c r="T84"/>
  <c r="R84"/>
  <c r="P84"/>
  <c r="P82"/>
  <c r="BK84"/>
  <c r="J84"/>
  <c r="BI83"/>
  <c r="BH83"/>
  <c r="F33"/>
  <c r="BC72" i="1"/>
  <c r="BG83" i="18"/>
  <c r="BF83"/>
  <c r="T83"/>
  <c r="T82"/>
  <c r="R83"/>
  <c r="P83"/>
  <c r="BK83"/>
  <c r="BK82"/>
  <c r="J83"/>
  <c r="BE83"/>
  <c r="E18"/>
  <c r="F77"/>
  <c r="J76"/>
  <c r="F76"/>
  <c r="F74"/>
  <c r="E72"/>
  <c r="E7"/>
  <c r="E70"/>
  <c r="J51"/>
  <c r="F51"/>
  <c r="F49"/>
  <c r="E47"/>
  <c r="E45"/>
  <c r="J18"/>
  <c r="F52"/>
  <c r="J17"/>
  <c r="J12"/>
  <c r="J74"/>
  <c r="P130" i="17"/>
  <c r="BK130"/>
  <c r="J130"/>
  <c r="J75"/>
  <c r="BK127"/>
  <c r="J127"/>
  <c r="J74"/>
  <c r="P125"/>
  <c r="BK125"/>
  <c r="J125"/>
  <c r="J73"/>
  <c r="T121"/>
  <c r="R121"/>
  <c r="BK121"/>
  <c r="J121"/>
  <c r="J71"/>
  <c r="R119"/>
  <c r="T117"/>
  <c r="P117"/>
  <c r="R115"/>
  <c r="P115"/>
  <c r="T113"/>
  <c r="P113"/>
  <c r="P112"/>
  <c r="T107"/>
  <c r="BK107"/>
  <c r="J107"/>
  <c r="J65"/>
  <c r="R103"/>
  <c r="T101"/>
  <c r="T99"/>
  <c r="T98"/>
  <c r="R99"/>
  <c r="AY71" i="1"/>
  <c r="AX71"/>
  <c r="F36" i="17"/>
  <c r="BD71" i="1"/>
  <c r="BI131" i="17"/>
  <c r="BH131"/>
  <c r="BG131"/>
  <c r="BF131"/>
  <c r="BE131"/>
  <c r="T131"/>
  <c r="T130"/>
  <c r="R131"/>
  <c r="R130"/>
  <c r="P131"/>
  <c r="BK131"/>
  <c r="J131"/>
  <c r="BI129"/>
  <c r="BH129"/>
  <c r="BG129"/>
  <c r="BF129"/>
  <c r="T129"/>
  <c r="T127"/>
  <c r="R129"/>
  <c r="R127"/>
  <c r="P129"/>
  <c r="BK129"/>
  <c r="J129"/>
  <c r="BE129"/>
  <c r="BI128"/>
  <c r="BH128"/>
  <c r="BG128"/>
  <c r="BF128"/>
  <c r="BE128"/>
  <c r="T128"/>
  <c r="R128"/>
  <c r="P128"/>
  <c r="P127"/>
  <c r="BK128"/>
  <c r="J128"/>
  <c r="BI126"/>
  <c r="BH126"/>
  <c r="BG126"/>
  <c r="BF126"/>
  <c r="BE126"/>
  <c r="T126"/>
  <c r="T125"/>
  <c r="R126"/>
  <c r="R125"/>
  <c r="P126"/>
  <c r="BK126"/>
  <c r="J126"/>
  <c r="BI124"/>
  <c r="BH124"/>
  <c r="BG124"/>
  <c r="BF124"/>
  <c r="T124"/>
  <c r="T123"/>
  <c r="R124"/>
  <c r="R123"/>
  <c r="P124"/>
  <c r="P123"/>
  <c r="BK124"/>
  <c r="BK123"/>
  <c r="J123"/>
  <c r="J124"/>
  <c r="BE124"/>
  <c r="J72"/>
  <c r="BI122"/>
  <c r="BH122"/>
  <c r="BG122"/>
  <c r="BF122"/>
  <c r="BE122"/>
  <c r="T122"/>
  <c r="R122"/>
  <c r="P122"/>
  <c r="P121"/>
  <c r="BK122"/>
  <c r="J122"/>
  <c r="BI120"/>
  <c r="BH120"/>
  <c r="BG120"/>
  <c r="BF120"/>
  <c r="T120"/>
  <c r="T119"/>
  <c r="R120"/>
  <c r="P120"/>
  <c r="P119"/>
  <c r="BK120"/>
  <c r="BK119"/>
  <c r="J119"/>
  <c r="J70"/>
  <c r="J120"/>
  <c r="BE120"/>
  <c r="BI118"/>
  <c r="BH118"/>
  <c r="BG118"/>
  <c r="BF118"/>
  <c r="BE118"/>
  <c r="T118"/>
  <c r="R118"/>
  <c r="R117"/>
  <c r="P118"/>
  <c r="BK118"/>
  <c r="BK117"/>
  <c r="J117"/>
  <c r="J69"/>
  <c r="J118"/>
  <c r="BI116"/>
  <c r="BH116"/>
  <c r="BG116"/>
  <c r="BF116"/>
  <c r="T116"/>
  <c r="T115"/>
  <c r="T112"/>
  <c r="R116"/>
  <c r="P116"/>
  <c r="BK116"/>
  <c r="BK115"/>
  <c r="J115"/>
  <c r="J68"/>
  <c r="J116"/>
  <c r="BE116"/>
  <c r="BI114"/>
  <c r="BH114"/>
  <c r="BG114"/>
  <c r="BF114"/>
  <c r="BE114"/>
  <c r="T114"/>
  <c r="R114"/>
  <c r="R113"/>
  <c r="P114"/>
  <c r="BK114"/>
  <c r="BK113"/>
  <c r="J113"/>
  <c r="J114"/>
  <c r="J67"/>
  <c r="BI110"/>
  <c r="BH110"/>
  <c r="BG110"/>
  <c r="BF110"/>
  <c r="BE110"/>
  <c r="T110"/>
  <c r="R110"/>
  <c r="P110"/>
  <c r="BK110"/>
  <c r="J110"/>
  <c r="BI109"/>
  <c r="BH109"/>
  <c r="BG109"/>
  <c r="BF109"/>
  <c r="BE109"/>
  <c r="T109"/>
  <c r="R109"/>
  <c r="P109"/>
  <c r="BK109"/>
  <c r="J109"/>
  <c r="BI108"/>
  <c r="BH108"/>
  <c r="BG108"/>
  <c r="BF108"/>
  <c r="BE108"/>
  <c r="T108"/>
  <c r="R108"/>
  <c r="R107"/>
  <c r="P108"/>
  <c r="P107"/>
  <c r="BK108"/>
  <c r="J108"/>
  <c r="BI106"/>
  <c r="BH106"/>
  <c r="BG106"/>
  <c r="BF106"/>
  <c r="BE106"/>
  <c r="T106"/>
  <c r="R106"/>
  <c r="P106"/>
  <c r="BK106"/>
  <c r="J106"/>
  <c r="BI104"/>
  <c r="BH104"/>
  <c r="BG104"/>
  <c r="BF104"/>
  <c r="T104"/>
  <c r="T103"/>
  <c r="R104"/>
  <c r="P104"/>
  <c r="BK104"/>
  <c r="J104"/>
  <c r="BE104"/>
  <c r="BI102"/>
  <c r="BH102"/>
  <c r="BG102"/>
  <c r="BF102"/>
  <c r="BE102"/>
  <c r="T102"/>
  <c r="R102"/>
  <c r="R101"/>
  <c r="P102"/>
  <c r="P101"/>
  <c r="BK102"/>
  <c r="BK101"/>
  <c r="J101"/>
  <c r="J102"/>
  <c r="J63"/>
  <c r="BI100"/>
  <c r="BH100"/>
  <c r="BG100"/>
  <c r="BF100"/>
  <c r="BE100"/>
  <c r="T100"/>
  <c r="R100"/>
  <c r="P100"/>
  <c r="P99"/>
  <c r="BK100"/>
  <c r="BK99"/>
  <c r="J100"/>
  <c r="E20"/>
  <c r="F94"/>
  <c r="J93"/>
  <c r="F93"/>
  <c r="J14"/>
  <c r="J91"/>
  <c r="F91"/>
  <c r="E89"/>
  <c r="J55"/>
  <c r="F55"/>
  <c r="F53"/>
  <c r="E51"/>
  <c r="J20"/>
  <c r="F56"/>
  <c r="J19"/>
  <c r="J53"/>
  <c r="E7"/>
  <c r="T111" i="16"/>
  <c r="BK111"/>
  <c r="J111"/>
  <c r="J65"/>
  <c r="T109"/>
  <c r="T89"/>
  <c r="T88"/>
  <c r="T87"/>
  <c r="AY70" i="1"/>
  <c r="AX70"/>
  <c r="BI112" i="16"/>
  <c r="BH112"/>
  <c r="BG112"/>
  <c r="BF112"/>
  <c r="BE112"/>
  <c r="T112"/>
  <c r="R112"/>
  <c r="R111"/>
  <c r="P112"/>
  <c r="P111"/>
  <c r="BK112"/>
  <c r="J112"/>
  <c r="BI110"/>
  <c r="BH110"/>
  <c r="BG110"/>
  <c r="BF110"/>
  <c r="BE110"/>
  <c r="T110"/>
  <c r="R110"/>
  <c r="R109"/>
  <c r="P110"/>
  <c r="P109"/>
  <c r="BK110"/>
  <c r="BK109"/>
  <c r="J109"/>
  <c r="J64"/>
  <c r="J110"/>
  <c r="BI107"/>
  <c r="BH107"/>
  <c r="BG107"/>
  <c r="BF107"/>
  <c r="BE107"/>
  <c r="T107"/>
  <c r="R107"/>
  <c r="P107"/>
  <c r="BK107"/>
  <c r="J107"/>
  <c r="BI104"/>
  <c r="BH104"/>
  <c r="BG104"/>
  <c r="BF104"/>
  <c r="BE104"/>
  <c r="T104"/>
  <c r="R104"/>
  <c r="P104"/>
  <c r="BK104"/>
  <c r="J104"/>
  <c r="BI102"/>
  <c r="BH102"/>
  <c r="BG102"/>
  <c r="BF102"/>
  <c r="BE102"/>
  <c r="T102"/>
  <c r="R102"/>
  <c r="P102"/>
  <c r="BK102"/>
  <c r="J102"/>
  <c r="BI101"/>
  <c r="BH101"/>
  <c r="BG101"/>
  <c r="BF101"/>
  <c r="BE101"/>
  <c r="T101"/>
  <c r="R101"/>
  <c r="R98"/>
  <c r="P101"/>
  <c r="P98"/>
  <c r="BK101"/>
  <c r="J101"/>
  <c r="BI99"/>
  <c r="BH99"/>
  <c r="BG99"/>
  <c r="BF99"/>
  <c r="BE99"/>
  <c r="T99"/>
  <c r="T98"/>
  <c r="R99"/>
  <c r="P99"/>
  <c r="BK99"/>
  <c r="BK98"/>
  <c r="J98"/>
  <c r="J63"/>
  <c r="J99"/>
  <c r="BI97"/>
  <c r="BH97"/>
  <c r="BG97"/>
  <c r="F34"/>
  <c r="BB70" i="1"/>
  <c r="BF97" i="16"/>
  <c r="T97"/>
  <c r="R97"/>
  <c r="P97"/>
  <c r="BK97"/>
  <c r="J97"/>
  <c r="BE97"/>
  <c r="BI96"/>
  <c r="BH96"/>
  <c r="BG96"/>
  <c r="BF96"/>
  <c r="BE96"/>
  <c r="T96"/>
  <c r="R96"/>
  <c r="P96"/>
  <c r="BK96"/>
  <c r="J96"/>
  <c r="BI95"/>
  <c r="BH95"/>
  <c r="BG95"/>
  <c r="BF95"/>
  <c r="T95"/>
  <c r="R95"/>
  <c r="P95"/>
  <c r="BK95"/>
  <c r="J95"/>
  <c r="BE95"/>
  <c r="BI94"/>
  <c r="BH94"/>
  <c r="BG94"/>
  <c r="BF94"/>
  <c r="BE94"/>
  <c r="T94"/>
  <c r="R94"/>
  <c r="P94"/>
  <c r="BK94"/>
  <c r="J94"/>
  <c r="BI92"/>
  <c r="BH92"/>
  <c r="BG92"/>
  <c r="BF92"/>
  <c r="T92"/>
  <c r="R92"/>
  <c r="P92"/>
  <c r="BK92"/>
  <c r="J92"/>
  <c r="BE92"/>
  <c r="BI91"/>
  <c r="BH91"/>
  <c r="BG91"/>
  <c r="BF91"/>
  <c r="BE91"/>
  <c r="J32"/>
  <c r="AV70" i="1"/>
  <c r="T91" i="16"/>
  <c r="R91"/>
  <c r="P91"/>
  <c r="BK91"/>
  <c r="J91"/>
  <c r="BI90"/>
  <c r="BH90"/>
  <c r="F35"/>
  <c r="BC70" i="1"/>
  <c r="BG90" i="16"/>
  <c r="BF90"/>
  <c r="T90"/>
  <c r="R90"/>
  <c r="R89"/>
  <c r="R88"/>
  <c r="R87"/>
  <c r="P90"/>
  <c r="BK90"/>
  <c r="J90"/>
  <c r="BE90"/>
  <c r="J83"/>
  <c r="F83"/>
  <c r="F81"/>
  <c r="E79"/>
  <c r="E7"/>
  <c r="E75"/>
  <c r="E20"/>
  <c r="F56"/>
  <c r="J55"/>
  <c r="F55"/>
  <c r="F53"/>
  <c r="E51"/>
  <c r="E47"/>
  <c r="J20"/>
  <c r="F84"/>
  <c r="J19"/>
  <c r="J14"/>
  <c r="J81"/>
  <c r="P86" i="15"/>
  <c r="P85"/>
  <c r="P84"/>
  <c r="AU69" i="1"/>
  <c r="T84" i="15"/>
  <c r="AY69" i="1"/>
  <c r="AX69"/>
  <c r="BI92" i="15"/>
  <c r="BH92"/>
  <c r="BG92"/>
  <c r="BF92"/>
  <c r="BE92"/>
  <c r="T92"/>
  <c r="R92"/>
  <c r="P92"/>
  <c r="BK92"/>
  <c r="J92"/>
  <c r="BI91"/>
  <c r="BH91"/>
  <c r="BG91"/>
  <c r="BF91"/>
  <c r="BE91"/>
  <c r="T91"/>
  <c r="R91"/>
  <c r="P91"/>
  <c r="BK91"/>
  <c r="J91"/>
  <c r="BI90"/>
  <c r="BH90"/>
  <c r="BG90"/>
  <c r="BF90"/>
  <c r="BE90"/>
  <c r="T90"/>
  <c r="R90"/>
  <c r="P90"/>
  <c r="BK90"/>
  <c r="J90"/>
  <c r="BI89"/>
  <c r="BH89"/>
  <c r="BG89"/>
  <c r="BF89"/>
  <c r="BE89"/>
  <c r="T89"/>
  <c r="R89"/>
  <c r="P89"/>
  <c r="BK89"/>
  <c r="J89"/>
  <c r="BI88"/>
  <c r="BH88"/>
  <c r="BG88"/>
  <c r="F34"/>
  <c r="BB69" i="1"/>
  <c r="BF88" i="15"/>
  <c r="J33"/>
  <c r="AW69" i="1"/>
  <c r="BE88" i="15"/>
  <c r="T88"/>
  <c r="R88"/>
  <c r="R86"/>
  <c r="R85"/>
  <c r="R84"/>
  <c r="P88"/>
  <c r="BK88"/>
  <c r="J88"/>
  <c r="BI87"/>
  <c r="F36"/>
  <c r="BD69" i="1"/>
  <c r="BH87" i="15"/>
  <c r="F35"/>
  <c r="BC69" i="1"/>
  <c r="BG87" i="15"/>
  <c r="BF87"/>
  <c r="BE87"/>
  <c r="F32"/>
  <c r="AZ69" i="1"/>
  <c r="T87" i="15"/>
  <c r="T86"/>
  <c r="T85"/>
  <c r="R87"/>
  <c r="P87"/>
  <c r="BK87"/>
  <c r="BK86"/>
  <c r="J87"/>
  <c r="J80"/>
  <c r="F80"/>
  <c r="F78"/>
  <c r="E76"/>
  <c r="E7"/>
  <c r="E72"/>
  <c r="J55"/>
  <c r="F55"/>
  <c r="F53"/>
  <c r="E51"/>
  <c r="E47"/>
  <c r="J20"/>
  <c r="E20"/>
  <c r="F56"/>
  <c r="J19"/>
  <c r="J14"/>
  <c r="J53"/>
  <c r="R150" i="14"/>
  <c r="P150"/>
  <c r="BK150"/>
  <c r="J150"/>
  <c r="J63"/>
  <c r="BK147"/>
  <c r="J147"/>
  <c r="J62"/>
  <c r="P130"/>
  <c r="P123"/>
  <c r="R121"/>
  <c r="P121"/>
  <c r="BK121"/>
  <c r="J121"/>
  <c r="J59"/>
  <c r="BD67" i="1"/>
  <c r="AY67"/>
  <c r="AX67"/>
  <c r="F34" i="14"/>
  <c r="BI151"/>
  <c r="BH151"/>
  <c r="BG151"/>
  <c r="BF151"/>
  <c r="T151"/>
  <c r="T150"/>
  <c r="R151"/>
  <c r="P151"/>
  <c r="BK151"/>
  <c r="J151"/>
  <c r="BE151"/>
  <c r="BI148"/>
  <c r="BH148"/>
  <c r="BG148"/>
  <c r="BF148"/>
  <c r="T148"/>
  <c r="R148"/>
  <c r="R147"/>
  <c r="P148"/>
  <c r="P147"/>
  <c r="BK148"/>
  <c r="J148"/>
  <c r="BE148"/>
  <c r="BI145"/>
  <c r="BH145"/>
  <c r="BG145"/>
  <c r="BF145"/>
  <c r="BE145"/>
  <c r="T145"/>
  <c r="R145"/>
  <c r="P145"/>
  <c r="BK145"/>
  <c r="J145"/>
  <c r="BI144"/>
  <c r="BH144"/>
  <c r="BG144"/>
  <c r="BF144"/>
  <c r="BE144"/>
  <c r="T144"/>
  <c r="R144"/>
  <c r="P144"/>
  <c r="BK144"/>
  <c r="J144"/>
  <c r="BI142"/>
  <c r="BH142"/>
  <c r="BG142"/>
  <c r="BF142"/>
  <c r="BE142"/>
  <c r="T142"/>
  <c r="R142"/>
  <c r="P142"/>
  <c r="BK142"/>
  <c r="J142"/>
  <c r="BI141"/>
  <c r="BH141"/>
  <c r="BG141"/>
  <c r="BF141"/>
  <c r="BE141"/>
  <c r="T141"/>
  <c r="R141"/>
  <c r="P141"/>
  <c r="BK141"/>
  <c r="J141"/>
  <c r="BI140"/>
  <c r="BH140"/>
  <c r="BG140"/>
  <c r="BF140"/>
  <c r="BE140"/>
  <c r="T140"/>
  <c r="R140"/>
  <c r="P140"/>
  <c r="BK140"/>
  <c r="J140"/>
  <c r="BI138"/>
  <c r="BH138"/>
  <c r="BG138"/>
  <c r="BF138"/>
  <c r="BE138"/>
  <c r="T138"/>
  <c r="R138"/>
  <c r="P138"/>
  <c r="BK138"/>
  <c r="J138"/>
  <c r="BI136"/>
  <c r="BH136"/>
  <c r="BG136"/>
  <c r="BF136"/>
  <c r="BE136"/>
  <c r="T136"/>
  <c r="R136"/>
  <c r="P136"/>
  <c r="BK136"/>
  <c r="J136"/>
  <c r="BI133"/>
  <c r="BH133"/>
  <c r="BG133"/>
  <c r="BF133"/>
  <c r="BE133"/>
  <c r="T133"/>
  <c r="T130"/>
  <c r="R133"/>
  <c r="P133"/>
  <c r="BK133"/>
  <c r="J133"/>
  <c r="BI131"/>
  <c r="BH131"/>
  <c r="BG131"/>
  <c r="BF131"/>
  <c r="BE131"/>
  <c r="T131"/>
  <c r="R131"/>
  <c r="R130"/>
  <c r="P131"/>
  <c r="BK131"/>
  <c r="J131"/>
  <c r="BI128"/>
  <c r="BH128"/>
  <c r="BG128"/>
  <c r="BF128"/>
  <c r="BE128"/>
  <c r="T128"/>
  <c r="R128"/>
  <c r="P128"/>
  <c r="BK128"/>
  <c r="J128"/>
  <c r="BI126"/>
  <c r="BH126"/>
  <c r="BG126"/>
  <c r="BF126"/>
  <c r="T126"/>
  <c r="R126"/>
  <c r="R123"/>
  <c r="P126"/>
  <c r="BK126"/>
  <c r="J126"/>
  <c r="BE126"/>
  <c r="BI124"/>
  <c r="BH124"/>
  <c r="BG124"/>
  <c r="BF124"/>
  <c r="BE124"/>
  <c r="T124"/>
  <c r="R124"/>
  <c r="P124"/>
  <c r="BK124"/>
  <c r="BK123"/>
  <c r="J123"/>
  <c r="J60"/>
  <c r="J124"/>
  <c r="BI122"/>
  <c r="BH122"/>
  <c r="BG122"/>
  <c r="BF122"/>
  <c r="T122"/>
  <c r="T121"/>
  <c r="R122"/>
  <c r="P122"/>
  <c r="BK122"/>
  <c r="J122"/>
  <c r="BE122"/>
  <c r="BI120"/>
  <c r="BH120"/>
  <c r="BG120"/>
  <c r="BF120"/>
  <c r="T120"/>
  <c r="R120"/>
  <c r="P120"/>
  <c r="BK120"/>
  <c r="J120"/>
  <c r="BE120"/>
  <c r="BI118"/>
  <c r="BH118"/>
  <c r="BG118"/>
  <c r="BF118"/>
  <c r="BE118"/>
  <c r="T118"/>
  <c r="R118"/>
  <c r="P118"/>
  <c r="BK118"/>
  <c r="J118"/>
  <c r="BI116"/>
  <c r="BH116"/>
  <c r="BG116"/>
  <c r="BF116"/>
  <c r="T116"/>
  <c r="R116"/>
  <c r="P116"/>
  <c r="BK116"/>
  <c r="J116"/>
  <c r="BE116"/>
  <c r="BI114"/>
  <c r="BH114"/>
  <c r="BG114"/>
  <c r="BF114"/>
  <c r="BE114"/>
  <c r="T114"/>
  <c r="R114"/>
  <c r="P114"/>
  <c r="BK114"/>
  <c r="J114"/>
  <c r="BI112"/>
  <c r="BH112"/>
  <c r="BG112"/>
  <c r="BF112"/>
  <c r="T112"/>
  <c r="R112"/>
  <c r="P112"/>
  <c r="BK112"/>
  <c r="J112"/>
  <c r="BE112"/>
  <c r="BI110"/>
  <c r="BH110"/>
  <c r="BG110"/>
  <c r="BF110"/>
  <c r="BE110"/>
  <c r="T110"/>
  <c r="R110"/>
  <c r="P110"/>
  <c r="BK110"/>
  <c r="J110"/>
  <c r="BI108"/>
  <c r="BH108"/>
  <c r="BG108"/>
  <c r="BF108"/>
  <c r="T108"/>
  <c r="R108"/>
  <c r="P108"/>
  <c r="BK108"/>
  <c r="J108"/>
  <c r="BE108"/>
  <c r="BI106"/>
  <c r="BH106"/>
  <c r="BG106"/>
  <c r="BF106"/>
  <c r="BE106"/>
  <c r="T106"/>
  <c r="R106"/>
  <c r="P106"/>
  <c r="BK106"/>
  <c r="J106"/>
  <c r="BI104"/>
  <c r="BH104"/>
  <c r="BG104"/>
  <c r="BF104"/>
  <c r="T104"/>
  <c r="R104"/>
  <c r="P104"/>
  <c r="BK104"/>
  <c r="J104"/>
  <c r="BE104"/>
  <c r="BI103"/>
  <c r="BH103"/>
  <c r="BG103"/>
  <c r="BF103"/>
  <c r="BE103"/>
  <c r="T103"/>
  <c r="R103"/>
  <c r="P103"/>
  <c r="BK103"/>
  <c r="J103"/>
  <c r="BI99"/>
  <c r="BH99"/>
  <c r="BG99"/>
  <c r="BF99"/>
  <c r="T99"/>
  <c r="R99"/>
  <c r="P99"/>
  <c r="BK99"/>
  <c r="J99"/>
  <c r="BE99"/>
  <c r="BI98"/>
  <c r="BH98"/>
  <c r="BG98"/>
  <c r="BF98"/>
  <c r="BE98"/>
  <c r="T98"/>
  <c r="R98"/>
  <c r="P98"/>
  <c r="BK98"/>
  <c r="J98"/>
  <c r="BI96"/>
  <c r="BH96"/>
  <c r="BG96"/>
  <c r="BF96"/>
  <c r="T96"/>
  <c r="R96"/>
  <c r="P96"/>
  <c r="BK96"/>
  <c r="J96"/>
  <c r="BE96"/>
  <c r="BI94"/>
  <c r="BH94"/>
  <c r="BG94"/>
  <c r="BF94"/>
  <c r="BE94"/>
  <c r="T94"/>
  <c r="R94"/>
  <c r="P94"/>
  <c r="BK94"/>
  <c r="J94"/>
  <c r="BI92"/>
  <c r="BH92"/>
  <c r="BG92"/>
  <c r="BF92"/>
  <c r="T92"/>
  <c r="R92"/>
  <c r="P92"/>
  <c r="BK92"/>
  <c r="J92"/>
  <c r="BE92"/>
  <c r="BI90"/>
  <c r="BH90"/>
  <c r="BG90"/>
  <c r="BF90"/>
  <c r="BE90"/>
  <c r="T90"/>
  <c r="R90"/>
  <c r="P90"/>
  <c r="BK90"/>
  <c r="J90"/>
  <c r="BI88"/>
  <c r="BH88"/>
  <c r="BG88"/>
  <c r="BF88"/>
  <c r="T88"/>
  <c r="R88"/>
  <c r="P88"/>
  <c r="BK88"/>
  <c r="J88"/>
  <c r="BE88"/>
  <c r="BI86"/>
  <c r="BH86"/>
  <c r="BG86"/>
  <c r="F32"/>
  <c r="BB67" i="1"/>
  <c r="BF86" i="14"/>
  <c r="BE86"/>
  <c r="T86"/>
  <c r="R86"/>
  <c r="P86"/>
  <c r="BK86"/>
  <c r="BK85"/>
  <c r="J86"/>
  <c r="J79"/>
  <c r="F79"/>
  <c r="J12"/>
  <c r="J77"/>
  <c r="F77"/>
  <c r="E75"/>
  <c r="J51"/>
  <c r="F51"/>
  <c r="F49"/>
  <c r="E47"/>
  <c r="J18"/>
  <c r="E18"/>
  <c r="F52"/>
  <c r="J17"/>
  <c r="J49"/>
  <c r="E7"/>
  <c r="R221" i="13"/>
  <c r="J207"/>
  <c r="J68"/>
  <c r="BK207"/>
  <c r="BK206"/>
  <c r="J206"/>
  <c r="R204"/>
  <c r="P121"/>
  <c r="AY66" i="1"/>
  <c r="AX66"/>
  <c r="BI294" i="13"/>
  <c r="BH294"/>
  <c r="BG294"/>
  <c r="BF294"/>
  <c r="BE294"/>
  <c r="T294"/>
  <c r="R294"/>
  <c r="P294"/>
  <c r="BK294"/>
  <c r="J294"/>
  <c r="BI293"/>
  <c r="BH293"/>
  <c r="BG293"/>
  <c r="BF293"/>
  <c r="T293"/>
  <c r="T292"/>
  <c r="R293"/>
  <c r="R292"/>
  <c r="P293"/>
  <c r="BK293"/>
  <c r="BK292"/>
  <c r="J292"/>
  <c r="J72"/>
  <c r="J293"/>
  <c r="BE293"/>
  <c r="BI290"/>
  <c r="BH290"/>
  <c r="BG290"/>
  <c r="BF290"/>
  <c r="T290"/>
  <c r="R290"/>
  <c r="P290"/>
  <c r="BK290"/>
  <c r="J290"/>
  <c r="BE290"/>
  <c r="BI287"/>
  <c r="BH287"/>
  <c r="BG287"/>
  <c r="BF287"/>
  <c r="BE287"/>
  <c r="T287"/>
  <c r="R287"/>
  <c r="P287"/>
  <c r="BK287"/>
  <c r="J287"/>
  <c r="BI284"/>
  <c r="BH284"/>
  <c r="BG284"/>
  <c r="BF284"/>
  <c r="T284"/>
  <c r="R284"/>
  <c r="P284"/>
  <c r="BK284"/>
  <c r="J284"/>
  <c r="BE284"/>
  <c r="BI283"/>
  <c r="BH283"/>
  <c r="BG283"/>
  <c r="BF283"/>
  <c r="BE283"/>
  <c r="T283"/>
  <c r="R283"/>
  <c r="P283"/>
  <c r="P282"/>
  <c r="BK283"/>
  <c r="BK282"/>
  <c r="J282"/>
  <c r="J71"/>
  <c r="J283"/>
  <c r="BI279"/>
  <c r="BH279"/>
  <c r="BG279"/>
  <c r="BF279"/>
  <c r="T279"/>
  <c r="R279"/>
  <c r="P279"/>
  <c r="BK279"/>
  <c r="J279"/>
  <c r="BE279"/>
  <c r="BI276"/>
  <c r="BH276"/>
  <c r="BG276"/>
  <c r="BF276"/>
  <c r="BE276"/>
  <c r="T276"/>
  <c r="R276"/>
  <c r="P276"/>
  <c r="BK276"/>
  <c r="J276"/>
  <c r="BI274"/>
  <c r="BH274"/>
  <c r="BG274"/>
  <c r="BF274"/>
  <c r="T274"/>
  <c r="R274"/>
  <c r="P274"/>
  <c r="BK274"/>
  <c r="J274"/>
  <c r="BE274"/>
  <c r="BI272"/>
  <c r="BH272"/>
  <c r="BG272"/>
  <c r="BF272"/>
  <c r="BE272"/>
  <c r="T272"/>
  <c r="R272"/>
  <c r="P272"/>
  <c r="BK272"/>
  <c r="J272"/>
  <c r="BI270"/>
  <c r="BH270"/>
  <c r="BG270"/>
  <c r="BF270"/>
  <c r="T270"/>
  <c r="R270"/>
  <c r="P270"/>
  <c r="BK270"/>
  <c r="J270"/>
  <c r="BE270"/>
  <c r="BI268"/>
  <c r="BH268"/>
  <c r="BG268"/>
  <c r="BF268"/>
  <c r="BE268"/>
  <c r="T268"/>
  <c r="R268"/>
  <c r="P268"/>
  <c r="BK268"/>
  <c r="J268"/>
  <c r="BI266"/>
  <c r="BH266"/>
  <c r="BG266"/>
  <c r="BF266"/>
  <c r="T266"/>
  <c r="R266"/>
  <c r="P266"/>
  <c r="BK266"/>
  <c r="J266"/>
  <c r="BE266"/>
  <c r="BI264"/>
  <c r="BH264"/>
  <c r="BG264"/>
  <c r="BF264"/>
  <c r="BE264"/>
  <c r="T264"/>
  <c r="R264"/>
  <c r="P264"/>
  <c r="BK264"/>
  <c r="J264"/>
  <c r="BI262"/>
  <c r="BH262"/>
  <c r="BG262"/>
  <c r="BF262"/>
  <c r="T262"/>
  <c r="R262"/>
  <c r="P262"/>
  <c r="BK262"/>
  <c r="J262"/>
  <c r="BE262"/>
  <c r="BI261"/>
  <c r="BH261"/>
  <c r="BG261"/>
  <c r="BF261"/>
  <c r="BE261"/>
  <c r="T261"/>
  <c r="R261"/>
  <c r="P261"/>
  <c r="BK261"/>
  <c r="J261"/>
  <c r="BI259"/>
  <c r="BH259"/>
  <c r="BG259"/>
  <c r="BF259"/>
  <c r="T259"/>
  <c r="R259"/>
  <c r="P259"/>
  <c r="BK259"/>
  <c r="J259"/>
  <c r="BE259"/>
  <c r="BI257"/>
  <c r="BH257"/>
  <c r="BG257"/>
  <c r="BF257"/>
  <c r="BE257"/>
  <c r="T257"/>
  <c r="R257"/>
  <c r="P257"/>
  <c r="BK257"/>
  <c r="J257"/>
  <c r="BI256"/>
  <c r="BH256"/>
  <c r="BG256"/>
  <c r="BF256"/>
  <c r="T256"/>
  <c r="R256"/>
  <c r="P256"/>
  <c r="BK256"/>
  <c r="J256"/>
  <c r="BE256"/>
  <c r="BI253"/>
  <c r="BH253"/>
  <c r="BG253"/>
  <c r="BF253"/>
  <c r="BE253"/>
  <c r="T253"/>
  <c r="R253"/>
  <c r="P253"/>
  <c r="BK253"/>
  <c r="J253"/>
  <c r="BI251"/>
  <c r="BH251"/>
  <c r="BG251"/>
  <c r="BF251"/>
  <c r="T251"/>
  <c r="R251"/>
  <c r="P251"/>
  <c r="BK251"/>
  <c r="J251"/>
  <c r="BE251"/>
  <c r="BI249"/>
  <c r="BH249"/>
  <c r="BG249"/>
  <c r="BF249"/>
  <c r="BE249"/>
  <c r="T249"/>
  <c r="R249"/>
  <c r="P249"/>
  <c r="BK249"/>
  <c r="J249"/>
  <c r="BI247"/>
  <c r="BH247"/>
  <c r="BG247"/>
  <c r="BF247"/>
  <c r="T247"/>
  <c r="R247"/>
  <c r="P247"/>
  <c r="BK247"/>
  <c r="J247"/>
  <c r="BE247"/>
  <c r="BI244"/>
  <c r="BH244"/>
  <c r="BG244"/>
  <c r="BF244"/>
  <c r="BE244"/>
  <c r="T244"/>
  <c r="R244"/>
  <c r="P244"/>
  <c r="BK244"/>
  <c r="J244"/>
  <c r="BI242"/>
  <c r="BH242"/>
  <c r="BG242"/>
  <c r="BF242"/>
  <c r="T242"/>
  <c r="R242"/>
  <c r="P242"/>
  <c r="BK242"/>
  <c r="J242"/>
  <c r="BE242"/>
  <c r="BI241"/>
  <c r="BH241"/>
  <c r="BG241"/>
  <c r="BF241"/>
  <c r="BE241"/>
  <c r="T241"/>
  <c r="R241"/>
  <c r="P241"/>
  <c r="BK241"/>
  <c r="J241"/>
  <c r="BI240"/>
  <c r="BH240"/>
  <c r="BG240"/>
  <c r="BF240"/>
  <c r="T240"/>
  <c r="R240"/>
  <c r="P240"/>
  <c r="BK240"/>
  <c r="J240"/>
  <c r="BE240"/>
  <c r="BI239"/>
  <c r="BH239"/>
  <c r="BG239"/>
  <c r="BF239"/>
  <c r="BE239"/>
  <c r="T239"/>
  <c r="R239"/>
  <c r="P239"/>
  <c r="BK239"/>
  <c r="J239"/>
  <c r="BI238"/>
  <c r="BH238"/>
  <c r="BG238"/>
  <c r="BF238"/>
  <c r="T238"/>
  <c r="R238"/>
  <c r="P238"/>
  <c r="BK238"/>
  <c r="J238"/>
  <c r="BE238"/>
  <c r="BI236"/>
  <c r="BH236"/>
  <c r="BG236"/>
  <c r="BF236"/>
  <c r="BE236"/>
  <c r="T236"/>
  <c r="R236"/>
  <c r="P236"/>
  <c r="BK236"/>
  <c r="J236"/>
  <c r="BI235"/>
  <c r="BH235"/>
  <c r="BG235"/>
  <c r="BF235"/>
  <c r="T235"/>
  <c r="R235"/>
  <c r="P235"/>
  <c r="BK235"/>
  <c r="J235"/>
  <c r="BE235"/>
  <c r="BI233"/>
  <c r="BH233"/>
  <c r="BG233"/>
  <c r="BF233"/>
  <c r="BE233"/>
  <c r="T233"/>
  <c r="R233"/>
  <c r="P233"/>
  <c r="BK233"/>
  <c r="J233"/>
  <c r="BI232"/>
  <c r="BH232"/>
  <c r="BG232"/>
  <c r="BF232"/>
  <c r="T232"/>
  <c r="R232"/>
  <c r="P232"/>
  <c r="BK232"/>
  <c r="J232"/>
  <c r="BE232"/>
  <c r="BI231"/>
  <c r="BH231"/>
  <c r="BG231"/>
  <c r="BF231"/>
  <c r="BE231"/>
  <c r="T231"/>
  <c r="R231"/>
  <c r="P231"/>
  <c r="BK231"/>
  <c r="J231"/>
  <c r="BI230"/>
  <c r="BH230"/>
  <c r="BG230"/>
  <c r="BF230"/>
  <c r="T230"/>
  <c r="R230"/>
  <c r="P230"/>
  <c r="BK230"/>
  <c r="J230"/>
  <c r="BE230"/>
  <c r="BI227"/>
  <c r="BH227"/>
  <c r="BG227"/>
  <c r="BF227"/>
  <c r="BE227"/>
  <c r="T227"/>
  <c r="R227"/>
  <c r="P227"/>
  <c r="BK227"/>
  <c r="J227"/>
  <c r="BI224"/>
  <c r="BH224"/>
  <c r="BG224"/>
  <c r="BF224"/>
  <c r="T224"/>
  <c r="R224"/>
  <c r="P224"/>
  <c r="BK224"/>
  <c r="J224"/>
  <c r="BE224"/>
  <c r="BI222"/>
  <c r="BH222"/>
  <c r="BG222"/>
  <c r="BF222"/>
  <c r="BE222"/>
  <c r="T222"/>
  <c r="R222"/>
  <c r="P222"/>
  <c r="P221"/>
  <c r="BK222"/>
  <c r="BK221"/>
  <c r="J221"/>
  <c r="J70"/>
  <c r="J222"/>
  <c r="BI219"/>
  <c r="BH219"/>
  <c r="BG219"/>
  <c r="BF219"/>
  <c r="BE219"/>
  <c r="T219"/>
  <c r="R219"/>
  <c r="P219"/>
  <c r="BK219"/>
  <c r="J219"/>
  <c r="BI217"/>
  <c r="BH217"/>
  <c r="BG217"/>
  <c r="BF217"/>
  <c r="T217"/>
  <c r="R217"/>
  <c r="P217"/>
  <c r="BK217"/>
  <c r="J217"/>
  <c r="BE217"/>
  <c r="BI214"/>
  <c r="BH214"/>
  <c r="BG214"/>
  <c r="BF214"/>
  <c r="BE214"/>
  <c r="T214"/>
  <c r="R214"/>
  <c r="P214"/>
  <c r="BK214"/>
  <c r="J214"/>
  <c r="BI211"/>
  <c r="BH211"/>
  <c r="BG211"/>
  <c r="BF211"/>
  <c r="T211"/>
  <c r="T207"/>
  <c r="T206"/>
  <c r="R211"/>
  <c r="P211"/>
  <c r="BK211"/>
  <c r="J211"/>
  <c r="BE211"/>
  <c r="BI208"/>
  <c r="BH208"/>
  <c r="BG208"/>
  <c r="BF208"/>
  <c r="BE208"/>
  <c r="T208"/>
  <c r="R208"/>
  <c r="R207"/>
  <c r="R206"/>
  <c r="P208"/>
  <c r="BK208"/>
  <c r="J208"/>
  <c r="J67"/>
  <c r="BI205"/>
  <c r="BH205"/>
  <c r="BG205"/>
  <c r="BF205"/>
  <c r="BE205"/>
  <c r="T205"/>
  <c r="T204"/>
  <c r="R205"/>
  <c r="P205"/>
  <c r="P204"/>
  <c r="BK205"/>
  <c r="BK204"/>
  <c r="J204"/>
  <c r="J66"/>
  <c r="J205"/>
  <c r="BI203"/>
  <c r="BH203"/>
  <c r="BG203"/>
  <c r="BF203"/>
  <c r="BE203"/>
  <c r="T203"/>
  <c r="R203"/>
  <c r="P203"/>
  <c r="BK203"/>
  <c r="BK185"/>
  <c r="J185"/>
  <c r="J65"/>
  <c r="J203"/>
  <c r="BI202"/>
  <c r="BH202"/>
  <c r="BG202"/>
  <c r="BF202"/>
  <c r="T202"/>
  <c r="R202"/>
  <c r="P202"/>
  <c r="BK202"/>
  <c r="J202"/>
  <c r="BE202"/>
  <c r="BI201"/>
  <c r="BH201"/>
  <c r="BG201"/>
  <c r="BF201"/>
  <c r="BE201"/>
  <c r="T201"/>
  <c r="R201"/>
  <c r="P201"/>
  <c r="BK201"/>
  <c r="J201"/>
  <c r="BI198"/>
  <c r="BH198"/>
  <c r="BG198"/>
  <c r="BF198"/>
  <c r="T198"/>
  <c r="R198"/>
  <c r="P198"/>
  <c r="BK198"/>
  <c r="J198"/>
  <c r="BE198"/>
  <c r="BI195"/>
  <c r="BH195"/>
  <c r="BG195"/>
  <c r="BF195"/>
  <c r="BE195"/>
  <c r="T195"/>
  <c r="R195"/>
  <c r="P195"/>
  <c r="BK195"/>
  <c r="J195"/>
  <c r="BI192"/>
  <c r="BH192"/>
  <c r="BG192"/>
  <c r="BF192"/>
  <c r="T192"/>
  <c r="T185"/>
  <c r="R192"/>
  <c r="P192"/>
  <c r="BK192"/>
  <c r="J192"/>
  <c r="BE192"/>
  <c r="BI189"/>
  <c r="BH189"/>
  <c r="BG189"/>
  <c r="BF189"/>
  <c r="BE189"/>
  <c r="T189"/>
  <c r="R189"/>
  <c r="P189"/>
  <c r="BK189"/>
  <c r="J189"/>
  <c r="BI186"/>
  <c r="BH186"/>
  <c r="BG186"/>
  <c r="BF186"/>
  <c r="T186"/>
  <c r="R186"/>
  <c r="R185"/>
  <c r="P186"/>
  <c r="BK186"/>
  <c r="J186"/>
  <c r="BE186"/>
  <c r="BI182"/>
  <c r="BH182"/>
  <c r="BG182"/>
  <c r="BF182"/>
  <c r="BE182"/>
  <c r="T182"/>
  <c r="R182"/>
  <c r="P182"/>
  <c r="BK182"/>
  <c r="J182"/>
  <c r="BI179"/>
  <c r="BH179"/>
  <c r="BG179"/>
  <c r="BF179"/>
  <c r="T179"/>
  <c r="R179"/>
  <c r="P179"/>
  <c r="BK179"/>
  <c r="J179"/>
  <c r="BE179"/>
  <c r="BI178"/>
  <c r="BH178"/>
  <c r="BG178"/>
  <c r="BF178"/>
  <c r="BE178"/>
  <c r="T178"/>
  <c r="R178"/>
  <c r="P178"/>
  <c r="BK178"/>
  <c r="J178"/>
  <c r="BI175"/>
  <c r="BH175"/>
  <c r="BG175"/>
  <c r="BF175"/>
  <c r="T175"/>
  <c r="R175"/>
  <c r="P175"/>
  <c r="BK175"/>
  <c r="J175"/>
  <c r="BE175"/>
  <c r="BI174"/>
  <c r="BH174"/>
  <c r="BG174"/>
  <c r="BF174"/>
  <c r="BE174"/>
  <c r="T174"/>
  <c r="R174"/>
  <c r="P174"/>
  <c r="BK174"/>
  <c r="J174"/>
  <c r="BI171"/>
  <c r="BH171"/>
  <c r="BG171"/>
  <c r="BF171"/>
  <c r="T171"/>
  <c r="R171"/>
  <c r="P171"/>
  <c r="BK171"/>
  <c r="J171"/>
  <c r="BE171"/>
  <c r="BI170"/>
  <c r="BH170"/>
  <c r="BG170"/>
  <c r="BF170"/>
  <c r="BE170"/>
  <c r="T170"/>
  <c r="R170"/>
  <c r="P170"/>
  <c r="BK170"/>
  <c r="J170"/>
  <c r="BI167"/>
  <c r="BH167"/>
  <c r="BG167"/>
  <c r="BF167"/>
  <c r="T167"/>
  <c r="R167"/>
  <c r="P167"/>
  <c r="BK167"/>
  <c r="J167"/>
  <c r="BE167"/>
  <c r="BI166"/>
  <c r="BH166"/>
  <c r="BG166"/>
  <c r="BF166"/>
  <c r="BE166"/>
  <c r="T166"/>
  <c r="R166"/>
  <c r="P166"/>
  <c r="BK166"/>
  <c r="J166"/>
  <c r="BI163"/>
  <c r="BH163"/>
  <c r="BG163"/>
  <c r="BF163"/>
  <c r="T163"/>
  <c r="R163"/>
  <c r="P163"/>
  <c r="BK163"/>
  <c r="J163"/>
  <c r="BE163"/>
  <c r="BI160"/>
  <c r="BH160"/>
  <c r="BG160"/>
  <c r="BF160"/>
  <c r="BE160"/>
  <c r="T160"/>
  <c r="R160"/>
  <c r="P160"/>
  <c r="BK160"/>
  <c r="J160"/>
  <c r="BI159"/>
  <c r="BH159"/>
  <c r="BG159"/>
  <c r="BF159"/>
  <c r="T159"/>
  <c r="R159"/>
  <c r="P159"/>
  <c r="BK159"/>
  <c r="J159"/>
  <c r="BE159"/>
  <c r="BI156"/>
  <c r="BH156"/>
  <c r="BG156"/>
  <c r="BF156"/>
  <c r="BE156"/>
  <c r="T156"/>
  <c r="R156"/>
  <c r="P156"/>
  <c r="BK156"/>
  <c r="J156"/>
  <c r="BI153"/>
  <c r="BH153"/>
  <c r="BG153"/>
  <c r="BF153"/>
  <c r="T153"/>
  <c r="R153"/>
  <c r="P153"/>
  <c r="BK153"/>
  <c r="J153"/>
  <c r="BE153"/>
  <c r="BI152"/>
  <c r="BH152"/>
  <c r="BG152"/>
  <c r="BF152"/>
  <c r="BE152"/>
  <c r="T152"/>
  <c r="R152"/>
  <c r="P152"/>
  <c r="BK152"/>
  <c r="J152"/>
  <c r="BI149"/>
  <c r="BH149"/>
  <c r="BG149"/>
  <c r="BF149"/>
  <c r="T149"/>
  <c r="R149"/>
  <c r="P149"/>
  <c r="BK149"/>
  <c r="J149"/>
  <c r="BE149"/>
  <c r="BI148"/>
  <c r="BH148"/>
  <c r="BG148"/>
  <c r="BF148"/>
  <c r="BE148"/>
  <c r="T148"/>
  <c r="R148"/>
  <c r="P148"/>
  <c r="BK148"/>
  <c r="J148"/>
  <c r="BI145"/>
  <c r="BH145"/>
  <c r="BG145"/>
  <c r="BF145"/>
  <c r="T145"/>
  <c r="R145"/>
  <c r="P145"/>
  <c r="BK145"/>
  <c r="J145"/>
  <c r="BE145"/>
  <c r="BI144"/>
  <c r="BH144"/>
  <c r="BG144"/>
  <c r="BF144"/>
  <c r="BE144"/>
  <c r="T144"/>
  <c r="R144"/>
  <c r="P144"/>
  <c r="BK144"/>
  <c r="J144"/>
  <c r="BI141"/>
  <c r="BH141"/>
  <c r="BG141"/>
  <c r="BF141"/>
  <c r="T141"/>
  <c r="R141"/>
  <c r="P141"/>
  <c r="BK141"/>
  <c r="J141"/>
  <c r="BE141"/>
  <c r="BI140"/>
  <c r="BH140"/>
  <c r="BG140"/>
  <c r="BF140"/>
  <c r="BE140"/>
  <c r="T140"/>
  <c r="R140"/>
  <c r="P140"/>
  <c r="BK140"/>
  <c r="J140"/>
  <c r="BI138"/>
  <c r="BH138"/>
  <c r="BG138"/>
  <c r="BF138"/>
  <c r="T138"/>
  <c r="R138"/>
  <c r="P138"/>
  <c r="BK138"/>
  <c r="J138"/>
  <c r="BE138"/>
  <c r="BI135"/>
  <c r="BH135"/>
  <c r="BG135"/>
  <c r="BF135"/>
  <c r="BE135"/>
  <c r="T135"/>
  <c r="R135"/>
  <c r="P135"/>
  <c r="BK135"/>
  <c r="J135"/>
  <c r="BI133"/>
  <c r="BH133"/>
  <c r="BG133"/>
  <c r="BF133"/>
  <c r="T133"/>
  <c r="R133"/>
  <c r="P133"/>
  <c r="BK133"/>
  <c r="J133"/>
  <c r="BE133"/>
  <c r="BI130"/>
  <c r="BH130"/>
  <c r="BG130"/>
  <c r="BF130"/>
  <c r="BE130"/>
  <c r="T130"/>
  <c r="R130"/>
  <c r="P130"/>
  <c r="BK130"/>
  <c r="J130"/>
  <c r="BI127"/>
  <c r="BH127"/>
  <c r="BG127"/>
  <c r="BF127"/>
  <c r="T127"/>
  <c r="R127"/>
  <c r="P127"/>
  <c r="BK127"/>
  <c r="BK125"/>
  <c r="J125"/>
  <c r="J64"/>
  <c r="J127"/>
  <c r="BE127"/>
  <c r="BI126"/>
  <c r="BH126"/>
  <c r="BG126"/>
  <c r="BF126"/>
  <c r="BE126"/>
  <c r="T126"/>
  <c r="R126"/>
  <c r="R125"/>
  <c r="P126"/>
  <c r="BK126"/>
  <c r="J126"/>
  <c r="BI122"/>
  <c r="BH122"/>
  <c r="BG122"/>
  <c r="BF122"/>
  <c r="BE122"/>
  <c r="T122"/>
  <c r="T121"/>
  <c r="R122"/>
  <c r="R121"/>
  <c r="P122"/>
  <c r="BK122"/>
  <c r="BK121"/>
  <c r="J121"/>
  <c r="J63"/>
  <c r="J122"/>
  <c r="BI118"/>
  <c r="BH118"/>
  <c r="BG118"/>
  <c r="BF118"/>
  <c r="BE118"/>
  <c r="T118"/>
  <c r="R118"/>
  <c r="P118"/>
  <c r="BK118"/>
  <c r="J118"/>
  <c r="BI116"/>
  <c r="BH116"/>
  <c r="BG116"/>
  <c r="BF116"/>
  <c r="BE116"/>
  <c r="T116"/>
  <c r="R116"/>
  <c r="P116"/>
  <c r="BK116"/>
  <c r="J116"/>
  <c r="BI113"/>
  <c r="BH113"/>
  <c r="BG113"/>
  <c r="BF113"/>
  <c r="BE113"/>
  <c r="T113"/>
  <c r="R113"/>
  <c r="P113"/>
  <c r="BK113"/>
  <c r="J113"/>
  <c r="BI110"/>
  <c r="BH110"/>
  <c r="BG110"/>
  <c r="BF110"/>
  <c r="BE110"/>
  <c r="T110"/>
  <c r="R110"/>
  <c r="P110"/>
  <c r="BK110"/>
  <c r="J110"/>
  <c r="BI106"/>
  <c r="BH106"/>
  <c r="BG106"/>
  <c r="BF106"/>
  <c r="BE106"/>
  <c r="T106"/>
  <c r="R106"/>
  <c r="P106"/>
  <c r="BK106"/>
  <c r="J106"/>
  <c r="BI103"/>
  <c r="BH103"/>
  <c r="BG103"/>
  <c r="BF103"/>
  <c r="BE103"/>
  <c r="T103"/>
  <c r="R103"/>
  <c r="P103"/>
  <c r="BK103"/>
  <c r="J103"/>
  <c r="BI100"/>
  <c r="BH100"/>
  <c r="BG100"/>
  <c r="BF100"/>
  <c r="BE100"/>
  <c r="T100"/>
  <c r="R100"/>
  <c r="P100"/>
  <c r="BK100"/>
  <c r="J100"/>
  <c r="BI97"/>
  <c r="F36"/>
  <c r="BD66" i="1"/>
  <c r="BH97" i="13"/>
  <c r="BG97"/>
  <c r="F34"/>
  <c r="BB66" i="1"/>
  <c r="BF97" i="13"/>
  <c r="BE97"/>
  <c r="T97"/>
  <c r="T96"/>
  <c r="R97"/>
  <c r="R96"/>
  <c r="R95"/>
  <c r="P97"/>
  <c r="P96"/>
  <c r="BK97"/>
  <c r="BK96"/>
  <c r="J97"/>
  <c r="J90"/>
  <c r="F90"/>
  <c r="F88"/>
  <c r="E86"/>
  <c r="E20"/>
  <c r="F56"/>
  <c r="J55"/>
  <c r="F55"/>
  <c r="F53"/>
  <c r="E51"/>
  <c r="J20"/>
  <c r="F91"/>
  <c r="J19"/>
  <c r="J14"/>
  <c r="E7"/>
  <c r="E47"/>
  <c r="P155" i="12"/>
  <c r="P154"/>
  <c r="R152"/>
  <c r="R151"/>
  <c r="P152"/>
  <c r="P151"/>
  <c r="P121"/>
  <c r="P114"/>
  <c r="AY65" i="1"/>
  <c r="AX65"/>
  <c r="J31" i="12"/>
  <c r="AW65" i="1"/>
  <c r="BI161" i="12"/>
  <c r="BH161"/>
  <c r="BG161"/>
  <c r="BF161"/>
  <c r="BE161"/>
  <c r="T161"/>
  <c r="R161"/>
  <c r="P161"/>
  <c r="BK161"/>
  <c r="J161"/>
  <c r="BI158"/>
  <c r="BH158"/>
  <c r="BG158"/>
  <c r="BF158"/>
  <c r="BE158"/>
  <c r="T158"/>
  <c r="R158"/>
  <c r="P158"/>
  <c r="BK158"/>
  <c r="J158"/>
  <c r="BI156"/>
  <c r="BH156"/>
  <c r="BG156"/>
  <c r="BF156"/>
  <c r="BE156"/>
  <c r="T156"/>
  <c r="T155"/>
  <c r="T154"/>
  <c r="R156"/>
  <c r="R155"/>
  <c r="R154"/>
  <c r="P156"/>
  <c r="BK156"/>
  <c r="BK155"/>
  <c r="BK154"/>
  <c r="J154"/>
  <c r="J64"/>
  <c r="J156"/>
  <c r="BI153"/>
  <c r="BH153"/>
  <c r="BG153"/>
  <c r="BF153"/>
  <c r="BE153"/>
  <c r="T153"/>
  <c r="T152"/>
  <c r="T151"/>
  <c r="R153"/>
  <c r="P153"/>
  <c r="BK153"/>
  <c r="BK152"/>
  <c r="J152"/>
  <c r="J63"/>
  <c r="J153"/>
  <c r="BI150"/>
  <c r="BH150"/>
  <c r="BG150"/>
  <c r="BF150"/>
  <c r="BE150"/>
  <c r="T150"/>
  <c r="R150"/>
  <c r="P150"/>
  <c r="BK150"/>
  <c r="J150"/>
  <c r="BI149"/>
  <c r="BH149"/>
  <c r="BG149"/>
  <c r="BF149"/>
  <c r="BE149"/>
  <c r="T149"/>
  <c r="R149"/>
  <c r="P149"/>
  <c r="BK149"/>
  <c r="J149"/>
  <c r="BI148"/>
  <c r="BH148"/>
  <c r="BG148"/>
  <c r="BF148"/>
  <c r="BE148"/>
  <c r="T148"/>
  <c r="R148"/>
  <c r="P148"/>
  <c r="BK148"/>
  <c r="J148"/>
  <c r="BI147"/>
  <c r="BH147"/>
  <c r="BG147"/>
  <c r="BF147"/>
  <c r="BE147"/>
  <c r="T147"/>
  <c r="R147"/>
  <c r="P147"/>
  <c r="BK147"/>
  <c r="J147"/>
  <c r="BI146"/>
  <c r="BH146"/>
  <c r="BG146"/>
  <c r="BF146"/>
  <c r="BE146"/>
  <c r="T146"/>
  <c r="R146"/>
  <c r="P146"/>
  <c r="BK146"/>
  <c r="J146"/>
  <c r="BI145"/>
  <c r="BH145"/>
  <c r="BG145"/>
  <c r="BF145"/>
  <c r="BE145"/>
  <c r="T145"/>
  <c r="R145"/>
  <c r="P145"/>
  <c r="BK145"/>
  <c r="J145"/>
  <c r="BI144"/>
  <c r="BH144"/>
  <c r="BG144"/>
  <c r="BF144"/>
  <c r="BE144"/>
  <c r="T144"/>
  <c r="R144"/>
  <c r="P144"/>
  <c r="BK144"/>
  <c r="J144"/>
  <c r="BI142"/>
  <c r="BH142"/>
  <c r="BG142"/>
  <c r="BF142"/>
  <c r="BE142"/>
  <c r="T142"/>
  <c r="R142"/>
  <c r="P142"/>
  <c r="BK142"/>
  <c r="J142"/>
  <c r="BI141"/>
  <c r="BH141"/>
  <c r="BG141"/>
  <c r="BF141"/>
  <c r="BE141"/>
  <c r="T141"/>
  <c r="R141"/>
  <c r="P141"/>
  <c r="BK141"/>
  <c r="J141"/>
  <c r="BI139"/>
  <c r="BH139"/>
  <c r="BG139"/>
  <c r="BF139"/>
  <c r="BE139"/>
  <c r="T139"/>
  <c r="R139"/>
  <c r="P139"/>
  <c r="BK139"/>
  <c r="J139"/>
  <c r="BI138"/>
  <c r="BH138"/>
  <c r="BG138"/>
  <c r="BF138"/>
  <c r="BE138"/>
  <c r="T138"/>
  <c r="R138"/>
  <c r="P138"/>
  <c r="BK138"/>
  <c r="J138"/>
  <c r="BI137"/>
  <c r="BH137"/>
  <c r="BG137"/>
  <c r="BF137"/>
  <c r="BE137"/>
  <c r="T137"/>
  <c r="R137"/>
  <c r="P137"/>
  <c r="BK137"/>
  <c r="J137"/>
  <c r="BI135"/>
  <c r="BH135"/>
  <c r="BG135"/>
  <c r="BF135"/>
  <c r="BE135"/>
  <c r="T135"/>
  <c r="R135"/>
  <c r="P135"/>
  <c r="BK135"/>
  <c r="J135"/>
  <c r="BI134"/>
  <c r="BH134"/>
  <c r="BG134"/>
  <c r="BF134"/>
  <c r="BE134"/>
  <c r="T134"/>
  <c r="R134"/>
  <c r="P134"/>
  <c r="BK134"/>
  <c r="J134"/>
  <c r="BI133"/>
  <c r="BH133"/>
  <c r="BG133"/>
  <c r="BF133"/>
  <c r="BE133"/>
  <c r="T133"/>
  <c r="R133"/>
  <c r="P133"/>
  <c r="BK133"/>
  <c r="J133"/>
  <c r="BI131"/>
  <c r="BH131"/>
  <c r="BG131"/>
  <c r="BF131"/>
  <c r="BE131"/>
  <c r="T131"/>
  <c r="R131"/>
  <c r="P131"/>
  <c r="BK131"/>
  <c r="J131"/>
  <c r="BI129"/>
  <c r="BH129"/>
  <c r="BG129"/>
  <c r="BF129"/>
  <c r="BE129"/>
  <c r="T129"/>
  <c r="R129"/>
  <c r="P129"/>
  <c r="BK129"/>
  <c r="J129"/>
  <c r="BI127"/>
  <c r="BH127"/>
  <c r="BG127"/>
  <c r="BF127"/>
  <c r="BE127"/>
  <c r="T127"/>
  <c r="R127"/>
  <c r="P127"/>
  <c r="BK127"/>
  <c r="J127"/>
  <c r="BI126"/>
  <c r="BH126"/>
  <c r="BG126"/>
  <c r="BF126"/>
  <c r="BE126"/>
  <c r="T126"/>
  <c r="R126"/>
  <c r="P126"/>
  <c r="BK126"/>
  <c r="J126"/>
  <c r="BI125"/>
  <c r="BH125"/>
  <c r="BG125"/>
  <c r="BF125"/>
  <c r="BE125"/>
  <c r="T125"/>
  <c r="R125"/>
  <c r="P125"/>
  <c r="BK125"/>
  <c r="J125"/>
  <c r="BI124"/>
  <c r="BH124"/>
  <c r="BG124"/>
  <c r="BF124"/>
  <c r="BE124"/>
  <c r="T124"/>
  <c r="T121"/>
  <c r="R124"/>
  <c r="P124"/>
  <c r="BK124"/>
  <c r="J124"/>
  <c r="BI122"/>
  <c r="BH122"/>
  <c r="BG122"/>
  <c r="BF122"/>
  <c r="BE122"/>
  <c r="T122"/>
  <c r="R122"/>
  <c r="R121"/>
  <c r="P122"/>
  <c r="BK122"/>
  <c r="BK121"/>
  <c r="J121"/>
  <c r="J61"/>
  <c r="J122"/>
  <c r="BI119"/>
  <c r="BH119"/>
  <c r="BG119"/>
  <c r="BF119"/>
  <c r="BE119"/>
  <c r="T119"/>
  <c r="R119"/>
  <c r="P119"/>
  <c r="BK119"/>
  <c r="J119"/>
  <c r="BI117"/>
  <c r="BH117"/>
  <c r="BG117"/>
  <c r="BF117"/>
  <c r="T117"/>
  <c r="R117"/>
  <c r="R114"/>
  <c r="P117"/>
  <c r="BK117"/>
  <c r="J117"/>
  <c r="BE117"/>
  <c r="BI115"/>
  <c r="BH115"/>
  <c r="BG115"/>
  <c r="BF115"/>
  <c r="BE115"/>
  <c r="T115"/>
  <c r="R115"/>
  <c r="P115"/>
  <c r="BK115"/>
  <c r="BK114"/>
  <c r="J114"/>
  <c r="J60"/>
  <c r="J115"/>
  <c r="BI113"/>
  <c r="BH113"/>
  <c r="BG113"/>
  <c r="BF113"/>
  <c r="BE113"/>
  <c r="T113"/>
  <c r="T110"/>
  <c r="R113"/>
  <c r="P113"/>
  <c r="BK113"/>
  <c r="BK110"/>
  <c r="J110"/>
  <c r="J113"/>
  <c r="BI111"/>
  <c r="BH111"/>
  <c r="BG111"/>
  <c r="BF111"/>
  <c r="BE111"/>
  <c r="T111"/>
  <c r="R111"/>
  <c r="R110"/>
  <c r="P111"/>
  <c r="P110"/>
  <c r="BK111"/>
  <c r="J111"/>
  <c r="J59"/>
  <c r="BI108"/>
  <c r="BH108"/>
  <c r="BG108"/>
  <c r="BF108"/>
  <c r="BE108"/>
  <c r="T108"/>
  <c r="R108"/>
  <c r="P108"/>
  <c r="BK108"/>
  <c r="J108"/>
  <c r="BI106"/>
  <c r="BH106"/>
  <c r="BG106"/>
  <c r="BF106"/>
  <c r="T106"/>
  <c r="R106"/>
  <c r="P106"/>
  <c r="BK106"/>
  <c r="J106"/>
  <c r="BE106"/>
  <c r="BI104"/>
  <c r="BH104"/>
  <c r="BG104"/>
  <c r="BF104"/>
  <c r="BE104"/>
  <c r="T104"/>
  <c r="R104"/>
  <c r="P104"/>
  <c r="BK104"/>
  <c r="J104"/>
  <c r="BI102"/>
  <c r="BH102"/>
  <c r="BG102"/>
  <c r="BF102"/>
  <c r="T102"/>
  <c r="R102"/>
  <c r="P102"/>
  <c r="BK102"/>
  <c r="J102"/>
  <c r="BE102"/>
  <c r="BI100"/>
  <c r="BH100"/>
  <c r="BG100"/>
  <c r="BF100"/>
  <c r="BE100"/>
  <c r="T100"/>
  <c r="R100"/>
  <c r="P100"/>
  <c r="BK100"/>
  <c r="J100"/>
  <c r="BI99"/>
  <c r="BH99"/>
  <c r="BG99"/>
  <c r="BF99"/>
  <c r="T99"/>
  <c r="R99"/>
  <c r="P99"/>
  <c r="BK99"/>
  <c r="J99"/>
  <c r="BE99"/>
  <c r="BI98"/>
  <c r="BH98"/>
  <c r="BG98"/>
  <c r="BF98"/>
  <c r="BE98"/>
  <c r="T98"/>
  <c r="R98"/>
  <c r="P98"/>
  <c r="BK98"/>
  <c r="J98"/>
  <c r="BI96"/>
  <c r="BH96"/>
  <c r="BG96"/>
  <c r="BF96"/>
  <c r="T96"/>
  <c r="T87"/>
  <c r="R96"/>
  <c r="P96"/>
  <c r="BK96"/>
  <c r="J96"/>
  <c r="BE96"/>
  <c r="BI94"/>
  <c r="BH94"/>
  <c r="BG94"/>
  <c r="BF94"/>
  <c r="F31"/>
  <c r="BA65" i="1"/>
  <c r="BE94" i="12"/>
  <c r="T94"/>
  <c r="R94"/>
  <c r="P94"/>
  <c r="BK94"/>
  <c r="J94"/>
  <c r="BI92"/>
  <c r="BH92"/>
  <c r="BG92"/>
  <c r="BF92"/>
  <c r="T92"/>
  <c r="R92"/>
  <c r="P92"/>
  <c r="BK92"/>
  <c r="J92"/>
  <c r="BE92"/>
  <c r="BI90"/>
  <c r="BH90"/>
  <c r="BG90"/>
  <c r="BF90"/>
  <c r="BE90"/>
  <c r="T90"/>
  <c r="R90"/>
  <c r="P90"/>
  <c r="BK90"/>
  <c r="BK87"/>
  <c r="J90"/>
  <c r="BI88"/>
  <c r="BH88"/>
  <c r="BG88"/>
  <c r="F32"/>
  <c r="BB65" i="1"/>
  <c r="BF88" i="12"/>
  <c r="T88"/>
  <c r="R88"/>
  <c r="P88"/>
  <c r="P87"/>
  <c r="BK88"/>
  <c r="J88"/>
  <c r="BE88"/>
  <c r="J81"/>
  <c r="F81"/>
  <c r="F79"/>
  <c r="E77"/>
  <c r="E7"/>
  <c r="E75"/>
  <c r="E18"/>
  <c r="F52"/>
  <c r="J51"/>
  <c r="F51"/>
  <c r="F49"/>
  <c r="E47"/>
  <c r="E45"/>
  <c r="J18"/>
  <c r="F82"/>
  <c r="J17"/>
  <c r="J12"/>
  <c r="J79"/>
  <c r="R258" i="11"/>
  <c r="P258"/>
  <c r="P257"/>
  <c r="T257"/>
  <c r="R257"/>
  <c r="J254"/>
  <c r="J70"/>
  <c r="BK254"/>
  <c r="R219"/>
  <c r="P176"/>
  <c r="R162"/>
  <c r="AY63" i="1"/>
  <c r="AX63"/>
  <c r="BI259" i="11"/>
  <c r="BH259"/>
  <c r="BG259"/>
  <c r="BF259"/>
  <c r="BE259"/>
  <c r="T259"/>
  <c r="T258"/>
  <c r="R259"/>
  <c r="P259"/>
  <c r="BK259"/>
  <c r="BK258"/>
  <c r="J258"/>
  <c r="J72"/>
  <c r="J259"/>
  <c r="BI256"/>
  <c r="BH256"/>
  <c r="BG256"/>
  <c r="BF256"/>
  <c r="T256"/>
  <c r="T254"/>
  <c r="R256"/>
  <c r="P256"/>
  <c r="BK256"/>
  <c r="J256"/>
  <c r="BE256"/>
  <c r="BI255"/>
  <c r="BH255"/>
  <c r="BG255"/>
  <c r="BF255"/>
  <c r="BE255"/>
  <c r="T255"/>
  <c r="R255"/>
  <c r="R254"/>
  <c r="P255"/>
  <c r="P254"/>
  <c r="BK255"/>
  <c r="J255"/>
  <c r="BI253"/>
  <c r="BH253"/>
  <c r="BG253"/>
  <c r="BF253"/>
  <c r="BE253"/>
  <c r="T253"/>
  <c r="R253"/>
  <c r="P253"/>
  <c r="BK253"/>
  <c r="J253"/>
  <c r="BI252"/>
  <c r="BH252"/>
  <c r="BG252"/>
  <c r="BF252"/>
  <c r="T252"/>
  <c r="R252"/>
  <c r="P252"/>
  <c r="BK252"/>
  <c r="J252"/>
  <c r="BE252"/>
  <c r="BI250"/>
  <c r="BH250"/>
  <c r="BG250"/>
  <c r="BF250"/>
  <c r="BE250"/>
  <c r="T250"/>
  <c r="R250"/>
  <c r="P250"/>
  <c r="BK250"/>
  <c r="J250"/>
  <c r="BI248"/>
  <c r="BH248"/>
  <c r="BG248"/>
  <c r="BF248"/>
  <c r="T248"/>
  <c r="R248"/>
  <c r="P248"/>
  <c r="BK248"/>
  <c r="J248"/>
  <c r="BE248"/>
  <c r="BI246"/>
  <c r="BH246"/>
  <c r="BG246"/>
  <c r="BF246"/>
  <c r="BE246"/>
  <c r="T246"/>
  <c r="R246"/>
  <c r="R245"/>
  <c r="P246"/>
  <c r="P245"/>
  <c r="BK246"/>
  <c r="BK245"/>
  <c r="J245"/>
  <c r="J69"/>
  <c r="J246"/>
  <c r="BI244"/>
  <c r="BH244"/>
  <c r="BG244"/>
  <c r="BF244"/>
  <c r="BE244"/>
  <c r="T244"/>
  <c r="R244"/>
  <c r="P244"/>
  <c r="BK244"/>
  <c r="J244"/>
  <c r="BI243"/>
  <c r="BH243"/>
  <c r="BG243"/>
  <c r="BF243"/>
  <c r="BE243"/>
  <c r="T243"/>
  <c r="R243"/>
  <c r="P243"/>
  <c r="BK243"/>
  <c r="J243"/>
  <c r="BI242"/>
  <c r="BH242"/>
  <c r="BG242"/>
  <c r="BF242"/>
  <c r="BE242"/>
  <c r="T242"/>
  <c r="R242"/>
  <c r="P242"/>
  <c r="BK242"/>
  <c r="J242"/>
  <c r="BI241"/>
  <c r="BH241"/>
  <c r="BG241"/>
  <c r="BF241"/>
  <c r="BE241"/>
  <c r="T241"/>
  <c r="R241"/>
  <c r="P241"/>
  <c r="BK241"/>
  <c r="J241"/>
  <c r="BI240"/>
  <c r="BH240"/>
  <c r="BG240"/>
  <c r="BF240"/>
  <c r="BE240"/>
  <c r="T240"/>
  <c r="R240"/>
  <c r="P240"/>
  <c r="BK240"/>
  <c r="J240"/>
  <c r="BI239"/>
  <c r="BH239"/>
  <c r="BG239"/>
  <c r="BF239"/>
  <c r="BE239"/>
  <c r="T239"/>
  <c r="R239"/>
  <c r="P239"/>
  <c r="BK239"/>
  <c r="J239"/>
  <c r="BI238"/>
  <c r="BH238"/>
  <c r="BG238"/>
  <c r="BF238"/>
  <c r="BE238"/>
  <c r="T238"/>
  <c r="R238"/>
  <c r="P238"/>
  <c r="BK238"/>
  <c r="J238"/>
  <c r="BI237"/>
  <c r="BH237"/>
  <c r="BG237"/>
  <c r="BF237"/>
  <c r="BE237"/>
  <c r="T237"/>
  <c r="R237"/>
  <c r="P237"/>
  <c r="BK237"/>
  <c r="J237"/>
  <c r="BI236"/>
  <c r="BH236"/>
  <c r="BG236"/>
  <c r="BF236"/>
  <c r="BE236"/>
  <c r="T236"/>
  <c r="R236"/>
  <c r="P236"/>
  <c r="BK236"/>
  <c r="J236"/>
  <c r="BI235"/>
  <c r="BH235"/>
  <c r="BG235"/>
  <c r="BF235"/>
  <c r="BE235"/>
  <c r="T235"/>
  <c r="R235"/>
  <c r="P235"/>
  <c r="BK235"/>
  <c r="J235"/>
  <c r="BI234"/>
  <c r="BH234"/>
  <c r="BG234"/>
  <c r="BF234"/>
  <c r="BE234"/>
  <c r="T234"/>
  <c r="R234"/>
  <c r="P234"/>
  <c r="BK234"/>
  <c r="J234"/>
  <c r="BI233"/>
  <c r="BH233"/>
  <c r="BG233"/>
  <c r="BF233"/>
  <c r="BE233"/>
  <c r="T233"/>
  <c r="R233"/>
  <c r="P233"/>
  <c r="BK233"/>
  <c r="J233"/>
  <c r="BI232"/>
  <c r="BH232"/>
  <c r="BG232"/>
  <c r="BF232"/>
  <c r="BE232"/>
  <c r="T232"/>
  <c r="R232"/>
  <c r="P232"/>
  <c r="BK232"/>
  <c r="J232"/>
  <c r="BI231"/>
  <c r="BH231"/>
  <c r="BG231"/>
  <c r="BF231"/>
  <c r="BE231"/>
  <c r="T231"/>
  <c r="R231"/>
  <c r="P231"/>
  <c r="BK231"/>
  <c r="J231"/>
  <c r="BI230"/>
  <c r="BH230"/>
  <c r="BG230"/>
  <c r="BF230"/>
  <c r="BE230"/>
  <c r="T230"/>
  <c r="R230"/>
  <c r="P230"/>
  <c r="BK230"/>
  <c r="J230"/>
  <c r="BI228"/>
  <c r="BH228"/>
  <c r="BG228"/>
  <c r="BF228"/>
  <c r="BE228"/>
  <c r="T228"/>
  <c r="R228"/>
  <c r="P228"/>
  <c r="BK228"/>
  <c r="J228"/>
  <c r="BI226"/>
  <c r="BH226"/>
  <c r="BG226"/>
  <c r="BF226"/>
  <c r="BE226"/>
  <c r="T226"/>
  <c r="R226"/>
  <c r="P226"/>
  <c r="BK226"/>
  <c r="J226"/>
  <c r="BI224"/>
  <c r="BH224"/>
  <c r="BG224"/>
  <c r="BF224"/>
  <c r="BE224"/>
  <c r="T224"/>
  <c r="R224"/>
  <c r="P224"/>
  <c r="BK224"/>
  <c r="J224"/>
  <c r="BI223"/>
  <c r="BH223"/>
  <c r="BG223"/>
  <c r="BF223"/>
  <c r="BE223"/>
  <c r="T223"/>
  <c r="R223"/>
  <c r="P223"/>
  <c r="BK223"/>
  <c r="J223"/>
  <c r="BI222"/>
  <c r="BH222"/>
  <c r="BG222"/>
  <c r="BF222"/>
  <c r="BE222"/>
  <c r="T222"/>
  <c r="R222"/>
  <c r="P222"/>
  <c r="BK222"/>
  <c r="J222"/>
  <c r="BI221"/>
  <c r="BH221"/>
  <c r="BG221"/>
  <c r="BF221"/>
  <c r="BE221"/>
  <c r="T221"/>
  <c r="R221"/>
  <c r="P221"/>
  <c r="BK221"/>
  <c r="J221"/>
  <c r="BI220"/>
  <c r="BH220"/>
  <c r="BG220"/>
  <c r="BF220"/>
  <c r="BE220"/>
  <c r="T220"/>
  <c r="R220"/>
  <c r="P220"/>
  <c r="P219"/>
  <c r="BK220"/>
  <c r="BK219"/>
  <c r="J219"/>
  <c r="J68"/>
  <c r="J220"/>
  <c r="BI218"/>
  <c r="BH218"/>
  <c r="BG218"/>
  <c r="BF218"/>
  <c r="BE218"/>
  <c r="T218"/>
  <c r="R218"/>
  <c r="P218"/>
  <c r="BK218"/>
  <c r="J218"/>
  <c r="BI216"/>
  <c r="BH216"/>
  <c r="BG216"/>
  <c r="BF216"/>
  <c r="T216"/>
  <c r="R216"/>
  <c r="P216"/>
  <c r="BK216"/>
  <c r="J216"/>
  <c r="BE216"/>
  <c r="BI215"/>
  <c r="BH215"/>
  <c r="BG215"/>
  <c r="BF215"/>
  <c r="BE215"/>
  <c r="T215"/>
  <c r="R215"/>
  <c r="P215"/>
  <c r="BK215"/>
  <c r="J215"/>
  <c r="BI214"/>
  <c r="BH214"/>
  <c r="BG214"/>
  <c r="BF214"/>
  <c r="T214"/>
  <c r="R214"/>
  <c r="P214"/>
  <c r="BK214"/>
  <c r="J214"/>
  <c r="BE214"/>
  <c r="BI213"/>
  <c r="BH213"/>
  <c r="BG213"/>
  <c r="BF213"/>
  <c r="BE213"/>
  <c r="T213"/>
  <c r="R213"/>
  <c r="P213"/>
  <c r="BK213"/>
  <c r="J213"/>
  <c r="BI212"/>
  <c r="BH212"/>
  <c r="BG212"/>
  <c r="BF212"/>
  <c r="T212"/>
  <c r="R212"/>
  <c r="P212"/>
  <c r="BK212"/>
  <c r="J212"/>
  <c r="BE212"/>
  <c r="BI211"/>
  <c r="BH211"/>
  <c r="BG211"/>
  <c r="BF211"/>
  <c r="BE211"/>
  <c r="T211"/>
  <c r="R211"/>
  <c r="P211"/>
  <c r="BK211"/>
  <c r="J211"/>
  <c r="BI210"/>
  <c r="BH210"/>
  <c r="BG210"/>
  <c r="BF210"/>
  <c r="T210"/>
  <c r="R210"/>
  <c r="P210"/>
  <c r="BK210"/>
  <c r="J210"/>
  <c r="BE210"/>
  <c r="BI209"/>
  <c r="BH209"/>
  <c r="BG209"/>
  <c r="BF209"/>
  <c r="BE209"/>
  <c r="T209"/>
  <c r="R209"/>
  <c r="P209"/>
  <c r="BK209"/>
  <c r="J209"/>
  <c r="BI208"/>
  <c r="BH208"/>
  <c r="BG208"/>
  <c r="BF208"/>
  <c r="T208"/>
  <c r="R208"/>
  <c r="P208"/>
  <c r="BK208"/>
  <c r="J208"/>
  <c r="BE208"/>
  <c r="BI207"/>
  <c r="BH207"/>
  <c r="BG207"/>
  <c r="BF207"/>
  <c r="BE207"/>
  <c r="T207"/>
  <c r="R207"/>
  <c r="P207"/>
  <c r="BK207"/>
  <c r="J207"/>
  <c r="BI206"/>
  <c r="BH206"/>
  <c r="BG206"/>
  <c r="BF206"/>
  <c r="T206"/>
  <c r="R206"/>
  <c r="P206"/>
  <c r="BK206"/>
  <c r="J206"/>
  <c r="BE206"/>
  <c r="BI205"/>
  <c r="BH205"/>
  <c r="BG205"/>
  <c r="BF205"/>
  <c r="BE205"/>
  <c r="T205"/>
  <c r="R205"/>
  <c r="P205"/>
  <c r="BK205"/>
  <c r="J205"/>
  <c r="BI204"/>
  <c r="BH204"/>
  <c r="BG204"/>
  <c r="BF204"/>
  <c r="T204"/>
  <c r="R204"/>
  <c r="P204"/>
  <c r="BK204"/>
  <c r="J204"/>
  <c r="BE204"/>
  <c r="BI203"/>
  <c r="BH203"/>
  <c r="BG203"/>
  <c r="BF203"/>
  <c r="BE203"/>
  <c r="T203"/>
  <c r="R203"/>
  <c r="P203"/>
  <c r="BK203"/>
  <c r="BK199"/>
  <c r="J199"/>
  <c r="J67"/>
  <c r="J203"/>
  <c r="BI202"/>
  <c r="BH202"/>
  <c r="BG202"/>
  <c r="BF202"/>
  <c r="T202"/>
  <c r="R202"/>
  <c r="P202"/>
  <c r="BK202"/>
  <c r="J202"/>
  <c r="BE202"/>
  <c r="BI201"/>
  <c r="BH201"/>
  <c r="BG201"/>
  <c r="BF201"/>
  <c r="BE201"/>
  <c r="T201"/>
  <c r="R201"/>
  <c r="P201"/>
  <c r="BK201"/>
  <c r="J201"/>
  <c r="BI200"/>
  <c r="BH200"/>
  <c r="BG200"/>
  <c r="BF200"/>
  <c r="T200"/>
  <c r="R200"/>
  <c r="P200"/>
  <c r="BK200"/>
  <c r="J200"/>
  <c r="BE200"/>
  <c r="BI198"/>
  <c r="BH198"/>
  <c r="BG198"/>
  <c r="BF198"/>
  <c r="BE198"/>
  <c r="T198"/>
  <c r="R198"/>
  <c r="P198"/>
  <c r="BK198"/>
  <c r="J198"/>
  <c r="BI197"/>
  <c r="BH197"/>
  <c r="BG197"/>
  <c r="BF197"/>
  <c r="T197"/>
  <c r="R197"/>
  <c r="P197"/>
  <c r="BK197"/>
  <c r="J197"/>
  <c r="BE197"/>
  <c r="BI195"/>
  <c r="BH195"/>
  <c r="BG195"/>
  <c r="BF195"/>
  <c r="BE195"/>
  <c r="T195"/>
  <c r="R195"/>
  <c r="P195"/>
  <c r="BK195"/>
  <c r="J195"/>
  <c r="BI193"/>
  <c r="BH193"/>
  <c r="BG193"/>
  <c r="BF193"/>
  <c r="T193"/>
  <c r="R193"/>
  <c r="P193"/>
  <c r="BK193"/>
  <c r="J193"/>
  <c r="BE193"/>
  <c r="BI192"/>
  <c r="BH192"/>
  <c r="BG192"/>
  <c r="BF192"/>
  <c r="F33"/>
  <c r="BA63" i="1"/>
  <c r="BE192" i="11"/>
  <c r="T192"/>
  <c r="R192"/>
  <c r="P192"/>
  <c r="BK192"/>
  <c r="J192"/>
  <c r="BI190"/>
  <c r="BH190"/>
  <c r="BG190"/>
  <c r="BF190"/>
  <c r="T190"/>
  <c r="R190"/>
  <c r="P190"/>
  <c r="BK190"/>
  <c r="J190"/>
  <c r="BE190"/>
  <c r="BI188"/>
  <c r="BH188"/>
  <c r="BG188"/>
  <c r="BF188"/>
  <c r="BE188"/>
  <c r="T188"/>
  <c r="R188"/>
  <c r="P188"/>
  <c r="BK188"/>
  <c r="J188"/>
  <c r="BI186"/>
  <c r="BH186"/>
  <c r="BG186"/>
  <c r="BF186"/>
  <c r="T186"/>
  <c r="R186"/>
  <c r="R185"/>
  <c r="P186"/>
  <c r="P185"/>
  <c r="BK186"/>
  <c r="BK185"/>
  <c r="J185"/>
  <c r="J66"/>
  <c r="J186"/>
  <c r="BE186"/>
  <c r="BI184"/>
  <c r="BH184"/>
  <c r="BG184"/>
  <c r="BF184"/>
  <c r="T184"/>
  <c r="R184"/>
  <c r="P184"/>
  <c r="BK184"/>
  <c r="J184"/>
  <c r="BE184"/>
  <c r="BI182"/>
  <c r="BH182"/>
  <c r="BG182"/>
  <c r="BF182"/>
  <c r="BE182"/>
  <c r="T182"/>
  <c r="R182"/>
  <c r="P182"/>
  <c r="BK182"/>
  <c r="J182"/>
  <c r="BI181"/>
  <c r="BH181"/>
  <c r="BG181"/>
  <c r="BF181"/>
  <c r="T181"/>
  <c r="R181"/>
  <c r="P181"/>
  <c r="BK181"/>
  <c r="J181"/>
  <c r="BE181"/>
  <c r="BI179"/>
  <c r="BH179"/>
  <c r="BG179"/>
  <c r="BF179"/>
  <c r="BE179"/>
  <c r="T179"/>
  <c r="R179"/>
  <c r="P179"/>
  <c r="BK179"/>
  <c r="J179"/>
  <c r="BI177"/>
  <c r="BH177"/>
  <c r="BG177"/>
  <c r="BF177"/>
  <c r="T177"/>
  <c r="R177"/>
  <c r="P177"/>
  <c r="BK177"/>
  <c r="J177"/>
  <c r="BE177"/>
  <c r="BI175"/>
  <c r="BH175"/>
  <c r="BG175"/>
  <c r="BF175"/>
  <c r="BE175"/>
  <c r="T175"/>
  <c r="R175"/>
  <c r="P175"/>
  <c r="BK175"/>
  <c r="J175"/>
  <c r="BI174"/>
  <c r="BH174"/>
  <c r="BG174"/>
  <c r="BF174"/>
  <c r="T174"/>
  <c r="R174"/>
  <c r="P174"/>
  <c r="BK174"/>
  <c r="J174"/>
  <c r="BE174"/>
  <c r="BI173"/>
  <c r="BH173"/>
  <c r="BG173"/>
  <c r="BF173"/>
  <c r="BE173"/>
  <c r="T173"/>
  <c r="R173"/>
  <c r="P173"/>
  <c r="BK173"/>
  <c r="J173"/>
  <c r="BI172"/>
  <c r="BH172"/>
  <c r="BG172"/>
  <c r="BF172"/>
  <c r="T172"/>
  <c r="R172"/>
  <c r="P172"/>
  <c r="BK172"/>
  <c r="J172"/>
  <c r="BE172"/>
  <c r="BI171"/>
  <c r="BH171"/>
  <c r="BG171"/>
  <c r="BF171"/>
  <c r="BE171"/>
  <c r="T171"/>
  <c r="R171"/>
  <c r="P171"/>
  <c r="BK171"/>
  <c r="J171"/>
  <c r="BI170"/>
  <c r="BH170"/>
  <c r="BG170"/>
  <c r="BF170"/>
  <c r="T170"/>
  <c r="R170"/>
  <c r="P170"/>
  <c r="BK170"/>
  <c r="J170"/>
  <c r="BE170"/>
  <c r="BI169"/>
  <c r="BH169"/>
  <c r="BG169"/>
  <c r="BF169"/>
  <c r="BE169"/>
  <c r="T169"/>
  <c r="R169"/>
  <c r="P169"/>
  <c r="BK169"/>
  <c r="J169"/>
  <c r="BI168"/>
  <c r="BH168"/>
  <c r="BG168"/>
  <c r="BF168"/>
  <c r="T168"/>
  <c r="R168"/>
  <c r="P168"/>
  <c r="BK168"/>
  <c r="J168"/>
  <c r="BE168"/>
  <c r="BI167"/>
  <c r="BH167"/>
  <c r="BG167"/>
  <c r="BF167"/>
  <c r="BE167"/>
  <c r="T167"/>
  <c r="R167"/>
  <c r="P167"/>
  <c r="BK167"/>
  <c r="J167"/>
  <c r="BI166"/>
  <c r="BH166"/>
  <c r="BG166"/>
  <c r="BF166"/>
  <c r="T166"/>
  <c r="R166"/>
  <c r="P166"/>
  <c r="BK166"/>
  <c r="J166"/>
  <c r="BE166"/>
  <c r="BI165"/>
  <c r="BH165"/>
  <c r="BG165"/>
  <c r="BF165"/>
  <c r="BE165"/>
  <c r="T165"/>
  <c r="R165"/>
  <c r="P165"/>
  <c r="BK165"/>
  <c r="J165"/>
  <c r="BI164"/>
  <c r="BH164"/>
  <c r="BG164"/>
  <c r="BF164"/>
  <c r="T164"/>
  <c r="R164"/>
  <c r="P164"/>
  <c r="BK164"/>
  <c r="J164"/>
  <c r="BE164"/>
  <c r="BI163"/>
  <c r="BH163"/>
  <c r="BG163"/>
  <c r="BF163"/>
  <c r="BE163"/>
  <c r="T163"/>
  <c r="R163"/>
  <c r="P163"/>
  <c r="P162"/>
  <c r="BK163"/>
  <c r="BK162"/>
  <c r="J162"/>
  <c r="J64"/>
  <c r="J163"/>
  <c r="BI161"/>
  <c r="BH161"/>
  <c r="BG161"/>
  <c r="BF161"/>
  <c r="BE161"/>
  <c r="T161"/>
  <c r="R161"/>
  <c r="P161"/>
  <c r="BK161"/>
  <c r="J161"/>
  <c r="BI160"/>
  <c r="BH160"/>
  <c r="BG160"/>
  <c r="BF160"/>
  <c r="T160"/>
  <c r="R160"/>
  <c r="P160"/>
  <c r="BK160"/>
  <c r="J160"/>
  <c r="BE160"/>
  <c r="BI159"/>
  <c r="BH159"/>
  <c r="BG159"/>
  <c r="BF159"/>
  <c r="BE159"/>
  <c r="T159"/>
  <c r="R159"/>
  <c r="P159"/>
  <c r="BK159"/>
  <c r="J159"/>
  <c r="BI158"/>
  <c r="BH158"/>
  <c r="BG158"/>
  <c r="BF158"/>
  <c r="T158"/>
  <c r="R158"/>
  <c r="P158"/>
  <c r="BK158"/>
  <c r="J158"/>
  <c r="BE158"/>
  <c r="BI157"/>
  <c r="BH157"/>
  <c r="BG157"/>
  <c r="BF157"/>
  <c r="BE157"/>
  <c r="T157"/>
  <c r="R157"/>
  <c r="P157"/>
  <c r="BK157"/>
  <c r="J157"/>
  <c r="BI156"/>
  <c r="BH156"/>
  <c r="BG156"/>
  <c r="BF156"/>
  <c r="T156"/>
  <c r="R156"/>
  <c r="P156"/>
  <c r="BK156"/>
  <c r="J156"/>
  <c r="BE156"/>
  <c r="BI155"/>
  <c r="BH155"/>
  <c r="BG155"/>
  <c r="BF155"/>
  <c r="BE155"/>
  <c r="T155"/>
  <c r="R155"/>
  <c r="P155"/>
  <c r="BK155"/>
  <c r="J155"/>
  <c r="BI154"/>
  <c r="BH154"/>
  <c r="BG154"/>
  <c r="BF154"/>
  <c r="T154"/>
  <c r="R154"/>
  <c r="P154"/>
  <c r="BK154"/>
  <c r="J154"/>
  <c r="BE154"/>
  <c r="BI153"/>
  <c r="BH153"/>
  <c r="BG153"/>
  <c r="BF153"/>
  <c r="BE153"/>
  <c r="T153"/>
  <c r="R153"/>
  <c r="P153"/>
  <c r="BK153"/>
  <c r="J153"/>
  <c r="BI152"/>
  <c r="BH152"/>
  <c r="BG152"/>
  <c r="BF152"/>
  <c r="T152"/>
  <c r="R152"/>
  <c r="P152"/>
  <c r="BK152"/>
  <c r="J152"/>
  <c r="BE152"/>
  <c r="BI151"/>
  <c r="BH151"/>
  <c r="BG151"/>
  <c r="BF151"/>
  <c r="BE151"/>
  <c r="T151"/>
  <c r="R151"/>
  <c r="P151"/>
  <c r="BK151"/>
  <c r="J151"/>
  <c r="BI150"/>
  <c r="BH150"/>
  <c r="BG150"/>
  <c r="BF150"/>
  <c r="T150"/>
  <c r="R150"/>
  <c r="P150"/>
  <c r="BK150"/>
  <c r="J150"/>
  <c r="BE150"/>
  <c r="BI149"/>
  <c r="BH149"/>
  <c r="BG149"/>
  <c r="BF149"/>
  <c r="BE149"/>
  <c r="T149"/>
  <c r="R149"/>
  <c r="P149"/>
  <c r="BK149"/>
  <c r="J149"/>
  <c r="BI148"/>
  <c r="BH148"/>
  <c r="BG148"/>
  <c r="BF148"/>
  <c r="T148"/>
  <c r="R148"/>
  <c r="P148"/>
  <c r="BK148"/>
  <c r="J148"/>
  <c r="BE148"/>
  <c r="BI147"/>
  <c r="BH147"/>
  <c r="BG147"/>
  <c r="BF147"/>
  <c r="BE147"/>
  <c r="T147"/>
  <c r="R147"/>
  <c r="P147"/>
  <c r="BK147"/>
  <c r="J147"/>
  <c r="BI146"/>
  <c r="BH146"/>
  <c r="BG146"/>
  <c r="BF146"/>
  <c r="T146"/>
  <c r="R146"/>
  <c r="R143"/>
  <c r="P146"/>
  <c r="BK146"/>
  <c r="J146"/>
  <c r="BE146"/>
  <c r="BI145"/>
  <c r="BH145"/>
  <c r="BG145"/>
  <c r="BF145"/>
  <c r="BE145"/>
  <c r="T145"/>
  <c r="R145"/>
  <c r="P145"/>
  <c r="BK145"/>
  <c r="J145"/>
  <c r="BI144"/>
  <c r="BH144"/>
  <c r="BG144"/>
  <c r="BF144"/>
  <c r="T144"/>
  <c r="T143"/>
  <c r="R144"/>
  <c r="P144"/>
  <c r="P143"/>
  <c r="BK144"/>
  <c r="J144"/>
  <c r="BE144"/>
  <c r="BI142"/>
  <c r="BH142"/>
  <c r="BG142"/>
  <c r="BF142"/>
  <c r="BE142"/>
  <c r="T142"/>
  <c r="R142"/>
  <c r="P142"/>
  <c r="BK142"/>
  <c r="J142"/>
  <c r="BI140"/>
  <c r="BH140"/>
  <c r="BG140"/>
  <c r="BF140"/>
  <c r="BE140"/>
  <c r="T140"/>
  <c r="R140"/>
  <c r="P140"/>
  <c r="BK140"/>
  <c r="J140"/>
  <c r="BI139"/>
  <c r="BH139"/>
  <c r="BG139"/>
  <c r="BF139"/>
  <c r="BE139"/>
  <c r="T139"/>
  <c r="R139"/>
  <c r="P139"/>
  <c r="BK139"/>
  <c r="J139"/>
  <c r="BI138"/>
  <c r="BH138"/>
  <c r="BG138"/>
  <c r="BF138"/>
  <c r="BE138"/>
  <c r="T138"/>
  <c r="R138"/>
  <c r="P138"/>
  <c r="BK138"/>
  <c r="J138"/>
  <c r="BI136"/>
  <c r="BH136"/>
  <c r="BG136"/>
  <c r="BF136"/>
  <c r="BE136"/>
  <c r="T136"/>
  <c r="R136"/>
  <c r="P136"/>
  <c r="BK136"/>
  <c r="J136"/>
  <c r="BI135"/>
  <c r="BH135"/>
  <c r="BG135"/>
  <c r="BF135"/>
  <c r="BE135"/>
  <c r="T135"/>
  <c r="R135"/>
  <c r="P135"/>
  <c r="BK135"/>
  <c r="J135"/>
  <c r="BI134"/>
  <c r="BH134"/>
  <c r="BG134"/>
  <c r="BF134"/>
  <c r="BE134"/>
  <c r="T134"/>
  <c r="R134"/>
  <c r="P134"/>
  <c r="BK134"/>
  <c r="J134"/>
  <c r="BI133"/>
  <c r="BH133"/>
  <c r="BG133"/>
  <c r="BF133"/>
  <c r="BE133"/>
  <c r="T133"/>
  <c r="R133"/>
  <c r="P133"/>
  <c r="BK133"/>
  <c r="J133"/>
  <c r="BI131"/>
  <c r="BH131"/>
  <c r="BG131"/>
  <c r="BF131"/>
  <c r="BE131"/>
  <c r="T131"/>
  <c r="R131"/>
  <c r="P131"/>
  <c r="BK131"/>
  <c r="J131"/>
  <c r="BI129"/>
  <c r="BH129"/>
  <c r="BG129"/>
  <c r="BF129"/>
  <c r="BE129"/>
  <c r="T129"/>
  <c r="R129"/>
  <c r="P129"/>
  <c r="BK129"/>
  <c r="J129"/>
  <c r="BI127"/>
  <c r="BH127"/>
  <c r="BG127"/>
  <c r="BF127"/>
  <c r="BE127"/>
  <c r="T127"/>
  <c r="R127"/>
  <c r="P127"/>
  <c r="BK127"/>
  <c r="J127"/>
  <c r="BI125"/>
  <c r="BH125"/>
  <c r="BG125"/>
  <c r="BF125"/>
  <c r="BE125"/>
  <c r="T125"/>
  <c r="R125"/>
  <c r="P125"/>
  <c r="BK125"/>
  <c r="J125"/>
  <c r="BI123"/>
  <c r="BH123"/>
  <c r="BG123"/>
  <c r="BF123"/>
  <c r="BE123"/>
  <c r="T123"/>
  <c r="R123"/>
  <c r="P123"/>
  <c r="BK123"/>
  <c r="J123"/>
  <c r="BI121"/>
  <c r="BH121"/>
  <c r="BG121"/>
  <c r="BF121"/>
  <c r="BE121"/>
  <c r="T121"/>
  <c r="R121"/>
  <c r="P121"/>
  <c r="BK121"/>
  <c r="J121"/>
  <c r="BI119"/>
  <c r="BH119"/>
  <c r="BG119"/>
  <c r="BF119"/>
  <c r="BE119"/>
  <c r="T119"/>
  <c r="R119"/>
  <c r="P119"/>
  <c r="BK119"/>
  <c r="J119"/>
  <c r="BI117"/>
  <c r="BH117"/>
  <c r="BG117"/>
  <c r="BF117"/>
  <c r="BE117"/>
  <c r="T117"/>
  <c r="R117"/>
  <c r="P117"/>
  <c r="BK117"/>
  <c r="J117"/>
  <c r="BI116"/>
  <c r="BH116"/>
  <c r="BG116"/>
  <c r="BF116"/>
  <c r="BE116"/>
  <c r="T116"/>
  <c r="R116"/>
  <c r="P116"/>
  <c r="BK116"/>
  <c r="J116"/>
  <c r="BI114"/>
  <c r="BH114"/>
  <c r="BG114"/>
  <c r="BF114"/>
  <c r="BE114"/>
  <c r="T114"/>
  <c r="R114"/>
  <c r="P114"/>
  <c r="BK114"/>
  <c r="J114"/>
  <c r="BI112"/>
  <c r="BH112"/>
  <c r="BG112"/>
  <c r="BF112"/>
  <c r="BE112"/>
  <c r="T112"/>
  <c r="R112"/>
  <c r="P112"/>
  <c r="BK112"/>
  <c r="J112"/>
  <c r="BI110"/>
  <c r="BH110"/>
  <c r="BG110"/>
  <c r="BF110"/>
  <c r="BE110"/>
  <c r="T110"/>
  <c r="R110"/>
  <c r="P110"/>
  <c r="BK110"/>
  <c r="J110"/>
  <c r="BI109"/>
  <c r="BH109"/>
  <c r="BG109"/>
  <c r="BF109"/>
  <c r="BE109"/>
  <c r="T109"/>
  <c r="R109"/>
  <c r="P109"/>
  <c r="BK109"/>
  <c r="J109"/>
  <c r="BI105"/>
  <c r="BH105"/>
  <c r="BG105"/>
  <c r="BF105"/>
  <c r="BE105"/>
  <c r="T105"/>
  <c r="R105"/>
  <c r="P105"/>
  <c r="BK105"/>
  <c r="J105"/>
  <c r="BI103"/>
  <c r="BH103"/>
  <c r="BG103"/>
  <c r="BF103"/>
  <c r="BE103"/>
  <c r="T103"/>
  <c r="R103"/>
  <c r="P103"/>
  <c r="BK103"/>
  <c r="J103"/>
  <c r="BI99"/>
  <c r="BH99"/>
  <c r="BG99"/>
  <c r="BF99"/>
  <c r="BE99"/>
  <c r="T99"/>
  <c r="T96"/>
  <c r="R99"/>
  <c r="P99"/>
  <c r="BK99"/>
  <c r="BK96"/>
  <c r="J99"/>
  <c r="BI97"/>
  <c r="BH97"/>
  <c r="BG97"/>
  <c r="BF97"/>
  <c r="BE97"/>
  <c r="T97"/>
  <c r="R97"/>
  <c r="R96"/>
  <c r="P97"/>
  <c r="P96"/>
  <c r="BK97"/>
  <c r="J97"/>
  <c r="J90"/>
  <c r="F90"/>
  <c r="J14"/>
  <c r="J88"/>
  <c r="F88"/>
  <c r="E86"/>
  <c r="E20"/>
  <c r="F56"/>
  <c r="J55"/>
  <c r="F55"/>
  <c r="F53"/>
  <c r="E51"/>
  <c r="J20"/>
  <c r="F91"/>
  <c r="J19"/>
  <c r="J53"/>
  <c r="E7"/>
  <c r="E47"/>
  <c r="T158" i="10"/>
  <c r="T157"/>
  <c r="J158"/>
  <c r="J63"/>
  <c r="BK111"/>
  <c r="J111"/>
  <c r="J61"/>
  <c r="BK108"/>
  <c r="J108"/>
  <c r="T106"/>
  <c r="P106"/>
  <c r="AY62" i="1"/>
  <c r="AX62"/>
  <c r="BI159" i="10"/>
  <c r="BH159"/>
  <c r="BG159"/>
  <c r="BF159"/>
  <c r="BE159"/>
  <c r="T159"/>
  <c r="R159"/>
  <c r="R158"/>
  <c r="R157"/>
  <c r="P159"/>
  <c r="P158"/>
  <c r="P157"/>
  <c r="BK159"/>
  <c r="BK158"/>
  <c r="BK157"/>
  <c r="J157"/>
  <c r="J159"/>
  <c r="J62"/>
  <c r="BI156"/>
  <c r="BH156"/>
  <c r="BG156"/>
  <c r="BF156"/>
  <c r="BE156"/>
  <c r="T156"/>
  <c r="R156"/>
  <c r="P156"/>
  <c r="BK156"/>
  <c r="J156"/>
  <c r="BI155"/>
  <c r="BH155"/>
  <c r="BG155"/>
  <c r="BF155"/>
  <c r="T155"/>
  <c r="R155"/>
  <c r="P155"/>
  <c r="BK155"/>
  <c r="J155"/>
  <c r="BE155"/>
  <c r="BI153"/>
  <c r="BH153"/>
  <c r="BG153"/>
  <c r="BF153"/>
  <c r="BE153"/>
  <c r="T153"/>
  <c r="R153"/>
  <c r="P153"/>
  <c r="BK153"/>
  <c r="J153"/>
  <c r="BI151"/>
  <c r="BH151"/>
  <c r="BG151"/>
  <c r="BF151"/>
  <c r="T151"/>
  <c r="R151"/>
  <c r="P151"/>
  <c r="BK151"/>
  <c r="J151"/>
  <c r="BE151"/>
  <c r="BI149"/>
  <c r="BH149"/>
  <c r="BG149"/>
  <c r="BF149"/>
  <c r="BE149"/>
  <c r="T149"/>
  <c r="R149"/>
  <c r="P149"/>
  <c r="BK149"/>
  <c r="J149"/>
  <c r="BI147"/>
  <c r="BH147"/>
  <c r="BG147"/>
  <c r="BF147"/>
  <c r="T147"/>
  <c r="R147"/>
  <c r="P147"/>
  <c r="BK147"/>
  <c r="J147"/>
  <c r="BE147"/>
  <c r="BI146"/>
  <c r="BH146"/>
  <c r="BG146"/>
  <c r="BF146"/>
  <c r="BE146"/>
  <c r="T146"/>
  <c r="R146"/>
  <c r="P146"/>
  <c r="BK146"/>
  <c r="J146"/>
  <c r="BI144"/>
  <c r="BH144"/>
  <c r="BG144"/>
  <c r="BF144"/>
  <c r="T144"/>
  <c r="R144"/>
  <c r="P144"/>
  <c r="BK144"/>
  <c r="J144"/>
  <c r="BE144"/>
  <c r="BI142"/>
  <c r="BH142"/>
  <c r="BG142"/>
  <c r="BF142"/>
  <c r="BE142"/>
  <c r="T142"/>
  <c r="R142"/>
  <c r="P142"/>
  <c r="BK142"/>
  <c r="J142"/>
  <c r="BI141"/>
  <c r="BH141"/>
  <c r="BG141"/>
  <c r="BF141"/>
  <c r="T141"/>
  <c r="R141"/>
  <c r="P141"/>
  <c r="BK141"/>
  <c r="J141"/>
  <c r="BE141"/>
  <c r="BI139"/>
  <c r="BH139"/>
  <c r="BG139"/>
  <c r="BF139"/>
  <c r="BE139"/>
  <c r="T139"/>
  <c r="R139"/>
  <c r="P139"/>
  <c r="BK139"/>
  <c r="J139"/>
  <c r="BI137"/>
  <c r="BH137"/>
  <c r="BG137"/>
  <c r="BF137"/>
  <c r="T137"/>
  <c r="R137"/>
  <c r="P137"/>
  <c r="BK137"/>
  <c r="J137"/>
  <c r="BE137"/>
  <c r="BI134"/>
  <c r="BH134"/>
  <c r="BG134"/>
  <c r="BF134"/>
  <c r="BE134"/>
  <c r="T134"/>
  <c r="R134"/>
  <c r="P134"/>
  <c r="BK134"/>
  <c r="J134"/>
  <c r="BI132"/>
  <c r="BH132"/>
  <c r="BG132"/>
  <c r="BF132"/>
  <c r="T132"/>
  <c r="R132"/>
  <c r="P132"/>
  <c r="BK132"/>
  <c r="J132"/>
  <c r="BE132"/>
  <c r="BI129"/>
  <c r="BH129"/>
  <c r="BG129"/>
  <c r="BF129"/>
  <c r="BE129"/>
  <c r="T129"/>
  <c r="R129"/>
  <c r="P129"/>
  <c r="BK129"/>
  <c r="J129"/>
  <c r="BI127"/>
  <c r="BH127"/>
  <c r="BG127"/>
  <c r="BF127"/>
  <c r="T127"/>
  <c r="R127"/>
  <c r="P127"/>
  <c r="BK127"/>
  <c r="J127"/>
  <c r="BE127"/>
  <c r="BI124"/>
  <c r="BH124"/>
  <c r="BG124"/>
  <c r="BF124"/>
  <c r="BE124"/>
  <c r="T124"/>
  <c r="R124"/>
  <c r="P124"/>
  <c r="BK124"/>
  <c r="J124"/>
  <c r="BI122"/>
  <c r="BH122"/>
  <c r="BG122"/>
  <c r="BF122"/>
  <c r="T122"/>
  <c r="R122"/>
  <c r="P122"/>
  <c r="BK122"/>
  <c r="J122"/>
  <c r="BE122"/>
  <c r="BI119"/>
  <c r="BH119"/>
  <c r="BG119"/>
  <c r="BF119"/>
  <c r="BE119"/>
  <c r="T119"/>
  <c r="R119"/>
  <c r="P119"/>
  <c r="BK119"/>
  <c r="J119"/>
  <c r="BI117"/>
  <c r="BH117"/>
  <c r="BG117"/>
  <c r="BF117"/>
  <c r="T117"/>
  <c r="R117"/>
  <c r="P117"/>
  <c r="BK117"/>
  <c r="J117"/>
  <c r="BE117"/>
  <c r="BI114"/>
  <c r="BH114"/>
  <c r="BG114"/>
  <c r="BF114"/>
  <c r="BE114"/>
  <c r="T114"/>
  <c r="R114"/>
  <c r="R111"/>
  <c r="P114"/>
  <c r="BK114"/>
  <c r="J114"/>
  <c r="BI112"/>
  <c r="BH112"/>
  <c r="BG112"/>
  <c r="BF112"/>
  <c r="T112"/>
  <c r="R112"/>
  <c r="P112"/>
  <c r="BK112"/>
  <c r="J112"/>
  <c r="BE112"/>
  <c r="BI109"/>
  <c r="BH109"/>
  <c r="BG109"/>
  <c r="BF109"/>
  <c r="T109"/>
  <c r="T108"/>
  <c r="R109"/>
  <c r="R108"/>
  <c r="P109"/>
  <c r="P108"/>
  <c r="BK109"/>
  <c r="J109"/>
  <c r="BE109"/>
  <c r="J60"/>
  <c r="BI107"/>
  <c r="BH107"/>
  <c r="BG107"/>
  <c r="BF107"/>
  <c r="BE107"/>
  <c r="T107"/>
  <c r="R107"/>
  <c r="R106"/>
  <c r="P107"/>
  <c r="BK107"/>
  <c r="BK106"/>
  <c r="J106"/>
  <c r="J59"/>
  <c r="J107"/>
  <c r="BI104"/>
  <c r="BH104"/>
  <c r="BG104"/>
  <c r="BF104"/>
  <c r="T104"/>
  <c r="R104"/>
  <c r="P104"/>
  <c r="BK104"/>
  <c r="J104"/>
  <c r="BE104"/>
  <c r="BI102"/>
  <c r="BH102"/>
  <c r="BG102"/>
  <c r="BF102"/>
  <c r="T102"/>
  <c r="R102"/>
  <c r="P102"/>
  <c r="BK102"/>
  <c r="J102"/>
  <c r="BE102"/>
  <c r="BI100"/>
  <c r="BH100"/>
  <c r="BG100"/>
  <c r="BF100"/>
  <c r="BE100"/>
  <c r="T100"/>
  <c r="R100"/>
  <c r="P100"/>
  <c r="BK100"/>
  <c r="J100"/>
  <c r="BI98"/>
  <c r="BH98"/>
  <c r="BG98"/>
  <c r="BF98"/>
  <c r="T98"/>
  <c r="R98"/>
  <c r="P98"/>
  <c r="BK98"/>
  <c r="J98"/>
  <c r="BE98"/>
  <c r="BI97"/>
  <c r="BH97"/>
  <c r="BG97"/>
  <c r="BF97"/>
  <c r="T97"/>
  <c r="R97"/>
  <c r="P97"/>
  <c r="BK97"/>
  <c r="J97"/>
  <c r="BE97"/>
  <c r="BI95"/>
  <c r="BH95"/>
  <c r="BG95"/>
  <c r="BF95"/>
  <c r="T95"/>
  <c r="R95"/>
  <c r="P95"/>
  <c r="BK95"/>
  <c r="J95"/>
  <c r="BE95"/>
  <c r="BI93"/>
  <c r="BH93"/>
  <c r="BG93"/>
  <c r="BF93"/>
  <c r="BE93"/>
  <c r="T93"/>
  <c r="R93"/>
  <c r="P93"/>
  <c r="BK93"/>
  <c r="J93"/>
  <c r="BI92"/>
  <c r="BH92"/>
  <c r="BG92"/>
  <c r="BF92"/>
  <c r="T92"/>
  <c r="R92"/>
  <c r="P92"/>
  <c r="BK92"/>
  <c r="J92"/>
  <c r="BE92"/>
  <c r="BI90"/>
  <c r="BH90"/>
  <c r="BG90"/>
  <c r="BF90"/>
  <c r="BE90"/>
  <c r="T90"/>
  <c r="R90"/>
  <c r="P90"/>
  <c r="BK90"/>
  <c r="J90"/>
  <c r="BI88"/>
  <c r="BH88"/>
  <c r="BG88"/>
  <c r="F32"/>
  <c r="BB62" i="1"/>
  <c r="BF88" i="10"/>
  <c r="T88"/>
  <c r="R88"/>
  <c r="R85"/>
  <c r="R84"/>
  <c r="R83"/>
  <c r="P88"/>
  <c r="BK88"/>
  <c r="J88"/>
  <c r="BE88"/>
  <c r="BI86"/>
  <c r="F34"/>
  <c r="BD62" i="1"/>
  <c r="BH86" i="10"/>
  <c r="BG86"/>
  <c r="BF86"/>
  <c r="BE86"/>
  <c r="J30"/>
  <c r="AV62" i="1"/>
  <c r="T86" i="10"/>
  <c r="R86"/>
  <c r="P86"/>
  <c r="BK86"/>
  <c r="BK85"/>
  <c r="J85"/>
  <c r="J58"/>
  <c r="J86"/>
  <c r="J79"/>
  <c r="F79"/>
  <c r="J12"/>
  <c r="J77"/>
  <c r="F77"/>
  <c r="E75"/>
  <c r="E18"/>
  <c r="F52"/>
  <c r="J51"/>
  <c r="F51"/>
  <c r="F49"/>
  <c r="E47"/>
  <c r="E7"/>
  <c r="E45"/>
  <c r="J18"/>
  <c r="F80"/>
  <c r="J17"/>
  <c r="J49"/>
  <c r="E73"/>
  <c r="T151" i="9"/>
  <c r="T150"/>
  <c r="R151"/>
  <c r="R150"/>
  <c r="P150"/>
  <c r="J150"/>
  <c r="J62"/>
  <c r="P109"/>
  <c r="R107"/>
  <c r="J107"/>
  <c r="J59"/>
  <c r="BK107"/>
  <c r="BK85"/>
  <c r="AY60" i="1"/>
  <c r="AX60"/>
  <c r="BI152" i="9"/>
  <c r="BH152"/>
  <c r="BG152"/>
  <c r="BF152"/>
  <c r="BE152"/>
  <c r="T152"/>
  <c r="R152"/>
  <c r="P152"/>
  <c r="P151"/>
  <c r="BK152"/>
  <c r="BK151"/>
  <c r="BK150"/>
  <c r="J152"/>
  <c r="BI149"/>
  <c r="BH149"/>
  <c r="BG149"/>
  <c r="BF149"/>
  <c r="T149"/>
  <c r="R149"/>
  <c r="P149"/>
  <c r="BK149"/>
  <c r="J149"/>
  <c r="BE149"/>
  <c r="BI148"/>
  <c r="BH148"/>
  <c r="BG148"/>
  <c r="BF148"/>
  <c r="T148"/>
  <c r="R148"/>
  <c r="P148"/>
  <c r="BK148"/>
  <c r="J148"/>
  <c r="BE148"/>
  <c r="BI147"/>
  <c r="BH147"/>
  <c r="BG147"/>
  <c r="BF147"/>
  <c r="BE147"/>
  <c r="T147"/>
  <c r="R147"/>
  <c r="P147"/>
  <c r="BK147"/>
  <c r="J147"/>
  <c r="BI146"/>
  <c r="BH146"/>
  <c r="BG146"/>
  <c r="BF146"/>
  <c r="T146"/>
  <c r="R146"/>
  <c r="P146"/>
  <c r="BK146"/>
  <c r="J146"/>
  <c r="BE146"/>
  <c r="BI145"/>
  <c r="BH145"/>
  <c r="BG145"/>
  <c r="BF145"/>
  <c r="T145"/>
  <c r="R145"/>
  <c r="P145"/>
  <c r="BK145"/>
  <c r="J145"/>
  <c r="BE145"/>
  <c r="BI144"/>
  <c r="BH144"/>
  <c r="BG144"/>
  <c r="BF144"/>
  <c r="T144"/>
  <c r="R144"/>
  <c r="P144"/>
  <c r="BK144"/>
  <c r="J144"/>
  <c r="BE144"/>
  <c r="BI143"/>
  <c r="BH143"/>
  <c r="BG143"/>
  <c r="BF143"/>
  <c r="BE143"/>
  <c r="T143"/>
  <c r="R143"/>
  <c r="P143"/>
  <c r="BK143"/>
  <c r="J143"/>
  <c r="BI142"/>
  <c r="BH142"/>
  <c r="BG142"/>
  <c r="BF142"/>
  <c r="T142"/>
  <c r="R142"/>
  <c r="P142"/>
  <c r="BK142"/>
  <c r="J142"/>
  <c r="BE142"/>
  <c r="BI141"/>
  <c r="BH141"/>
  <c r="BG141"/>
  <c r="BF141"/>
  <c r="BE141"/>
  <c r="T141"/>
  <c r="R141"/>
  <c r="P141"/>
  <c r="BK141"/>
  <c r="J141"/>
  <c r="BI140"/>
  <c r="BH140"/>
  <c r="BG140"/>
  <c r="BF140"/>
  <c r="T140"/>
  <c r="R140"/>
  <c r="P140"/>
  <c r="BK140"/>
  <c r="J140"/>
  <c r="BE140"/>
  <c r="BI138"/>
  <c r="BH138"/>
  <c r="BG138"/>
  <c r="BF138"/>
  <c r="BE138"/>
  <c r="T138"/>
  <c r="R138"/>
  <c r="P138"/>
  <c r="BK138"/>
  <c r="J138"/>
  <c r="BI136"/>
  <c r="BH136"/>
  <c r="BG136"/>
  <c r="BF136"/>
  <c r="T136"/>
  <c r="R136"/>
  <c r="P136"/>
  <c r="BK136"/>
  <c r="J136"/>
  <c r="BE136"/>
  <c r="BI134"/>
  <c r="BH134"/>
  <c r="BG134"/>
  <c r="BF134"/>
  <c r="T134"/>
  <c r="R134"/>
  <c r="P134"/>
  <c r="BK134"/>
  <c r="J134"/>
  <c r="BE134"/>
  <c r="BI132"/>
  <c r="BH132"/>
  <c r="BG132"/>
  <c r="BF132"/>
  <c r="T132"/>
  <c r="R132"/>
  <c r="P132"/>
  <c r="BK132"/>
  <c r="J132"/>
  <c r="BE132"/>
  <c r="BI129"/>
  <c r="BH129"/>
  <c r="BG129"/>
  <c r="BF129"/>
  <c r="BE129"/>
  <c r="T129"/>
  <c r="R129"/>
  <c r="P129"/>
  <c r="BK129"/>
  <c r="J129"/>
  <c r="BI127"/>
  <c r="BH127"/>
  <c r="BG127"/>
  <c r="BF127"/>
  <c r="T127"/>
  <c r="R127"/>
  <c r="P127"/>
  <c r="BK127"/>
  <c r="J127"/>
  <c r="BE127"/>
  <c r="BI124"/>
  <c r="BH124"/>
  <c r="BG124"/>
  <c r="BF124"/>
  <c r="BE124"/>
  <c r="T124"/>
  <c r="R124"/>
  <c r="P124"/>
  <c r="BK124"/>
  <c r="J124"/>
  <c r="BI122"/>
  <c r="BH122"/>
  <c r="BG122"/>
  <c r="BF122"/>
  <c r="T122"/>
  <c r="R122"/>
  <c r="R116"/>
  <c r="P122"/>
  <c r="BK122"/>
  <c r="J122"/>
  <c r="BE122"/>
  <c r="BI119"/>
  <c r="BH119"/>
  <c r="BG119"/>
  <c r="BF119"/>
  <c r="T119"/>
  <c r="R119"/>
  <c r="P119"/>
  <c r="BK119"/>
  <c r="J119"/>
  <c r="BE119"/>
  <c r="BI117"/>
  <c r="BH117"/>
  <c r="BG117"/>
  <c r="BF117"/>
  <c r="T117"/>
  <c r="R117"/>
  <c r="P117"/>
  <c r="BK117"/>
  <c r="BK116"/>
  <c r="J116"/>
  <c r="J61"/>
  <c r="J117"/>
  <c r="BE117"/>
  <c r="BI114"/>
  <c r="BH114"/>
  <c r="BG114"/>
  <c r="BF114"/>
  <c r="BE114"/>
  <c r="T114"/>
  <c r="R114"/>
  <c r="P114"/>
  <c r="BK114"/>
  <c r="J114"/>
  <c r="BI112"/>
  <c r="F34"/>
  <c r="BD60" i="1"/>
  <c r="BH112" i="9"/>
  <c r="BG112"/>
  <c r="BF112"/>
  <c r="BE112"/>
  <c r="T112"/>
  <c r="T109"/>
  <c r="R112"/>
  <c r="P112"/>
  <c r="BK112"/>
  <c r="J112"/>
  <c r="BI110"/>
  <c r="BH110"/>
  <c r="BG110"/>
  <c r="F32"/>
  <c r="BB60" i="1"/>
  <c r="BF110" i="9"/>
  <c r="BE110"/>
  <c r="T110"/>
  <c r="R110"/>
  <c r="R109"/>
  <c r="P110"/>
  <c r="BK110"/>
  <c r="J110"/>
  <c r="BI108"/>
  <c r="BH108"/>
  <c r="BG108"/>
  <c r="BF108"/>
  <c r="T108"/>
  <c r="T107"/>
  <c r="R108"/>
  <c r="P108"/>
  <c r="P107"/>
  <c r="BK108"/>
  <c r="J108"/>
  <c r="BE108"/>
  <c r="BI105"/>
  <c r="BH105"/>
  <c r="BG105"/>
  <c r="BF105"/>
  <c r="T105"/>
  <c r="R105"/>
  <c r="P105"/>
  <c r="BK105"/>
  <c r="J105"/>
  <c r="BE105"/>
  <c r="BI103"/>
  <c r="BH103"/>
  <c r="BG103"/>
  <c r="BF103"/>
  <c r="BE103"/>
  <c r="T103"/>
  <c r="R103"/>
  <c r="P103"/>
  <c r="BK103"/>
  <c r="J103"/>
  <c r="BI101"/>
  <c r="BH101"/>
  <c r="BG101"/>
  <c r="BF101"/>
  <c r="T101"/>
  <c r="R101"/>
  <c r="P101"/>
  <c r="BK101"/>
  <c r="J101"/>
  <c r="BE101"/>
  <c r="BI99"/>
  <c r="BH99"/>
  <c r="BG99"/>
  <c r="BF99"/>
  <c r="BE99"/>
  <c r="T99"/>
  <c r="R99"/>
  <c r="P99"/>
  <c r="BK99"/>
  <c r="J99"/>
  <c r="BI98"/>
  <c r="BH98"/>
  <c r="BG98"/>
  <c r="BF98"/>
  <c r="T98"/>
  <c r="R98"/>
  <c r="P98"/>
  <c r="BK98"/>
  <c r="J98"/>
  <c r="BE98"/>
  <c r="BI96"/>
  <c r="BH96"/>
  <c r="BG96"/>
  <c r="BF96"/>
  <c r="BE96"/>
  <c r="T96"/>
  <c r="R96"/>
  <c r="P96"/>
  <c r="BK96"/>
  <c r="J96"/>
  <c r="BI94"/>
  <c r="BH94"/>
  <c r="BG94"/>
  <c r="BF94"/>
  <c r="T94"/>
  <c r="R94"/>
  <c r="P94"/>
  <c r="BK94"/>
  <c r="J94"/>
  <c r="BE94"/>
  <c r="BI92"/>
  <c r="BH92"/>
  <c r="BG92"/>
  <c r="BF92"/>
  <c r="BE92"/>
  <c r="T92"/>
  <c r="R92"/>
  <c r="P92"/>
  <c r="BK92"/>
  <c r="J92"/>
  <c r="BI90"/>
  <c r="BH90"/>
  <c r="BG90"/>
  <c r="BF90"/>
  <c r="T90"/>
  <c r="R90"/>
  <c r="P90"/>
  <c r="BK90"/>
  <c r="J90"/>
  <c r="BE90"/>
  <c r="BI88"/>
  <c r="BH88"/>
  <c r="BG88"/>
  <c r="BF88"/>
  <c r="BE88"/>
  <c r="T88"/>
  <c r="R88"/>
  <c r="P88"/>
  <c r="P85"/>
  <c r="BK88"/>
  <c r="J88"/>
  <c r="BI86"/>
  <c r="BH86"/>
  <c r="BG86"/>
  <c r="BF86"/>
  <c r="T86"/>
  <c r="T85"/>
  <c r="R86"/>
  <c r="P86"/>
  <c r="BK86"/>
  <c r="J86"/>
  <c r="BE86"/>
  <c r="E18"/>
  <c r="F80"/>
  <c r="J79"/>
  <c r="F79"/>
  <c r="F77"/>
  <c r="E75"/>
  <c r="E7"/>
  <c r="E73"/>
  <c r="J51"/>
  <c r="F51"/>
  <c r="F49"/>
  <c r="E47"/>
  <c r="E45"/>
  <c r="J18"/>
  <c r="F52"/>
  <c r="J17"/>
  <c r="J12"/>
  <c r="J77"/>
  <c r="P428" i="8"/>
  <c r="BK428"/>
  <c r="J428"/>
  <c r="J77"/>
  <c r="BK423"/>
  <c r="J423"/>
  <c r="J76"/>
  <c r="R342"/>
  <c r="T316"/>
  <c r="P316"/>
  <c r="R296"/>
  <c r="P274"/>
  <c r="J274"/>
  <c r="J67"/>
  <c r="AY59" i="1"/>
  <c r="AX59"/>
  <c r="BI431" i="8"/>
  <c r="BH431"/>
  <c r="BG431"/>
  <c r="BF431"/>
  <c r="BE431"/>
  <c r="T431"/>
  <c r="R431"/>
  <c r="P431"/>
  <c r="BK431"/>
  <c r="J431"/>
  <c r="BI429"/>
  <c r="BH429"/>
  <c r="BG429"/>
  <c r="BF429"/>
  <c r="BE429"/>
  <c r="T429"/>
  <c r="T428"/>
  <c r="R429"/>
  <c r="R428"/>
  <c r="P429"/>
  <c r="BK429"/>
  <c r="J429"/>
  <c r="BI425"/>
  <c r="BH425"/>
  <c r="BG425"/>
  <c r="BF425"/>
  <c r="T425"/>
  <c r="T423"/>
  <c r="R425"/>
  <c r="R423"/>
  <c r="P425"/>
  <c r="BK425"/>
  <c r="J425"/>
  <c r="BE425"/>
  <c r="BI424"/>
  <c r="BH424"/>
  <c r="BG424"/>
  <c r="BF424"/>
  <c r="BE424"/>
  <c r="T424"/>
  <c r="R424"/>
  <c r="P424"/>
  <c r="P423"/>
  <c r="BK424"/>
  <c r="J424"/>
  <c r="BI420"/>
  <c r="BH420"/>
  <c r="BG420"/>
  <c r="BF420"/>
  <c r="T420"/>
  <c r="R420"/>
  <c r="P420"/>
  <c r="BK420"/>
  <c r="J420"/>
  <c r="BE420"/>
  <c r="BI418"/>
  <c r="BH418"/>
  <c r="BG418"/>
  <c r="BF418"/>
  <c r="BE418"/>
  <c r="T418"/>
  <c r="R418"/>
  <c r="P418"/>
  <c r="BK418"/>
  <c r="J418"/>
  <c r="BI414"/>
  <c r="BH414"/>
  <c r="BG414"/>
  <c r="BF414"/>
  <c r="T414"/>
  <c r="R414"/>
  <c r="P414"/>
  <c r="BK414"/>
  <c r="J414"/>
  <c r="BE414"/>
  <c r="BI411"/>
  <c r="BH411"/>
  <c r="BG411"/>
  <c r="BF411"/>
  <c r="BE411"/>
  <c r="T411"/>
  <c r="R411"/>
  <c r="P411"/>
  <c r="P409"/>
  <c r="BK411"/>
  <c r="J411"/>
  <c r="BI410"/>
  <c r="BH410"/>
  <c r="BG410"/>
  <c r="BF410"/>
  <c r="T410"/>
  <c r="T409"/>
  <c r="R410"/>
  <c r="P410"/>
  <c r="BK410"/>
  <c r="BK409"/>
  <c r="J409"/>
  <c r="J75"/>
  <c r="J410"/>
  <c r="BE410"/>
  <c r="BI406"/>
  <c r="BH406"/>
  <c r="BG406"/>
  <c r="BF406"/>
  <c r="T406"/>
  <c r="R406"/>
  <c r="P406"/>
  <c r="BK406"/>
  <c r="J406"/>
  <c r="BE406"/>
  <c r="BI404"/>
  <c r="BH404"/>
  <c r="BG404"/>
  <c r="BF404"/>
  <c r="T404"/>
  <c r="R404"/>
  <c r="P404"/>
  <c r="BK404"/>
  <c r="J404"/>
  <c r="BE404"/>
  <c r="BI402"/>
  <c r="BH402"/>
  <c r="BG402"/>
  <c r="BF402"/>
  <c r="T402"/>
  <c r="R402"/>
  <c r="P402"/>
  <c r="BK402"/>
  <c r="J402"/>
  <c r="BE402"/>
  <c r="BI400"/>
  <c r="BH400"/>
  <c r="BG400"/>
  <c r="BF400"/>
  <c r="T400"/>
  <c r="R400"/>
  <c r="P400"/>
  <c r="BK400"/>
  <c r="J400"/>
  <c r="BE400"/>
  <c r="BI398"/>
  <c r="BH398"/>
  <c r="BG398"/>
  <c r="BF398"/>
  <c r="T398"/>
  <c r="R398"/>
  <c r="P398"/>
  <c r="BK398"/>
  <c r="J398"/>
  <c r="BE398"/>
  <c r="BI396"/>
  <c r="BH396"/>
  <c r="BG396"/>
  <c r="BF396"/>
  <c r="BE396"/>
  <c r="T396"/>
  <c r="R396"/>
  <c r="P396"/>
  <c r="BK396"/>
  <c r="J396"/>
  <c r="BI394"/>
  <c r="BH394"/>
  <c r="BG394"/>
  <c r="BF394"/>
  <c r="T394"/>
  <c r="R394"/>
  <c r="P394"/>
  <c r="BK394"/>
  <c r="J394"/>
  <c r="BE394"/>
  <c r="BI392"/>
  <c r="BH392"/>
  <c r="BG392"/>
  <c r="BF392"/>
  <c r="BE392"/>
  <c r="T392"/>
  <c r="R392"/>
  <c r="P392"/>
  <c r="BK392"/>
  <c r="J392"/>
  <c r="BI390"/>
  <c r="BH390"/>
  <c r="BG390"/>
  <c r="BF390"/>
  <c r="T390"/>
  <c r="R390"/>
  <c r="P390"/>
  <c r="BK390"/>
  <c r="J390"/>
  <c r="BE390"/>
  <c r="BI389"/>
  <c r="BH389"/>
  <c r="BG389"/>
  <c r="BF389"/>
  <c r="T389"/>
  <c r="R389"/>
  <c r="P389"/>
  <c r="BK389"/>
  <c r="J389"/>
  <c r="BE389"/>
  <c r="BI387"/>
  <c r="BH387"/>
  <c r="BG387"/>
  <c r="BF387"/>
  <c r="T387"/>
  <c r="R387"/>
  <c r="P387"/>
  <c r="BK387"/>
  <c r="J387"/>
  <c r="BE387"/>
  <c r="BI385"/>
  <c r="BH385"/>
  <c r="BG385"/>
  <c r="BF385"/>
  <c r="T385"/>
  <c r="R385"/>
  <c r="P385"/>
  <c r="BK385"/>
  <c r="J385"/>
  <c r="BE385"/>
  <c r="BI384"/>
  <c r="BH384"/>
  <c r="BG384"/>
  <c r="BF384"/>
  <c r="T384"/>
  <c r="R384"/>
  <c r="P384"/>
  <c r="BK384"/>
  <c r="J384"/>
  <c r="BE384"/>
  <c r="BI381"/>
  <c r="BH381"/>
  <c r="BG381"/>
  <c r="BF381"/>
  <c r="BE381"/>
  <c r="T381"/>
  <c r="R381"/>
  <c r="P381"/>
  <c r="BK381"/>
  <c r="J381"/>
  <c r="BI379"/>
  <c r="BH379"/>
  <c r="BG379"/>
  <c r="BF379"/>
  <c r="T379"/>
  <c r="R379"/>
  <c r="P379"/>
  <c r="BK379"/>
  <c r="J379"/>
  <c r="BE379"/>
  <c r="BI377"/>
  <c r="BH377"/>
  <c r="BG377"/>
  <c r="BF377"/>
  <c r="BE377"/>
  <c r="T377"/>
  <c r="R377"/>
  <c r="P377"/>
  <c r="BK377"/>
  <c r="J377"/>
  <c r="BI375"/>
  <c r="BH375"/>
  <c r="BG375"/>
  <c r="BF375"/>
  <c r="T375"/>
  <c r="R375"/>
  <c r="P375"/>
  <c r="BK375"/>
  <c r="J375"/>
  <c r="BE375"/>
  <c r="BI372"/>
  <c r="BH372"/>
  <c r="BG372"/>
  <c r="BF372"/>
  <c r="T372"/>
  <c r="R372"/>
  <c r="P372"/>
  <c r="BK372"/>
  <c r="J372"/>
  <c r="BE372"/>
  <c r="BI370"/>
  <c r="BH370"/>
  <c r="BG370"/>
  <c r="BF370"/>
  <c r="T370"/>
  <c r="R370"/>
  <c r="P370"/>
  <c r="BK370"/>
  <c r="J370"/>
  <c r="BE370"/>
  <c r="BI369"/>
  <c r="BH369"/>
  <c r="BG369"/>
  <c r="BF369"/>
  <c r="T369"/>
  <c r="R369"/>
  <c r="P369"/>
  <c r="BK369"/>
  <c r="J369"/>
  <c r="BE369"/>
  <c r="BI368"/>
  <c r="BH368"/>
  <c r="BG368"/>
  <c r="BF368"/>
  <c r="T368"/>
  <c r="R368"/>
  <c r="P368"/>
  <c r="BK368"/>
  <c r="J368"/>
  <c r="BE368"/>
  <c r="BI367"/>
  <c r="BH367"/>
  <c r="BG367"/>
  <c r="BF367"/>
  <c r="BE367"/>
  <c r="T367"/>
  <c r="R367"/>
  <c r="P367"/>
  <c r="BK367"/>
  <c r="J367"/>
  <c r="BI365"/>
  <c r="BH365"/>
  <c r="BG365"/>
  <c r="BF365"/>
  <c r="T365"/>
  <c r="R365"/>
  <c r="P365"/>
  <c r="BK365"/>
  <c r="J365"/>
  <c r="BE365"/>
  <c r="BI364"/>
  <c r="BH364"/>
  <c r="BG364"/>
  <c r="BF364"/>
  <c r="BE364"/>
  <c r="T364"/>
  <c r="R364"/>
  <c r="P364"/>
  <c r="BK364"/>
  <c r="J364"/>
  <c r="BI363"/>
  <c r="BH363"/>
  <c r="BG363"/>
  <c r="BF363"/>
  <c r="T363"/>
  <c r="R363"/>
  <c r="P363"/>
  <c r="BK363"/>
  <c r="J363"/>
  <c r="BE363"/>
  <c r="BI361"/>
  <c r="BH361"/>
  <c r="BG361"/>
  <c r="BF361"/>
  <c r="T361"/>
  <c r="R361"/>
  <c r="P361"/>
  <c r="BK361"/>
  <c r="J361"/>
  <c r="BE361"/>
  <c r="BI360"/>
  <c r="BH360"/>
  <c r="BG360"/>
  <c r="BF360"/>
  <c r="T360"/>
  <c r="R360"/>
  <c r="P360"/>
  <c r="BK360"/>
  <c r="J360"/>
  <c r="BE360"/>
  <c r="BI359"/>
  <c r="BH359"/>
  <c r="BG359"/>
  <c r="BF359"/>
  <c r="T359"/>
  <c r="R359"/>
  <c r="P359"/>
  <c r="BK359"/>
  <c r="J359"/>
  <c r="BE359"/>
  <c r="BI358"/>
  <c r="BH358"/>
  <c r="BG358"/>
  <c r="BF358"/>
  <c r="T358"/>
  <c r="R358"/>
  <c r="P358"/>
  <c r="BK358"/>
  <c r="J358"/>
  <c r="BE358"/>
  <c r="BI355"/>
  <c r="BH355"/>
  <c r="BG355"/>
  <c r="BF355"/>
  <c r="BE355"/>
  <c r="T355"/>
  <c r="R355"/>
  <c r="P355"/>
  <c r="BK355"/>
  <c r="J355"/>
  <c r="BI352"/>
  <c r="BH352"/>
  <c r="BG352"/>
  <c r="BF352"/>
  <c r="T352"/>
  <c r="R352"/>
  <c r="P352"/>
  <c r="BK352"/>
  <c r="J352"/>
  <c r="BE352"/>
  <c r="BI350"/>
  <c r="BH350"/>
  <c r="BG350"/>
  <c r="BF350"/>
  <c r="BE350"/>
  <c r="T350"/>
  <c r="R350"/>
  <c r="P350"/>
  <c r="BK350"/>
  <c r="J350"/>
  <c r="BI347"/>
  <c r="BH347"/>
  <c r="BG347"/>
  <c r="BF347"/>
  <c r="T347"/>
  <c r="T342"/>
  <c r="R347"/>
  <c r="P347"/>
  <c r="BK347"/>
  <c r="BK342"/>
  <c r="J342"/>
  <c r="J72"/>
  <c r="J347"/>
  <c r="BE347"/>
  <c r="BI343"/>
  <c r="BH343"/>
  <c r="BG343"/>
  <c r="BF343"/>
  <c r="T343"/>
  <c r="R343"/>
  <c r="P343"/>
  <c r="P342"/>
  <c r="BK343"/>
  <c r="J343"/>
  <c r="BE343"/>
  <c r="BI339"/>
  <c r="BH339"/>
  <c r="BG339"/>
  <c r="BF339"/>
  <c r="BE339"/>
  <c r="T339"/>
  <c r="R339"/>
  <c r="P339"/>
  <c r="BK339"/>
  <c r="J339"/>
  <c r="BI336"/>
  <c r="BH336"/>
  <c r="BG336"/>
  <c r="BF336"/>
  <c r="BE336"/>
  <c r="T336"/>
  <c r="R336"/>
  <c r="P336"/>
  <c r="BK336"/>
  <c r="J336"/>
  <c r="BI335"/>
  <c r="BH335"/>
  <c r="BG335"/>
  <c r="BF335"/>
  <c r="BE335"/>
  <c r="T335"/>
  <c r="R335"/>
  <c r="P335"/>
  <c r="BK335"/>
  <c r="J335"/>
  <c r="BI332"/>
  <c r="BH332"/>
  <c r="BG332"/>
  <c r="BF332"/>
  <c r="BE332"/>
  <c r="T332"/>
  <c r="R332"/>
  <c r="P332"/>
  <c r="BK332"/>
  <c r="J332"/>
  <c r="BI329"/>
  <c r="BH329"/>
  <c r="BG329"/>
  <c r="BF329"/>
  <c r="BE329"/>
  <c r="T329"/>
  <c r="R329"/>
  <c r="P329"/>
  <c r="BK329"/>
  <c r="J329"/>
  <c r="BI326"/>
  <c r="BH326"/>
  <c r="BG326"/>
  <c r="BF326"/>
  <c r="BE326"/>
  <c r="T326"/>
  <c r="R326"/>
  <c r="P326"/>
  <c r="BK326"/>
  <c r="J326"/>
  <c r="BI323"/>
  <c r="BH323"/>
  <c r="BG323"/>
  <c r="BF323"/>
  <c r="BE323"/>
  <c r="T323"/>
  <c r="R323"/>
  <c r="P323"/>
  <c r="BK323"/>
  <c r="J323"/>
  <c r="BI320"/>
  <c r="BH320"/>
  <c r="BG320"/>
  <c r="BF320"/>
  <c r="BE320"/>
  <c r="T320"/>
  <c r="R320"/>
  <c r="P320"/>
  <c r="BK320"/>
  <c r="J320"/>
  <c r="BI317"/>
  <c r="BH317"/>
  <c r="BG317"/>
  <c r="BF317"/>
  <c r="BE317"/>
  <c r="T317"/>
  <c r="R317"/>
  <c r="P317"/>
  <c r="BK317"/>
  <c r="BK316"/>
  <c r="J316"/>
  <c r="J71"/>
  <c r="J317"/>
  <c r="BI315"/>
  <c r="BH315"/>
  <c r="BG315"/>
  <c r="BF315"/>
  <c r="T315"/>
  <c r="R315"/>
  <c r="P315"/>
  <c r="BK315"/>
  <c r="J315"/>
  <c r="BE315"/>
  <c r="BI313"/>
  <c r="BH313"/>
  <c r="BG313"/>
  <c r="BF313"/>
  <c r="T313"/>
  <c r="R313"/>
  <c r="P313"/>
  <c r="BK313"/>
  <c r="J313"/>
  <c r="BE313"/>
  <c r="BI308"/>
  <c r="BH308"/>
  <c r="BG308"/>
  <c r="BF308"/>
  <c r="BE308"/>
  <c r="T308"/>
  <c r="R308"/>
  <c r="P308"/>
  <c r="BK308"/>
  <c r="J308"/>
  <c r="BI305"/>
  <c r="BH305"/>
  <c r="BG305"/>
  <c r="BF305"/>
  <c r="T305"/>
  <c r="R305"/>
  <c r="R299"/>
  <c r="P305"/>
  <c r="BK305"/>
  <c r="J305"/>
  <c r="BE305"/>
  <c r="BI300"/>
  <c r="BH300"/>
  <c r="BG300"/>
  <c r="BF300"/>
  <c r="BE300"/>
  <c r="T300"/>
  <c r="R300"/>
  <c r="P300"/>
  <c r="P299"/>
  <c r="P298"/>
  <c r="BK300"/>
  <c r="BK299"/>
  <c r="J300"/>
  <c r="BI297"/>
  <c r="BH297"/>
  <c r="BG297"/>
  <c r="BF297"/>
  <c r="T297"/>
  <c r="T296"/>
  <c r="R297"/>
  <c r="P297"/>
  <c r="P296"/>
  <c r="BK297"/>
  <c r="BK296"/>
  <c r="J296"/>
  <c r="J68"/>
  <c r="J297"/>
  <c r="BE297"/>
  <c r="BI295"/>
  <c r="BH295"/>
  <c r="BG295"/>
  <c r="BF295"/>
  <c r="BE295"/>
  <c r="T295"/>
  <c r="R295"/>
  <c r="P295"/>
  <c r="BK295"/>
  <c r="J295"/>
  <c r="BI294"/>
  <c r="BH294"/>
  <c r="BG294"/>
  <c r="BF294"/>
  <c r="BE294"/>
  <c r="T294"/>
  <c r="R294"/>
  <c r="P294"/>
  <c r="BK294"/>
  <c r="J294"/>
  <c r="BI293"/>
  <c r="BH293"/>
  <c r="BG293"/>
  <c r="BF293"/>
  <c r="BE293"/>
  <c r="T293"/>
  <c r="R293"/>
  <c r="P293"/>
  <c r="BK293"/>
  <c r="J293"/>
  <c r="BI292"/>
  <c r="BH292"/>
  <c r="BG292"/>
  <c r="BF292"/>
  <c r="BE292"/>
  <c r="T292"/>
  <c r="R292"/>
  <c r="P292"/>
  <c r="BK292"/>
  <c r="J292"/>
  <c r="BI291"/>
  <c r="BH291"/>
  <c r="BG291"/>
  <c r="BF291"/>
  <c r="BE291"/>
  <c r="T291"/>
  <c r="R291"/>
  <c r="P291"/>
  <c r="BK291"/>
  <c r="J291"/>
  <c r="BI287"/>
  <c r="BH287"/>
  <c r="BG287"/>
  <c r="BF287"/>
  <c r="BE287"/>
  <c r="T287"/>
  <c r="R287"/>
  <c r="P287"/>
  <c r="BK287"/>
  <c r="J287"/>
  <c r="BI284"/>
  <c r="BH284"/>
  <c r="BG284"/>
  <c r="BF284"/>
  <c r="BE284"/>
  <c r="T284"/>
  <c r="R284"/>
  <c r="P284"/>
  <c r="BK284"/>
  <c r="J284"/>
  <c r="BI281"/>
  <c r="BH281"/>
  <c r="BG281"/>
  <c r="BF281"/>
  <c r="BE281"/>
  <c r="T281"/>
  <c r="R281"/>
  <c r="P281"/>
  <c r="BK281"/>
  <c r="J281"/>
  <c r="BI278"/>
  <c r="BH278"/>
  <c r="BG278"/>
  <c r="BF278"/>
  <c r="BE278"/>
  <c r="T278"/>
  <c r="T274"/>
  <c r="R278"/>
  <c r="P278"/>
  <c r="BK278"/>
  <c r="J278"/>
  <c r="BI275"/>
  <c r="BH275"/>
  <c r="BG275"/>
  <c r="BF275"/>
  <c r="BE275"/>
  <c r="T275"/>
  <c r="R275"/>
  <c r="P275"/>
  <c r="BK275"/>
  <c r="BK274"/>
  <c r="J275"/>
  <c r="BI271"/>
  <c r="BH271"/>
  <c r="BG271"/>
  <c r="BF271"/>
  <c r="T271"/>
  <c r="R271"/>
  <c r="P271"/>
  <c r="BK271"/>
  <c r="J271"/>
  <c r="BE271"/>
  <c r="BI268"/>
  <c r="BH268"/>
  <c r="BG268"/>
  <c r="BF268"/>
  <c r="T268"/>
  <c r="R268"/>
  <c r="P268"/>
  <c r="BK268"/>
  <c r="J268"/>
  <c r="BE268"/>
  <c r="BI265"/>
  <c r="BH265"/>
  <c r="BG265"/>
  <c r="BF265"/>
  <c r="BE265"/>
  <c r="T265"/>
  <c r="R265"/>
  <c r="P265"/>
  <c r="BK265"/>
  <c r="J265"/>
  <c r="BI264"/>
  <c r="BH264"/>
  <c r="BG264"/>
  <c r="BF264"/>
  <c r="T264"/>
  <c r="R264"/>
  <c r="P264"/>
  <c r="BK264"/>
  <c r="J264"/>
  <c r="BE264"/>
  <c r="BI261"/>
  <c r="BH261"/>
  <c r="BG261"/>
  <c r="BF261"/>
  <c r="BE261"/>
  <c r="T261"/>
  <c r="R261"/>
  <c r="P261"/>
  <c r="BK261"/>
  <c r="J261"/>
  <c r="BI258"/>
  <c r="BH258"/>
  <c r="BG258"/>
  <c r="BF258"/>
  <c r="T258"/>
  <c r="R258"/>
  <c r="P258"/>
  <c r="BK258"/>
  <c r="J258"/>
  <c r="BE258"/>
  <c r="BI255"/>
  <c r="BH255"/>
  <c r="BG255"/>
  <c r="BF255"/>
  <c r="T255"/>
  <c r="R255"/>
  <c r="P255"/>
  <c r="BK255"/>
  <c r="J255"/>
  <c r="BE255"/>
  <c r="BI252"/>
  <c r="BH252"/>
  <c r="BG252"/>
  <c r="BF252"/>
  <c r="T252"/>
  <c r="R252"/>
  <c r="P252"/>
  <c r="BK252"/>
  <c r="J252"/>
  <c r="BE252"/>
  <c r="BI251"/>
  <c r="BH251"/>
  <c r="BG251"/>
  <c r="BF251"/>
  <c r="T251"/>
  <c r="R251"/>
  <c r="P251"/>
  <c r="BK251"/>
  <c r="J251"/>
  <c r="BE251"/>
  <c r="BI248"/>
  <c r="BH248"/>
  <c r="BG248"/>
  <c r="BF248"/>
  <c r="T248"/>
  <c r="R248"/>
  <c r="P248"/>
  <c r="BK248"/>
  <c r="J248"/>
  <c r="BE248"/>
  <c r="BI245"/>
  <c r="BH245"/>
  <c r="BG245"/>
  <c r="BF245"/>
  <c r="BE245"/>
  <c r="T245"/>
  <c r="R245"/>
  <c r="P245"/>
  <c r="BK245"/>
  <c r="J245"/>
  <c r="BI242"/>
  <c r="BH242"/>
  <c r="BG242"/>
  <c r="BF242"/>
  <c r="T242"/>
  <c r="R242"/>
  <c r="P242"/>
  <c r="BK242"/>
  <c r="J242"/>
  <c r="BE242"/>
  <c r="BI241"/>
  <c r="BH241"/>
  <c r="BG241"/>
  <c r="BF241"/>
  <c r="BE241"/>
  <c r="T241"/>
  <c r="R241"/>
  <c r="P241"/>
  <c r="BK241"/>
  <c r="J241"/>
  <c r="BI238"/>
  <c r="BH238"/>
  <c r="BG238"/>
  <c r="BF238"/>
  <c r="T238"/>
  <c r="R238"/>
  <c r="P238"/>
  <c r="BK238"/>
  <c r="J238"/>
  <c r="BE238"/>
  <c r="BI237"/>
  <c r="BH237"/>
  <c r="BG237"/>
  <c r="BF237"/>
  <c r="T237"/>
  <c r="R237"/>
  <c r="P237"/>
  <c r="BK237"/>
  <c r="J237"/>
  <c r="BE237"/>
  <c r="BI236"/>
  <c r="BH236"/>
  <c r="BG236"/>
  <c r="BF236"/>
  <c r="T236"/>
  <c r="R236"/>
  <c r="P236"/>
  <c r="BK236"/>
  <c r="J236"/>
  <c r="BE236"/>
  <c r="BI233"/>
  <c r="BH233"/>
  <c r="BG233"/>
  <c r="BF233"/>
  <c r="T233"/>
  <c r="R233"/>
  <c r="P233"/>
  <c r="BK233"/>
  <c r="J233"/>
  <c r="BE233"/>
  <c r="BI232"/>
  <c r="BH232"/>
  <c r="BG232"/>
  <c r="BF232"/>
  <c r="T232"/>
  <c r="R232"/>
  <c r="P232"/>
  <c r="BK232"/>
  <c r="J232"/>
  <c r="BE232"/>
  <c r="BI229"/>
  <c r="BH229"/>
  <c r="BG229"/>
  <c r="BF229"/>
  <c r="BE229"/>
  <c r="T229"/>
  <c r="R229"/>
  <c r="P229"/>
  <c r="BK229"/>
  <c r="J229"/>
  <c r="BI228"/>
  <c r="BH228"/>
  <c r="BG228"/>
  <c r="BF228"/>
  <c r="T228"/>
  <c r="R228"/>
  <c r="P228"/>
  <c r="BK228"/>
  <c r="J228"/>
  <c r="BE228"/>
  <c r="BI227"/>
  <c r="BH227"/>
  <c r="BG227"/>
  <c r="BF227"/>
  <c r="BE227"/>
  <c r="T227"/>
  <c r="R227"/>
  <c r="P227"/>
  <c r="BK227"/>
  <c r="J227"/>
  <c r="BI224"/>
  <c r="BH224"/>
  <c r="BG224"/>
  <c r="BF224"/>
  <c r="T224"/>
  <c r="R224"/>
  <c r="P224"/>
  <c r="BK224"/>
  <c r="J224"/>
  <c r="BE224"/>
  <c r="BI223"/>
  <c r="BH223"/>
  <c r="BG223"/>
  <c r="BF223"/>
  <c r="T223"/>
  <c r="R223"/>
  <c r="P223"/>
  <c r="BK223"/>
  <c r="J223"/>
  <c r="BE223"/>
  <c r="BI220"/>
  <c r="BH220"/>
  <c r="BG220"/>
  <c r="BF220"/>
  <c r="T220"/>
  <c r="R220"/>
  <c r="P220"/>
  <c r="BK220"/>
  <c r="J220"/>
  <c r="BE220"/>
  <c r="BI217"/>
  <c r="BH217"/>
  <c r="BG217"/>
  <c r="BF217"/>
  <c r="T217"/>
  <c r="R217"/>
  <c r="P217"/>
  <c r="BK217"/>
  <c r="J217"/>
  <c r="BE217"/>
  <c r="BI214"/>
  <c r="BH214"/>
  <c r="BG214"/>
  <c r="BF214"/>
  <c r="T214"/>
  <c r="R214"/>
  <c r="P214"/>
  <c r="BK214"/>
  <c r="J214"/>
  <c r="BE214"/>
  <c r="BI213"/>
  <c r="BH213"/>
  <c r="BG213"/>
  <c r="BF213"/>
  <c r="BE213"/>
  <c r="T213"/>
  <c r="R213"/>
  <c r="P213"/>
  <c r="BK213"/>
  <c r="J213"/>
  <c r="BI210"/>
  <c r="BH210"/>
  <c r="BG210"/>
  <c r="BF210"/>
  <c r="T210"/>
  <c r="R210"/>
  <c r="P210"/>
  <c r="BK210"/>
  <c r="J210"/>
  <c r="BE210"/>
  <c r="BI209"/>
  <c r="BH209"/>
  <c r="BG209"/>
  <c r="BF209"/>
  <c r="BE209"/>
  <c r="T209"/>
  <c r="R209"/>
  <c r="P209"/>
  <c r="BK209"/>
  <c r="J209"/>
  <c r="BI206"/>
  <c r="BH206"/>
  <c r="BG206"/>
  <c r="BF206"/>
  <c r="T206"/>
  <c r="R206"/>
  <c r="P206"/>
  <c r="BK206"/>
  <c r="J206"/>
  <c r="BE206"/>
  <c r="BI205"/>
  <c r="BH205"/>
  <c r="BG205"/>
  <c r="BF205"/>
  <c r="T205"/>
  <c r="R205"/>
  <c r="P205"/>
  <c r="BK205"/>
  <c r="J205"/>
  <c r="BE205"/>
  <c r="BI204"/>
  <c r="BH204"/>
  <c r="BG204"/>
  <c r="BF204"/>
  <c r="BE204"/>
  <c r="T204"/>
  <c r="R204"/>
  <c r="P204"/>
  <c r="BK204"/>
  <c r="J204"/>
  <c r="BI200"/>
  <c r="BH200"/>
  <c r="BG200"/>
  <c r="BF200"/>
  <c r="T200"/>
  <c r="R200"/>
  <c r="P200"/>
  <c r="BK200"/>
  <c r="J200"/>
  <c r="BE200"/>
  <c r="BI199"/>
  <c r="BH199"/>
  <c r="BG199"/>
  <c r="BF199"/>
  <c r="BE199"/>
  <c r="T199"/>
  <c r="R199"/>
  <c r="P199"/>
  <c r="BK199"/>
  <c r="J199"/>
  <c r="BI198"/>
  <c r="BH198"/>
  <c r="BG198"/>
  <c r="BF198"/>
  <c r="T198"/>
  <c r="R198"/>
  <c r="P198"/>
  <c r="BK198"/>
  <c r="J198"/>
  <c r="BE198"/>
  <c r="BI195"/>
  <c r="BH195"/>
  <c r="BG195"/>
  <c r="BF195"/>
  <c r="BE195"/>
  <c r="T195"/>
  <c r="R195"/>
  <c r="P195"/>
  <c r="BK195"/>
  <c r="J195"/>
  <c r="BI193"/>
  <c r="BH193"/>
  <c r="BG193"/>
  <c r="BF193"/>
  <c r="T193"/>
  <c r="R193"/>
  <c r="P193"/>
  <c r="BK193"/>
  <c r="J193"/>
  <c r="BE193"/>
  <c r="BI190"/>
  <c r="BH190"/>
  <c r="BG190"/>
  <c r="BF190"/>
  <c r="BE190"/>
  <c r="T190"/>
  <c r="R190"/>
  <c r="P190"/>
  <c r="BK190"/>
  <c r="J190"/>
  <c r="BI187"/>
  <c r="BH187"/>
  <c r="BG187"/>
  <c r="BF187"/>
  <c r="T187"/>
  <c r="R187"/>
  <c r="P187"/>
  <c r="BK187"/>
  <c r="J187"/>
  <c r="BE187"/>
  <c r="BI186"/>
  <c r="BH186"/>
  <c r="BG186"/>
  <c r="BF186"/>
  <c r="BE186"/>
  <c r="T186"/>
  <c r="R186"/>
  <c r="P186"/>
  <c r="BK186"/>
  <c r="J186"/>
  <c r="BI183"/>
  <c r="BH183"/>
  <c r="BG183"/>
  <c r="BF183"/>
  <c r="T183"/>
  <c r="R183"/>
  <c r="P183"/>
  <c r="BK183"/>
  <c r="J183"/>
  <c r="BE183"/>
  <c r="BI182"/>
  <c r="BH182"/>
  <c r="BG182"/>
  <c r="BF182"/>
  <c r="BE182"/>
  <c r="T182"/>
  <c r="R182"/>
  <c r="P182"/>
  <c r="BK182"/>
  <c r="J182"/>
  <c r="BI179"/>
  <c r="BH179"/>
  <c r="BG179"/>
  <c r="BF179"/>
  <c r="T179"/>
  <c r="R179"/>
  <c r="P179"/>
  <c r="BK179"/>
  <c r="J179"/>
  <c r="BE179"/>
  <c r="BI176"/>
  <c r="BH176"/>
  <c r="BG176"/>
  <c r="BF176"/>
  <c r="BE176"/>
  <c r="T176"/>
  <c r="R176"/>
  <c r="P176"/>
  <c r="BK176"/>
  <c r="J176"/>
  <c r="BI173"/>
  <c r="BH173"/>
  <c r="BG173"/>
  <c r="BF173"/>
  <c r="T173"/>
  <c r="R173"/>
  <c r="P173"/>
  <c r="BK173"/>
  <c r="J173"/>
  <c r="BE173"/>
  <c r="BI172"/>
  <c r="BH172"/>
  <c r="BG172"/>
  <c r="BF172"/>
  <c r="BE172"/>
  <c r="T172"/>
  <c r="R172"/>
  <c r="P172"/>
  <c r="BK172"/>
  <c r="J172"/>
  <c r="BI170"/>
  <c r="BH170"/>
  <c r="BG170"/>
  <c r="BF170"/>
  <c r="BE170"/>
  <c r="T170"/>
  <c r="R170"/>
  <c r="P170"/>
  <c r="BK170"/>
  <c r="J170"/>
  <c r="BI166"/>
  <c r="BH166"/>
  <c r="BG166"/>
  <c r="BF166"/>
  <c r="T166"/>
  <c r="T165"/>
  <c r="R166"/>
  <c r="R165"/>
  <c r="P166"/>
  <c r="P165"/>
  <c r="BK166"/>
  <c r="J166"/>
  <c r="BE166"/>
  <c r="BI162"/>
  <c r="BH162"/>
  <c r="BG162"/>
  <c r="BF162"/>
  <c r="BE162"/>
  <c r="T162"/>
  <c r="R162"/>
  <c r="P162"/>
  <c r="BK162"/>
  <c r="J162"/>
  <c r="BI159"/>
  <c r="BH159"/>
  <c r="BG159"/>
  <c r="BF159"/>
  <c r="T159"/>
  <c r="R159"/>
  <c r="P159"/>
  <c r="BK159"/>
  <c r="J159"/>
  <c r="BE159"/>
  <c r="BI155"/>
  <c r="BH155"/>
  <c r="BG155"/>
  <c r="BF155"/>
  <c r="BE155"/>
  <c r="T155"/>
  <c r="R155"/>
  <c r="R154"/>
  <c r="P155"/>
  <c r="P154"/>
  <c r="BK155"/>
  <c r="BK154"/>
  <c r="J154"/>
  <c r="J64"/>
  <c r="J155"/>
  <c r="BI151"/>
  <c r="BH151"/>
  <c r="BG151"/>
  <c r="BF151"/>
  <c r="BE151"/>
  <c r="T151"/>
  <c r="R151"/>
  <c r="P151"/>
  <c r="BK151"/>
  <c r="J151"/>
  <c r="BI148"/>
  <c r="BH148"/>
  <c r="BG148"/>
  <c r="BF148"/>
  <c r="T148"/>
  <c r="R148"/>
  <c r="P148"/>
  <c r="BK148"/>
  <c r="J148"/>
  <c r="BE148"/>
  <c r="BI145"/>
  <c r="BH145"/>
  <c r="BG145"/>
  <c r="BF145"/>
  <c r="BE145"/>
  <c r="T145"/>
  <c r="R145"/>
  <c r="P145"/>
  <c r="BK145"/>
  <c r="BK141"/>
  <c r="J141"/>
  <c r="J63"/>
  <c r="J145"/>
  <c r="BI142"/>
  <c r="BH142"/>
  <c r="BG142"/>
  <c r="BF142"/>
  <c r="T142"/>
  <c r="T141"/>
  <c r="R142"/>
  <c r="R141"/>
  <c r="P142"/>
  <c r="P141"/>
  <c r="BK142"/>
  <c r="J142"/>
  <c r="BE142"/>
  <c r="BI140"/>
  <c r="BH140"/>
  <c r="BG140"/>
  <c r="BF140"/>
  <c r="BE140"/>
  <c r="T140"/>
  <c r="R140"/>
  <c r="P140"/>
  <c r="BK140"/>
  <c r="J140"/>
  <c r="BI137"/>
  <c r="BH137"/>
  <c r="BG137"/>
  <c r="BF137"/>
  <c r="T137"/>
  <c r="R137"/>
  <c r="P137"/>
  <c r="BK137"/>
  <c r="J137"/>
  <c r="BE137"/>
  <c r="BI134"/>
  <c r="BH134"/>
  <c r="BG134"/>
  <c r="BF134"/>
  <c r="BE134"/>
  <c r="T134"/>
  <c r="R134"/>
  <c r="P134"/>
  <c r="BK134"/>
  <c r="J134"/>
  <c r="BI132"/>
  <c r="BH132"/>
  <c r="BG132"/>
  <c r="BF132"/>
  <c r="T132"/>
  <c r="R132"/>
  <c r="P132"/>
  <c r="BK132"/>
  <c r="J132"/>
  <c r="BE132"/>
  <c r="BI129"/>
  <c r="BH129"/>
  <c r="BG129"/>
  <c r="BF129"/>
  <c r="BE129"/>
  <c r="T129"/>
  <c r="R129"/>
  <c r="P129"/>
  <c r="BK129"/>
  <c r="J129"/>
  <c r="BI121"/>
  <c r="BH121"/>
  <c r="BG121"/>
  <c r="BF121"/>
  <c r="T121"/>
  <c r="R121"/>
  <c r="P121"/>
  <c r="BK121"/>
  <c r="J121"/>
  <c r="BE121"/>
  <c r="BI117"/>
  <c r="BH117"/>
  <c r="BG117"/>
  <c r="BF117"/>
  <c r="BE117"/>
  <c r="T117"/>
  <c r="R117"/>
  <c r="P117"/>
  <c r="BK117"/>
  <c r="J117"/>
  <c r="BI114"/>
  <c r="BH114"/>
  <c r="BG114"/>
  <c r="BF114"/>
  <c r="T114"/>
  <c r="R114"/>
  <c r="P114"/>
  <c r="BK114"/>
  <c r="J114"/>
  <c r="BE114"/>
  <c r="BI111"/>
  <c r="BH111"/>
  <c r="BG111"/>
  <c r="BF111"/>
  <c r="BE111"/>
  <c r="T111"/>
  <c r="R111"/>
  <c r="P111"/>
  <c r="BK111"/>
  <c r="J111"/>
  <c r="BI108"/>
  <c r="BH108"/>
  <c r="BG108"/>
  <c r="BF108"/>
  <c r="T108"/>
  <c r="R108"/>
  <c r="P108"/>
  <c r="BK108"/>
  <c r="J108"/>
  <c r="BE108"/>
  <c r="BI105"/>
  <c r="BH105"/>
  <c r="BG105"/>
  <c r="BF105"/>
  <c r="J33"/>
  <c r="AW59" i="1"/>
  <c r="BE105" i="8"/>
  <c r="T105"/>
  <c r="R105"/>
  <c r="P105"/>
  <c r="P101"/>
  <c r="BK105"/>
  <c r="J105"/>
  <c r="BI102"/>
  <c r="BH102"/>
  <c r="F35"/>
  <c r="BC59" i="1"/>
  <c r="BG102" i="8"/>
  <c r="BF102"/>
  <c r="T102"/>
  <c r="T101"/>
  <c r="R102"/>
  <c r="P102"/>
  <c r="BK102"/>
  <c r="BK101"/>
  <c r="J102"/>
  <c r="BE102"/>
  <c r="J95"/>
  <c r="F95"/>
  <c r="F93"/>
  <c r="E91"/>
  <c r="E7"/>
  <c r="E87"/>
  <c r="J55"/>
  <c r="F55"/>
  <c r="F53"/>
  <c r="E51"/>
  <c r="E47"/>
  <c r="J20"/>
  <c r="E20"/>
  <c r="F56"/>
  <c r="J19"/>
  <c r="J14"/>
  <c r="J53"/>
  <c r="T172" i="7"/>
  <c r="T171"/>
  <c r="T169"/>
  <c r="T168"/>
  <c r="P169"/>
  <c r="P168"/>
  <c r="J169"/>
  <c r="T121"/>
  <c r="P111"/>
  <c r="R87"/>
  <c r="R86"/>
  <c r="R85"/>
  <c r="AY58" i="1"/>
  <c r="AX58"/>
  <c r="BI183" i="7"/>
  <c r="BH183"/>
  <c r="BG183"/>
  <c r="BF183"/>
  <c r="BE183"/>
  <c r="T183"/>
  <c r="R183"/>
  <c r="P183"/>
  <c r="BK183"/>
  <c r="J183"/>
  <c r="BI180"/>
  <c r="BH180"/>
  <c r="BG180"/>
  <c r="BF180"/>
  <c r="BE180"/>
  <c r="T180"/>
  <c r="R180"/>
  <c r="P180"/>
  <c r="BK180"/>
  <c r="J180"/>
  <c r="BI178"/>
  <c r="BH178"/>
  <c r="BG178"/>
  <c r="BF178"/>
  <c r="BE178"/>
  <c r="T178"/>
  <c r="R178"/>
  <c r="P178"/>
  <c r="BK178"/>
  <c r="J178"/>
  <c r="BI175"/>
  <c r="BH175"/>
  <c r="BG175"/>
  <c r="BF175"/>
  <c r="BE175"/>
  <c r="T175"/>
  <c r="R175"/>
  <c r="P175"/>
  <c r="BK175"/>
  <c r="BK172"/>
  <c r="J175"/>
  <c r="BI173"/>
  <c r="BH173"/>
  <c r="BG173"/>
  <c r="BF173"/>
  <c r="BE173"/>
  <c r="T173"/>
  <c r="R173"/>
  <c r="R172"/>
  <c r="R171"/>
  <c r="P173"/>
  <c r="P172"/>
  <c r="P171"/>
  <c r="BK173"/>
  <c r="J173"/>
  <c r="BI170"/>
  <c r="BH170"/>
  <c r="BG170"/>
  <c r="BF170"/>
  <c r="BE170"/>
  <c r="T170"/>
  <c r="R170"/>
  <c r="R169"/>
  <c r="R168"/>
  <c r="P170"/>
  <c r="BK170"/>
  <c r="BK169"/>
  <c r="BK168"/>
  <c r="J168"/>
  <c r="J170"/>
  <c r="J63"/>
  <c r="J62"/>
  <c r="BI167"/>
  <c r="BH167"/>
  <c r="BG167"/>
  <c r="BF167"/>
  <c r="BE167"/>
  <c r="T167"/>
  <c r="R167"/>
  <c r="P167"/>
  <c r="BK167"/>
  <c r="J167"/>
  <c r="BI166"/>
  <c r="BH166"/>
  <c r="BG166"/>
  <c r="BF166"/>
  <c r="BE166"/>
  <c r="T166"/>
  <c r="R166"/>
  <c r="P166"/>
  <c r="BK166"/>
  <c r="J166"/>
  <c r="BI165"/>
  <c r="BH165"/>
  <c r="BG165"/>
  <c r="BF165"/>
  <c r="BE165"/>
  <c r="T165"/>
  <c r="R165"/>
  <c r="P165"/>
  <c r="BK165"/>
  <c r="J165"/>
  <c r="BI164"/>
  <c r="BH164"/>
  <c r="BG164"/>
  <c r="BF164"/>
  <c r="BE164"/>
  <c r="T164"/>
  <c r="R164"/>
  <c r="P164"/>
  <c r="BK164"/>
  <c r="J164"/>
  <c r="BI162"/>
  <c r="BH162"/>
  <c r="BG162"/>
  <c r="BF162"/>
  <c r="BE162"/>
  <c r="T162"/>
  <c r="R162"/>
  <c r="P162"/>
  <c r="BK162"/>
  <c r="J162"/>
  <c r="BI161"/>
  <c r="BH161"/>
  <c r="BG161"/>
  <c r="BF161"/>
  <c r="BE161"/>
  <c r="T161"/>
  <c r="R161"/>
  <c r="P161"/>
  <c r="BK161"/>
  <c r="J161"/>
  <c r="BI159"/>
  <c r="BH159"/>
  <c r="BG159"/>
  <c r="BF159"/>
  <c r="BE159"/>
  <c r="T159"/>
  <c r="R159"/>
  <c r="P159"/>
  <c r="BK159"/>
  <c r="J159"/>
  <c r="BI158"/>
  <c r="BH158"/>
  <c r="BG158"/>
  <c r="BF158"/>
  <c r="BE158"/>
  <c r="T158"/>
  <c r="R158"/>
  <c r="P158"/>
  <c r="BK158"/>
  <c r="J158"/>
  <c r="BI156"/>
  <c r="BH156"/>
  <c r="BG156"/>
  <c r="BF156"/>
  <c r="BE156"/>
  <c r="T156"/>
  <c r="R156"/>
  <c r="P156"/>
  <c r="BK156"/>
  <c r="J156"/>
  <c r="BI155"/>
  <c r="BH155"/>
  <c r="BG155"/>
  <c r="BF155"/>
  <c r="BE155"/>
  <c r="T155"/>
  <c r="R155"/>
  <c r="P155"/>
  <c r="BK155"/>
  <c r="J155"/>
  <c r="BI154"/>
  <c r="BH154"/>
  <c r="BG154"/>
  <c r="BF154"/>
  <c r="BE154"/>
  <c r="T154"/>
  <c r="R154"/>
  <c r="P154"/>
  <c r="BK154"/>
  <c r="J154"/>
  <c r="BI152"/>
  <c r="BH152"/>
  <c r="BG152"/>
  <c r="BF152"/>
  <c r="BE152"/>
  <c r="T152"/>
  <c r="R152"/>
  <c r="P152"/>
  <c r="BK152"/>
  <c r="J152"/>
  <c r="BI151"/>
  <c r="BH151"/>
  <c r="BG151"/>
  <c r="BF151"/>
  <c r="BE151"/>
  <c r="T151"/>
  <c r="R151"/>
  <c r="P151"/>
  <c r="BK151"/>
  <c r="J151"/>
  <c r="BI150"/>
  <c r="BH150"/>
  <c r="BG150"/>
  <c r="BF150"/>
  <c r="BE150"/>
  <c r="T150"/>
  <c r="R150"/>
  <c r="P150"/>
  <c r="BK150"/>
  <c r="J150"/>
  <c r="BI148"/>
  <c r="BH148"/>
  <c r="BG148"/>
  <c r="BF148"/>
  <c r="BE148"/>
  <c r="T148"/>
  <c r="R148"/>
  <c r="P148"/>
  <c r="BK148"/>
  <c r="J148"/>
  <c r="BI147"/>
  <c r="BH147"/>
  <c r="BG147"/>
  <c r="BF147"/>
  <c r="BE147"/>
  <c r="T147"/>
  <c r="R147"/>
  <c r="P147"/>
  <c r="BK147"/>
  <c r="J147"/>
  <c r="BI146"/>
  <c r="BH146"/>
  <c r="BG146"/>
  <c r="BF146"/>
  <c r="BE146"/>
  <c r="T146"/>
  <c r="R146"/>
  <c r="P146"/>
  <c r="BK146"/>
  <c r="J146"/>
  <c r="BI144"/>
  <c r="BH144"/>
  <c r="BG144"/>
  <c r="BF144"/>
  <c r="BE144"/>
  <c r="T144"/>
  <c r="R144"/>
  <c r="P144"/>
  <c r="BK144"/>
  <c r="J144"/>
  <c r="BI143"/>
  <c r="BH143"/>
  <c r="BG143"/>
  <c r="BF143"/>
  <c r="BE143"/>
  <c r="T143"/>
  <c r="R143"/>
  <c r="P143"/>
  <c r="BK143"/>
  <c r="J143"/>
  <c r="BI141"/>
  <c r="BH141"/>
  <c r="BG141"/>
  <c r="BF141"/>
  <c r="BE141"/>
  <c r="T141"/>
  <c r="R141"/>
  <c r="P141"/>
  <c r="BK141"/>
  <c r="J141"/>
  <c r="BI140"/>
  <c r="BH140"/>
  <c r="BG140"/>
  <c r="BF140"/>
  <c r="BE140"/>
  <c r="T140"/>
  <c r="R140"/>
  <c r="P140"/>
  <c r="BK140"/>
  <c r="J140"/>
  <c r="BI138"/>
  <c r="BH138"/>
  <c r="BG138"/>
  <c r="BF138"/>
  <c r="BE138"/>
  <c r="T138"/>
  <c r="R138"/>
  <c r="P138"/>
  <c r="BK138"/>
  <c r="J138"/>
  <c r="BI137"/>
  <c r="BH137"/>
  <c r="BG137"/>
  <c r="BF137"/>
  <c r="BE137"/>
  <c r="T137"/>
  <c r="R137"/>
  <c r="P137"/>
  <c r="BK137"/>
  <c r="J137"/>
  <c r="BI135"/>
  <c r="BH135"/>
  <c r="BG135"/>
  <c r="BF135"/>
  <c r="BE135"/>
  <c r="T135"/>
  <c r="R135"/>
  <c r="P135"/>
  <c r="BK135"/>
  <c r="J135"/>
  <c r="BI134"/>
  <c r="BH134"/>
  <c r="BG134"/>
  <c r="BF134"/>
  <c r="BE134"/>
  <c r="T134"/>
  <c r="R134"/>
  <c r="P134"/>
  <c r="BK134"/>
  <c r="J134"/>
  <c r="BI133"/>
  <c r="BH133"/>
  <c r="BG133"/>
  <c r="BF133"/>
  <c r="BE133"/>
  <c r="T133"/>
  <c r="R133"/>
  <c r="P133"/>
  <c r="BK133"/>
  <c r="J133"/>
  <c r="BI131"/>
  <c r="BH131"/>
  <c r="BG131"/>
  <c r="BF131"/>
  <c r="BE131"/>
  <c r="T131"/>
  <c r="R131"/>
  <c r="P131"/>
  <c r="BK131"/>
  <c r="J131"/>
  <c r="BI130"/>
  <c r="BH130"/>
  <c r="BG130"/>
  <c r="BF130"/>
  <c r="BE130"/>
  <c r="T130"/>
  <c r="R130"/>
  <c r="P130"/>
  <c r="BK130"/>
  <c r="J130"/>
  <c r="BI128"/>
  <c r="BH128"/>
  <c r="BG128"/>
  <c r="BF128"/>
  <c r="BE128"/>
  <c r="T128"/>
  <c r="R128"/>
  <c r="P128"/>
  <c r="BK128"/>
  <c r="J128"/>
  <c r="BI126"/>
  <c r="BH126"/>
  <c r="BG126"/>
  <c r="BF126"/>
  <c r="BE126"/>
  <c r="T126"/>
  <c r="R126"/>
  <c r="P126"/>
  <c r="BK126"/>
  <c r="J126"/>
  <c r="BI125"/>
  <c r="BH125"/>
  <c r="BG125"/>
  <c r="BF125"/>
  <c r="BE125"/>
  <c r="T125"/>
  <c r="R125"/>
  <c r="P125"/>
  <c r="BK125"/>
  <c r="J125"/>
  <c r="BI124"/>
  <c r="BH124"/>
  <c r="BG124"/>
  <c r="BF124"/>
  <c r="BE124"/>
  <c r="T124"/>
  <c r="R124"/>
  <c r="P124"/>
  <c r="BK124"/>
  <c r="BK121"/>
  <c r="J121"/>
  <c r="J61"/>
  <c r="J124"/>
  <c r="BI122"/>
  <c r="BH122"/>
  <c r="BG122"/>
  <c r="BF122"/>
  <c r="BE122"/>
  <c r="T122"/>
  <c r="R122"/>
  <c r="R121"/>
  <c r="P122"/>
  <c r="P121"/>
  <c r="BK122"/>
  <c r="J122"/>
  <c r="BI119"/>
  <c r="BH119"/>
  <c r="BG119"/>
  <c r="BF119"/>
  <c r="BE119"/>
  <c r="T119"/>
  <c r="R119"/>
  <c r="P119"/>
  <c r="BK119"/>
  <c r="J119"/>
  <c r="BI117"/>
  <c r="BH117"/>
  <c r="BG117"/>
  <c r="BF117"/>
  <c r="T117"/>
  <c r="R117"/>
  <c r="R114"/>
  <c r="P117"/>
  <c r="BK117"/>
  <c r="J117"/>
  <c r="BE117"/>
  <c r="BI115"/>
  <c r="BH115"/>
  <c r="BG115"/>
  <c r="BF115"/>
  <c r="BE115"/>
  <c r="T115"/>
  <c r="R115"/>
  <c r="P115"/>
  <c r="P114"/>
  <c r="BK115"/>
  <c r="BK114"/>
  <c r="J114"/>
  <c r="J60"/>
  <c r="J115"/>
  <c r="BI112"/>
  <c r="BH112"/>
  <c r="BG112"/>
  <c r="BF112"/>
  <c r="T112"/>
  <c r="T111"/>
  <c r="R112"/>
  <c r="R111"/>
  <c r="P112"/>
  <c r="BK112"/>
  <c r="BK111"/>
  <c r="J111"/>
  <c r="J59"/>
  <c r="J112"/>
  <c r="BE112"/>
  <c r="BI109"/>
  <c r="BH109"/>
  <c r="BG109"/>
  <c r="BF109"/>
  <c r="T109"/>
  <c r="R109"/>
  <c r="P109"/>
  <c r="BK109"/>
  <c r="J109"/>
  <c r="BE109"/>
  <c r="BI107"/>
  <c r="BH107"/>
  <c r="BG107"/>
  <c r="BF107"/>
  <c r="T107"/>
  <c r="R107"/>
  <c r="P107"/>
  <c r="BK107"/>
  <c r="J107"/>
  <c r="BE107"/>
  <c r="BI105"/>
  <c r="BH105"/>
  <c r="BG105"/>
  <c r="BF105"/>
  <c r="T105"/>
  <c r="R105"/>
  <c r="P105"/>
  <c r="BK105"/>
  <c r="J105"/>
  <c r="BE105"/>
  <c r="BI103"/>
  <c r="BH103"/>
  <c r="BG103"/>
  <c r="BF103"/>
  <c r="BE103"/>
  <c r="T103"/>
  <c r="R103"/>
  <c r="P103"/>
  <c r="BK103"/>
  <c r="J103"/>
  <c r="BI101"/>
  <c r="BH101"/>
  <c r="BG101"/>
  <c r="BF101"/>
  <c r="T101"/>
  <c r="R101"/>
  <c r="P101"/>
  <c r="BK101"/>
  <c r="J101"/>
  <c r="BE101"/>
  <c r="BI100"/>
  <c r="BH100"/>
  <c r="BG100"/>
  <c r="BF100"/>
  <c r="BE100"/>
  <c r="T100"/>
  <c r="R100"/>
  <c r="P100"/>
  <c r="BK100"/>
  <c r="J100"/>
  <c r="BI98"/>
  <c r="BH98"/>
  <c r="BG98"/>
  <c r="BF98"/>
  <c r="T98"/>
  <c r="R98"/>
  <c r="P98"/>
  <c r="BK98"/>
  <c r="J98"/>
  <c r="BE98"/>
  <c r="BI96"/>
  <c r="BH96"/>
  <c r="BG96"/>
  <c r="BF96"/>
  <c r="BE96"/>
  <c r="T96"/>
  <c r="R96"/>
  <c r="P96"/>
  <c r="BK96"/>
  <c r="J96"/>
  <c r="BI94"/>
  <c r="BH94"/>
  <c r="BG94"/>
  <c r="F32"/>
  <c r="BB58" i="1"/>
  <c r="BF94" i="7"/>
  <c r="T94"/>
  <c r="R94"/>
  <c r="P94"/>
  <c r="BK94"/>
  <c r="J94"/>
  <c r="BE94"/>
  <c r="BI92"/>
  <c r="BH92"/>
  <c r="BG92"/>
  <c r="BF92"/>
  <c r="T92"/>
  <c r="R92"/>
  <c r="P92"/>
  <c r="BK92"/>
  <c r="J92"/>
  <c r="BE92"/>
  <c r="BI90"/>
  <c r="BH90"/>
  <c r="BG90"/>
  <c r="BF90"/>
  <c r="T90"/>
  <c r="R90"/>
  <c r="P90"/>
  <c r="BK90"/>
  <c r="J90"/>
  <c r="BE90"/>
  <c r="BI88"/>
  <c r="BH88"/>
  <c r="F33"/>
  <c r="BC58" i="1"/>
  <c r="BG88" i="7"/>
  <c r="BF88"/>
  <c r="BE88"/>
  <c r="T88"/>
  <c r="R88"/>
  <c r="P88"/>
  <c r="P87"/>
  <c r="BK88"/>
  <c r="J88"/>
  <c r="E18"/>
  <c r="F82"/>
  <c r="J81"/>
  <c r="F81"/>
  <c r="J12"/>
  <c r="J79"/>
  <c r="F79"/>
  <c r="E77"/>
  <c r="J51"/>
  <c r="F51"/>
  <c r="F49"/>
  <c r="E47"/>
  <c r="E7"/>
  <c r="E45"/>
  <c r="J18"/>
  <c r="F52"/>
  <c r="J17"/>
  <c r="J49"/>
  <c r="E75"/>
  <c r="R134" i="6"/>
  <c r="R133"/>
  <c r="T111"/>
  <c r="R111"/>
  <c r="BK111"/>
  <c r="J111"/>
  <c r="J60"/>
  <c r="R109"/>
  <c r="T85"/>
  <c r="P85"/>
  <c r="AY56" i="1"/>
  <c r="AX56"/>
  <c r="BI135" i="6"/>
  <c r="BH135"/>
  <c r="BG135"/>
  <c r="BF135"/>
  <c r="BE135"/>
  <c r="T135"/>
  <c r="T134"/>
  <c r="T133"/>
  <c r="R135"/>
  <c r="P135"/>
  <c r="P134"/>
  <c r="P133"/>
  <c r="BK135"/>
  <c r="BK134"/>
  <c r="BK133"/>
  <c r="J133"/>
  <c r="J62"/>
  <c r="J135"/>
  <c r="BI132"/>
  <c r="BH132"/>
  <c r="BG132"/>
  <c r="BF132"/>
  <c r="T132"/>
  <c r="R132"/>
  <c r="P132"/>
  <c r="BK132"/>
  <c r="J132"/>
  <c r="BE132"/>
  <c r="BI131"/>
  <c r="BH131"/>
  <c r="BG131"/>
  <c r="BF131"/>
  <c r="T131"/>
  <c r="R131"/>
  <c r="P131"/>
  <c r="BK131"/>
  <c r="J131"/>
  <c r="BE131"/>
  <c r="BI130"/>
  <c r="BH130"/>
  <c r="BG130"/>
  <c r="BF130"/>
  <c r="BE130"/>
  <c r="T130"/>
  <c r="R130"/>
  <c r="P130"/>
  <c r="BK130"/>
  <c r="J130"/>
  <c r="BI129"/>
  <c r="BH129"/>
  <c r="BG129"/>
  <c r="BF129"/>
  <c r="T129"/>
  <c r="R129"/>
  <c r="P129"/>
  <c r="BK129"/>
  <c r="J129"/>
  <c r="BE129"/>
  <c r="BI128"/>
  <c r="BH128"/>
  <c r="BG128"/>
  <c r="BF128"/>
  <c r="BE128"/>
  <c r="T128"/>
  <c r="R128"/>
  <c r="P128"/>
  <c r="BK128"/>
  <c r="J128"/>
  <c r="BI127"/>
  <c r="BH127"/>
  <c r="BG127"/>
  <c r="BF127"/>
  <c r="T127"/>
  <c r="R127"/>
  <c r="P127"/>
  <c r="BK127"/>
  <c r="J127"/>
  <c r="BE127"/>
  <c r="BI126"/>
  <c r="BH126"/>
  <c r="BG126"/>
  <c r="BF126"/>
  <c r="BE126"/>
  <c r="T126"/>
  <c r="R126"/>
  <c r="P126"/>
  <c r="BK126"/>
  <c r="J126"/>
  <c r="BI125"/>
  <c r="BH125"/>
  <c r="BG125"/>
  <c r="BF125"/>
  <c r="T125"/>
  <c r="R125"/>
  <c r="P125"/>
  <c r="BK125"/>
  <c r="J125"/>
  <c r="BE125"/>
  <c r="BI124"/>
  <c r="BH124"/>
  <c r="BG124"/>
  <c r="BF124"/>
  <c r="T124"/>
  <c r="R124"/>
  <c r="P124"/>
  <c r="BK124"/>
  <c r="J124"/>
  <c r="BE124"/>
  <c r="BI123"/>
  <c r="BH123"/>
  <c r="BG123"/>
  <c r="BF123"/>
  <c r="T123"/>
  <c r="R123"/>
  <c r="P123"/>
  <c r="BK123"/>
  <c r="J123"/>
  <c r="BE123"/>
  <c r="BI121"/>
  <c r="BH121"/>
  <c r="BG121"/>
  <c r="BF121"/>
  <c r="BE121"/>
  <c r="T121"/>
  <c r="R121"/>
  <c r="P121"/>
  <c r="BK121"/>
  <c r="J121"/>
  <c r="BI119"/>
  <c r="BH119"/>
  <c r="BG119"/>
  <c r="BF119"/>
  <c r="T119"/>
  <c r="R119"/>
  <c r="P119"/>
  <c r="BK119"/>
  <c r="J119"/>
  <c r="BE119"/>
  <c r="BI117"/>
  <c r="BH117"/>
  <c r="BG117"/>
  <c r="BF117"/>
  <c r="BE117"/>
  <c r="T117"/>
  <c r="R117"/>
  <c r="P117"/>
  <c r="BK117"/>
  <c r="J117"/>
  <c r="BI115"/>
  <c r="BH115"/>
  <c r="BG115"/>
  <c r="BF115"/>
  <c r="T115"/>
  <c r="R115"/>
  <c r="R114"/>
  <c r="P115"/>
  <c r="BK115"/>
  <c r="J115"/>
  <c r="BE115"/>
  <c r="BI112"/>
  <c r="BH112"/>
  <c r="BG112"/>
  <c r="BF112"/>
  <c r="BE112"/>
  <c r="T112"/>
  <c r="R112"/>
  <c r="P112"/>
  <c r="P111"/>
  <c r="BK112"/>
  <c r="J112"/>
  <c r="BI110"/>
  <c r="BH110"/>
  <c r="BG110"/>
  <c r="BF110"/>
  <c r="BE110"/>
  <c r="T110"/>
  <c r="T109"/>
  <c r="R110"/>
  <c r="P110"/>
  <c r="P109"/>
  <c r="BK110"/>
  <c r="BK109"/>
  <c r="J109"/>
  <c r="J59"/>
  <c r="J110"/>
  <c r="BI107"/>
  <c r="BH107"/>
  <c r="BG107"/>
  <c r="BF107"/>
  <c r="BE107"/>
  <c r="T107"/>
  <c r="R107"/>
  <c r="P107"/>
  <c r="BK107"/>
  <c r="J107"/>
  <c r="BI105"/>
  <c r="BH105"/>
  <c r="BG105"/>
  <c r="BF105"/>
  <c r="BE105"/>
  <c r="T105"/>
  <c r="R105"/>
  <c r="P105"/>
  <c r="BK105"/>
  <c r="J105"/>
  <c r="BI103"/>
  <c r="BH103"/>
  <c r="BG103"/>
  <c r="BF103"/>
  <c r="BE103"/>
  <c r="T103"/>
  <c r="R103"/>
  <c r="P103"/>
  <c r="BK103"/>
  <c r="J103"/>
  <c r="BI100"/>
  <c r="BH100"/>
  <c r="BG100"/>
  <c r="BF100"/>
  <c r="BE100"/>
  <c r="T100"/>
  <c r="R100"/>
  <c r="P100"/>
  <c r="BK100"/>
  <c r="J100"/>
  <c r="BI98"/>
  <c r="BH98"/>
  <c r="BG98"/>
  <c r="BF98"/>
  <c r="BE98"/>
  <c r="T98"/>
  <c r="R98"/>
  <c r="P98"/>
  <c r="BK98"/>
  <c r="J98"/>
  <c r="BI96"/>
  <c r="BH96"/>
  <c r="BG96"/>
  <c r="BF96"/>
  <c r="BE96"/>
  <c r="T96"/>
  <c r="R96"/>
  <c r="P96"/>
  <c r="BK96"/>
  <c r="J96"/>
  <c r="BI94"/>
  <c r="BH94"/>
  <c r="BG94"/>
  <c r="BF94"/>
  <c r="BE94"/>
  <c r="T94"/>
  <c r="R94"/>
  <c r="P94"/>
  <c r="BK94"/>
  <c r="J94"/>
  <c r="BI92"/>
  <c r="BH92"/>
  <c r="BG92"/>
  <c r="BF92"/>
  <c r="BE92"/>
  <c r="T92"/>
  <c r="R92"/>
  <c r="P92"/>
  <c r="BK92"/>
  <c r="J92"/>
  <c r="BI90"/>
  <c r="BH90"/>
  <c r="BG90"/>
  <c r="BF90"/>
  <c r="BE90"/>
  <c r="T90"/>
  <c r="R90"/>
  <c r="P90"/>
  <c r="BK90"/>
  <c r="J90"/>
  <c r="BI88"/>
  <c r="BH88"/>
  <c r="BG88"/>
  <c r="BF88"/>
  <c r="BE88"/>
  <c r="T88"/>
  <c r="R88"/>
  <c r="P88"/>
  <c r="BK88"/>
  <c r="BK85"/>
  <c r="J88"/>
  <c r="BI86"/>
  <c r="BH86"/>
  <c r="BG86"/>
  <c r="F32"/>
  <c r="BB56" i="1"/>
  <c r="BF86" i="6"/>
  <c r="BE86"/>
  <c r="T86"/>
  <c r="R86"/>
  <c r="R85"/>
  <c r="R84"/>
  <c r="R83"/>
  <c r="P86"/>
  <c r="BK86"/>
  <c r="J86"/>
  <c r="E18"/>
  <c r="F80"/>
  <c r="J79"/>
  <c r="F79"/>
  <c r="F77"/>
  <c r="E75"/>
  <c r="E7"/>
  <c r="E73"/>
  <c r="J51"/>
  <c r="F51"/>
  <c r="F49"/>
  <c r="E47"/>
  <c r="E45"/>
  <c r="J18"/>
  <c r="F52"/>
  <c r="J17"/>
  <c r="J12"/>
  <c r="J77"/>
  <c r="R221" i="5"/>
  <c r="R216"/>
  <c r="J216"/>
  <c r="J64"/>
  <c r="BK216"/>
  <c r="R213"/>
  <c r="P213"/>
  <c r="J213"/>
  <c r="J62"/>
  <c r="T212"/>
  <c r="R212"/>
  <c r="P212"/>
  <c r="BK212"/>
  <c r="J212"/>
  <c r="J113"/>
  <c r="J59"/>
  <c r="AY55" i="1"/>
  <c r="AX55"/>
  <c r="BI224" i="5"/>
  <c r="BH224"/>
  <c r="BG224"/>
  <c r="BF224"/>
  <c r="BE224"/>
  <c r="T224"/>
  <c r="R224"/>
  <c r="P224"/>
  <c r="P221"/>
  <c r="BK224"/>
  <c r="BK221"/>
  <c r="J224"/>
  <c r="BI222"/>
  <c r="BH222"/>
  <c r="BG222"/>
  <c r="BF222"/>
  <c r="T222"/>
  <c r="T221"/>
  <c r="R222"/>
  <c r="P222"/>
  <c r="BK222"/>
  <c r="J222"/>
  <c r="BE222"/>
  <c r="BI219"/>
  <c r="BH219"/>
  <c r="BG219"/>
  <c r="BF219"/>
  <c r="T219"/>
  <c r="R219"/>
  <c r="P219"/>
  <c r="BK219"/>
  <c r="J219"/>
  <c r="BE219"/>
  <c r="BI217"/>
  <c r="BH217"/>
  <c r="BG217"/>
  <c r="BF217"/>
  <c r="T217"/>
  <c r="T216"/>
  <c r="T215"/>
  <c r="R217"/>
  <c r="P217"/>
  <c r="BK217"/>
  <c r="J217"/>
  <c r="BE217"/>
  <c r="BI214"/>
  <c r="BH214"/>
  <c r="BG214"/>
  <c r="BF214"/>
  <c r="BE214"/>
  <c r="T214"/>
  <c r="T213"/>
  <c r="R214"/>
  <c r="P214"/>
  <c r="BK214"/>
  <c r="BK213"/>
  <c r="J214"/>
  <c r="J61"/>
  <c r="BI211"/>
  <c r="BH211"/>
  <c r="BG211"/>
  <c r="BF211"/>
  <c r="BE211"/>
  <c r="T211"/>
  <c r="R211"/>
  <c r="P211"/>
  <c r="BK211"/>
  <c r="J211"/>
  <c r="BI210"/>
  <c r="BH210"/>
  <c r="BG210"/>
  <c r="BF210"/>
  <c r="T210"/>
  <c r="R210"/>
  <c r="P210"/>
  <c r="BK210"/>
  <c r="J210"/>
  <c r="BE210"/>
  <c r="BI208"/>
  <c r="BH208"/>
  <c r="BG208"/>
  <c r="BF208"/>
  <c r="BE208"/>
  <c r="T208"/>
  <c r="R208"/>
  <c r="P208"/>
  <c r="BK208"/>
  <c r="J208"/>
  <c r="BI207"/>
  <c r="BH207"/>
  <c r="BG207"/>
  <c r="BF207"/>
  <c r="T207"/>
  <c r="R207"/>
  <c r="P207"/>
  <c r="BK207"/>
  <c r="J207"/>
  <c r="BE207"/>
  <c r="BI205"/>
  <c r="BH205"/>
  <c r="BG205"/>
  <c r="BF205"/>
  <c r="T205"/>
  <c r="R205"/>
  <c r="P205"/>
  <c r="BK205"/>
  <c r="J205"/>
  <c r="BE205"/>
  <c r="BI204"/>
  <c r="BH204"/>
  <c r="BG204"/>
  <c r="BF204"/>
  <c r="T204"/>
  <c r="R204"/>
  <c r="P204"/>
  <c r="BK204"/>
  <c r="J204"/>
  <c r="BE204"/>
  <c r="BI202"/>
  <c r="BH202"/>
  <c r="BG202"/>
  <c r="BF202"/>
  <c r="BE202"/>
  <c r="T202"/>
  <c r="R202"/>
  <c r="P202"/>
  <c r="BK202"/>
  <c r="J202"/>
  <c r="BI201"/>
  <c r="BH201"/>
  <c r="BG201"/>
  <c r="BF201"/>
  <c r="T201"/>
  <c r="R201"/>
  <c r="P201"/>
  <c r="BK201"/>
  <c r="J201"/>
  <c r="BE201"/>
  <c r="BI199"/>
  <c r="BH199"/>
  <c r="BG199"/>
  <c r="BF199"/>
  <c r="BE199"/>
  <c r="T199"/>
  <c r="R199"/>
  <c r="P199"/>
  <c r="BK199"/>
  <c r="J199"/>
  <c r="BI198"/>
  <c r="BH198"/>
  <c r="BG198"/>
  <c r="BF198"/>
  <c r="T198"/>
  <c r="R198"/>
  <c r="P198"/>
  <c r="BK198"/>
  <c r="J198"/>
  <c r="BE198"/>
  <c r="BI196"/>
  <c r="BH196"/>
  <c r="BG196"/>
  <c r="BF196"/>
  <c r="BE196"/>
  <c r="T196"/>
  <c r="R196"/>
  <c r="P196"/>
  <c r="BK196"/>
  <c r="J196"/>
  <c r="BI193"/>
  <c r="BH193"/>
  <c r="BG193"/>
  <c r="BF193"/>
  <c r="T193"/>
  <c r="R193"/>
  <c r="P193"/>
  <c r="BK193"/>
  <c r="J193"/>
  <c r="BE193"/>
  <c r="BI191"/>
  <c r="BH191"/>
  <c r="BG191"/>
  <c r="BF191"/>
  <c r="T191"/>
  <c r="R191"/>
  <c r="P191"/>
  <c r="BK191"/>
  <c r="J191"/>
  <c r="BE191"/>
  <c r="BI190"/>
  <c r="BH190"/>
  <c r="BG190"/>
  <c r="BF190"/>
  <c r="T190"/>
  <c r="R190"/>
  <c r="P190"/>
  <c r="BK190"/>
  <c r="J190"/>
  <c r="BE190"/>
  <c r="BI188"/>
  <c r="BH188"/>
  <c r="BG188"/>
  <c r="BF188"/>
  <c r="BE188"/>
  <c r="T188"/>
  <c r="R188"/>
  <c r="P188"/>
  <c r="BK188"/>
  <c r="J188"/>
  <c r="BI187"/>
  <c r="BH187"/>
  <c r="BG187"/>
  <c r="BF187"/>
  <c r="T187"/>
  <c r="R187"/>
  <c r="P187"/>
  <c r="BK187"/>
  <c r="J187"/>
  <c r="BE187"/>
  <c r="BI186"/>
  <c r="BH186"/>
  <c r="BG186"/>
  <c r="BF186"/>
  <c r="BE186"/>
  <c r="T186"/>
  <c r="R186"/>
  <c r="P186"/>
  <c r="BK186"/>
  <c r="J186"/>
  <c r="BI184"/>
  <c r="BH184"/>
  <c r="BG184"/>
  <c r="BF184"/>
  <c r="T184"/>
  <c r="R184"/>
  <c r="P184"/>
  <c r="BK184"/>
  <c r="J184"/>
  <c r="BE184"/>
  <c r="BI183"/>
  <c r="BH183"/>
  <c r="BG183"/>
  <c r="BF183"/>
  <c r="BE183"/>
  <c r="T183"/>
  <c r="R183"/>
  <c r="P183"/>
  <c r="BK183"/>
  <c r="J183"/>
  <c r="BI181"/>
  <c r="BH181"/>
  <c r="BG181"/>
  <c r="BF181"/>
  <c r="T181"/>
  <c r="R181"/>
  <c r="P181"/>
  <c r="BK181"/>
  <c r="J181"/>
  <c r="BE181"/>
  <c r="BI180"/>
  <c r="BH180"/>
  <c r="BG180"/>
  <c r="BF180"/>
  <c r="T180"/>
  <c r="R180"/>
  <c r="P180"/>
  <c r="BK180"/>
  <c r="J180"/>
  <c r="BE180"/>
  <c r="BI179"/>
  <c r="BH179"/>
  <c r="BG179"/>
  <c r="BF179"/>
  <c r="T179"/>
  <c r="R179"/>
  <c r="P179"/>
  <c r="BK179"/>
  <c r="J179"/>
  <c r="BE179"/>
  <c r="BI177"/>
  <c r="BH177"/>
  <c r="BG177"/>
  <c r="BF177"/>
  <c r="BE177"/>
  <c r="T177"/>
  <c r="R177"/>
  <c r="P177"/>
  <c r="BK177"/>
  <c r="J177"/>
  <c r="BI176"/>
  <c r="BH176"/>
  <c r="BG176"/>
  <c r="BF176"/>
  <c r="T176"/>
  <c r="R176"/>
  <c r="P176"/>
  <c r="BK176"/>
  <c r="J176"/>
  <c r="BE176"/>
  <c r="BI174"/>
  <c r="BH174"/>
  <c r="BG174"/>
  <c r="BF174"/>
  <c r="BE174"/>
  <c r="T174"/>
  <c r="R174"/>
  <c r="P174"/>
  <c r="BK174"/>
  <c r="J174"/>
  <c r="BI173"/>
  <c r="BH173"/>
  <c r="BG173"/>
  <c r="BF173"/>
  <c r="T173"/>
  <c r="R173"/>
  <c r="P173"/>
  <c r="BK173"/>
  <c r="J173"/>
  <c r="BE173"/>
  <c r="BI171"/>
  <c r="BH171"/>
  <c r="BG171"/>
  <c r="BF171"/>
  <c r="BE171"/>
  <c r="T171"/>
  <c r="R171"/>
  <c r="P171"/>
  <c r="BK171"/>
  <c r="J171"/>
  <c r="BI170"/>
  <c r="BH170"/>
  <c r="BG170"/>
  <c r="BF170"/>
  <c r="T170"/>
  <c r="R170"/>
  <c r="P170"/>
  <c r="BK170"/>
  <c r="J170"/>
  <c r="BE170"/>
  <c r="BI169"/>
  <c r="BH169"/>
  <c r="BG169"/>
  <c r="BF169"/>
  <c r="T169"/>
  <c r="R169"/>
  <c r="P169"/>
  <c r="BK169"/>
  <c r="J169"/>
  <c r="BE169"/>
  <c r="BI167"/>
  <c r="BH167"/>
  <c r="BG167"/>
  <c r="BF167"/>
  <c r="T167"/>
  <c r="R167"/>
  <c r="P167"/>
  <c r="BK167"/>
  <c r="J167"/>
  <c r="BE167"/>
  <c r="BI166"/>
  <c r="BH166"/>
  <c r="BG166"/>
  <c r="BF166"/>
  <c r="BE166"/>
  <c r="T166"/>
  <c r="R166"/>
  <c r="P166"/>
  <c r="BK166"/>
  <c r="J166"/>
  <c r="BI165"/>
  <c r="BH165"/>
  <c r="BG165"/>
  <c r="BF165"/>
  <c r="T165"/>
  <c r="R165"/>
  <c r="P165"/>
  <c r="BK165"/>
  <c r="J165"/>
  <c r="BE165"/>
  <c r="BI163"/>
  <c r="BH163"/>
  <c r="BG163"/>
  <c r="BF163"/>
  <c r="BE163"/>
  <c r="T163"/>
  <c r="R163"/>
  <c r="P163"/>
  <c r="BK163"/>
  <c r="J163"/>
  <c r="BI162"/>
  <c r="BH162"/>
  <c r="BG162"/>
  <c r="BF162"/>
  <c r="T162"/>
  <c r="R162"/>
  <c r="P162"/>
  <c r="BK162"/>
  <c r="J162"/>
  <c r="BE162"/>
  <c r="BI160"/>
  <c r="BH160"/>
  <c r="BG160"/>
  <c r="BF160"/>
  <c r="BE160"/>
  <c r="T160"/>
  <c r="R160"/>
  <c r="P160"/>
  <c r="BK160"/>
  <c r="J160"/>
  <c r="BI159"/>
  <c r="BH159"/>
  <c r="BG159"/>
  <c r="BF159"/>
  <c r="T159"/>
  <c r="R159"/>
  <c r="P159"/>
  <c r="BK159"/>
  <c r="J159"/>
  <c r="BE159"/>
  <c r="BI157"/>
  <c r="BH157"/>
  <c r="BG157"/>
  <c r="BF157"/>
  <c r="T157"/>
  <c r="R157"/>
  <c r="P157"/>
  <c r="BK157"/>
  <c r="J157"/>
  <c r="BE157"/>
  <c r="BI156"/>
  <c r="BH156"/>
  <c r="BG156"/>
  <c r="BF156"/>
  <c r="T156"/>
  <c r="R156"/>
  <c r="P156"/>
  <c r="BK156"/>
  <c r="J156"/>
  <c r="BE156"/>
  <c r="BI154"/>
  <c r="BH154"/>
  <c r="BG154"/>
  <c r="BF154"/>
  <c r="BE154"/>
  <c r="T154"/>
  <c r="R154"/>
  <c r="P154"/>
  <c r="BK154"/>
  <c r="J154"/>
  <c r="BI153"/>
  <c r="BH153"/>
  <c r="BG153"/>
  <c r="BF153"/>
  <c r="T153"/>
  <c r="R153"/>
  <c r="P153"/>
  <c r="BK153"/>
  <c r="J153"/>
  <c r="BE153"/>
  <c r="BI152"/>
  <c r="BH152"/>
  <c r="BG152"/>
  <c r="BF152"/>
  <c r="BE152"/>
  <c r="T152"/>
  <c r="R152"/>
  <c r="P152"/>
  <c r="BK152"/>
  <c r="J152"/>
  <c r="BI150"/>
  <c r="BH150"/>
  <c r="BG150"/>
  <c r="BF150"/>
  <c r="T150"/>
  <c r="R150"/>
  <c r="P150"/>
  <c r="BK150"/>
  <c r="J150"/>
  <c r="BE150"/>
  <c r="BI149"/>
  <c r="BH149"/>
  <c r="BG149"/>
  <c r="BF149"/>
  <c r="BE149"/>
  <c r="T149"/>
  <c r="R149"/>
  <c r="P149"/>
  <c r="BK149"/>
  <c r="J149"/>
  <c r="BI148"/>
  <c r="BH148"/>
  <c r="BG148"/>
  <c r="BF148"/>
  <c r="T148"/>
  <c r="R148"/>
  <c r="P148"/>
  <c r="BK148"/>
  <c r="J148"/>
  <c r="BE148"/>
  <c r="BI146"/>
  <c r="BH146"/>
  <c r="BG146"/>
  <c r="BF146"/>
  <c r="T146"/>
  <c r="R146"/>
  <c r="P146"/>
  <c r="BK146"/>
  <c r="J146"/>
  <c r="BE146"/>
  <c r="BI145"/>
  <c r="BH145"/>
  <c r="BG145"/>
  <c r="BF145"/>
  <c r="T145"/>
  <c r="R145"/>
  <c r="P145"/>
  <c r="BK145"/>
  <c r="J145"/>
  <c r="BE145"/>
  <c r="BI143"/>
  <c r="BH143"/>
  <c r="BG143"/>
  <c r="BF143"/>
  <c r="BE143"/>
  <c r="T143"/>
  <c r="R143"/>
  <c r="P143"/>
  <c r="BK143"/>
  <c r="J143"/>
  <c r="BI141"/>
  <c r="BH141"/>
  <c r="BG141"/>
  <c r="BF141"/>
  <c r="T141"/>
  <c r="R141"/>
  <c r="P141"/>
  <c r="BK141"/>
  <c r="J141"/>
  <c r="BE141"/>
  <c r="BI140"/>
  <c r="BH140"/>
  <c r="BG140"/>
  <c r="BF140"/>
  <c r="BE140"/>
  <c r="T140"/>
  <c r="R140"/>
  <c r="P140"/>
  <c r="BK140"/>
  <c r="J140"/>
  <c r="BI138"/>
  <c r="BH138"/>
  <c r="BG138"/>
  <c r="BF138"/>
  <c r="T138"/>
  <c r="R138"/>
  <c r="P138"/>
  <c r="BK138"/>
  <c r="J138"/>
  <c r="BE138"/>
  <c r="BI136"/>
  <c r="BH136"/>
  <c r="BG136"/>
  <c r="BF136"/>
  <c r="BE136"/>
  <c r="T136"/>
  <c r="R136"/>
  <c r="P136"/>
  <c r="BK136"/>
  <c r="J136"/>
  <c r="BI135"/>
  <c r="BH135"/>
  <c r="BG135"/>
  <c r="BF135"/>
  <c r="T135"/>
  <c r="R135"/>
  <c r="P135"/>
  <c r="BK135"/>
  <c r="J135"/>
  <c r="BE135"/>
  <c r="BI134"/>
  <c r="BH134"/>
  <c r="BG134"/>
  <c r="BF134"/>
  <c r="T134"/>
  <c r="R134"/>
  <c r="P134"/>
  <c r="BK134"/>
  <c r="J134"/>
  <c r="BE134"/>
  <c r="BI133"/>
  <c r="BH133"/>
  <c r="BG133"/>
  <c r="BF133"/>
  <c r="T133"/>
  <c r="R133"/>
  <c r="P133"/>
  <c r="BK133"/>
  <c r="J133"/>
  <c r="BE133"/>
  <c r="BI132"/>
  <c r="BH132"/>
  <c r="BG132"/>
  <c r="BF132"/>
  <c r="BE132"/>
  <c r="T132"/>
  <c r="R132"/>
  <c r="P132"/>
  <c r="BK132"/>
  <c r="J132"/>
  <c r="BI131"/>
  <c r="BH131"/>
  <c r="BG131"/>
  <c r="BF131"/>
  <c r="T131"/>
  <c r="R131"/>
  <c r="P131"/>
  <c r="BK131"/>
  <c r="J131"/>
  <c r="BE131"/>
  <c r="BI129"/>
  <c r="BH129"/>
  <c r="BG129"/>
  <c r="BF129"/>
  <c r="BE129"/>
  <c r="T129"/>
  <c r="R129"/>
  <c r="P129"/>
  <c r="BK129"/>
  <c r="J129"/>
  <c r="BI128"/>
  <c r="BH128"/>
  <c r="BG128"/>
  <c r="BF128"/>
  <c r="T128"/>
  <c r="R128"/>
  <c r="P128"/>
  <c r="BK128"/>
  <c r="J128"/>
  <c r="BE128"/>
  <c r="BI126"/>
  <c r="BH126"/>
  <c r="BG126"/>
  <c r="BF126"/>
  <c r="BE126"/>
  <c r="T126"/>
  <c r="R126"/>
  <c r="P126"/>
  <c r="BK126"/>
  <c r="J126"/>
  <c r="BI125"/>
  <c r="BH125"/>
  <c r="BG125"/>
  <c r="BF125"/>
  <c r="T125"/>
  <c r="R125"/>
  <c r="P125"/>
  <c r="BK125"/>
  <c r="J125"/>
  <c r="BE125"/>
  <c r="BI124"/>
  <c r="BH124"/>
  <c r="BG124"/>
  <c r="BF124"/>
  <c r="T124"/>
  <c r="R124"/>
  <c r="P124"/>
  <c r="BK124"/>
  <c r="J124"/>
  <c r="BE124"/>
  <c r="BI123"/>
  <c r="BH123"/>
  <c r="BG123"/>
  <c r="BF123"/>
  <c r="T123"/>
  <c r="R123"/>
  <c r="P123"/>
  <c r="BK123"/>
  <c r="J123"/>
  <c r="BE123"/>
  <c r="BI122"/>
  <c r="BH122"/>
  <c r="BG122"/>
  <c r="BF122"/>
  <c r="BE122"/>
  <c r="T122"/>
  <c r="R122"/>
  <c r="P122"/>
  <c r="BK122"/>
  <c r="J122"/>
  <c r="BI121"/>
  <c r="BH121"/>
  <c r="BG121"/>
  <c r="BF121"/>
  <c r="T121"/>
  <c r="R121"/>
  <c r="R118"/>
  <c r="P121"/>
  <c r="BK121"/>
  <c r="J121"/>
  <c r="BE121"/>
  <c r="BI119"/>
  <c r="BH119"/>
  <c r="BG119"/>
  <c r="BF119"/>
  <c r="BE119"/>
  <c r="T119"/>
  <c r="R119"/>
  <c r="P119"/>
  <c r="BK119"/>
  <c r="BK118"/>
  <c r="J118"/>
  <c r="J60"/>
  <c r="J119"/>
  <c r="BI116"/>
  <c r="BH116"/>
  <c r="BG116"/>
  <c r="BF116"/>
  <c r="T116"/>
  <c r="T113"/>
  <c r="R116"/>
  <c r="P116"/>
  <c r="BK116"/>
  <c r="J116"/>
  <c r="BE116"/>
  <c r="BI114"/>
  <c r="BH114"/>
  <c r="BG114"/>
  <c r="BF114"/>
  <c r="BE114"/>
  <c r="T114"/>
  <c r="R114"/>
  <c r="P114"/>
  <c r="P113"/>
  <c r="BK114"/>
  <c r="BK113"/>
  <c r="J114"/>
  <c r="BI111"/>
  <c r="BH111"/>
  <c r="BG111"/>
  <c r="BF111"/>
  <c r="BE111"/>
  <c r="T111"/>
  <c r="R111"/>
  <c r="P111"/>
  <c r="BK111"/>
  <c r="J111"/>
  <c r="BI109"/>
  <c r="BH109"/>
  <c r="BG109"/>
  <c r="BF109"/>
  <c r="T109"/>
  <c r="R109"/>
  <c r="P109"/>
  <c r="BK109"/>
  <c r="J109"/>
  <c r="BE109"/>
  <c r="BI107"/>
  <c r="BH107"/>
  <c r="BG107"/>
  <c r="BF107"/>
  <c r="T107"/>
  <c r="R107"/>
  <c r="P107"/>
  <c r="BK107"/>
  <c r="J107"/>
  <c r="BE107"/>
  <c r="BI105"/>
  <c r="BH105"/>
  <c r="BG105"/>
  <c r="BF105"/>
  <c r="T105"/>
  <c r="R105"/>
  <c r="P105"/>
  <c r="BK105"/>
  <c r="J105"/>
  <c r="BE105"/>
  <c r="BI104"/>
  <c r="BH104"/>
  <c r="BG104"/>
  <c r="BF104"/>
  <c r="BE104"/>
  <c r="T104"/>
  <c r="R104"/>
  <c r="P104"/>
  <c r="BK104"/>
  <c r="J104"/>
  <c r="BI102"/>
  <c r="BH102"/>
  <c r="BG102"/>
  <c r="BF102"/>
  <c r="T102"/>
  <c r="R102"/>
  <c r="P102"/>
  <c r="BK102"/>
  <c r="J102"/>
  <c r="BE102"/>
  <c r="BI100"/>
  <c r="BH100"/>
  <c r="BG100"/>
  <c r="BF100"/>
  <c r="BE100"/>
  <c r="T100"/>
  <c r="R100"/>
  <c r="P100"/>
  <c r="BK100"/>
  <c r="J100"/>
  <c r="BI98"/>
  <c r="BH98"/>
  <c r="BG98"/>
  <c r="BF98"/>
  <c r="T98"/>
  <c r="R98"/>
  <c r="P98"/>
  <c r="BK98"/>
  <c r="J98"/>
  <c r="BE98"/>
  <c r="BI96"/>
  <c r="BH96"/>
  <c r="BG96"/>
  <c r="BF96"/>
  <c r="BE96"/>
  <c r="T96"/>
  <c r="R96"/>
  <c r="P96"/>
  <c r="BK96"/>
  <c r="J96"/>
  <c r="BI94"/>
  <c r="BH94"/>
  <c r="BG94"/>
  <c r="F32"/>
  <c r="BB55" i="1"/>
  <c r="BF94" i="5"/>
  <c r="T94"/>
  <c r="R94"/>
  <c r="P94"/>
  <c r="BK94"/>
  <c r="J94"/>
  <c r="BE94"/>
  <c r="BI92"/>
  <c r="BH92"/>
  <c r="F33"/>
  <c r="BC55" i="1"/>
  <c r="BG92" i="5"/>
  <c r="BF92"/>
  <c r="T92"/>
  <c r="R92"/>
  <c r="P92"/>
  <c r="BK92"/>
  <c r="J92"/>
  <c r="BE92"/>
  <c r="F30"/>
  <c r="AZ55" i="1"/>
  <c r="BI90" i="5"/>
  <c r="BH90"/>
  <c r="BG90"/>
  <c r="BF90"/>
  <c r="T90"/>
  <c r="R90"/>
  <c r="P90"/>
  <c r="BK90"/>
  <c r="J90"/>
  <c r="BE90"/>
  <c r="BI88"/>
  <c r="BH88"/>
  <c r="BG88"/>
  <c r="BF88"/>
  <c r="BE88"/>
  <c r="T88"/>
  <c r="R88"/>
  <c r="P88"/>
  <c r="P87"/>
  <c r="BK88"/>
  <c r="J88"/>
  <c r="E18"/>
  <c r="F82"/>
  <c r="J81"/>
  <c r="F81"/>
  <c r="J12"/>
  <c r="J79"/>
  <c r="F79"/>
  <c r="E77"/>
  <c r="J51"/>
  <c r="F51"/>
  <c r="F49"/>
  <c r="E47"/>
  <c r="E7"/>
  <c r="E45"/>
  <c r="J18"/>
  <c r="F52"/>
  <c r="J17"/>
  <c r="J49"/>
  <c r="E75"/>
  <c r="AY54" i="1"/>
  <c r="AX54"/>
  <c r="F33" i="4"/>
  <c r="BC54" i="1"/>
  <c r="BI91" i="4"/>
  <c r="BH91"/>
  <c r="BG91"/>
  <c r="BF91"/>
  <c r="BE91"/>
  <c r="T91"/>
  <c r="R91"/>
  <c r="P91"/>
  <c r="BK91"/>
  <c r="J91"/>
  <c r="BI90"/>
  <c r="BH90"/>
  <c r="BG90"/>
  <c r="BF90"/>
  <c r="BE90"/>
  <c r="T90"/>
  <c r="R90"/>
  <c r="P90"/>
  <c r="BK90"/>
  <c r="J90"/>
  <c r="BI87"/>
  <c r="BH87"/>
  <c r="BG87"/>
  <c r="BF87"/>
  <c r="BE87"/>
  <c r="T87"/>
  <c r="R87"/>
  <c r="P87"/>
  <c r="BK87"/>
  <c r="J87"/>
  <c r="BI85"/>
  <c r="BH85"/>
  <c r="BG85"/>
  <c r="BF85"/>
  <c r="BE85"/>
  <c r="T85"/>
  <c r="R85"/>
  <c r="P85"/>
  <c r="BK85"/>
  <c r="J85"/>
  <c r="BI83"/>
  <c r="BH83"/>
  <c r="BG83"/>
  <c r="BF83"/>
  <c r="BE83"/>
  <c r="T83"/>
  <c r="T80"/>
  <c r="T79"/>
  <c r="T78"/>
  <c r="R83"/>
  <c r="P83"/>
  <c r="BK83"/>
  <c r="BK80"/>
  <c r="BK79"/>
  <c r="BK78"/>
  <c r="J78"/>
  <c r="J83"/>
  <c r="BI81"/>
  <c r="BH81"/>
  <c r="BG81"/>
  <c r="F32"/>
  <c r="BB54" i="1"/>
  <c r="BF81" i="4"/>
  <c r="J31"/>
  <c r="AW54" i="1"/>
  <c r="BE81" i="4"/>
  <c r="T81"/>
  <c r="R81"/>
  <c r="R80"/>
  <c r="R79"/>
  <c r="R78"/>
  <c r="P81"/>
  <c r="P80"/>
  <c r="P79"/>
  <c r="P78"/>
  <c r="AU54" i="1"/>
  <c r="BK81" i="4"/>
  <c r="J81"/>
  <c r="J74"/>
  <c r="F74"/>
  <c r="J12"/>
  <c r="J72"/>
  <c r="F72"/>
  <c r="E70"/>
  <c r="J51"/>
  <c r="F51"/>
  <c r="J49"/>
  <c r="F49"/>
  <c r="E47"/>
  <c r="J18"/>
  <c r="E18"/>
  <c r="F52"/>
  <c r="J17"/>
  <c r="E7"/>
  <c r="E45"/>
  <c r="T162" i="3"/>
  <c r="BK162"/>
  <c r="J162"/>
  <c r="J63"/>
  <c r="T144"/>
  <c r="P144"/>
  <c r="T118"/>
  <c r="T115"/>
  <c r="AY53" i="1"/>
  <c r="AX53"/>
  <c r="BI163" i="3"/>
  <c r="BH163"/>
  <c r="BG163"/>
  <c r="BF163"/>
  <c r="BE163"/>
  <c r="T163"/>
  <c r="R163"/>
  <c r="R162"/>
  <c r="P163"/>
  <c r="P162"/>
  <c r="BK163"/>
  <c r="J163"/>
  <c r="BI161"/>
  <c r="BH161"/>
  <c r="BG161"/>
  <c r="BF161"/>
  <c r="BE161"/>
  <c r="T161"/>
  <c r="R161"/>
  <c r="P161"/>
  <c r="BK161"/>
  <c r="J161"/>
  <c r="BI159"/>
  <c r="BH159"/>
  <c r="BG159"/>
  <c r="BF159"/>
  <c r="T159"/>
  <c r="R159"/>
  <c r="P159"/>
  <c r="BK159"/>
  <c r="J159"/>
  <c r="BE159"/>
  <c r="BI158"/>
  <c r="BH158"/>
  <c r="BG158"/>
  <c r="BF158"/>
  <c r="BE158"/>
  <c r="T158"/>
  <c r="R158"/>
  <c r="P158"/>
  <c r="BK158"/>
  <c r="J158"/>
  <c r="BI156"/>
  <c r="BH156"/>
  <c r="BG156"/>
  <c r="BF156"/>
  <c r="T156"/>
  <c r="R156"/>
  <c r="R153"/>
  <c r="P156"/>
  <c r="P153"/>
  <c r="BK156"/>
  <c r="J156"/>
  <c r="BE156"/>
  <c r="BI154"/>
  <c r="BH154"/>
  <c r="BG154"/>
  <c r="BF154"/>
  <c r="BE154"/>
  <c r="T154"/>
  <c r="R154"/>
  <c r="P154"/>
  <c r="BK154"/>
  <c r="J154"/>
  <c r="BI152"/>
  <c r="BH152"/>
  <c r="BG152"/>
  <c r="BF152"/>
  <c r="BE152"/>
  <c r="T152"/>
  <c r="R152"/>
  <c r="P152"/>
  <c r="BK152"/>
  <c r="J152"/>
  <c r="BI151"/>
  <c r="BH151"/>
  <c r="BG151"/>
  <c r="BF151"/>
  <c r="BE151"/>
  <c r="T151"/>
  <c r="R151"/>
  <c r="P151"/>
  <c r="BK151"/>
  <c r="J151"/>
  <c r="BI150"/>
  <c r="BH150"/>
  <c r="BG150"/>
  <c r="BF150"/>
  <c r="BE150"/>
  <c r="T150"/>
  <c r="R150"/>
  <c r="P150"/>
  <c r="BK150"/>
  <c r="J150"/>
  <c r="BI149"/>
  <c r="BH149"/>
  <c r="BG149"/>
  <c r="BF149"/>
  <c r="BE149"/>
  <c r="T149"/>
  <c r="R149"/>
  <c r="P149"/>
  <c r="BK149"/>
  <c r="J149"/>
  <c r="BI148"/>
  <c r="BH148"/>
  <c r="BG148"/>
  <c r="BF148"/>
  <c r="BE148"/>
  <c r="T148"/>
  <c r="R148"/>
  <c r="P148"/>
  <c r="BK148"/>
  <c r="J148"/>
  <c r="BI147"/>
  <c r="BH147"/>
  <c r="BG147"/>
  <c r="BF147"/>
  <c r="BE147"/>
  <c r="T147"/>
  <c r="R147"/>
  <c r="P147"/>
  <c r="BK147"/>
  <c r="J147"/>
  <c r="BI145"/>
  <c r="BH145"/>
  <c r="BG145"/>
  <c r="BF145"/>
  <c r="BE145"/>
  <c r="T145"/>
  <c r="R145"/>
  <c r="R144"/>
  <c r="P145"/>
  <c r="BK145"/>
  <c r="BK144"/>
  <c r="J144"/>
  <c r="J61"/>
  <c r="J145"/>
  <c r="BI140"/>
  <c r="BH140"/>
  <c r="BG140"/>
  <c r="BF140"/>
  <c r="T140"/>
  <c r="R140"/>
  <c r="P140"/>
  <c r="BK140"/>
  <c r="J140"/>
  <c r="BE140"/>
  <c r="BI136"/>
  <c r="BH136"/>
  <c r="BG136"/>
  <c r="BF136"/>
  <c r="BE136"/>
  <c r="T136"/>
  <c r="R136"/>
  <c r="P136"/>
  <c r="BK136"/>
  <c r="J136"/>
  <c r="BI131"/>
  <c r="BH131"/>
  <c r="BG131"/>
  <c r="BF131"/>
  <c r="T131"/>
  <c r="R131"/>
  <c r="P131"/>
  <c r="BK131"/>
  <c r="J131"/>
  <c r="BE131"/>
  <c r="BI129"/>
  <c r="BH129"/>
  <c r="BG129"/>
  <c r="BF129"/>
  <c r="BE129"/>
  <c r="T129"/>
  <c r="R129"/>
  <c r="P129"/>
  <c r="BK129"/>
  <c r="J129"/>
  <c r="BI127"/>
  <c r="BH127"/>
  <c r="BG127"/>
  <c r="BF127"/>
  <c r="T127"/>
  <c r="R127"/>
  <c r="P127"/>
  <c r="BK127"/>
  <c r="J127"/>
  <c r="BE127"/>
  <c r="BI125"/>
  <c r="BH125"/>
  <c r="BG125"/>
  <c r="BF125"/>
  <c r="BE125"/>
  <c r="T125"/>
  <c r="R125"/>
  <c r="P125"/>
  <c r="BK125"/>
  <c r="J125"/>
  <c r="BI123"/>
  <c r="BH123"/>
  <c r="BG123"/>
  <c r="BF123"/>
  <c r="T123"/>
  <c r="R123"/>
  <c r="P123"/>
  <c r="BK123"/>
  <c r="J123"/>
  <c r="BE123"/>
  <c r="BI121"/>
  <c r="BH121"/>
  <c r="BG121"/>
  <c r="BF121"/>
  <c r="T121"/>
  <c r="R121"/>
  <c r="P121"/>
  <c r="BK121"/>
  <c r="BK118"/>
  <c r="J118"/>
  <c r="J60"/>
  <c r="J121"/>
  <c r="BE121"/>
  <c r="BI119"/>
  <c r="BH119"/>
  <c r="BG119"/>
  <c r="BF119"/>
  <c r="T119"/>
  <c r="R119"/>
  <c r="R118"/>
  <c r="P119"/>
  <c r="BK119"/>
  <c r="J119"/>
  <c r="BE119"/>
  <c r="BI116"/>
  <c r="BH116"/>
  <c r="BG116"/>
  <c r="BF116"/>
  <c r="BE116"/>
  <c r="T116"/>
  <c r="R116"/>
  <c r="R115"/>
  <c r="P116"/>
  <c r="P115"/>
  <c r="BK116"/>
  <c r="BK115"/>
  <c r="J115"/>
  <c r="J59"/>
  <c r="J116"/>
  <c r="BI113"/>
  <c r="BH113"/>
  <c r="BG113"/>
  <c r="BF113"/>
  <c r="BE113"/>
  <c r="T113"/>
  <c r="R113"/>
  <c r="P113"/>
  <c r="BK113"/>
  <c r="J113"/>
  <c r="BI111"/>
  <c r="BH111"/>
  <c r="BG111"/>
  <c r="BF111"/>
  <c r="T111"/>
  <c r="R111"/>
  <c r="P111"/>
  <c r="BK111"/>
  <c r="J111"/>
  <c r="BE111"/>
  <c r="BI109"/>
  <c r="BH109"/>
  <c r="BG109"/>
  <c r="BF109"/>
  <c r="BE109"/>
  <c r="T109"/>
  <c r="R109"/>
  <c r="P109"/>
  <c r="BK109"/>
  <c r="J109"/>
  <c r="BI107"/>
  <c r="BH107"/>
  <c r="BG107"/>
  <c r="BF107"/>
  <c r="T107"/>
  <c r="R107"/>
  <c r="P107"/>
  <c r="BK107"/>
  <c r="J107"/>
  <c r="BE107"/>
  <c r="BI105"/>
  <c r="BH105"/>
  <c r="BG105"/>
  <c r="BF105"/>
  <c r="BE105"/>
  <c r="T105"/>
  <c r="R105"/>
  <c r="P105"/>
  <c r="BK105"/>
  <c r="J105"/>
  <c r="BI103"/>
  <c r="BH103"/>
  <c r="BG103"/>
  <c r="BF103"/>
  <c r="T103"/>
  <c r="R103"/>
  <c r="P103"/>
  <c r="BK103"/>
  <c r="J103"/>
  <c r="BE103"/>
  <c r="BI101"/>
  <c r="BH101"/>
  <c r="BG101"/>
  <c r="BF101"/>
  <c r="T101"/>
  <c r="R101"/>
  <c r="P101"/>
  <c r="BK101"/>
  <c r="J101"/>
  <c r="BE101"/>
  <c r="BI98"/>
  <c r="BH98"/>
  <c r="BG98"/>
  <c r="BF98"/>
  <c r="T98"/>
  <c r="R98"/>
  <c r="P98"/>
  <c r="BK98"/>
  <c r="J98"/>
  <c r="BE98"/>
  <c r="BI96"/>
  <c r="BH96"/>
  <c r="BG96"/>
  <c r="BF96"/>
  <c r="BE96"/>
  <c r="T96"/>
  <c r="R96"/>
  <c r="P96"/>
  <c r="BK96"/>
  <c r="J96"/>
  <c r="BI94"/>
  <c r="BH94"/>
  <c r="BG94"/>
  <c r="BF94"/>
  <c r="T94"/>
  <c r="R94"/>
  <c r="P94"/>
  <c r="BK94"/>
  <c r="J94"/>
  <c r="BE94"/>
  <c r="BI92"/>
  <c r="BH92"/>
  <c r="BG92"/>
  <c r="BF92"/>
  <c r="BE92"/>
  <c r="T92"/>
  <c r="R92"/>
  <c r="P92"/>
  <c r="BK92"/>
  <c r="J92"/>
  <c r="BI90"/>
  <c r="BH90"/>
  <c r="BG90"/>
  <c r="BF90"/>
  <c r="T90"/>
  <c r="R90"/>
  <c r="P90"/>
  <c r="BK90"/>
  <c r="J90"/>
  <c r="BE90"/>
  <c r="BI88"/>
  <c r="BH88"/>
  <c r="F33"/>
  <c r="BC53" i="1"/>
  <c r="BG88" i="3"/>
  <c r="BF88"/>
  <c r="T88"/>
  <c r="R88"/>
  <c r="P88"/>
  <c r="BK88"/>
  <c r="J88"/>
  <c r="BE88"/>
  <c r="BI86"/>
  <c r="BH86"/>
  <c r="BG86"/>
  <c r="BF86"/>
  <c r="F31"/>
  <c r="BA53" i="1"/>
  <c r="BE86" i="3"/>
  <c r="T86"/>
  <c r="R86"/>
  <c r="R85"/>
  <c r="R84"/>
  <c r="R83"/>
  <c r="P86"/>
  <c r="P85"/>
  <c r="BK86"/>
  <c r="J86"/>
  <c r="J79"/>
  <c r="F79"/>
  <c r="F77"/>
  <c r="E75"/>
  <c r="E18"/>
  <c r="F52"/>
  <c r="J51"/>
  <c r="F51"/>
  <c r="F49"/>
  <c r="E47"/>
  <c r="J18"/>
  <c r="F80"/>
  <c r="J17"/>
  <c r="J12"/>
  <c r="J77"/>
  <c r="E7"/>
  <c r="E45"/>
  <c r="T186" i="2"/>
  <c r="P186"/>
  <c r="T157"/>
  <c r="P114"/>
  <c r="AY52" i="1"/>
  <c r="AX52"/>
  <c r="BI187" i="2"/>
  <c r="BH187"/>
  <c r="BG187"/>
  <c r="BF187"/>
  <c r="BE187"/>
  <c r="T187"/>
  <c r="R187"/>
  <c r="R186"/>
  <c r="P187"/>
  <c r="BK187"/>
  <c r="BK186"/>
  <c r="J186"/>
  <c r="J63"/>
  <c r="J187"/>
  <c r="BI184"/>
  <c r="BH184"/>
  <c r="BG184"/>
  <c r="BF184"/>
  <c r="T184"/>
  <c r="R184"/>
  <c r="P184"/>
  <c r="BK184"/>
  <c r="J184"/>
  <c r="BE184"/>
  <c r="BI182"/>
  <c r="BH182"/>
  <c r="BG182"/>
  <c r="BF182"/>
  <c r="T182"/>
  <c r="R182"/>
  <c r="P182"/>
  <c r="BK182"/>
  <c r="J182"/>
  <c r="BE182"/>
  <c r="BI180"/>
  <c r="BH180"/>
  <c r="BG180"/>
  <c r="BF180"/>
  <c r="BE180"/>
  <c r="T180"/>
  <c r="R180"/>
  <c r="P180"/>
  <c r="BK180"/>
  <c r="J180"/>
  <c r="BI178"/>
  <c r="BH178"/>
  <c r="BG178"/>
  <c r="BF178"/>
  <c r="T178"/>
  <c r="R178"/>
  <c r="P178"/>
  <c r="BK178"/>
  <c r="J178"/>
  <c r="BE178"/>
  <c r="BI176"/>
  <c r="BH176"/>
  <c r="BG176"/>
  <c r="BF176"/>
  <c r="BE176"/>
  <c r="T176"/>
  <c r="R176"/>
  <c r="P176"/>
  <c r="BK176"/>
  <c r="J176"/>
  <c r="BI174"/>
  <c r="BH174"/>
  <c r="BG174"/>
  <c r="BF174"/>
  <c r="T174"/>
  <c r="R174"/>
  <c r="P174"/>
  <c r="BK174"/>
  <c r="J174"/>
  <c r="BE174"/>
  <c r="BI173"/>
  <c r="BH173"/>
  <c r="BG173"/>
  <c r="BF173"/>
  <c r="BE173"/>
  <c r="T173"/>
  <c r="R173"/>
  <c r="P173"/>
  <c r="BK173"/>
  <c r="J173"/>
  <c r="BI171"/>
  <c r="BH171"/>
  <c r="BG171"/>
  <c r="BF171"/>
  <c r="T171"/>
  <c r="R171"/>
  <c r="P171"/>
  <c r="BK171"/>
  <c r="J171"/>
  <c r="BE171"/>
  <c r="BI169"/>
  <c r="BH169"/>
  <c r="BG169"/>
  <c r="BF169"/>
  <c r="T169"/>
  <c r="R169"/>
  <c r="P169"/>
  <c r="BK169"/>
  <c r="J169"/>
  <c r="BE169"/>
  <c r="BI167"/>
  <c r="BH167"/>
  <c r="BG167"/>
  <c r="BF167"/>
  <c r="T167"/>
  <c r="R167"/>
  <c r="R166"/>
  <c r="P167"/>
  <c r="P166"/>
  <c r="BK167"/>
  <c r="BK166"/>
  <c r="J166"/>
  <c r="J62"/>
  <c r="J167"/>
  <c r="BE167"/>
  <c r="BI165"/>
  <c r="BH165"/>
  <c r="BG165"/>
  <c r="BF165"/>
  <c r="BE165"/>
  <c r="T165"/>
  <c r="R165"/>
  <c r="P165"/>
  <c r="BK165"/>
  <c r="J165"/>
  <c r="BI164"/>
  <c r="BH164"/>
  <c r="BG164"/>
  <c r="BF164"/>
  <c r="BE164"/>
  <c r="T164"/>
  <c r="R164"/>
  <c r="P164"/>
  <c r="BK164"/>
  <c r="J164"/>
  <c r="BI163"/>
  <c r="BH163"/>
  <c r="BG163"/>
  <c r="BF163"/>
  <c r="BE163"/>
  <c r="T163"/>
  <c r="R163"/>
  <c r="P163"/>
  <c r="BK163"/>
  <c r="J163"/>
  <c r="BI162"/>
  <c r="BH162"/>
  <c r="BG162"/>
  <c r="BF162"/>
  <c r="BE162"/>
  <c r="T162"/>
  <c r="R162"/>
  <c r="P162"/>
  <c r="BK162"/>
  <c r="J162"/>
  <c r="BI161"/>
  <c r="BH161"/>
  <c r="BG161"/>
  <c r="BF161"/>
  <c r="BE161"/>
  <c r="T161"/>
  <c r="R161"/>
  <c r="P161"/>
  <c r="BK161"/>
  <c r="J161"/>
  <c r="BI160"/>
  <c r="BH160"/>
  <c r="BG160"/>
  <c r="BF160"/>
  <c r="BE160"/>
  <c r="T160"/>
  <c r="R160"/>
  <c r="P160"/>
  <c r="BK160"/>
  <c r="BK157"/>
  <c r="J157"/>
  <c r="J61"/>
  <c r="J160"/>
  <c r="BI158"/>
  <c r="BH158"/>
  <c r="BG158"/>
  <c r="BF158"/>
  <c r="BE158"/>
  <c r="T158"/>
  <c r="R158"/>
  <c r="R157"/>
  <c r="P158"/>
  <c r="P157"/>
  <c r="BK158"/>
  <c r="J158"/>
  <c r="BI155"/>
  <c r="BH155"/>
  <c r="BG155"/>
  <c r="BF155"/>
  <c r="BE155"/>
  <c r="T155"/>
  <c r="R155"/>
  <c r="P155"/>
  <c r="BK155"/>
  <c r="J155"/>
  <c r="BI153"/>
  <c r="BH153"/>
  <c r="BG153"/>
  <c r="BF153"/>
  <c r="T153"/>
  <c r="R153"/>
  <c r="P153"/>
  <c r="BK153"/>
  <c r="J153"/>
  <c r="BE153"/>
  <c r="BI151"/>
  <c r="BH151"/>
  <c r="BG151"/>
  <c r="BF151"/>
  <c r="BE151"/>
  <c r="T151"/>
  <c r="R151"/>
  <c r="P151"/>
  <c r="BK151"/>
  <c r="J151"/>
  <c r="BI149"/>
  <c r="BH149"/>
  <c r="BG149"/>
  <c r="BF149"/>
  <c r="T149"/>
  <c r="R149"/>
  <c r="P149"/>
  <c r="BK149"/>
  <c r="J149"/>
  <c r="BE149"/>
  <c r="BI147"/>
  <c r="BH147"/>
  <c r="BG147"/>
  <c r="BF147"/>
  <c r="BE147"/>
  <c r="T147"/>
  <c r="R147"/>
  <c r="P147"/>
  <c r="BK147"/>
  <c r="J147"/>
  <c r="BI145"/>
  <c r="BH145"/>
  <c r="BG145"/>
  <c r="BF145"/>
  <c r="T145"/>
  <c r="R145"/>
  <c r="P145"/>
  <c r="BK145"/>
  <c r="J145"/>
  <c r="BE145"/>
  <c r="BI143"/>
  <c r="BH143"/>
  <c r="BG143"/>
  <c r="BF143"/>
  <c r="T143"/>
  <c r="R143"/>
  <c r="P143"/>
  <c r="BK143"/>
  <c r="J143"/>
  <c r="BE143"/>
  <c r="BI140"/>
  <c r="BH140"/>
  <c r="BG140"/>
  <c r="BF140"/>
  <c r="T140"/>
  <c r="R140"/>
  <c r="P140"/>
  <c r="BK140"/>
  <c r="J140"/>
  <c r="BE140"/>
  <c r="BI138"/>
  <c r="BH138"/>
  <c r="BG138"/>
  <c r="BF138"/>
  <c r="BE138"/>
  <c r="T138"/>
  <c r="R138"/>
  <c r="P138"/>
  <c r="BK138"/>
  <c r="J138"/>
  <c r="BI136"/>
  <c r="BH136"/>
  <c r="BG136"/>
  <c r="BF136"/>
  <c r="T136"/>
  <c r="R136"/>
  <c r="P136"/>
  <c r="BK136"/>
  <c r="J136"/>
  <c r="BE136"/>
  <c r="BI134"/>
  <c r="BH134"/>
  <c r="BG134"/>
  <c r="BF134"/>
  <c r="BE134"/>
  <c r="T134"/>
  <c r="R134"/>
  <c r="P134"/>
  <c r="BK134"/>
  <c r="J134"/>
  <c r="BI132"/>
  <c r="BH132"/>
  <c r="BG132"/>
  <c r="BF132"/>
  <c r="T132"/>
  <c r="R132"/>
  <c r="P132"/>
  <c r="BK132"/>
  <c r="J132"/>
  <c r="BE132"/>
  <c r="BI130"/>
  <c r="BH130"/>
  <c r="BG130"/>
  <c r="BF130"/>
  <c r="BE130"/>
  <c r="T130"/>
  <c r="R130"/>
  <c r="P130"/>
  <c r="BK130"/>
  <c r="J130"/>
  <c r="BI128"/>
  <c r="BH128"/>
  <c r="BG128"/>
  <c r="BF128"/>
  <c r="T128"/>
  <c r="R128"/>
  <c r="P128"/>
  <c r="BK128"/>
  <c r="J128"/>
  <c r="BE128"/>
  <c r="BI126"/>
  <c r="BH126"/>
  <c r="BG126"/>
  <c r="BF126"/>
  <c r="T126"/>
  <c r="R126"/>
  <c r="P126"/>
  <c r="BK126"/>
  <c r="J126"/>
  <c r="BE126"/>
  <c r="BI124"/>
  <c r="BH124"/>
  <c r="BG124"/>
  <c r="BF124"/>
  <c r="T124"/>
  <c r="R124"/>
  <c r="P124"/>
  <c r="BK124"/>
  <c r="J124"/>
  <c r="BE124"/>
  <c r="BI122"/>
  <c r="BH122"/>
  <c r="BG122"/>
  <c r="BF122"/>
  <c r="BE122"/>
  <c r="T122"/>
  <c r="R122"/>
  <c r="P122"/>
  <c r="BK122"/>
  <c r="J122"/>
  <c r="BI120"/>
  <c r="BH120"/>
  <c r="BG120"/>
  <c r="BF120"/>
  <c r="T120"/>
  <c r="R120"/>
  <c r="P120"/>
  <c r="BK120"/>
  <c r="J120"/>
  <c r="BE120"/>
  <c r="BI118"/>
  <c r="BH118"/>
  <c r="BG118"/>
  <c r="BF118"/>
  <c r="BE118"/>
  <c r="T118"/>
  <c r="T117"/>
  <c r="R118"/>
  <c r="P118"/>
  <c r="P117"/>
  <c r="BK118"/>
  <c r="BK117"/>
  <c r="J117"/>
  <c r="J60"/>
  <c r="J118"/>
  <c r="BI115"/>
  <c r="BH115"/>
  <c r="BG115"/>
  <c r="BF115"/>
  <c r="T115"/>
  <c r="T114"/>
  <c r="R115"/>
  <c r="R114"/>
  <c r="P115"/>
  <c r="BK115"/>
  <c r="BK114"/>
  <c r="J114"/>
  <c r="J59"/>
  <c r="J115"/>
  <c r="BE115"/>
  <c r="BI113"/>
  <c r="BH113"/>
  <c r="BG113"/>
  <c r="BF113"/>
  <c r="T113"/>
  <c r="R113"/>
  <c r="P113"/>
  <c r="BK113"/>
  <c r="J113"/>
  <c r="BE113"/>
  <c r="BI111"/>
  <c r="BH111"/>
  <c r="BG111"/>
  <c r="BF111"/>
  <c r="T111"/>
  <c r="R111"/>
  <c r="P111"/>
  <c r="BK111"/>
  <c r="J111"/>
  <c r="BE111"/>
  <c r="BI109"/>
  <c r="BH109"/>
  <c r="BG109"/>
  <c r="BF109"/>
  <c r="T109"/>
  <c r="R109"/>
  <c r="P109"/>
  <c r="BK109"/>
  <c r="J109"/>
  <c r="BE109"/>
  <c r="BI107"/>
  <c r="BH107"/>
  <c r="BG107"/>
  <c r="BF107"/>
  <c r="BE107"/>
  <c r="T107"/>
  <c r="R107"/>
  <c r="P107"/>
  <c r="BK107"/>
  <c r="J107"/>
  <c r="BI105"/>
  <c r="BH105"/>
  <c r="BG105"/>
  <c r="BF105"/>
  <c r="T105"/>
  <c r="R105"/>
  <c r="P105"/>
  <c r="BK105"/>
  <c r="J105"/>
  <c r="BE105"/>
  <c r="BI103"/>
  <c r="BH103"/>
  <c r="BG103"/>
  <c r="BF103"/>
  <c r="BE103"/>
  <c r="T103"/>
  <c r="R103"/>
  <c r="P103"/>
  <c r="BK103"/>
  <c r="J103"/>
  <c r="BI101"/>
  <c r="BH101"/>
  <c r="BG101"/>
  <c r="BF101"/>
  <c r="T101"/>
  <c r="R101"/>
  <c r="R85"/>
  <c r="P101"/>
  <c r="BK101"/>
  <c r="J101"/>
  <c r="BE101"/>
  <c r="BI98"/>
  <c r="BH98"/>
  <c r="BG98"/>
  <c r="BF98"/>
  <c r="BE98"/>
  <c r="T98"/>
  <c r="R98"/>
  <c r="P98"/>
  <c r="BK98"/>
  <c r="J98"/>
  <c r="BI96"/>
  <c r="BH96"/>
  <c r="BG96"/>
  <c r="F32"/>
  <c r="BB52" i="1"/>
  <c r="BF96" i="2"/>
  <c r="T96"/>
  <c r="R96"/>
  <c r="P96"/>
  <c r="BK96"/>
  <c r="J96"/>
  <c r="BE96"/>
  <c r="BI94"/>
  <c r="BH94"/>
  <c r="BG94"/>
  <c r="BF94"/>
  <c r="T94"/>
  <c r="R94"/>
  <c r="P94"/>
  <c r="BK94"/>
  <c r="J94"/>
  <c r="BE94"/>
  <c r="BI92"/>
  <c r="BH92"/>
  <c r="BG92"/>
  <c r="BF92"/>
  <c r="T92"/>
  <c r="R92"/>
  <c r="P92"/>
  <c r="BK92"/>
  <c r="J92"/>
  <c r="BE92"/>
  <c r="BI90"/>
  <c r="BH90"/>
  <c r="BG90"/>
  <c r="BF90"/>
  <c r="BE90"/>
  <c r="T90"/>
  <c r="R90"/>
  <c r="P90"/>
  <c r="BK90"/>
  <c r="J90"/>
  <c r="BI88"/>
  <c r="BH88"/>
  <c r="BG88"/>
  <c r="BF88"/>
  <c r="T88"/>
  <c r="R88"/>
  <c r="P88"/>
  <c r="BK88"/>
  <c r="J88"/>
  <c r="BE88"/>
  <c r="BI86"/>
  <c r="BH86"/>
  <c r="F33"/>
  <c r="BC52" i="1"/>
  <c r="BG86" i="2"/>
  <c r="BF86"/>
  <c r="F31"/>
  <c r="BA52" i="1"/>
  <c r="BE86" i="2"/>
  <c r="F30"/>
  <c r="AZ52" i="1"/>
  <c r="T86" i="2"/>
  <c r="R86"/>
  <c r="P86"/>
  <c r="P85"/>
  <c r="BK86"/>
  <c r="J86"/>
  <c r="E18"/>
  <c r="F80"/>
  <c r="J79"/>
  <c r="F79"/>
  <c r="J12"/>
  <c r="J77"/>
  <c r="F77"/>
  <c r="E75"/>
  <c r="J51"/>
  <c r="F51"/>
  <c r="F49"/>
  <c r="E47"/>
  <c r="J18"/>
  <c r="F52"/>
  <c r="J17"/>
  <c r="J49"/>
  <c r="E7"/>
  <c r="E73"/>
  <c r="AS75" i="1"/>
  <c r="AS68"/>
  <c r="BB64"/>
  <c r="AX64"/>
  <c r="AS64"/>
  <c r="AS61"/>
  <c r="BC57"/>
  <c r="AY57"/>
  <c r="AS57"/>
  <c r="AS51"/>
  <c r="AT73"/>
  <c r="L47"/>
  <c r="AM46"/>
  <c r="L46"/>
  <c r="AM44"/>
  <c r="L44"/>
  <c r="L42"/>
  <c r="L41"/>
  <c r="J56" i="4"/>
  <c r="J27"/>
  <c r="BK84" i="6"/>
  <c r="J85"/>
  <c r="J58"/>
  <c r="R84" i="2"/>
  <c r="R83"/>
  <c r="P84"/>
  <c r="P83"/>
  <c r="AU52" i="1"/>
  <c r="P100" i="8"/>
  <c r="P99"/>
  <c r="AU59" i="1"/>
  <c r="J80" i="4"/>
  <c r="J58"/>
  <c r="J31" i="5"/>
  <c r="AW55" i="1"/>
  <c r="T85" i="2"/>
  <c r="J30"/>
  <c r="AV52" i="1"/>
  <c r="J49" i="3"/>
  <c r="E73"/>
  <c r="J31"/>
  <c r="AW53" i="1"/>
  <c r="E68" i="4"/>
  <c r="F34"/>
  <c r="BD54" i="1"/>
  <c r="R215" i="5"/>
  <c r="F34" i="6"/>
  <c r="BD56" i="1"/>
  <c r="P114" i="6"/>
  <c r="P86" i="7"/>
  <c r="P85"/>
  <c r="AU58" i="1"/>
  <c r="BK85" i="2"/>
  <c r="F34"/>
  <c r="BD52" i="1"/>
  <c r="R117" i="2"/>
  <c r="T166"/>
  <c r="J31"/>
  <c r="AW52" i="1"/>
  <c r="J30" i="3"/>
  <c r="AV53" i="1"/>
  <c r="AT53"/>
  <c r="J79" i="4"/>
  <c r="J57"/>
  <c r="J30" i="5"/>
  <c r="AV55" i="1"/>
  <c r="R87" i="5"/>
  <c r="T118"/>
  <c r="P84" i="6"/>
  <c r="P83"/>
  <c r="AU56" i="1"/>
  <c r="J31" i="6"/>
  <c r="AW56" i="1"/>
  <c r="F31" i="6"/>
  <c r="BA56" i="1"/>
  <c r="J172" i="7"/>
  <c r="J65"/>
  <c r="BK171"/>
  <c r="J171"/>
  <c r="J64"/>
  <c r="J221" i="5"/>
  <c r="J65"/>
  <c r="BK215"/>
  <c r="J215"/>
  <c r="J63"/>
  <c r="J32" i="8"/>
  <c r="AV59" i="1"/>
  <c r="AT59"/>
  <c r="F32" i="8"/>
  <c r="AZ59" i="1"/>
  <c r="T100" i="8"/>
  <c r="E45" i="2"/>
  <c r="F32" i="3"/>
  <c r="BB53" i="1"/>
  <c r="BK153" i="3"/>
  <c r="J153"/>
  <c r="J62"/>
  <c r="P118" i="5"/>
  <c r="P86"/>
  <c r="P85"/>
  <c r="AU55" i="1"/>
  <c r="J134" i="6"/>
  <c r="J63"/>
  <c r="J30" i="7"/>
  <c r="AV58" i="1"/>
  <c r="T114" i="7"/>
  <c r="BK85" i="3"/>
  <c r="F34"/>
  <c r="BD53" i="1"/>
  <c r="F30" i="3"/>
  <c r="AZ53" i="1"/>
  <c r="F75" i="4"/>
  <c r="F30"/>
  <c r="AZ54" i="1"/>
  <c r="F31" i="4"/>
  <c r="BA54" i="1"/>
  <c r="BK87" i="5"/>
  <c r="F34"/>
  <c r="BD55" i="1"/>
  <c r="P216" i="5"/>
  <c r="P215"/>
  <c r="J30" i="6"/>
  <c r="AV56" i="1"/>
  <c r="AT56"/>
  <c r="BK114" i="6"/>
  <c r="J114"/>
  <c r="J61"/>
  <c r="BK87" i="7"/>
  <c r="F34"/>
  <c r="BD58" i="1"/>
  <c r="F30" i="7"/>
  <c r="AZ58" i="1"/>
  <c r="AZ57"/>
  <c r="AV57"/>
  <c r="R171" i="8"/>
  <c r="BK349"/>
  <c r="R349"/>
  <c r="R348"/>
  <c r="J49" i="9"/>
  <c r="P84"/>
  <c r="P83"/>
  <c r="AU60" i="1"/>
  <c r="BK109" i="9"/>
  <c r="J109"/>
  <c r="J60"/>
  <c r="T111" i="10"/>
  <c r="F30"/>
  <c r="AZ62" i="1"/>
  <c r="J53" i="13"/>
  <c r="J88"/>
  <c r="T153" i="3"/>
  <c r="F31" i="5"/>
  <c r="BA55" i="1"/>
  <c r="J49" i="6"/>
  <c r="T84"/>
  <c r="T83"/>
  <c r="J31" i="7"/>
  <c r="AW58" i="1"/>
  <c r="F31" i="7"/>
  <c r="BA58" i="1"/>
  <c r="F96" i="8"/>
  <c r="F34"/>
  <c r="BB59" i="1"/>
  <c r="BB57"/>
  <c r="AX57"/>
  <c r="J299" i="8"/>
  <c r="J70"/>
  <c r="BK298"/>
  <c r="J298"/>
  <c r="J69"/>
  <c r="J30" i="9"/>
  <c r="AV60" i="1"/>
  <c r="F30" i="9"/>
  <c r="AZ60" i="1"/>
  <c r="P85" i="10"/>
  <c r="BK84"/>
  <c r="T85" i="3"/>
  <c r="T84"/>
  <c r="T83"/>
  <c r="P118"/>
  <c r="P84"/>
  <c r="P83"/>
  <c r="AU53" i="1"/>
  <c r="J30" i="4"/>
  <c r="AV54" i="1"/>
  <c r="AT54"/>
  <c r="T87" i="5"/>
  <c r="T86"/>
  <c r="T85"/>
  <c r="R113"/>
  <c r="F33" i="6"/>
  <c r="BC56" i="1"/>
  <c r="T114" i="6"/>
  <c r="F30"/>
  <c r="AZ56" i="1"/>
  <c r="T87" i="7"/>
  <c r="T86"/>
  <c r="T85"/>
  <c r="J101" i="8"/>
  <c r="J62"/>
  <c r="F36"/>
  <c r="BD59" i="1"/>
  <c r="BK165" i="8"/>
  <c r="J165"/>
  <c r="J65"/>
  <c r="P171"/>
  <c r="P116" i="9"/>
  <c r="BK84"/>
  <c r="J85"/>
  <c r="J58"/>
  <c r="P111" i="10"/>
  <c r="F34" i="11"/>
  <c r="BB63" i="1"/>
  <c r="BB61"/>
  <c r="AX61"/>
  <c r="J96" i="11"/>
  <c r="J62"/>
  <c r="F36"/>
  <c r="BD63" i="1"/>
  <c r="BD61"/>
  <c r="T86" i="12"/>
  <c r="T85"/>
  <c r="F32" i="13"/>
  <c r="AZ66" i="1"/>
  <c r="T97" i="17"/>
  <c r="J30" i="18"/>
  <c r="AV72" i="1"/>
  <c r="AT72"/>
  <c r="F30" i="18"/>
  <c r="AZ72" i="1"/>
  <c r="T81" i="18"/>
  <c r="T80"/>
  <c r="P349" i="8"/>
  <c r="P348"/>
  <c r="F33" i="9"/>
  <c r="BC60" i="1"/>
  <c r="J31" i="9"/>
  <c r="AW60" i="1"/>
  <c r="BK143" i="11"/>
  <c r="J143"/>
  <c r="J63"/>
  <c r="BK151" i="12"/>
  <c r="J151"/>
  <c r="J62"/>
  <c r="R94" i="13"/>
  <c r="J32"/>
  <c r="AV66" i="1"/>
  <c r="F35" i="13"/>
  <c r="BC66" i="1"/>
  <c r="E45" i="14"/>
  <c r="E73"/>
  <c r="J85"/>
  <c r="J58"/>
  <c r="J93" i="8"/>
  <c r="F33"/>
  <c r="BA59" i="1"/>
  <c r="T154" i="8"/>
  <c r="T171"/>
  <c r="E82" i="11"/>
  <c r="J32"/>
  <c r="AV63" i="1"/>
  <c r="T162" i="11"/>
  <c r="R176"/>
  <c r="R95"/>
  <c r="R94"/>
  <c r="T185"/>
  <c r="R199"/>
  <c r="T199"/>
  <c r="P86" i="12"/>
  <c r="P85"/>
  <c r="AU65" i="1"/>
  <c r="BK86" i="12"/>
  <c r="J87"/>
  <c r="J58"/>
  <c r="F34"/>
  <c r="BD65" i="1"/>
  <c r="BD64"/>
  <c r="P125" i="13"/>
  <c r="T125"/>
  <c r="T95"/>
  <c r="J31" i="14"/>
  <c r="AW67" i="1"/>
  <c r="T85" i="14"/>
  <c r="J32" i="15"/>
  <c r="AV69" i="1"/>
  <c r="AT69"/>
  <c r="P89" i="19"/>
  <c r="AU73" i="1"/>
  <c r="J30" i="20"/>
  <c r="AV74" i="1"/>
  <c r="AW74"/>
  <c r="AT74"/>
  <c r="F30" i="20"/>
  <c r="AZ74" i="1"/>
  <c r="R101" i="8"/>
  <c r="R100"/>
  <c r="BK171"/>
  <c r="J171"/>
  <c r="J66"/>
  <c r="R274"/>
  <c r="T299"/>
  <c r="T298"/>
  <c r="R316"/>
  <c r="R298"/>
  <c r="T349"/>
  <c r="T348"/>
  <c r="R409"/>
  <c r="T116" i="9"/>
  <c r="T84"/>
  <c r="T83"/>
  <c r="F31"/>
  <c r="BA60" i="1"/>
  <c r="J151" i="9"/>
  <c r="J63"/>
  <c r="T85" i="10"/>
  <c r="F33"/>
  <c r="BC62" i="1"/>
  <c r="P95" i="11"/>
  <c r="P94"/>
  <c r="AU63" i="1"/>
  <c r="J33" i="11"/>
  <c r="AW63" i="1"/>
  <c r="J49" i="12"/>
  <c r="J96" i="13"/>
  <c r="J62"/>
  <c r="BK95"/>
  <c r="P207"/>
  <c r="P206"/>
  <c r="T147" i="14"/>
  <c r="J86" i="15"/>
  <c r="J62"/>
  <c r="BK85"/>
  <c r="J88" i="22"/>
  <c r="J62"/>
  <c r="BK87"/>
  <c r="BK257" i="11"/>
  <c r="J257"/>
  <c r="J71"/>
  <c r="J30" i="12"/>
  <c r="AV65" i="1"/>
  <c r="AT65"/>
  <c r="F30" i="12"/>
  <c r="AZ65" i="1"/>
  <c r="T221" i="13"/>
  <c r="T282"/>
  <c r="P292"/>
  <c r="P220"/>
  <c r="BK220"/>
  <c r="J220"/>
  <c r="J69"/>
  <c r="J30" i="14"/>
  <c r="AV67" i="1"/>
  <c r="F30" i="14"/>
  <c r="AZ67" i="1"/>
  <c r="R85" i="14"/>
  <c r="R84"/>
  <c r="R83"/>
  <c r="T123"/>
  <c r="F31"/>
  <c r="BA67" i="1"/>
  <c r="F81" i="15"/>
  <c r="BK89" i="16"/>
  <c r="J33"/>
  <c r="AW70" i="1"/>
  <c r="AT70"/>
  <c r="F32" i="16"/>
  <c r="AZ70" i="1"/>
  <c r="E85" i="17"/>
  <c r="E47"/>
  <c r="J99"/>
  <c r="J62"/>
  <c r="F32"/>
  <c r="AZ71" i="1"/>
  <c r="J32" i="17"/>
  <c r="AV71" i="1"/>
  <c r="BK112" i="17"/>
  <c r="J112"/>
  <c r="J66"/>
  <c r="F32" i="18"/>
  <c r="BB72" i="1"/>
  <c r="T91" i="18"/>
  <c r="T115" i="19"/>
  <c r="F30"/>
  <c r="AZ73" i="1"/>
  <c r="F32" i="20"/>
  <c r="BB74" i="1"/>
  <c r="BK176" i="11"/>
  <c r="J176"/>
  <c r="J65"/>
  <c r="P199"/>
  <c r="E82" i="13"/>
  <c r="P185"/>
  <c r="P95"/>
  <c r="F80" i="14"/>
  <c r="P85"/>
  <c r="P84"/>
  <c r="P83"/>
  <c r="AU67" i="1"/>
  <c r="J53" i="16"/>
  <c r="P89"/>
  <c r="P88"/>
  <c r="P87"/>
  <c r="AU70" i="1"/>
  <c r="J33" i="17"/>
  <c r="AW71" i="1"/>
  <c r="F33" i="17"/>
  <c r="BA71" i="1"/>
  <c r="R98" i="17"/>
  <c r="J49" i="18"/>
  <c r="P81"/>
  <c r="P80"/>
  <c r="AU72" i="1"/>
  <c r="F32" i="19"/>
  <c r="BB73" i="1"/>
  <c r="P96" i="19"/>
  <c r="J87" i="23"/>
  <c r="J62"/>
  <c r="BK86"/>
  <c r="R85" i="9"/>
  <c r="R84"/>
  <c r="R83"/>
  <c r="J31" i="10"/>
  <c r="AW62" i="1"/>
  <c r="AT62"/>
  <c r="F31" i="10"/>
  <c r="BA62" i="1"/>
  <c r="BA61"/>
  <c r="AW61"/>
  <c r="F35" i="11"/>
  <c r="BC63" i="1"/>
  <c r="T176" i="11"/>
  <c r="T95"/>
  <c r="T94"/>
  <c r="T219"/>
  <c r="T245"/>
  <c r="R87" i="12"/>
  <c r="R86"/>
  <c r="R85"/>
  <c r="F33"/>
  <c r="BC65" i="1"/>
  <c r="BC64"/>
  <c r="AY64"/>
  <c r="T114" i="12"/>
  <c r="J155"/>
  <c r="J65"/>
  <c r="J33" i="13"/>
  <c r="AW66" i="1"/>
  <c r="F33" i="13"/>
  <c r="BA66" i="1"/>
  <c r="BA64"/>
  <c r="AW64"/>
  <c r="R282" i="13"/>
  <c r="R220"/>
  <c r="F33" i="14"/>
  <c r="BC67" i="1"/>
  <c r="BK130" i="14"/>
  <c r="J130"/>
  <c r="J61"/>
  <c r="F33" i="15"/>
  <c r="BA69" i="1"/>
  <c r="BA70"/>
  <c r="BA68"/>
  <c r="AW68"/>
  <c r="F36" i="16"/>
  <c r="BD70" i="1"/>
  <c r="BD68"/>
  <c r="F35" i="17"/>
  <c r="BC71" i="1"/>
  <c r="BC68"/>
  <c r="AY68"/>
  <c r="P103" i="17"/>
  <c r="P98"/>
  <c r="P97"/>
  <c r="AU71" i="1"/>
  <c r="R112" i="17"/>
  <c r="BK81" i="18"/>
  <c r="R91"/>
  <c r="R81"/>
  <c r="R80"/>
  <c r="BK96" i="19"/>
  <c r="J96"/>
  <c r="J58"/>
  <c r="J97"/>
  <c r="J59"/>
  <c r="J49" i="20"/>
  <c r="F33"/>
  <c r="BC74" i="1"/>
  <c r="P85" i="20"/>
  <c r="P84"/>
  <c r="P83"/>
  <c r="AU74" i="1"/>
  <c r="F31" i="20"/>
  <c r="BA74" i="1"/>
  <c r="P127" i="20"/>
  <c r="P126"/>
  <c r="T81" i="26"/>
  <c r="T80"/>
  <c r="F32" i="11"/>
  <c r="AZ63" i="1"/>
  <c r="J78" i="15"/>
  <c r="F33" i="16"/>
  <c r="F34" i="17"/>
  <c r="BB71" i="1"/>
  <c r="BB68"/>
  <c r="AX68"/>
  <c r="BK103" i="17"/>
  <c r="J103"/>
  <c r="J64"/>
  <c r="F34" i="18"/>
  <c r="BD72" i="1"/>
  <c r="J31" i="20"/>
  <c r="T127"/>
  <c r="T126"/>
  <c r="T83"/>
  <c r="E72" i="21"/>
  <c r="E74" i="22"/>
  <c r="J32" i="23"/>
  <c r="AV78" i="1"/>
  <c r="AT78"/>
  <c r="J32" i="25"/>
  <c r="AV80" i="1"/>
  <c r="AW80"/>
  <c r="AT80"/>
  <c r="T87" i="25"/>
  <c r="T86"/>
  <c r="T85"/>
  <c r="F32"/>
  <c r="AZ80" i="1"/>
  <c r="J82" i="26"/>
  <c r="J58"/>
  <c r="BK81"/>
  <c r="F30"/>
  <c r="AZ81" i="1"/>
  <c r="J30" i="26"/>
  <c r="AV81" i="1"/>
  <c r="F31" i="18"/>
  <c r="BA72" i="1"/>
  <c r="T96" i="19"/>
  <c r="T89"/>
  <c r="R84" i="20"/>
  <c r="R83"/>
  <c r="R88" i="22"/>
  <c r="R87"/>
  <c r="R86"/>
  <c r="F35"/>
  <c r="BC77" i="1"/>
  <c r="E47" i="23"/>
  <c r="E73"/>
  <c r="T86"/>
  <c r="T85"/>
  <c r="R86"/>
  <c r="R85"/>
  <c r="F32" i="24"/>
  <c r="AZ79" i="1"/>
  <c r="J32" i="24"/>
  <c r="AV79" i="1"/>
  <c r="AT79"/>
  <c r="F82" i="25"/>
  <c r="F35"/>
  <c r="BC80" i="1"/>
  <c r="P87" i="25"/>
  <c r="P86"/>
  <c r="P85"/>
  <c r="AU80" i="1"/>
  <c r="J33" i="25"/>
  <c r="F31" i="19"/>
  <c r="BA73" i="1"/>
  <c r="BK85" i="20"/>
  <c r="F34"/>
  <c r="BD74" i="1"/>
  <c r="BK127" i="20"/>
  <c r="R127"/>
  <c r="R126"/>
  <c r="J32" i="21"/>
  <c r="AV76" i="1"/>
  <c r="AT76"/>
  <c r="F32" i="22"/>
  <c r="AZ77" i="1"/>
  <c r="J32" i="22"/>
  <c r="AV77" i="1"/>
  <c r="T88" i="22"/>
  <c r="T87"/>
  <c r="T86"/>
  <c r="BK86" i="24"/>
  <c r="F36"/>
  <c r="BD79" i="1"/>
  <c r="BK86" i="21"/>
  <c r="F36"/>
  <c r="BD76" i="1"/>
  <c r="J33" i="22"/>
  <c r="AW77" i="1"/>
  <c r="F32" i="23"/>
  <c r="AZ78" i="1"/>
  <c r="J53" i="24"/>
  <c r="F34"/>
  <c r="BB79" i="1"/>
  <c r="BK86" i="25"/>
  <c r="F36"/>
  <c r="BD80" i="1"/>
  <c r="J87" i="25"/>
  <c r="J62"/>
  <c r="P82" i="26"/>
  <c r="P81"/>
  <c r="P80"/>
  <c r="AU81" i="1"/>
  <c r="J31" i="26"/>
  <c r="AW81" i="1"/>
  <c r="F33" i="21"/>
  <c r="BA76" i="1"/>
  <c r="P88" i="22"/>
  <c r="P87"/>
  <c r="P86"/>
  <c r="AU77" i="1"/>
  <c r="F34" i="22"/>
  <c r="BB77" i="1"/>
  <c r="BB75"/>
  <c r="AX75"/>
  <c r="F33" i="22"/>
  <c r="BA77" i="1"/>
  <c r="F33" i="25"/>
  <c r="BA80" i="1"/>
  <c r="E45" i="26"/>
  <c r="E70"/>
  <c r="F32"/>
  <c r="BB81" i="1"/>
  <c r="R89" i="26"/>
  <c r="R81"/>
  <c r="R80"/>
  <c r="J79" i="25"/>
  <c r="P94" i="13"/>
  <c r="AU66" i="1"/>
  <c r="BA57"/>
  <c r="BA75"/>
  <c r="BA51"/>
  <c r="BC61"/>
  <c r="BC75"/>
  <c r="BC51"/>
  <c r="AW75"/>
  <c r="AT71"/>
  <c r="J85" i="15"/>
  <c r="J61"/>
  <c r="BK84"/>
  <c r="J84"/>
  <c r="J95" i="13"/>
  <c r="J61"/>
  <c r="BK94"/>
  <c r="J94"/>
  <c r="AT63" i="1"/>
  <c r="AT66"/>
  <c r="BK95" i="11"/>
  <c r="AZ61" i="1"/>
  <c r="AV61"/>
  <c r="AT61"/>
  <c r="AW57"/>
  <c r="AT57"/>
  <c r="J86" i="25"/>
  <c r="J61"/>
  <c r="BK85"/>
  <c r="J85"/>
  <c r="J86" i="24"/>
  <c r="J62"/>
  <c r="BK85"/>
  <c r="J85" i="20"/>
  <c r="J58"/>
  <c r="BK84"/>
  <c r="AY75" i="1"/>
  <c r="AU68"/>
  <c r="R99" i="8"/>
  <c r="BK85" i="12"/>
  <c r="J85"/>
  <c r="J86"/>
  <c r="J57"/>
  <c r="BK83" i="9"/>
  <c r="J83"/>
  <c r="J84"/>
  <c r="J57"/>
  <c r="AT60" i="1"/>
  <c r="BD57"/>
  <c r="BD75"/>
  <c r="BD51"/>
  <c r="W30"/>
  <c r="J85" i="3"/>
  <c r="J58"/>
  <c r="BK84"/>
  <c r="T99" i="8"/>
  <c r="AT55" i="1"/>
  <c r="AU57"/>
  <c r="BB51"/>
  <c r="J36" i="4"/>
  <c r="AG54" i="1"/>
  <c r="AN54"/>
  <c r="J81" i="18"/>
  <c r="J57"/>
  <c r="BK80"/>
  <c r="J80"/>
  <c r="R97" i="17"/>
  <c r="BK89" i="19"/>
  <c r="J89"/>
  <c r="BK98" i="17"/>
  <c r="AZ68" i="1"/>
  <c r="AV68"/>
  <c r="AT68"/>
  <c r="AT67"/>
  <c r="T220" i="13"/>
  <c r="T94"/>
  <c r="BK86" i="22"/>
  <c r="J86"/>
  <c r="J87"/>
  <c r="J61"/>
  <c r="AY61" i="1"/>
  <c r="AU64"/>
  <c r="J84" i="10"/>
  <c r="J57"/>
  <c r="BK83"/>
  <c r="J83"/>
  <c r="BK348" i="8"/>
  <c r="J348"/>
  <c r="J73"/>
  <c r="J349"/>
  <c r="J74"/>
  <c r="J87" i="7"/>
  <c r="J58"/>
  <c r="BK86"/>
  <c r="AT52" i="1"/>
  <c r="AZ75"/>
  <c r="AV75"/>
  <c r="AT75"/>
  <c r="BK85" i="23"/>
  <c r="J85"/>
  <c r="J86"/>
  <c r="J61"/>
  <c r="J89" i="16"/>
  <c r="J62"/>
  <c r="BK88"/>
  <c r="BK84" i="14"/>
  <c r="R86" i="5"/>
  <c r="R85"/>
  <c r="J85" i="2"/>
  <c r="J58"/>
  <c r="BK84"/>
  <c r="J84" i="6"/>
  <c r="J57"/>
  <c r="BK83"/>
  <c r="J83"/>
  <c r="BK80" i="26"/>
  <c r="J80"/>
  <c r="J81"/>
  <c r="J57"/>
  <c r="AU75" i="1"/>
  <c r="J86" i="21"/>
  <c r="J62"/>
  <c r="BK85"/>
  <c r="AT77" i="1"/>
  <c r="BK126" i="20"/>
  <c r="J126"/>
  <c r="J62"/>
  <c r="J127"/>
  <c r="J63"/>
  <c r="AT81" i="1"/>
  <c r="AZ64"/>
  <c r="AV64"/>
  <c r="AT64"/>
  <c r="T84" i="10"/>
  <c r="T83"/>
  <c r="T84" i="14"/>
  <c r="T83"/>
  <c r="BK100" i="8"/>
  <c r="P84" i="10"/>
  <c r="P83"/>
  <c r="AU62" i="1"/>
  <c r="AU61"/>
  <c r="AU51"/>
  <c r="J87" i="5"/>
  <c r="J58"/>
  <c r="BK86"/>
  <c r="AT58" i="1"/>
  <c r="T84" i="2"/>
  <c r="T83"/>
  <c r="J84"/>
  <c r="J57"/>
  <c r="BK83"/>
  <c r="J83"/>
  <c r="J56" i="9"/>
  <c r="J27"/>
  <c r="W27" i="1"/>
  <c r="AW51"/>
  <c r="AK27"/>
  <c r="J88" i="16"/>
  <c r="J61"/>
  <c r="BK87"/>
  <c r="J87"/>
  <c r="J27" i="19"/>
  <c r="J56"/>
  <c r="J29" i="15"/>
  <c r="J60"/>
  <c r="J100" i="8"/>
  <c r="J61"/>
  <c r="BK99"/>
  <c r="J99"/>
  <c r="J85" i="21"/>
  <c r="J61"/>
  <c r="BK84"/>
  <c r="J84"/>
  <c r="BK84" i="24"/>
  <c r="J84"/>
  <c r="J85"/>
  <c r="J61"/>
  <c r="J56" i="6"/>
  <c r="J27"/>
  <c r="J27" i="10"/>
  <c r="J56"/>
  <c r="J56" i="18"/>
  <c r="J27"/>
  <c r="J56" i="12"/>
  <c r="J27"/>
  <c r="J29" i="13"/>
  <c r="J60"/>
  <c r="AZ51" i="1"/>
  <c r="AY51"/>
  <c r="W29"/>
  <c r="J86" i="5"/>
  <c r="J57"/>
  <c r="BK85"/>
  <c r="J85"/>
  <c r="J56" i="26"/>
  <c r="J27"/>
  <c r="J86" i="7"/>
  <c r="J57"/>
  <c r="BK85"/>
  <c r="J85"/>
  <c r="BK83" i="14"/>
  <c r="J83"/>
  <c r="J84"/>
  <c r="J57"/>
  <c r="J60" i="23"/>
  <c r="J29"/>
  <c r="J60" i="22"/>
  <c r="J29"/>
  <c r="BK97" i="17"/>
  <c r="J97"/>
  <c r="J98"/>
  <c r="J61"/>
  <c r="W28" i="1"/>
  <c r="AX51"/>
  <c r="J84" i="3"/>
  <c r="J57"/>
  <c r="BK83"/>
  <c r="J83"/>
  <c r="J84" i="20"/>
  <c r="J57"/>
  <c r="BK83"/>
  <c r="J83"/>
  <c r="J29" i="25"/>
  <c r="J60"/>
  <c r="BK94" i="11"/>
  <c r="J94"/>
  <c r="J95"/>
  <c r="J61"/>
  <c r="J60" i="17"/>
  <c r="J29"/>
  <c r="AG56" i="1"/>
  <c r="AN56"/>
  <c r="J36" i="6"/>
  <c r="J60" i="21"/>
  <c r="J29"/>
  <c r="AG60" i="1"/>
  <c r="AN60"/>
  <c r="J36" i="9"/>
  <c r="J27" i="20"/>
  <c r="J56"/>
  <c r="AG77" i="1"/>
  <c r="AN77"/>
  <c r="J38" i="22"/>
  <c r="J36" i="26"/>
  <c r="AG81" i="1"/>
  <c r="AN81"/>
  <c r="AG66"/>
  <c r="AN66"/>
  <c r="J38" i="13"/>
  <c r="J38" i="15"/>
  <c r="AG69" i="1"/>
  <c r="J38" i="25"/>
  <c r="AG80" i="1"/>
  <c r="AN80"/>
  <c r="AG72"/>
  <c r="AN72"/>
  <c r="J36" i="18"/>
  <c r="J29" i="16"/>
  <c r="J60"/>
  <c r="J60" i="11"/>
  <c r="J29"/>
  <c r="J56" i="14"/>
  <c r="J27"/>
  <c r="AG65" i="1"/>
  <c r="J36" i="12"/>
  <c r="J60" i="8"/>
  <c r="J29"/>
  <c r="J56" i="2"/>
  <c r="J27"/>
  <c r="J27" i="3"/>
  <c r="J56"/>
  <c r="J38" i="23"/>
  <c r="AG78" i="1"/>
  <c r="AN78"/>
  <c r="J27" i="7"/>
  <c r="J56"/>
  <c r="J27" i="5"/>
  <c r="J56"/>
  <c r="W26" i="1"/>
  <c r="AV51"/>
  <c r="J36" i="10"/>
  <c r="AG62" i="1"/>
  <c r="J60" i="24"/>
  <c r="J29"/>
  <c r="J36" i="19"/>
  <c r="AG73" i="1"/>
  <c r="AN73"/>
  <c r="AK26"/>
  <c r="AT51"/>
  <c r="AG67"/>
  <c r="AN67"/>
  <c r="J36" i="14"/>
  <c r="J36" i="7"/>
  <c r="AG58" i="1"/>
  <c r="AG53"/>
  <c r="AN53"/>
  <c r="J36" i="3"/>
  <c r="AG70" i="1"/>
  <c r="AN70"/>
  <c r="J38" i="16"/>
  <c r="J38" i="8"/>
  <c r="AG59" i="1"/>
  <c r="AN59"/>
  <c r="AN62"/>
  <c r="J36" i="2"/>
  <c r="AG52" i="1"/>
  <c r="AG63"/>
  <c r="AN63"/>
  <c r="J38" i="11"/>
  <c r="AN69" i="1"/>
  <c r="AG76"/>
  <c r="J38" i="21"/>
  <c r="J38" i="17"/>
  <c r="AG71" i="1"/>
  <c r="AN71"/>
  <c r="AG79"/>
  <c r="AN79"/>
  <c r="J38" i="24"/>
  <c r="J36" i="5"/>
  <c r="AG55" i="1"/>
  <c r="AN55"/>
  <c r="AG64"/>
  <c r="AN64"/>
  <c r="AN65"/>
  <c r="AG74"/>
  <c r="AN74"/>
  <c r="J36" i="20"/>
  <c r="AG68" i="1"/>
  <c r="AN68"/>
  <c r="AG61"/>
  <c r="AN61"/>
  <c r="AN58"/>
  <c r="AG57"/>
  <c r="AN57"/>
  <c r="AN52"/>
  <c r="AN76"/>
  <c r="AG75"/>
  <c r="AN75"/>
  <c r="AG51"/>
  <c r="AN51"/>
  <c r="AK23"/>
  <c r="AK32"/>
</calcChain>
</file>

<file path=xl/sharedStrings.xml><?xml version="1.0" encoding="utf-8"?>
<sst xmlns="http://schemas.openxmlformats.org/spreadsheetml/2006/main" count="24612" uniqueCount="2994">
  <si>
    <t>Jádrové vrty diamantovými korunkami do D 110 mm do stavebních materiálů</t>
  </si>
  <si>
    <t>1324639421</t>
  </si>
  <si>
    <t>"vývrt pro kabelovou chráničku čerpadel" 0,15</t>
  </si>
  <si>
    <t>1708482329</t>
  </si>
  <si>
    <t>"vývrt pro výtlačné potrubí" 0,15</t>
  </si>
  <si>
    <t>1483862408</t>
  </si>
  <si>
    <t>"vývrt pro nátokové potrubí" 0,15</t>
  </si>
  <si>
    <t>Dodávka a montáž kompozitového žebříku dl.3400mm s výsuvnými madly, vč.kotevního příslušenství</t>
  </si>
  <si>
    <t>kpl</t>
  </si>
  <si>
    <t>1265692768</t>
  </si>
  <si>
    <t>Dodávka a montáž atyp kompozitové podesty s prostupem 600/600 a zábradlím, vč.kotevního příslušenství</t>
  </si>
  <si>
    <t>213063522</t>
  </si>
  <si>
    <t>Vodotěsná úprava prostupu betonovu stěnou dl.150mm D=110mm</t>
  </si>
  <si>
    <t>-1820610790</t>
  </si>
  <si>
    <t>Vodotěsná úprava prostupu betonovu stěnou dl.150mm D=140mm</t>
  </si>
  <si>
    <t>-569292256</t>
  </si>
  <si>
    <t>Vodotěsná úprava prostupu betonovu stěnou dl.150mm D=250mm</t>
  </si>
  <si>
    <t>-1595086271</t>
  </si>
  <si>
    <t>-1201835004</t>
  </si>
  <si>
    <t>982174468</t>
  </si>
  <si>
    <t>"hydroizolace vnějšího líce ČS" 3,14*2,8*4,3+3,14*1,4^2-(0,6*0,6+0,6*0,9)</t>
  </si>
  <si>
    <t>-980281836</t>
  </si>
  <si>
    <t>43,06*0,00035 "Přepočtené koeficientem množství</t>
  </si>
  <si>
    <t>293881929</t>
  </si>
  <si>
    <t>768585547</t>
  </si>
  <si>
    <t>43,06*1,2 "Přepočtené koeficientem množství</t>
  </si>
  <si>
    <t>-956291472</t>
  </si>
  <si>
    <t>462948584</t>
  </si>
  <si>
    <t>1711991707</t>
  </si>
  <si>
    <t>-310777461</t>
  </si>
  <si>
    <t>-1862309057</t>
  </si>
  <si>
    <t>957813587</t>
  </si>
  <si>
    <t>654646343</t>
  </si>
  <si>
    <t>-697160257</t>
  </si>
  <si>
    <t>462669193</t>
  </si>
  <si>
    <t>1535397416</t>
  </si>
  <si>
    <t>-2114538160</t>
  </si>
  <si>
    <t>787535326</t>
  </si>
  <si>
    <t>1326151960</t>
  </si>
  <si>
    <t>-1287491082</t>
  </si>
  <si>
    <t>1790336688</t>
  </si>
  <si>
    <t>1118095307</t>
  </si>
  <si>
    <t>154016456</t>
  </si>
  <si>
    <t>"celková délka kabelové trasy" 80,0</t>
  </si>
  <si>
    <t>505404296</t>
  </si>
  <si>
    <t>80*1,025 'Přepočtené koeficientem množství</t>
  </si>
  <si>
    <t>1129522361</t>
  </si>
  <si>
    <t>1457781949</t>
  </si>
  <si>
    <t>1968068941</t>
  </si>
  <si>
    <t>521292174</t>
  </si>
  <si>
    <t>404055250</t>
  </si>
  <si>
    <t>-1410224968</t>
  </si>
  <si>
    <t>1972987498</t>
  </si>
  <si>
    <t>"celková délka" 80,0/1000</t>
  </si>
  <si>
    <t>-683998200</t>
  </si>
  <si>
    <t>138210197</t>
  </si>
  <si>
    <t>-1478663598</t>
  </si>
  <si>
    <t>1989344459</t>
  </si>
  <si>
    <t>-1381253092</t>
  </si>
  <si>
    <t>1508424976</t>
  </si>
  <si>
    <t>"přebytečný objem výkopu" 30,0*0,50*0,25+2,10</t>
  </si>
  <si>
    <t>561282607</t>
  </si>
  <si>
    <t>Poznámka k položce:
Předpokládaná odvozová vzdálenost 20km.</t>
  </si>
  <si>
    <t>-619956257</t>
  </si>
  <si>
    <t>-779588278</t>
  </si>
  <si>
    <t>ocelová příruba nerez točivá DN80 PN10/16 vč.nerez šroubů</t>
  </si>
  <si>
    <t>-1737445354</t>
  </si>
  <si>
    <t>462184894</t>
  </si>
  <si>
    <t>"potrubí od čerpadel dl.1800mm 2ks" 1,8*2</t>
  </si>
  <si>
    <t>39853336</t>
  </si>
  <si>
    <t>3,6*1,15 "Přepočtené koeficientem množství</t>
  </si>
  <si>
    <t>929852476</t>
  </si>
  <si>
    <t>1643880982</t>
  </si>
  <si>
    <t>SO 307 - SO 307 - Záchytné odvodňovací příkopy</t>
  </si>
  <si>
    <t>45112100-6</t>
  </si>
  <si>
    <t>124303102</t>
  </si>
  <si>
    <t>Vykopávky přes 1000 do 5000 m3 pro koryta vodotečí v hornině tř. 4</t>
  </si>
  <si>
    <t>-2012288055</t>
  </si>
  <si>
    <t>" ZR-0-05800, ZR-2-07253" 1205+972</t>
  </si>
  <si>
    <t>124303109</t>
  </si>
  <si>
    <t>Příplatek k vykopávkám pro koryta vodotečí v hornině tř. 4 za lepivost</t>
  </si>
  <si>
    <t>-645577630</t>
  </si>
  <si>
    <t>2177*0,3 'Přepočtené koeficientem množství</t>
  </si>
  <si>
    <t>132301202</t>
  </si>
  <si>
    <t>Hloubení rýh š do 2000 mm v hornině tř. 4 objemu do 1000 m3</t>
  </si>
  <si>
    <t>-142316429</t>
  </si>
  <si>
    <t>"CAD, sit. ZR-1-08814" 188,0*1,6*1,5+97,0*1,4*0,6</t>
  </si>
  <si>
    <t>-246923910</t>
  </si>
  <si>
    <t>532,68*0,3 'Přepočtené koeficientem množství</t>
  </si>
  <si>
    <t xml:space="preserve"> "CAD, sit. ZR-1-08814"188,0*1,6*2+97,0*1,4*2</t>
  </si>
  <si>
    <t>"viz pol.č. 5" 873,2</t>
  </si>
  <si>
    <t>532,68-211,12</t>
  </si>
  <si>
    <t>"příkopy" 2177</t>
  </si>
  <si>
    <t>2498,56*1,7 'Přepočtené koeficientem množství</t>
  </si>
  <si>
    <t>532,68-43,72-277,84</t>
  </si>
  <si>
    <t>188,0*1,5*0,6+97,0*1,6*0,7</t>
  </si>
  <si>
    <t>277,84*1,67 'Přepočtené koeficientem množství</t>
  </si>
  <si>
    <t>181451122</t>
  </si>
  <si>
    <t>Založení lučního trávníku výsevem plochy přes 1000 m2 ve svahu do 1:2</t>
  </si>
  <si>
    <t>433300766</t>
  </si>
  <si>
    <t>" ZR-0-05800, ZR-2-07253"1750+1880</t>
  </si>
  <si>
    <t>005724740</t>
  </si>
  <si>
    <t>osivo směs travní krajinná - svahová</t>
  </si>
  <si>
    <t>1136805209</t>
  </si>
  <si>
    <t>3630*0,0315 'Přepočtené koeficientem množství</t>
  </si>
  <si>
    <t>1323851951</t>
  </si>
  <si>
    <t>-1598649131</t>
  </si>
  <si>
    <t>-329201852</t>
  </si>
  <si>
    <t>-681701032</t>
  </si>
  <si>
    <t>188,0*1,5*0,1+97,0*1,6*0,1</t>
  </si>
  <si>
    <t>"ZR-2-07254"0,4+0,2</t>
  </si>
  <si>
    <t>"ZR-2-07254" 6+3,2</t>
  </si>
  <si>
    <t>1114395435</t>
  </si>
  <si>
    <t>"ZR-2-07254" 188,0</t>
  </si>
  <si>
    <t>188/3</t>
  </si>
  <si>
    <t>62,6666666666667*1,015 'Přepočtené koeficientem množství</t>
  </si>
  <si>
    <t>440832722</t>
  </si>
  <si>
    <t>"ZR-2-07254" 97,0</t>
  </si>
  <si>
    <t>28614739</t>
  </si>
  <si>
    <t>1918579048</t>
  </si>
  <si>
    <t>97/3</t>
  </si>
  <si>
    <t>Tlaková zkouška vzduchem potrubí DN 500 těsnícím vakem ucpávkovým</t>
  </si>
  <si>
    <t>1528624123</t>
  </si>
  <si>
    <t>Tlaková zkouška vzduchem potrubí DN 600 těsnícím vakem ucpávkovým</t>
  </si>
  <si>
    <t>513788194</t>
  </si>
  <si>
    <t>592240251a</t>
  </si>
  <si>
    <t>prefabrikovaná betonová šachta,vč poklopu</t>
  </si>
  <si>
    <t>271317640</t>
  </si>
  <si>
    <t>89593111</t>
  </si>
  <si>
    <t>Vpusti kanalizačních horské z betonu prostého C12/15 velikosti 1200/600 mm</t>
  </si>
  <si>
    <t>-732467843</t>
  </si>
  <si>
    <t>"ZR-2-07254" 1</t>
  </si>
  <si>
    <t>919413121R</t>
  </si>
  <si>
    <t>Nátokové a výustní objekty</t>
  </si>
  <si>
    <t>450635382</t>
  </si>
  <si>
    <t>"ZR-2-07254" 3</t>
  </si>
  <si>
    <t>SO 401,402,403 - SO 401 - VN rozvody, SO 402 - Trafostanice, SO 403 - NN rozvody</t>
  </si>
  <si>
    <t xml:space="preserve">SO 401 - VN rozvody </t>
  </si>
  <si>
    <t>45231400-9</t>
  </si>
  <si>
    <t>210101052R00</t>
  </si>
  <si>
    <t>Ukončení vodičů, soubory pro kabely - koncovka jednovodičová 22 kV pro kabel (AXEKCY), KVJK 22,  , do průřezu 1x150 mm2</t>
  </si>
  <si>
    <t>RTS</t>
  </si>
  <si>
    <t>210930102R00</t>
  </si>
  <si>
    <t>Vodiče, šňůry a kabely hliníkové - kabel silový AXEKCY 22 kV, 1 x 150 mm2, volně uložený</t>
  </si>
  <si>
    <t>210 R003</t>
  </si>
  <si>
    <t>spojka ne jednožilové kabely 22kV 70-150</t>
  </si>
  <si>
    <t>ks</t>
  </si>
  <si>
    <t>Vlastní</t>
  </si>
  <si>
    <t>341 R001</t>
  </si>
  <si>
    <t>kabel vn 22-AXEKCY 120/16</t>
  </si>
  <si>
    <t>354 R002</t>
  </si>
  <si>
    <t>kabelová spojka na jednožilové kabely 22 kV 70-150</t>
  </si>
  <si>
    <t>35436731R</t>
  </si>
  <si>
    <t>koncovka kabelová elastomerová, vnitřní; pro 1 žil.kabely; bez kabel.ok; izolace plastová; jmen.nap. 12,7/22 kV; průřez jádra 70-240 mm2; L žíly = 300 mm; s polovod.stíněním žil</t>
  </si>
  <si>
    <t>sada</t>
  </si>
  <si>
    <t xml:space="preserve">SO 402 - Trafostanice </t>
  </si>
  <si>
    <t xml:space="preserve">    46-M - Zemní práce při extr.mont.pracích</t>
  </si>
  <si>
    <t xml:space="preserve">    58-M - Revize vyhrazených technických zařízení</t>
  </si>
  <si>
    <t>HZS - Hodinové zúčtovací sazby</t>
  </si>
  <si>
    <t>21019061</t>
  </si>
  <si>
    <t>Montáž trafostanice 22/0,4 kV 1600 kVA vč. uvedení do provozu</t>
  </si>
  <si>
    <t>940825837</t>
  </si>
  <si>
    <t>35718100</t>
  </si>
  <si>
    <t>trafostanice kompaktní 22/0,4 kV 1600 kVA</t>
  </si>
  <si>
    <t>60484477</t>
  </si>
  <si>
    <t>21022000</t>
  </si>
  <si>
    <t>Montáž uzemňovacího vedení vodičů FeZn pomocí svorek na povrchu páskou do 120 mm2, vč. materiálu</t>
  </si>
  <si>
    <t>-338608542</t>
  </si>
  <si>
    <t>Poznámka k položce:
včetně montáže svorek spojovacích, odbočných, upevňovacích a spojovacího materiálu.</t>
  </si>
  <si>
    <t>210220301</t>
  </si>
  <si>
    <t>Montáž svorek hromosvodných typu SS, SR 03 se 2 šrouby</t>
  </si>
  <si>
    <t>1240548916</t>
  </si>
  <si>
    <t>354418850</t>
  </si>
  <si>
    <t>svorka spojovací SS pro lano</t>
  </si>
  <si>
    <t>385609901</t>
  </si>
  <si>
    <t>210220302</t>
  </si>
  <si>
    <t>Montáž svorek hromosvodných typu ST, SJ, SK, SZ, SR 01, 02 se 3 a více šrouby</t>
  </si>
  <si>
    <t>2124633226</t>
  </si>
  <si>
    <t>354419250</t>
  </si>
  <si>
    <t>svorka zkušební SZ pro lano</t>
  </si>
  <si>
    <t>1727048430</t>
  </si>
  <si>
    <t>46-M</t>
  </si>
  <si>
    <t>Zemní práce při extr.mont.pracích</t>
  </si>
  <si>
    <t>1518130162</t>
  </si>
  <si>
    <t>"jámy pro trafostanice" 5,0*7,0*1,0*2</t>
  </si>
  <si>
    <t>-1713367328</t>
  </si>
  <si>
    <t>-1969970831</t>
  </si>
  <si>
    <t>70*9 'Přepočtené koeficientem množství</t>
  </si>
  <si>
    <t>-1968305008</t>
  </si>
  <si>
    <t>"viz pol.č.8" 70,0</t>
  </si>
  <si>
    <t>70*1,7 'Přepočtené koeficientem množství</t>
  </si>
  <si>
    <t>460650044</t>
  </si>
  <si>
    <t>Zřízení podkladní vrstvy ze štěrkopísku se zhutněním tloušťky do 20 cm</t>
  </si>
  <si>
    <t>1578742649</t>
  </si>
  <si>
    <t>5,0*7,0*2</t>
  </si>
  <si>
    <t>58-M</t>
  </si>
  <si>
    <t>Revize vyhrazených technických zařízení</t>
  </si>
  <si>
    <t>580106019</t>
  </si>
  <si>
    <t>Zkouška vn</t>
  </si>
  <si>
    <t>měření</t>
  </si>
  <si>
    <t>-1964254687</t>
  </si>
  <si>
    <t>HZS</t>
  </si>
  <si>
    <t>Hodinové zúčtovací sazby</t>
  </si>
  <si>
    <t>HZS4211</t>
  </si>
  <si>
    <t>Hodinová zúčtovací sazba revizní technik -  revize provoz.souboru a st.obj.</t>
  </si>
  <si>
    <t>hod</t>
  </si>
  <si>
    <t>593126671</t>
  </si>
  <si>
    <t xml:space="preserve">SO 403 - NN rozvody </t>
  </si>
  <si>
    <t>M21 - Elektromontáže</t>
  </si>
  <si>
    <t xml:space="preserve">    D1 - 210 10 Ukončení vodičů, soubory pro kabely</t>
  </si>
  <si>
    <t xml:space="preserve">    D2 - 210 19 Rozvaděče, rozvodné skříně, desky, svorkovnice</t>
  </si>
  <si>
    <t xml:space="preserve">    D3 - 210 22 Vedení uzemňovací</t>
  </si>
  <si>
    <t xml:space="preserve">    D4 - 210 9 Vodiče, šňůry a kabely hliníkové</t>
  </si>
  <si>
    <t>M46 - Zemní práce při montážích</t>
  </si>
  <si>
    <t xml:space="preserve">    D5 - 460 01-002 Vytyčení trasy kabelového vedení</t>
  </si>
  <si>
    <t xml:space="preserve">    D6 - 460 05-06 Výkop jámy</t>
  </si>
  <si>
    <t xml:space="preserve">    D7 - 460 08-00 Betonový základ</t>
  </si>
  <si>
    <t xml:space="preserve">    D8 - 460 20-01 Hloubení kabelové rýhy šířky 35 cm</t>
  </si>
  <si>
    <t xml:space="preserve">    D9 - 460 20-03 Hloubení kabelové rýhy šířky 50 cm</t>
  </si>
  <si>
    <t xml:space="preserve">    D10 - 460 42-035 Zřízení kabelového lože z písku se zakrytím kabelu</t>
  </si>
  <si>
    <t xml:space="preserve">    D11 - 460 51-00 Kabelový prostup</t>
  </si>
  <si>
    <t xml:space="preserve">    D12 - 460 57 Ruční zához kabelové rýhy se zhutněním</t>
  </si>
  <si>
    <t xml:space="preserve">    D13 - 460 62-001 Provizorní úprava terénu v přírodní zemině</t>
  </si>
  <si>
    <t>M21</t>
  </si>
  <si>
    <t>D1</t>
  </si>
  <si>
    <t>210 10 Ukončení vodičů, soubory pro kabely</t>
  </si>
  <si>
    <t>210100703R00</t>
  </si>
  <si>
    <t>...koncovka venkovní do 1 kV, KV 1, kabely, celoplastové, do průřezu 4x240 mm2</t>
  </si>
  <si>
    <t>D2</t>
  </si>
  <si>
    <t>210 19 Rozvaděče, rozvodné skříně, desky, svorkovnice</t>
  </si>
  <si>
    <t>210190003R00</t>
  </si>
  <si>
    <t>...montáž oceloplechových rozvodnic do váhy , 100 kg,</t>
  </si>
  <si>
    <t>D3</t>
  </si>
  <si>
    <t>210 22 Vedení uzemňovací</t>
  </si>
  <si>
    <t>210220001RT1</t>
  </si>
  <si>
    <t>...uzemňovací vedení na povrchu vč. svorek upevnění, připojení - bez nátěru, FeZn, do 120 mm2, včetně materiálu</t>
  </si>
  <si>
    <t>210220302RT1</t>
  </si>
  <si>
    <t>...svorky hromosvodové, nad 2 šrouby (ST, SJ, SR, atd.), včetně materiálu - svorka SR 2b pro pásek</t>
  </si>
  <si>
    <t>D4</t>
  </si>
  <si>
    <t>210 9 Vodiče, šňůry a kabely hliníkové</t>
  </si>
  <si>
    <t>210901078RT1</t>
  </si>
  <si>
    <t>...kabel silový AYKY 1 kV, 3x240 + 120 mm2, volně uložený včetně dodávky materiálu - kabel s Al jádrem 1-AYKY 3x240 + 120 mm2</t>
  </si>
  <si>
    <t>35436449.AR</t>
  </si>
  <si>
    <t>koncovka kabelová pro 4žil.kabely, kompletní; bez kabel.ok; izolace papírová; jmen.nap. do 1 kV; průřez jádra 120-240 mm2; L žíly = 1 000 mm</t>
  </si>
  <si>
    <t>35711822R</t>
  </si>
  <si>
    <t>skříň kabel. rozvodná</t>
  </si>
  <si>
    <t>Poznámka k položce:
skříň rozvodná kabelová rozvodná; rozpojovací jistící; typ výzbroje 4 sady pojist.spodků vel.2; beton.skelet + dveře z plastu; konstrukce pro osazení do výklenku ve stěně; sad 4; pojistk.spodek nožový 2(400A); způsob připojení praporec poj. spodku pro koncové připojení vodičů pomocí třmenu</t>
  </si>
  <si>
    <t>M46</t>
  </si>
  <si>
    <t>Zemní práce při montážích</t>
  </si>
  <si>
    <t>D5</t>
  </si>
  <si>
    <t>460 01-002 Vytyčení trasy kabelového vedení</t>
  </si>
  <si>
    <t>460010022RT4</t>
  </si>
  <si>
    <t>Vytýčení kabelové trasy podél silnice, délka trasy nad 1000 m</t>
  </si>
  <si>
    <t>D6</t>
  </si>
  <si>
    <t>460 05-06 Výkop jámy</t>
  </si>
  <si>
    <t>460050602RT1</t>
  </si>
  <si>
    <t>Jáma pro stožár, hornina třídy 3-4, ruční výkop jámy</t>
  </si>
  <si>
    <t>D7</t>
  </si>
  <si>
    <t>460 08-00 Betonový základ</t>
  </si>
  <si>
    <t>460080001RT1</t>
  </si>
  <si>
    <t>Betonový základ do zeminy bez bednění, uložení betonu do výkopu</t>
  </si>
  <si>
    <t>D8</t>
  </si>
  <si>
    <t>460 20-01 Hloubení kabelové rýhy šířky 35 cm</t>
  </si>
  <si>
    <t>460200163RT1</t>
  </si>
  <si>
    <t>Výkop kabelové rýhy 35/80 cm  hor.3, strojní výkop rýhy</t>
  </si>
  <si>
    <t>D9</t>
  </si>
  <si>
    <t>460 20-03 Hloubení kabelové rýhy šířky 50 cm</t>
  </si>
  <si>
    <t>460200303RT1</t>
  </si>
  <si>
    <t>Výkop kabelové rýhy 50/120 cm hor.3, strojní výkop rýhy</t>
  </si>
  <si>
    <t>D10</t>
  </si>
  <si>
    <t>460 42-035 Zřízení kabelového lože z písku se zakrytím kabelu</t>
  </si>
  <si>
    <t>460420352RT1</t>
  </si>
  <si>
    <t>Zřízení lože,kryt cihly 35 cm /napříč/,zásyp 5 cm, lože a zásyp ze štěrkopísku</t>
  </si>
  <si>
    <t>D11</t>
  </si>
  <si>
    <t>460 51-00 Kabelový prostup</t>
  </si>
  <si>
    <t>460510022RT1</t>
  </si>
  <si>
    <t>Kabelový prostup z plast.trub, DN do 15 cm, včetně dodávky trub DN 140</t>
  </si>
  <si>
    <t>D12</t>
  </si>
  <si>
    <t>460 57 Ruční zához kabelové rýhy se zhutněním</t>
  </si>
  <si>
    <t>460570143R00</t>
  </si>
  <si>
    <t>Zához rýhy 35/60 cm, hornina třídy 3, se zhutněním</t>
  </si>
  <si>
    <t>460570283R00</t>
  </si>
  <si>
    <t>Zához rýhy 50/100 cm, hornina tř. 3, se zhutněním</t>
  </si>
  <si>
    <t>D13</t>
  </si>
  <si>
    <t>460 62-001 Provizorní úprava terénu v přírodní zemině</t>
  </si>
  <si>
    <t>460620013RT1</t>
  </si>
  <si>
    <t>Provizorní úprava terénu v přírodní hornině 3, ruční vyrovnání a zhutnění</t>
  </si>
  <si>
    <t xml:space="preserve">SO 404 - Venkovní osvětlení </t>
  </si>
  <si>
    <t>000 - Ostatní práce</t>
  </si>
  <si>
    <t>210190053</t>
  </si>
  <si>
    <t>Montáž rozvaděčů RVO</t>
  </si>
  <si>
    <t>1683717999</t>
  </si>
  <si>
    <t>1249371</t>
  </si>
  <si>
    <t xml:space="preserve">ROZVADĚČ RVO </t>
  </si>
  <si>
    <t>217388562</t>
  </si>
  <si>
    <t>210220022</t>
  </si>
  <si>
    <t>Montáž uzemňovacího vedení vodičů FeZn pomocí svorek v zemi drátem do 10 mm</t>
  </si>
  <si>
    <t>-1085111922</t>
  </si>
  <si>
    <t>928952406</t>
  </si>
  <si>
    <t>"0,95kg/m" 3130,0*0,95</t>
  </si>
  <si>
    <t>210810014</t>
  </si>
  <si>
    <t>Montáž měděných kabelů CYKY, CYKYD, CYKYDY, NYM, NYY, YSLY 750 V 4x16mm2 uložených volně</t>
  </si>
  <si>
    <t>1712012978</t>
  </si>
  <si>
    <t>341110800</t>
  </si>
  <si>
    <t>kabel silový s Cu jádrem CYKY 4x16 mm2</t>
  </si>
  <si>
    <t>-258563637</t>
  </si>
  <si>
    <t>Poznámka k položce:
obsah kovu [kg/m], Cu =0,627, Al =0</t>
  </si>
  <si>
    <t>460010023</t>
  </si>
  <si>
    <t>Vytyčení trasy vedení kabelového podzemního v terénu volném</t>
  </si>
  <si>
    <t>-1303755672</t>
  </si>
  <si>
    <t>460050004</t>
  </si>
  <si>
    <t>Hloubení nezapažených jam pro stožáry jednoduché délky do 8 m na rovině ručně v hornině tř 4</t>
  </si>
  <si>
    <t>314783092</t>
  </si>
  <si>
    <t>460080014</t>
  </si>
  <si>
    <t>Základové konstrukce z monolitického betonu C 16/20</t>
  </si>
  <si>
    <t>733151974</t>
  </si>
  <si>
    <t>"pro pouzdrový základ 250x1500mm" 71*1,3</t>
  </si>
  <si>
    <t>46010000</t>
  </si>
  <si>
    <t>Pouzdrový základ 250x1500 mm mimo osu trasy, kompletní zhot.pouzdrového základu</t>
  </si>
  <si>
    <t>1751904583</t>
  </si>
  <si>
    <t>460202304</t>
  </si>
  <si>
    <t>Hloubení kabelových nezapažených rýh strojně š 50 cm, hl 120 cm, v hornině tř 4</t>
  </si>
  <si>
    <t>-1130392844</t>
  </si>
  <si>
    <t>460421013</t>
  </si>
  <si>
    <t>Lože kabelů z písku nebo štěrkopísku tl 5 cm nad kabel, zakryté cihlami, š lože do 45 cm</t>
  </si>
  <si>
    <t>-231137746</t>
  </si>
  <si>
    <t>460490013</t>
  </si>
  <si>
    <t>Krytí kabelů výstražnou fólií šířky 34 cm</t>
  </si>
  <si>
    <t>456338801</t>
  </si>
  <si>
    <t>460510054</t>
  </si>
  <si>
    <t>Kabelové chráničky z trub plastových do rýhy bez obsypu, průměru do 10 cm</t>
  </si>
  <si>
    <t>274683916</t>
  </si>
  <si>
    <t>"chránička" 2800,0</t>
  </si>
  <si>
    <t>345713520</t>
  </si>
  <si>
    <t>trubka elektroinstalační ohebná Kopoflex, HDPE+LDPE KF 09063</t>
  </si>
  <si>
    <t>-649613369</t>
  </si>
  <si>
    <t>460510065</t>
  </si>
  <si>
    <t>Kabelové prostupy z trub plastových do rýhy s obsypem, průměru do 15 cm</t>
  </si>
  <si>
    <t>-1165982699</t>
  </si>
  <si>
    <t>286111180</t>
  </si>
  <si>
    <t>trubka kanalizační hladká hrdlovaná D 110 x 3,0 x 5000 mm</t>
  </si>
  <si>
    <t>2017816932</t>
  </si>
  <si>
    <t>533/5</t>
  </si>
  <si>
    <t>460560304</t>
  </si>
  <si>
    <t>Zásyp rýh ručně šířky 50 cm, hloubky 120 cm, z horniny třídy 4</t>
  </si>
  <si>
    <t>-687734420</t>
  </si>
  <si>
    <t>-994716502</t>
  </si>
  <si>
    <t>809684346</t>
  </si>
  <si>
    <t>120*9 'Přepočtené koeficientem množství</t>
  </si>
  <si>
    <t>1949819275</t>
  </si>
  <si>
    <t>120*1,7 'Přepočtené koeficientem množství</t>
  </si>
  <si>
    <t>000</t>
  </si>
  <si>
    <t>Ostatní práce</t>
  </si>
  <si>
    <t>901</t>
  </si>
  <si>
    <t xml:space="preserve">Měření venkovního osvětlení </t>
  </si>
  <si>
    <t>-1381149556</t>
  </si>
  <si>
    <t>Hodinová zúčtovací sazba revizní technik</t>
  </si>
  <si>
    <t>-1704232500</t>
  </si>
  <si>
    <t>"revize el.zařízení"  24</t>
  </si>
  <si>
    <t xml:space="preserve">SO 405 - Slaboproudé rozvody </t>
  </si>
  <si>
    <t>M22 - Montáž sdělovací a zabezp. techniky</t>
  </si>
  <si>
    <t xml:space="preserve">    D1 - 460 01-002 Vytyčení trasy kabelového vedení</t>
  </si>
  <si>
    <t xml:space="preserve">    D2 - 460 05-06 Výkop jámy</t>
  </si>
  <si>
    <t xml:space="preserve">    D3 - 460 08-00 Betonový základ</t>
  </si>
  <si>
    <t xml:space="preserve">    D4 - 460 20-01 Hloubení kabelové rýhy šířky 35 cm</t>
  </si>
  <si>
    <t xml:space="preserve">    D5 - 460 20-03 Hloubení kabelové rýhy šířky 50 cm</t>
  </si>
  <si>
    <t xml:space="preserve">    D6 - 460 42-002 Zřízení nebo rekonstrukce kabelového lože z písku</t>
  </si>
  <si>
    <t xml:space="preserve">    D7 - 460 42-035 Zřízení kabelového lože z písku se zakrytím kabelu</t>
  </si>
  <si>
    <t xml:space="preserve">    D8 - 460 49-001 Fólie výstražná z PVC</t>
  </si>
  <si>
    <t xml:space="preserve">    D9 - 460 51-00 Kabelový prostup</t>
  </si>
  <si>
    <t xml:space="preserve">    D10 - 460 57 Ruční zához kabelové rýhy se zhutněním</t>
  </si>
  <si>
    <t xml:space="preserve">    D11 - 460 62-001 Provizorní úprava terénu v přírodní zemině</t>
  </si>
  <si>
    <t>M22</t>
  </si>
  <si>
    <t>Montáž sdělovací a zabezp. techniky</t>
  </si>
  <si>
    <t>220 R002</t>
  </si>
  <si>
    <t>montáž rozváděče SIS3</t>
  </si>
  <si>
    <t>210 R004</t>
  </si>
  <si>
    <t>ukončení kabelu do 60p</t>
  </si>
  <si>
    <t>210 R005</t>
  </si>
  <si>
    <t>kontrola izolačního stavu a kontinuity</t>
  </si>
  <si>
    <t>341 R003</t>
  </si>
  <si>
    <t>kabel TCEKPFLE 300x4x0,4 vč. uložení a 8ks spojek</t>
  </si>
  <si>
    <t>357 R001</t>
  </si>
  <si>
    <t>slaboproudý rozváděč SIS3</t>
  </si>
  <si>
    <t>460 42-002 Zřízení nebo rekonstrukce kabelového lože z písku</t>
  </si>
  <si>
    <t>460420022RT1</t>
  </si>
  <si>
    <t>Zřízení kabelového lože v rýze š. do 65 cm z písku, lože tloušťky 10 cm</t>
  </si>
  <si>
    <t>460 49-001 Fólie výstražná z PVC</t>
  </si>
  <si>
    <t>460490012RT1</t>
  </si>
  <si>
    <t>Fólie výstražná z PVC, šířka 33 cm, fólie PVC šířka 33 cm</t>
  </si>
  <si>
    <t>SO 501 - SO 501 - STL plynovod</t>
  </si>
  <si>
    <t>45231220-3</t>
  </si>
  <si>
    <t>D1 - Práce a dodávky HSV</t>
  </si>
  <si>
    <t xml:space="preserve">    99 - Přesun hmot HSV</t>
  </si>
  <si>
    <t>D3 - Práce a dodávky M</t>
  </si>
  <si>
    <t>119001401</t>
  </si>
  <si>
    <t>Dočasné zajištění potrubí ocelového nebo litinového DN do 200</t>
  </si>
  <si>
    <t>" KO-6-11001, KO-0-05801, KO-4-02269" 2,0</t>
  </si>
  <si>
    <t>120001101</t>
  </si>
  <si>
    <t>Příplatek za ztížení vykopávky v blízkosti podzemního vedení</t>
  </si>
  <si>
    <t>" KO-6-11001, KO-0-05801, KO-4-02269" 2*0,8*1,2</t>
  </si>
  <si>
    <t>121101101</t>
  </si>
  <si>
    <t>Sejmutí ornice s přemístěním na vzdálenost do 50 m</t>
  </si>
  <si>
    <t>" KO-6-11001, KO-0-05801, KO-4-02269" 2271*3*0,3</t>
  </si>
  <si>
    <t>" KO-6-11001, KO-0-05801, KO-4-02269" 3*2*1,8</t>
  </si>
  <si>
    <t>" KO-6-11001, KO-0-05801, KO-4-02269" 10,8*0,3</t>
  </si>
  <si>
    <t>132201203</t>
  </si>
  <si>
    <t>Hloubení rýh š do 2000 mm v hornině tř. 3 objemu do 5000 m3</t>
  </si>
  <si>
    <t>" KO-6-11001, KO-0-05801, KO-4-02269" 2271*0,8*0,95</t>
  </si>
  <si>
    <t>" KO-6-11001, KO-0-05801, KO-4-02269" 517,788</t>
  </si>
  <si>
    <t>2*(3*1,8)</t>
  </si>
  <si>
    <t>2*(2*1,8)</t>
  </si>
  <si>
    <t>2271*0,8*0,5</t>
  </si>
  <si>
    <t>3*2*1,8</t>
  </si>
  <si>
    <t>583441550</t>
  </si>
  <si>
    <t>štěrkodrť frakce 0-22</t>
  </si>
  <si>
    <t>60,1*1,01*1,2*1,46</t>
  </si>
  <si>
    <t>" KO-6-11001, KO-0-05801, KO-4-02269" 2271*0,8*0,35</t>
  </si>
  <si>
    <t>583373100</t>
  </si>
  <si>
    <t>štěrkopísek frakce 0-4 třída B</t>
  </si>
  <si>
    <t>635,88*1,01*1,2*1,67</t>
  </si>
  <si>
    <t>181451121</t>
  </si>
  <si>
    <t>Založení lučního trávníku výsevem plochy přes 1000 m2 v rovině a ve svahu do 1:5</t>
  </si>
  <si>
    <t>" KO-6-11001, KO-0-05801, KO-4-02269" 2043,9</t>
  </si>
  <si>
    <t>181301115</t>
  </si>
  <si>
    <t>Rozprostření ornice tl vrstvy do 300 mm pl přes 500 m2 v rovině nebo ve svahu do 1:5</t>
  </si>
  <si>
    <t>" KO-6-11001, KO-0-05801, KO-4-02269" 2271*3</t>
  </si>
  <si>
    <t>451572111</t>
  </si>
  <si>
    <t>Lože pod potrubí otevřený výkop z kameniva drobného těženého</t>
  </si>
  <si>
    <t>" KO-6-11001, KO-0-05801, KO-4-02269" 2271*0,8*0,1</t>
  </si>
  <si>
    <t>894401211</t>
  </si>
  <si>
    <t>Osazení betonových dílců pro šachty skruží rovných</t>
  </si>
  <si>
    <t>" KO-6-11001, KO-0-05801, KO-4-02269" 15</t>
  </si>
  <si>
    <t>Přesun hmot HSV</t>
  </si>
  <si>
    <t>998272229</t>
  </si>
  <si>
    <t>Příplatek k přesunu hmot pro trubní vedení z ocelových trub svařovaných za přesun ZKD 5000 m</t>
  </si>
  <si>
    <t>-1620907776</t>
  </si>
  <si>
    <t>286138770</t>
  </si>
  <si>
    <t>trubka z polyetylénu D160x14,6x12000 mm PLYN</t>
  </si>
  <si>
    <t>286138991</t>
  </si>
  <si>
    <t>ochranná trubka D 225 x 12,8</t>
  </si>
  <si>
    <t>615277</t>
  </si>
  <si>
    <t>T kus 160/160/160</t>
  </si>
  <si>
    <t>612691</t>
  </si>
  <si>
    <t>objímka 160</t>
  </si>
  <si>
    <t>615276</t>
  </si>
  <si>
    <t>koleno 160 - 90st.</t>
  </si>
  <si>
    <t>615275</t>
  </si>
  <si>
    <t>koleno 160 - 45st.</t>
  </si>
  <si>
    <t>615340</t>
  </si>
  <si>
    <t>koleno 160 - 30st.</t>
  </si>
  <si>
    <t>616141</t>
  </si>
  <si>
    <t>koleno 160 - 15st.</t>
  </si>
  <si>
    <t>615169</t>
  </si>
  <si>
    <t>opravárenská tvarovka 160</t>
  </si>
  <si>
    <t>612752</t>
  </si>
  <si>
    <t>balonovací tvarovka 160</t>
  </si>
  <si>
    <t>673906000</t>
  </si>
  <si>
    <t>folie výstražná š.200mm žlutá</t>
  </si>
  <si>
    <t>341210050</t>
  </si>
  <si>
    <t>signalizační vodič pr.3,15 rudý</t>
  </si>
  <si>
    <t>341210100</t>
  </si>
  <si>
    <t>Vývody signalizačního vodiče</t>
  </si>
  <si>
    <t>422007970</t>
  </si>
  <si>
    <t>EURO poklop malý</t>
  </si>
  <si>
    <t>KUS</t>
  </si>
  <si>
    <t>230180040</t>
  </si>
  <si>
    <t>Mtž.potrubí plast PE,PP160 x 9,1</t>
  </si>
  <si>
    <t>" KO-6-11001, KO-0-05801, KO-4-02269" 2271,0</t>
  </si>
  <si>
    <t>230180044</t>
  </si>
  <si>
    <t>Mtž.potrubí plast PE,PP225 x20,5</t>
  </si>
  <si>
    <t>" KO-6-11001, KO-0-05801, KO-4-02269" 39,4</t>
  </si>
  <si>
    <t>230180078</t>
  </si>
  <si>
    <t>Mtž.trubní díly PE,PP  160x 9,1</t>
  </si>
  <si>
    <t>" KO-6-11001, KO-0-05801, KO-4-02269" 2+2+190+2+7+4</t>
  </si>
  <si>
    <t>230220006</t>
  </si>
  <si>
    <t>Montáž litinového poklopu</t>
  </si>
  <si>
    <t>230220011</t>
  </si>
  <si>
    <t>Montáž orientačního sloupku ON 13 2970</t>
  </si>
  <si>
    <t>230230020</t>
  </si>
  <si>
    <t>Hlavní tlaková zkouška vzduchem 0,6 MPa DN 150</t>
  </si>
  <si>
    <t>230230094</t>
  </si>
  <si>
    <t>propojení plynovodu</t>
  </si>
  <si>
    <t>" KO-6-11001, KO-0-05801, KO-4-02269" 1</t>
  </si>
  <si>
    <t>230237001</t>
  </si>
  <si>
    <t>dvoustranné balonování PE potrubí (4balony)</t>
  </si>
  <si>
    <t>230270241</t>
  </si>
  <si>
    <t>Identifikace závad signal.vodiče</t>
  </si>
  <si>
    <t>dodávka1</t>
  </si>
  <si>
    <t>utěsňovací manžety 225/160</t>
  </si>
  <si>
    <t>dodávka2</t>
  </si>
  <si>
    <t>středící prvky 225/160</t>
  </si>
  <si>
    <t>422007900</t>
  </si>
  <si>
    <t>orientační sloupek plastový</t>
  </si>
  <si>
    <t>592241020</t>
  </si>
  <si>
    <t>skruž betonová TBS-Q 100x50x9 cm</t>
  </si>
  <si>
    <t>SO 801 - SO 801 Kácení a náhradní výsadby</t>
  </si>
  <si>
    <t>1 - 0.rok - mýcení</t>
  </si>
  <si>
    <t>111201101</t>
  </si>
  <si>
    <t>Odstranění křovin a stromů průměru kmene do 100 mm i s kořeny z celkové plochy do 1000 m2</t>
  </si>
  <si>
    <t>1149472175</t>
  </si>
  <si>
    <t>" ZR-6-10996, ZR-2-07244" 310,0</t>
  </si>
  <si>
    <t>11125112</t>
  </si>
  <si>
    <t>Drcení ořezaných větví D do 100 mm</t>
  </si>
  <si>
    <t>124482643</t>
  </si>
  <si>
    <t>" ZR-6-10996, ZR-2-07244" 6,5</t>
  </si>
  <si>
    <t>2 - 0.rok - základní výsadba</t>
  </si>
  <si>
    <t>183101221</t>
  </si>
  <si>
    <t>Jamky pro výsadbu s výměnou 50 % půdy zeminy tř 1 až 4 objem do 1 m3 v rovině a svahu do 1:5</t>
  </si>
  <si>
    <t>-1358265227</t>
  </si>
  <si>
    <t>" ZR-6-10996, ZR-2-07245,46" 120,0</t>
  </si>
  <si>
    <t>184102115</t>
  </si>
  <si>
    <t>Výsadba dřeviny s balem D do 0,6 m do jamky se zalitím v rovině a svahu do 1:5</t>
  </si>
  <si>
    <t>973828851</t>
  </si>
  <si>
    <t>026503240R</t>
  </si>
  <si>
    <t>Acer campestre ´Elsrijk´  12/14-14/16</t>
  </si>
  <si>
    <t>809351761</t>
  </si>
  <si>
    <t>026503241R</t>
  </si>
  <si>
    <t>Acer platanoides ´Crimson King´  12/14-14/16</t>
  </si>
  <si>
    <t>750063735</t>
  </si>
  <si>
    <t>026503242R</t>
  </si>
  <si>
    <t>Acer platanoides ´Schwedleri´  12/14-14/16</t>
  </si>
  <si>
    <t>-790403927</t>
  </si>
  <si>
    <t>026503243R</t>
  </si>
  <si>
    <t>Tilia cordata ´Greenspire´  12/14-14/16</t>
  </si>
  <si>
    <t>1581821871</t>
  </si>
  <si>
    <t>184215133</t>
  </si>
  <si>
    <t>Ukotvení kmene dřevin třemi kůly D do 0,1 m délky do 3 m</t>
  </si>
  <si>
    <t>-665774485</t>
  </si>
  <si>
    <t>052100000R</t>
  </si>
  <si>
    <t>kůl ke stromu</t>
  </si>
  <si>
    <t>830439096</t>
  </si>
  <si>
    <t>120*3 'Přepočtené koeficientem množství</t>
  </si>
  <si>
    <t>184501131</t>
  </si>
  <si>
    <t>Zhotovení obalu z juty ve dvou vrstvách v rovině a svahu do 1:5</t>
  </si>
  <si>
    <t>1097206980</t>
  </si>
  <si>
    <t xml:space="preserve"> " ZR-6-10996, ZR-2-07245,46"0,16/1,5*120</t>
  </si>
  <si>
    <t>184816111</t>
  </si>
  <si>
    <t>Hnojení sazenic průmyslovými hnojivy do 0,25 kg k jedné sazenici</t>
  </si>
  <si>
    <t>-138773190</t>
  </si>
  <si>
    <t>251911553R</t>
  </si>
  <si>
    <t>tablety Silvamix</t>
  </si>
  <si>
    <t>-1704662891</t>
  </si>
  <si>
    <t>120,0*0,08</t>
  </si>
  <si>
    <t>184911431</t>
  </si>
  <si>
    <t>Mulčování rostlin kůrou tl. do 0,15 m v rovině a svahu do 1:5</t>
  </si>
  <si>
    <t>-1232827920</t>
  </si>
  <si>
    <t>103911000</t>
  </si>
  <si>
    <t>kůra mulčovací VL</t>
  </si>
  <si>
    <t>736016435</t>
  </si>
  <si>
    <t>120*0,153 'Přepočtené koeficientem množství</t>
  </si>
  <si>
    <t>998231311</t>
  </si>
  <si>
    <t>Přesun hmot pro sadovnické a krajinářské úpravy vodorovně do 5000 m</t>
  </si>
  <si>
    <t>1611064090</t>
  </si>
  <si>
    <t>3 - 1.rok rozvojové péče</t>
  </si>
  <si>
    <t xml:space="preserve">    99 - Přesun hmot</t>
  </si>
  <si>
    <t>" ZR-6-10996, ZR-2-07245,46" 12</t>
  </si>
  <si>
    <t>026503240</t>
  </si>
  <si>
    <t xml:space="preserve"> Acer campestre ´Elsrijk´  12/14-14/16</t>
  </si>
  <si>
    <t>184202113</t>
  </si>
  <si>
    <t>Kontrola a oprava upevnění ke kůlům a jutové ochrany</t>
  </si>
  <si>
    <t>-638278003</t>
  </si>
  <si>
    <t>" ZR-6-10996" 24</t>
  </si>
  <si>
    <t>182538347</t>
  </si>
  <si>
    <t>" ZR-6-10996, ZR-2-07245,46" 12,0</t>
  </si>
  <si>
    <t>-1360376117</t>
  </si>
  <si>
    <t xml:space="preserve"> " ZR-6-10996, ZR-2-07245,46"0,16/1,5*12</t>
  </si>
  <si>
    <t>184818111</t>
  </si>
  <si>
    <t>Vyvětvení a tvarový ořez dřevin v do 3 m s odnesením odpadu do 200 m a spálením</t>
  </si>
  <si>
    <t>-1174661317</t>
  </si>
  <si>
    <t>" ZR-6-10996, ZR-2-07245,46" 120</t>
  </si>
  <si>
    <t>-1041048812</t>
  </si>
  <si>
    <t>1290314478</t>
  </si>
  <si>
    <t>12*0,153 'Přepočtené koeficientem množství</t>
  </si>
  <si>
    <t>185804312</t>
  </si>
  <si>
    <t>Zalití rostlin vodou plocha přes 20 m2</t>
  </si>
  <si>
    <t>678392311</t>
  </si>
  <si>
    <t>" ZR-6-10996, ZR-2-07245,46"120*0,05*10</t>
  </si>
  <si>
    <t>185804513</t>
  </si>
  <si>
    <t>Odplevelení dřevin soliterních v rovině a svahu do 1:5</t>
  </si>
  <si>
    <t>-1019320944</t>
  </si>
  <si>
    <t>120*2 'Přepočtené koeficientem množství</t>
  </si>
  <si>
    <t>185851121</t>
  </si>
  <si>
    <t>Dovoz vody pro zálivku rostlin za vzdálenost do 1000 m</t>
  </si>
  <si>
    <t>-1194250953</t>
  </si>
  <si>
    <t>" ZR-6-10996, ZR-2-07245,46" 60,0</t>
  </si>
  <si>
    <t>185851129</t>
  </si>
  <si>
    <t>Příplatek k dovozu vody pro zálivku rostlin do 1000 m ZKD 1000 m</t>
  </si>
  <si>
    <t>11614633</t>
  </si>
  <si>
    <t>60*2 'Přepočtené koeficientem množství</t>
  </si>
  <si>
    <t>4 - 2.rok rozvojové péče</t>
  </si>
  <si>
    <t>" ZR-6-10996"120*0,05*10</t>
  </si>
  <si>
    <t>" ZR-6-10996" 60,0</t>
  </si>
  <si>
    <t>-1435491742</t>
  </si>
  <si>
    <t>5 - 3.rok rozvojové péče</t>
  </si>
  <si>
    <t>184215173</t>
  </si>
  <si>
    <t>Odstranění ukotvení kmene dřevin třemi kůly D do 0,1 m délky do 3 m</t>
  </si>
  <si>
    <t>-1823104110</t>
  </si>
  <si>
    <t>-725466158</t>
  </si>
  <si>
    <t>-1437472827</t>
  </si>
  <si>
    <t>-826069020</t>
  </si>
  <si>
    <t>" ZR-6-10996, ZR-2-07245,46"120*0,05*6</t>
  </si>
  <si>
    <t>" ZR-6-10996, ZR-2-07245,46" 36</t>
  </si>
  <si>
    <t>-395146179</t>
  </si>
  <si>
    <t>" ZR-6-10996, ZR-2-07245,46" 36,0</t>
  </si>
  <si>
    <t>36*2 'Přepočtené koeficientem množství</t>
  </si>
  <si>
    <t>VN - Vedlejší a ostatní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</si>
  <si>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</si>
  <si>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</si>
  <si>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</si>
  <si>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</si>
  <si>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VRN</t>
  </si>
  <si>
    <t>Vedlejší rozpočtové náklady</t>
  </si>
  <si>
    <t>VRN1</t>
  </si>
  <si>
    <t>Průzkumné, geodetické a projektové práce</t>
  </si>
  <si>
    <t>012103000</t>
  </si>
  <si>
    <t>Vytyčení sítí</t>
  </si>
  <si>
    <t>1024</t>
  </si>
  <si>
    <t>-1377074247</t>
  </si>
  <si>
    <t>013203000</t>
  </si>
  <si>
    <t>Dokumentace stavby (fotodokumentace)</t>
  </si>
  <si>
    <t>-1955601502</t>
  </si>
  <si>
    <t>013254000</t>
  </si>
  <si>
    <t>Dokumentace skutečného provedení stavby,vč. geodetického zaměření</t>
  </si>
  <si>
    <t>57414091</t>
  </si>
  <si>
    <t>013254001</t>
  </si>
  <si>
    <t>Dopracování detailů PD nutných pro realizaci stavby</t>
  </si>
  <si>
    <t>-1531525840</t>
  </si>
  <si>
    <t>VRN3</t>
  </si>
  <si>
    <t>Zařízení staveniště</t>
  </si>
  <si>
    <t>030001000</t>
  </si>
  <si>
    <t>-1636813916</t>
  </si>
  <si>
    <t>VRN4</t>
  </si>
  <si>
    <t>Inženýrská činnost</t>
  </si>
  <si>
    <t>041002000</t>
  </si>
  <si>
    <t>Dozor RWE při propoji</t>
  </si>
  <si>
    <t>-775710375</t>
  </si>
  <si>
    <t>043194000</t>
  </si>
  <si>
    <t>Testy a zkoušky</t>
  </si>
  <si>
    <t>651422220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</si>
  <si>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</si>
  <si>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</si>
  <si>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</si>
  <si>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</si>
  <si>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</si>
  <si>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</si>
  <si>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</si>
  <si>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</si>
  <si>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</si>
  <si>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</si>
  <si>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</si>
  <si>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  <charset val="238"/>
      </rPr>
      <t xml:space="preserve">Rekapitulace stavby </t>
    </r>
    <r>
      <rPr>
        <sz val="9"/>
        <rFont val="Trebuchet MS"/>
        <family val="2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</si>
  <si>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  <charset val="238"/>
      </rPr>
      <t>Rekapitulace stavby</t>
    </r>
    <r>
      <rPr>
        <sz val="9"/>
        <rFont val="Trebuchet MS"/>
        <family val="2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</si>
  <si>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</si>
  <si>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  <charset val="238"/>
      </rPr>
      <t>Rekapitulace objektů stavby a soupisů prací</t>
    </r>
    <r>
      <rPr>
        <sz val="9"/>
        <rFont val="Trebuchet MS"/>
        <family val="2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</si>
  <si>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</si>
  <si>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</si>
  <si>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</si>
  <si>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</si>
  <si>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</si>
  <si>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</si>
  <si>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</si>
  <si>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Soupis prací pro daný typ objektu</t>
  </si>
  <si>
    <r>
      <rPr>
        <i/>
        <sz val="9"/>
        <rFont val="Trebuchet MS"/>
        <family val="2"/>
        <charset val="238"/>
      </rPr>
      <t xml:space="preserve">Soupis prací </t>
    </r>
    <r>
      <rPr>
        <sz val="9"/>
        <rFont val="Trebuchet MS"/>
        <family val="2"/>
        <charset val="238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</si>
  <si>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</si>
  <si>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  <charset val="238"/>
      </rPr>
      <t>Krycí list soupisu</t>
    </r>
    <r>
      <rPr>
        <sz val="9"/>
        <rFont val="Trebuchet MS"/>
        <family val="2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</si>
  <si>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</si>
  <si>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  <charset val="238"/>
      </rPr>
      <t>Rekapitulace členění soupisu prací</t>
    </r>
    <r>
      <rPr>
        <sz val="9"/>
        <rFont val="Trebuchet MS"/>
        <family val="2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</si>
  <si>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</si>
  <si>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  <charset val="238"/>
      </rPr>
      <t xml:space="preserve">Soupis prací </t>
    </r>
    <r>
      <rPr>
        <sz val="9"/>
        <rFont val="Trebuchet MS"/>
        <family val="2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</si>
  <si>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</si>
  <si>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</si>
  <si>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</si>
  <si>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</si>
  <si>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</si>
  <si>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</si>
  <si>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</si>
  <si>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</si>
  <si>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</si>
  <si>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</si>
  <si>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</si>
  <si>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</si>
  <si>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</si>
  <si>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</si>
  <si>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</si>
  <si>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</si>
  <si>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</si>
  <si>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</si>
  <si>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</si>
  <si>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</si>
  <si>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</si>
  <si>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</si>
  <si>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</si>
  <si>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</si>
  <si>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</si>
  <si>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</si>
  <si>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</si>
  <si>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</si>
  <si>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</si>
  <si>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</si>
  <si>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</si>
  <si>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</si>
  <si>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</si>
  <si>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</si>
  <si>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</si>
  <si>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</si>
  <si>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</si>
  <si>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</si>
  <si>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</si>
  <si>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</si>
  <si>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</si>
  <si>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</si>
  <si>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</si>
  <si>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</si>
  <si>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</si>
  <si>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</si>
  <si>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</si>
  <si>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</si>
  <si>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</si>
  <si>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</si>
  <si>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</si>
  <si>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</si>
  <si>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</si>
  <si>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</si>
  <si>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</si>
  <si>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</si>
  <si>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</si>
  <si>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</si>
  <si>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</si>
  <si>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</si>
  <si>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</si>
  <si>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</si>
  <si>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</si>
  <si>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</si>
  <si>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</si>
  <si>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</si>
  <si>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</si>
  <si>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</si>
  <si>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</si>
  <si>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</si>
  <si>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</si>
  <si>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</si>
  <si>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</si>
  <si>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</si>
  <si>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</si>
  <si>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</si>
  <si>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</si>
  <si>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</si>
  <si>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</si>
  <si>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</si>
  <si>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</si>
  <si>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</si>
  <si>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</si>
  <si>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</si>
  <si>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</si>
  <si>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</si>
  <si>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</si>
  <si>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</si>
  <si>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</si>
  <si>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</si>
  <si>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</si>
  <si>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</si>
  <si>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</si>
  <si>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</si>
  <si>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</si>
  <si>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</si>
  <si>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</si>
  <si>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</si>
  <si>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</si>
  <si>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</si>
  <si>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</si>
  <si>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</si>
  <si>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</si>
  <si>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</si>
  <si>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</si>
  <si>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</si>
  <si>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</si>
  <si>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</si>
  <si>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</si>
  <si>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</si>
  <si>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</si>
  <si>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</si>
  <si>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</si>
  <si>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</si>
  <si>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</si>
  <si>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</si>
  <si>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</si>
  <si>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</si>
  <si>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</si>
  <si>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</si>
  <si>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</si>
  <si>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</si>
  <si>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</si>
  <si>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</si>
  <si>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</si>
  <si>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</si>
  <si>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</si>
  <si>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</si>
  <si>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</si>
  <si>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</si>
  <si>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</si>
  <si>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</si>
  <si>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</si>
  <si>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</si>
  <si>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</si>
  <si>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</si>
  <si>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</si>
  <si>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</si>
  <si>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</si>
  <si>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</si>
  <si>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</si>
  <si>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</si>
  <si>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</si>
  <si>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</si>
  <si>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</si>
  <si>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</si>
  <si>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</si>
  <si>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</si>
  <si>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</si>
  <si>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</si>
  <si>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</si>
  <si>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</si>
  <si>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</si>
  <si>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</si>
  <si>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</si>
  <si>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"patka pro přenosné zdvihadlo 650/650/1050mm 1ks" 0,65*0,65*1,05</t>
  </si>
  <si>
    <t>452353101</t>
  </si>
  <si>
    <t>Bednění podkladních bloků otevřený výkop</t>
  </si>
  <si>
    <t>1365906599</t>
  </si>
  <si>
    <t>"patka pro přenosné zdvihadlo 650/650/1050mm 1ks" 0,65*4*1,05</t>
  </si>
  <si>
    <t>Úpravy povrchů, podlahy a osazování výplní</t>
  </si>
  <si>
    <t>631311126</t>
  </si>
  <si>
    <t>Mazanina tl do 120 mm z betonu prostého bez zvýšených nároků na prostředí tř. C 25/30</t>
  </si>
  <si>
    <t>-39514698</t>
  </si>
  <si>
    <t>"konstrukce podlahy šachty ionizační jednotky" 2,4*2,4*(0,05+0,13)/2</t>
  </si>
  <si>
    <t>"konstrukce podlahy armaturní šachty" 2,4*2,4*(0,05+0,13)/2</t>
  </si>
  <si>
    <t>631319012</t>
  </si>
  <si>
    <t>Příplatek k mazanině tl do 120 mm za přehlazení povrchu</t>
  </si>
  <si>
    <t>-978798691</t>
  </si>
  <si>
    <t>1040153747</t>
  </si>
  <si>
    <t>853008000016</t>
  </si>
  <si>
    <t>TVAROVKA OBLOUK 90° DN 80</t>
  </si>
  <si>
    <t>746663033</t>
  </si>
  <si>
    <t>"celkový počet" 2</t>
  </si>
  <si>
    <t>850008020016</t>
  </si>
  <si>
    <t>TVAROVKA FF KUS DN 80/200</t>
  </si>
  <si>
    <t>-1408186107</t>
  </si>
  <si>
    <t>855010008016</t>
  </si>
  <si>
    <t>TVAROVKA REDUKČNÍ FFR DN 100-80</t>
  </si>
  <si>
    <t>1890117151</t>
  </si>
  <si>
    <t>857244121</t>
  </si>
  <si>
    <t>Montáž litinových tvarovek odbočných přírubových otevřený výkop DN 80</t>
  </si>
  <si>
    <t>-1681789367</t>
  </si>
  <si>
    <t>851008008016</t>
  </si>
  <si>
    <t>TVAROVKA T KUS DN 80-80</t>
  </si>
  <si>
    <t>-1318702023</t>
  </si>
  <si>
    <t>-1746048572</t>
  </si>
  <si>
    <t>040010011016</t>
  </si>
  <si>
    <t>PŘÍRUBA S2000 DN 100/110</t>
  </si>
  <si>
    <t>1552399345</t>
  </si>
  <si>
    <t>-1860609445</t>
  </si>
  <si>
    <t>"celková délka" 1,5</t>
  </si>
  <si>
    <t>286135970</t>
  </si>
  <si>
    <t>potrubí dvouvrstvé PE100 s 10% signalizační vrstvou, SDR 11, 50x4,6. L=12m</t>
  </si>
  <si>
    <t>883943798</t>
  </si>
  <si>
    <t>1,5*1,15 "Přepočtené koeficientem množství</t>
  </si>
  <si>
    <t>871310310</t>
  </si>
  <si>
    <t>Montáž kanalizačního potrubí hladkého plnostěnného SN 10  z polypropylenu DN 150</t>
  </si>
  <si>
    <t>-1842799807</t>
  </si>
  <si>
    <t>"potrubí odvodu kondenzátu" 9,5</t>
  </si>
  <si>
    <t>286171120</t>
  </si>
  <si>
    <t>trubka kanalizační PP PN 10, dl.3m, DN 150</t>
  </si>
  <si>
    <t>-564220877</t>
  </si>
  <si>
    <t>286171230</t>
  </si>
  <si>
    <t>trubka kanalizační PP SN 10, dl.6m, DN 150</t>
  </si>
  <si>
    <t>-839163999</t>
  </si>
  <si>
    <t>871360310</t>
  </si>
  <si>
    <t>Montáž kanalizačního potrubí hladkého plnostěnného SN 10  z polypropylenu DN 250</t>
  </si>
  <si>
    <t>1399261026</t>
  </si>
  <si>
    <t>"propojovací potrubí nádrží" 2,0*2</t>
  </si>
  <si>
    <t>"potrubí vzduchového odtahu" 9,5</t>
  </si>
  <si>
    <t>286171140</t>
  </si>
  <si>
    <t>trubka kanalizační PP SN 10, dl. 3m, DN 250</t>
  </si>
  <si>
    <t>1980014614</t>
  </si>
  <si>
    <t>877360310</t>
  </si>
  <si>
    <t>Montáž kolen na potrubí z PP trub hladkých plnostěnných DN 250</t>
  </si>
  <si>
    <t>-892928174</t>
  </si>
  <si>
    <t>286171840</t>
  </si>
  <si>
    <t>koleno kanalizační PP Master 45 ° DN 250</t>
  </si>
  <si>
    <t>953125122</t>
  </si>
  <si>
    <t>"celkový počet" 4</t>
  </si>
  <si>
    <t>877360320</t>
  </si>
  <si>
    <t>Montáž odboček na potrubí z PP trub hladkých plnostěnných DN 250</t>
  </si>
  <si>
    <t>-421351200</t>
  </si>
  <si>
    <t>286172120</t>
  </si>
  <si>
    <t>odbočka PP Master 45° DN 250/DN250</t>
  </si>
  <si>
    <t>-171039415</t>
  </si>
  <si>
    <t>891213111</t>
  </si>
  <si>
    <t>Montáž vodovodního ventilu hlavního pro přípojky DN 50</t>
  </si>
  <si>
    <t>2107160520</t>
  </si>
  <si>
    <t>260006405016</t>
  </si>
  <si>
    <t>ŠOUPÁTKO DOMOVNÍ PŘÍPOJKY ISO DN 50</t>
  </si>
  <si>
    <t>-1245732037</t>
  </si>
  <si>
    <t>622105006416</t>
  </si>
  <si>
    <t>TVAROVKA ISO K 2681/3151 DN 6/4''-50</t>
  </si>
  <si>
    <t>1660287526</t>
  </si>
  <si>
    <t>960120025005</t>
  </si>
  <si>
    <t>SOUPRAVA ZEMNÍ TELESKOPICKÁ DOM. ŠOUPÁTKA-2,0-2,5</t>
  </si>
  <si>
    <t>923546282</t>
  </si>
  <si>
    <t>1857038829</t>
  </si>
  <si>
    <t>400208000016</t>
  </si>
  <si>
    <t>ŠOUPĚ E2 PŘÍRUBOVÉ KRÁTKÉ DN 80</t>
  </si>
  <si>
    <t>-1967096613</t>
  </si>
  <si>
    <t>"celkový počet" 3</t>
  </si>
  <si>
    <t>1587893121</t>
  </si>
  <si>
    <t>1784310373</t>
  </si>
  <si>
    <t>983108000016</t>
  </si>
  <si>
    <t>KLAPKA ZPĚTNÁ NOVÁ DN 80</t>
  </si>
  <si>
    <t>-1288850548</t>
  </si>
  <si>
    <t>-368222096</t>
  </si>
  <si>
    <t>400210000016</t>
  </si>
  <si>
    <t>ŠOUPĚ E2 PŘÍRUBOVÉ KRÁTKÉ DN 100</t>
  </si>
  <si>
    <t>-200588856</t>
  </si>
  <si>
    <t>-1576006012</t>
  </si>
  <si>
    <t>891315111</t>
  </si>
  <si>
    <t>Montáž koncových klapek hrdlových DN 150</t>
  </si>
  <si>
    <t>1078458070</t>
  </si>
  <si>
    <t>MAT 8-003</t>
  </si>
  <si>
    <t>koncová (žabí) klapka litinová GGG40 hrdlová DN150mm</t>
  </si>
  <si>
    <t>1521580990</t>
  </si>
  <si>
    <t>"koncová klapka v šachtě ionizační jednotky" 1</t>
  </si>
  <si>
    <t>891372121</t>
  </si>
  <si>
    <t>Montáž kanalizačních šoupátek nebo stavítek DN 300</t>
  </si>
  <si>
    <t>183285339</t>
  </si>
  <si>
    <t>360030000006</t>
  </si>
  <si>
    <t>ŠOUPĚ DESKOVÉ NESTOUPAVÉ VŘETENO DN 300</t>
  </si>
  <si>
    <t>607342003</t>
  </si>
  <si>
    <t>950230000007</t>
  </si>
  <si>
    <t>SOUPRAVA ZEMNÍ TELESKOPICKÁ-2,5-3,5</t>
  </si>
  <si>
    <t>1300187609</t>
  </si>
  <si>
    <t>894201161</t>
  </si>
  <si>
    <t>Dno šachet tl nad 200 mm z prostého betonu se zvýšenými nároky na prostředí tř. C 30/37</t>
  </si>
  <si>
    <t>1697763142</t>
  </si>
  <si>
    <t>"kyneta čerpací stanice" (3,14*2,5^2*0,90/2)*2</t>
  </si>
  <si>
    <t>894411311</t>
  </si>
  <si>
    <t>Osazení železobetonových dílců pro šachty skruží rovných</t>
  </si>
  <si>
    <t>945935324</t>
  </si>
  <si>
    <t>458013447</t>
  </si>
  <si>
    <t>-891624097</t>
  </si>
  <si>
    <t>MAT 8-001</t>
  </si>
  <si>
    <t>skruž betonová prefabrikovaná kruhová PNK 150/50 SKP 1780/590/150mm</t>
  </si>
  <si>
    <t>-1074600790</t>
  </si>
  <si>
    <t>MAT 8-002</t>
  </si>
  <si>
    <t>skruž betonová prefabrikovaná kruhová PNK 150/100 SKP 1780/1090/150mm</t>
  </si>
  <si>
    <t>-1005078797</t>
  </si>
  <si>
    <t>101461600</t>
  </si>
  <si>
    <t>363011005</t>
  </si>
  <si>
    <t>"celkový počet" 1+1</t>
  </si>
  <si>
    <t>Indiv.kalk.8-001</t>
  </si>
  <si>
    <t>Dodávka a montáž vodárenského poklopu z kompozitu kruhového D=1240mm tl.28mm</t>
  </si>
  <si>
    <t>-1702017970</t>
  </si>
  <si>
    <t>Indiv.kalk.8-002</t>
  </si>
  <si>
    <t>Dodávka a montáž vodárenského poklopu z kompozitu kruhového D=1800mm tl.28mm</t>
  </si>
  <si>
    <t>333629144</t>
  </si>
  <si>
    <t>Ostatní konstrukce a práce, bourání</t>
  </si>
  <si>
    <t>977151113</t>
  </si>
  <si>
    <t>Jádrové vrty diamantovými korunkami do D 50 mm do stavebních materiálů</t>
  </si>
  <si>
    <t>1958046145</t>
  </si>
  <si>
    <t>"jádrové průvrty pro montáž technologie" 0,2*2</t>
  </si>
  <si>
    <t>977151116</t>
  </si>
  <si>
    <t>Jádrové vrty diamantovými korunkami do D 80 mm do stavebních materiálů</t>
  </si>
  <si>
    <t>946399315</t>
  </si>
  <si>
    <t>"jádrové průvrty pro montáž technologie" 0,2*6</t>
  </si>
  <si>
    <t>977151123</t>
  </si>
  <si>
    <t>Jádrové vrty diamantovými korunkami do D 150 mm do stavebních materiálů</t>
  </si>
  <si>
    <t>-1092450330</t>
  </si>
  <si>
    <t>"jádrové průvrty pro montáž technologie" 0,12</t>
  </si>
  <si>
    <t>977151127</t>
  </si>
  <si>
    <t>Jádrové vrty diamantovými korunkami do D 250 mm do stavebních materiálů</t>
  </si>
  <si>
    <t>1141121828</t>
  </si>
  <si>
    <t>"jádrové průvrty pro montáž technologie" 0,12+0,20*5</t>
  </si>
  <si>
    <t>985324111</t>
  </si>
  <si>
    <t>Impregnační nátěr betonu dvojnásobný (OS-A)</t>
  </si>
  <si>
    <t>67282920</t>
  </si>
  <si>
    <t>"úprava vnitřního líce čerpacích stanic" 3,14*2,5^2*2+3,14*5,0*(3,85+4,3)</t>
  </si>
  <si>
    <t>"úprava kynet" 3,14*2,5^2*1,25*2</t>
  </si>
  <si>
    <t>Indiv.kalk.9-001</t>
  </si>
  <si>
    <t>Vodotěsná úprava prostupu betonovu stěnou dl.200mm D=50mm</t>
  </si>
  <si>
    <t>-56005081</t>
  </si>
  <si>
    <t>Indiv.kalk.9-002</t>
  </si>
  <si>
    <t>Vodotěsná úprava prostupu betonovu stěnou dl.200mm D=80mm</t>
  </si>
  <si>
    <t>1280876415</t>
  </si>
  <si>
    <t>Indiv.kalk.9-003</t>
  </si>
  <si>
    <t>Vodotěsná úprava prostupu betonovu stěnou dl.120mm D=150mm</t>
  </si>
  <si>
    <t>-1527404214</t>
  </si>
  <si>
    <t>Indiv.kalk.9-004</t>
  </si>
  <si>
    <t>Vodotěsná úprava prostupu betonovu stěnou dl.120mm D=250mm</t>
  </si>
  <si>
    <t>-213224233</t>
  </si>
  <si>
    <t>Indiv.kalk.9-005</t>
  </si>
  <si>
    <t>Vodotěsná úprava prostupu betonovu stěnou dl.200mm D=250mm</t>
  </si>
  <si>
    <t>975479287</t>
  </si>
  <si>
    <t>998</t>
  </si>
  <si>
    <t>998142251</t>
  </si>
  <si>
    <t>Přesun hmot pro nádrže, jímky, zásobníky a jámy betonové monolitické v do 25 m</t>
  </si>
  <si>
    <t>-1719486312</t>
  </si>
  <si>
    <t>711</t>
  </si>
  <si>
    <t>Izolace proti vodě, vlhkosti a plynům</t>
  </si>
  <si>
    <t>711511101</t>
  </si>
  <si>
    <t>Provedení hydroizolace potrubí za studena penetračním nátěrem</t>
  </si>
  <si>
    <t>-1712792403</t>
  </si>
  <si>
    <t>"hydroizolace vnějšího líce ČS" 3,14*5,4*(4,33+4,83)+3,14*2,7^2*2-(3,14*0,62^2*2+3,14*0,90^2)+3,14*1,24*1,3*2+3,14*1,8*1,3</t>
  </si>
  <si>
    <t>"hydroizolace vnějšího líce šachty ionizační jednotky" 2,64*4*3,26+2,64*2,64-(3,14*0,62^2)+3,14*1,24*0,30</t>
  </si>
  <si>
    <t>"hydroizolace vnějšího líce armaturní šachty" 2,64*4*2,36+2,64*2,64-(3,14*0,62^2)+3,14*1,24*0,30</t>
  </si>
  <si>
    <t>111631500</t>
  </si>
  <si>
    <t>lak asfaltový ALP/9 (t) bal 9 kg</t>
  </si>
  <si>
    <t>990037010</t>
  </si>
  <si>
    <t>Poznámka k položce:
Spotřeba 0,3-0,4kg/m2 dle povrchu, ředidlo technický benzín</t>
  </si>
  <si>
    <t>286,82*0,00035 "Přepočtené koeficientem množství</t>
  </si>
  <si>
    <t>711541164</t>
  </si>
  <si>
    <t>Provedení hydroizolace potrubí přitavením pásu NAIP</t>
  </si>
  <si>
    <t>511807063</t>
  </si>
  <si>
    <t>628331590</t>
  </si>
  <si>
    <t>pás těžký asfaltovaný SKLOBIT 40 MINERAL G 200 S40</t>
  </si>
  <si>
    <t>685267778</t>
  </si>
  <si>
    <t>286,82*1,2 "Přepočtené koeficientem množství</t>
  </si>
  <si>
    <t>998711201</t>
  </si>
  <si>
    <t>Přesun hmot procentní pro izolace proti vodě, vlhkosti a plynům v objektech v do 6 m</t>
  </si>
  <si>
    <t>%</t>
  </si>
  <si>
    <t>-2040030017</t>
  </si>
  <si>
    <t>767</t>
  </si>
  <si>
    <t>Konstrukce zámečnické</t>
  </si>
  <si>
    <t>767833100</t>
  </si>
  <si>
    <t>Montáž žebříků do zdi s bočnicemi s profilové oceli</t>
  </si>
  <si>
    <t>1886693566</t>
  </si>
  <si>
    <t>"celková délka žebříků" 2,3+3,2+4,7+5,2+5,7</t>
  </si>
  <si>
    <t>MAT 767-001</t>
  </si>
  <si>
    <t>ocelový žebřík z profilů tř.S235 rozměr 2300/450mm s výsuvnou částí 1100mm vč.kotevních prvků a Zn metalizace</t>
  </si>
  <si>
    <t>1804654990</t>
  </si>
  <si>
    <t>"žebřík v armaturní šachtě" 1</t>
  </si>
  <si>
    <t>86</t>
  </si>
  <si>
    <t>MAT 767-002</t>
  </si>
  <si>
    <t>ocelový žebřík z profilů tř.S235 rozměr 3200/450mm s výsuvnou částí 1100mm vč.kotevních prvků a Zn metalizace</t>
  </si>
  <si>
    <t>-1160684265</t>
  </si>
  <si>
    <t>"žebřík v šachtě ionizační jednotky" 1</t>
  </si>
  <si>
    <t>87</t>
  </si>
  <si>
    <t>MAT 767-003</t>
  </si>
  <si>
    <t>ocelový žebřík z profilů tř.S235 rozměr 4700/450mm s výsuvnou částí 1100mm vč.kotevních prvků a Zn metalizace</t>
  </si>
  <si>
    <t>926420209</t>
  </si>
  <si>
    <t>"žebřík v čerpací stanici" 1</t>
  </si>
  <si>
    <t>88</t>
  </si>
  <si>
    <t>MAT 767-004</t>
  </si>
  <si>
    <t>ocelový žebřík z profilů tř.S235 rozměr 5200/450mm s výsuvnou částí 1100mm vč.kotevních prvků a Zn metalizace</t>
  </si>
  <si>
    <t>1347284783</t>
  </si>
  <si>
    <t>89</t>
  </si>
  <si>
    <t>MAT 767-005</t>
  </si>
  <si>
    <t>ocelový žebřík z profilů tř.S235 rozměr 5700/450mm s výsuvnou částí 1100mm vč.kotevních prvků a Zn metalizace</t>
  </si>
  <si>
    <t>535844421</t>
  </si>
  <si>
    <t>90</t>
  </si>
  <si>
    <t>998767201</t>
  </si>
  <si>
    <t>Přesun hmot procentní pro zámečnické konstrukce v objektech v do 6 m</t>
  </si>
  <si>
    <t>1882804400</t>
  </si>
  <si>
    <t>91</t>
  </si>
  <si>
    <t>Agr.cena 767-001</t>
  </si>
  <si>
    <t>Dodávka a montáž atypické konstrukce zdvihadla nosnosti 300kg vč.kotevníh prvků</t>
  </si>
  <si>
    <t>125933580</t>
  </si>
  <si>
    <t>92</t>
  </si>
  <si>
    <t>Agr.cena 767-002</t>
  </si>
  <si>
    <t>Dodávka a montáž otočné konzole ultrazvukového snímače vč.kotevních prvků</t>
  </si>
  <si>
    <t>1215607108</t>
  </si>
  <si>
    <t>777</t>
  </si>
  <si>
    <t>Podlahy lité</t>
  </si>
  <si>
    <t>93</t>
  </si>
  <si>
    <t>777615117</t>
  </si>
  <si>
    <t>Nátěry epoxidové podlah betonových jednonásobné Sikafloor 261 systém silnovrstvý nátěr</t>
  </si>
  <si>
    <t>1489971340</t>
  </si>
  <si>
    <t>"konstrukce podlahy šachty ionizační jednotky" 2,4*2,4</t>
  </si>
  <si>
    <t>"konstrukce podlahy armaturní šachty" 2,4*2,4</t>
  </si>
  <si>
    <t>94</t>
  </si>
  <si>
    <t>998777201</t>
  </si>
  <si>
    <t>Přesun hmot procentní pro podlahy lité v objektech v do 6 m</t>
  </si>
  <si>
    <t>-1345183294</t>
  </si>
  <si>
    <t>21a-M</t>
  </si>
  <si>
    <t>Elektroinstalace pro ČS</t>
  </si>
  <si>
    <t>95</t>
  </si>
  <si>
    <t>316381115</t>
  </si>
  <si>
    <t>Krycí desky tl do 80 mm z betonu tř. C 12/15 až C 16/20 s přesahy do 70 mm</t>
  </si>
  <si>
    <t>-12300605</t>
  </si>
  <si>
    <t>"krycí deska pilíře RE a R1" 3,0*0,88</t>
  </si>
  <si>
    <t>96</t>
  </si>
  <si>
    <t>331231155</t>
  </si>
  <si>
    <t>Zdivo pilířů z cihel dl 290 mm režné pevnosti P 25 na SMS 5 MPa</t>
  </si>
  <si>
    <t>285700655</t>
  </si>
  <si>
    <t>"pilíř RE a R1" 2,88*0,70*2,16</t>
  </si>
  <si>
    <t>"odpočet objemu rozvaděčů a skříní" -(1,4*1,2*0,5+0,615*0,93*0,25+0,6*0,4*0,22)</t>
  </si>
  <si>
    <t>97</t>
  </si>
  <si>
    <t>622631001</t>
  </si>
  <si>
    <t>Spárování spárovací maltou vnějších pohledových ploch stěn z cihel</t>
  </si>
  <si>
    <t>2084599626</t>
  </si>
  <si>
    <t>"pilíř RE a R1" (2,88*2+0,70*2)*2,16</t>
  </si>
  <si>
    <t>"odpočet objemu rozvaděčů a skříní" -(1,4*1,2+0,615*0,93+0,6*0,4)</t>
  </si>
  <si>
    <t>98</t>
  </si>
  <si>
    <t>998011001</t>
  </si>
  <si>
    <t>Přesun hmot pro budovy zděné v do 6 m</t>
  </si>
  <si>
    <t>-1247483881</t>
  </si>
  <si>
    <t>740991200</t>
  </si>
  <si>
    <t>Celková prohlídka elektrického rozvodu a zařízení do 500 000,- Kč</t>
  </si>
  <si>
    <t>-1042466961</t>
  </si>
  <si>
    <t>100</t>
  </si>
  <si>
    <t>742111200</t>
  </si>
  <si>
    <t>Montáž rozvodnice oceloplechová nebo plastová běžná do 50 kg</t>
  </si>
  <si>
    <t>-1817327363</t>
  </si>
  <si>
    <t>101</t>
  </si>
  <si>
    <t>MAT 742-001</t>
  </si>
  <si>
    <t>rozvodnice monoblok PES rozměr 1055/850/350mm samozahášivá, RAL 7032, plné dveře se zámkem</t>
  </si>
  <si>
    <t>2100783284</t>
  </si>
  <si>
    <t>102</t>
  </si>
  <si>
    <t>Indiv.kalk.742-001</t>
  </si>
  <si>
    <t>Technologické vystrojení rozvaděče R1</t>
  </si>
  <si>
    <t>1554075697</t>
  </si>
  <si>
    <t>103</t>
  </si>
  <si>
    <t>742222200</t>
  </si>
  <si>
    <t>Montáž rozváděčů litinových, hliníkových nebo plastových skříňový do 20 kg</t>
  </si>
  <si>
    <t>227209158</t>
  </si>
  <si>
    <t>104</t>
  </si>
  <si>
    <t>MAT 742-002</t>
  </si>
  <si>
    <t>elektroměrový rozvaděč 1-sazbový, jistič 100A NR112/NVD7D/100A</t>
  </si>
  <si>
    <t>-578032629</t>
  </si>
  <si>
    <t>105</t>
  </si>
  <si>
    <t>742311120</t>
  </si>
  <si>
    <t>Montáž skříň pojistková přípojková typ SP 3-5/1</t>
  </si>
  <si>
    <t>978902479</t>
  </si>
  <si>
    <t>106</t>
  </si>
  <si>
    <t>MAT 742-003</t>
  </si>
  <si>
    <t>přípojková skříň pro smyčkové připojení SS100/PVE1P-C</t>
  </si>
  <si>
    <t>-1963783854</t>
  </si>
  <si>
    <t>107</t>
  </si>
  <si>
    <t>Indiv.kalk.742-002</t>
  </si>
  <si>
    <t>Technologické vystrojení prvků měření hladiny "V"</t>
  </si>
  <si>
    <t>1673663395</t>
  </si>
  <si>
    <t>108</t>
  </si>
  <si>
    <t>743131118</t>
  </si>
  <si>
    <t>Montáž trubka ochranná do krabic plastová tuhá D do 110 mm uložená pevně</t>
  </si>
  <si>
    <t>999382274</t>
  </si>
  <si>
    <t>"chráničky v pilíři RE a R1" 1,8*3</t>
  </si>
  <si>
    <t>109</t>
  </si>
  <si>
    <t>345713550</t>
  </si>
  <si>
    <t>trubka elektroinstalační ohebná Kopoflex, HDPE+LDPE KF 09110</t>
  </si>
  <si>
    <t>-1273432458</t>
  </si>
  <si>
    <t>Poznámka k položce:
EAN 8595057698260</t>
  </si>
  <si>
    <t>5,4*1,05 'Přepočtené koeficientem množství</t>
  </si>
  <si>
    <t>110</t>
  </si>
  <si>
    <t>743612112</t>
  </si>
  <si>
    <t>Montáž vodič uzemňovací FeZn pásek průřezu do 120 mm2v průmyslové výstavbě v zemi</t>
  </si>
  <si>
    <t>276540339</t>
  </si>
  <si>
    <t>"celková délka kabelové trasy" 30,0</t>
  </si>
  <si>
    <t>111</t>
  </si>
  <si>
    <t>354420620</t>
  </si>
  <si>
    <t>pás zemnící 30 x 4 mm FeZn</t>
  </si>
  <si>
    <t>-968795308</t>
  </si>
  <si>
    <t>30*1,025 'Přepočtené koeficientem množství</t>
  </si>
  <si>
    <t>112</t>
  </si>
  <si>
    <t>744431300</t>
  </si>
  <si>
    <t>Montáž kabel Cu sk.1 do 1 kV do 1,00 kg uložený volně</t>
  </si>
  <si>
    <t>-825734663</t>
  </si>
  <si>
    <t>"celková délka připojovacího kabelu" 30,0</t>
  </si>
  <si>
    <t>113</t>
  </si>
  <si>
    <t>341110760</t>
  </si>
  <si>
    <t>kabel silový s Cu jádrem CYKY 4x10 mm2</t>
  </si>
  <si>
    <t>-1497392996</t>
  </si>
  <si>
    <t>Poznámka k položce:
obsah kovu [kg/m], Cu =0,392, Al =0</t>
  </si>
  <si>
    <t>30*1,05 'Přepočtené koeficientem množství</t>
  </si>
  <si>
    <t>114</t>
  </si>
  <si>
    <t>747219520</t>
  </si>
  <si>
    <t>Montáž pojistka - patrona nožová se zapojením vodičů</t>
  </si>
  <si>
    <t>-1896695031</t>
  </si>
  <si>
    <t>115</t>
  </si>
  <si>
    <t>MAT 747-001</t>
  </si>
  <si>
    <t>nožová pojistková vložka PN000, 160A, charakteristika gG</t>
  </si>
  <si>
    <t>-1189227692</t>
  </si>
  <si>
    <t>116</t>
  </si>
  <si>
    <t>764141401</t>
  </si>
  <si>
    <t>Krytina střechy rovné drážkováním ze svitků z TiZn předzvětralého plechu rš 500 mm sklonu do 30°</t>
  </si>
  <si>
    <t>395369156</t>
  </si>
  <si>
    <t>"oplechování krycí desky pilíře RE a R1" 3,2*1,08</t>
  </si>
  <si>
    <t>117</t>
  </si>
  <si>
    <t>998764201</t>
  </si>
  <si>
    <t>Přesun hmot procentní pro konstrukce klempířské v objektech v do 6 m</t>
  </si>
  <si>
    <t>401906181</t>
  </si>
  <si>
    <t>118</t>
  </si>
  <si>
    <t>460010011</t>
  </si>
  <si>
    <t>Vytyčení trasy vedení vzdušného silového nn v terénu přehledném</t>
  </si>
  <si>
    <t>km</t>
  </si>
  <si>
    <t>-1698905480</t>
  </si>
  <si>
    <t>"celková délka" 30,0/1000</t>
  </si>
  <si>
    <t>119</t>
  </si>
  <si>
    <t>460071003</t>
  </si>
  <si>
    <t>Hloubení nezapažených jam strojně v hornině tř 3</t>
  </si>
  <si>
    <t>641515353</t>
  </si>
  <si>
    <t>"výkop pro základ pilíře RE a R1" 3,0*0,7*1,0</t>
  </si>
  <si>
    <t>120</t>
  </si>
  <si>
    <t>460080013</t>
  </si>
  <si>
    <t>Základové konstrukce z monolitického betonu C 12/15 bez bednění</t>
  </si>
  <si>
    <t>-1100495871</t>
  </si>
  <si>
    <t>"základ pilíře RE a R1" 3,0*0,7*1,0</t>
  </si>
  <si>
    <t>121</t>
  </si>
  <si>
    <t>460150283</t>
  </si>
  <si>
    <t>Hloubení kabelových zapažených i nezapažených rýh ručně š 50 cm, hl 100 cm, v hornině tř 3</t>
  </si>
  <si>
    <t>1449910070</t>
  </si>
  <si>
    <t>122</t>
  </si>
  <si>
    <t>460421101</t>
  </si>
  <si>
    <t>Lože kabelů z písku nebo štěrkopísku tl 10 cm nad kabel, bez zakrytí, šířky lože do 65 cm</t>
  </si>
  <si>
    <t>558147904</t>
  </si>
  <si>
    <t>123</t>
  </si>
  <si>
    <t>460560283</t>
  </si>
  <si>
    <t>Zásyp rýh ručně šířky 50 cm, hloubky 100 cm, z horniny třídy 3</t>
  </si>
  <si>
    <t>1355496583</t>
  </si>
  <si>
    <t>124</t>
  </si>
  <si>
    <t>460600023</t>
  </si>
  <si>
    <t>Vodorovné přemístění horniny jakékoliv třídy do 1000 m</t>
  </si>
  <si>
    <t>-558625487</t>
  </si>
  <si>
    <t>"přebytečný objem výkopu" 30,0*0,50*0,25+2,1</t>
  </si>
  <si>
    <t>125</t>
  </si>
  <si>
    <t>460600031</t>
  </si>
  <si>
    <t>Příplatek k vodorovnému přemístění horniny za každých dalších 1000 m</t>
  </si>
  <si>
    <t>155487173</t>
  </si>
  <si>
    <t>5,85*19 'Přepočtené koeficientem množství</t>
  </si>
  <si>
    <t>126</t>
  </si>
  <si>
    <t>946201100</t>
  </si>
  <si>
    <t>uložení odpadu kód 170504 zemina a kamení</t>
  </si>
  <si>
    <t>800446521</t>
  </si>
  <si>
    <t>5,85*1,65 'Přepočtené koeficientem množství</t>
  </si>
  <si>
    <t>127</t>
  </si>
  <si>
    <t>230032029</t>
  </si>
  <si>
    <t>Montáž přírubových spojů do PN 16 DN 80</t>
  </si>
  <si>
    <t>-1515066293</t>
  </si>
  <si>
    <t>MAT 23-001</t>
  </si>
  <si>
    <t>ocelová příruba nerez přivařovací DN80 PN10/16 vč.nerez šroubů</t>
  </si>
  <si>
    <t>256</t>
  </si>
  <si>
    <t>-381574474</t>
  </si>
  <si>
    <t>129</t>
  </si>
  <si>
    <t>230140050</t>
  </si>
  <si>
    <t>Montáž trubek z nerezavějící oceli tř.17 D 89 mm, tl 5 mm</t>
  </si>
  <si>
    <t>-743467715</t>
  </si>
  <si>
    <t>Poznámka k položce:
Součástí ceny musí být i kotevní materiál (objímky, kotevní šrouby apod.) !!!</t>
  </si>
  <si>
    <t>"propojovací potrubí" 1,95+5,5*2</t>
  </si>
  <si>
    <t>130</t>
  </si>
  <si>
    <t>MAT 23M-002</t>
  </si>
  <si>
    <t>ocelová trubka nerez bezešvá D/tl.=88,9/4,5mm tř.1.4301</t>
  </si>
  <si>
    <t>-1581796432</t>
  </si>
  <si>
    <t>12,95*1,15 "Přepočtené koeficientem množství</t>
  </si>
  <si>
    <t>131</t>
  </si>
  <si>
    <t>MAT 23M-003</t>
  </si>
  <si>
    <t>ocelový oblouk 90° nerez přivařovací D/tl.=88,9/4,5mm tř.1.4301</t>
  </si>
  <si>
    <t>464978039</t>
  </si>
  <si>
    <t>35-M</t>
  </si>
  <si>
    <t>Montáž čerpadel, kompr.a vodoh.zař.</t>
  </si>
  <si>
    <t>132</t>
  </si>
  <si>
    <t>350150002</t>
  </si>
  <si>
    <t>Montáž čerpadlo ponorné 80</t>
  </si>
  <si>
    <t>-2118280971</t>
  </si>
  <si>
    <t>133</t>
  </si>
  <si>
    <t>MAT 35M-001</t>
  </si>
  <si>
    <t>čerpadlo KSB typ Amarex KRT F 80-316/172 US-G Q=10l/s, H=40m vč.systémového a montážního příslušenství</t>
  </si>
  <si>
    <t>-1606940865</t>
  </si>
  <si>
    <t>OST</t>
  </si>
  <si>
    <t>Ostatní</t>
  </si>
  <si>
    <t>134</t>
  </si>
  <si>
    <t>MAT OST-001</t>
  </si>
  <si>
    <t>Dodávka a montáž ionizační jednotky vč.systémového a montážního příslušenství</t>
  </si>
  <si>
    <t>512</t>
  </si>
  <si>
    <t>-655198151</t>
  </si>
  <si>
    <t>Poznámka k položce:
Ocenění dle podkladů pro nabídku ionizační jednotky ČS SO 303</t>
  </si>
  <si>
    <t>135</t>
  </si>
  <si>
    <t>MAT OST-002</t>
  </si>
  <si>
    <t>Dodávka a montáž ultrazvukového snímače hladiny vč.systémového a montážního příslušenství</t>
  </si>
  <si>
    <t>-1204479291</t>
  </si>
  <si>
    <t>SO 304 - SO 304 - Dešťová kanalizace</t>
  </si>
  <si>
    <t>-41799595</t>
  </si>
  <si>
    <t>" CAD,sit. ZR-1-08814" 3745,0+1325,0</t>
  </si>
  <si>
    <t>1427749955</t>
  </si>
  <si>
    <t>5070*0,3 'Přepočtené koeficientem množství</t>
  </si>
  <si>
    <t xml:space="preserve"> " CAD,sit. ZR-1-08814"5548,0+2409,0</t>
  </si>
  <si>
    <t>"viz pol.č.3" 7957,0</t>
  </si>
  <si>
    <t>"viz pol.č.1" 5070,0</t>
  </si>
  <si>
    <t>5070,0-3784,12</t>
  </si>
  <si>
    <t>1285,88*1,7 'Přepočtené koeficientem množství</t>
  </si>
  <si>
    <t>5070,0-151,6-1134,28</t>
  </si>
  <si>
    <t>377*1,4*0,4+240*1,4*0,5+684*1,4*0,6+215*1,4*0,6-26,649-30,159-134,303-60,79</t>
  </si>
  <si>
    <t>štěrkopísek frakce 0-32</t>
  </si>
  <si>
    <t>882,379*1,67 'Přepočtené koeficientem množství</t>
  </si>
  <si>
    <t>1746427166</t>
  </si>
  <si>
    <t>(377+240+684+215)*1,4*0,1</t>
  </si>
  <si>
    <t>461310212R</t>
  </si>
  <si>
    <t>Opevnění vyústění beton C20/25</t>
  </si>
  <si>
    <t>1431983413</t>
  </si>
  <si>
    <t>"ZR-0-05799" 0,2</t>
  </si>
  <si>
    <t>462512161</t>
  </si>
  <si>
    <t>Zához z lomového kamene záhozového hmotnost kamenů do 200 kg bez výplně</t>
  </si>
  <si>
    <t>-264798459</t>
  </si>
  <si>
    <t>"ZR-0-05799" 2,5</t>
  </si>
  <si>
    <t>871370410</t>
  </si>
  <si>
    <t>Montáž kanalizačního potrubí korugovaného SN 10 z polypropylenu DN 300</t>
  </si>
  <si>
    <t>-1842208129</t>
  </si>
  <si>
    <t>" sit. ZR-1-08814,podel. ZR-0-05799" 93,0+284,0</t>
  </si>
  <si>
    <t>286147290</t>
  </si>
  <si>
    <t>trubka kanalizační žebrovaná ULTRA RIB 2 DIN (PP) vnitřní průměr 300mm, dl. 3m</t>
  </si>
  <si>
    <t>628069316</t>
  </si>
  <si>
    <t>377,0/3</t>
  </si>
  <si>
    <t>125,666666666667*1,015 'Přepočtené koeficientem množství</t>
  </si>
  <si>
    <t>871390410</t>
  </si>
  <si>
    <t>Montáž kanalizačního potrubí korugovaného SN 10 z polypropylenu DN 400</t>
  </si>
  <si>
    <t>-854686091</t>
  </si>
  <si>
    <t>" sit. ZR-1-08814,podel. ZR-0-05799"163,0+77,0</t>
  </si>
  <si>
    <t>286147330</t>
  </si>
  <si>
    <t>trubka kanalizační žebrovaná ULTRA RIB 2 DIN (PP) vnitřní průměr 400mm, dl. 3m</t>
  </si>
  <si>
    <t>1731557896</t>
  </si>
  <si>
    <t>240,0/3</t>
  </si>
  <si>
    <t>80*1,015 'Přepočtené koeficientem množství</t>
  </si>
  <si>
    <t>871420410</t>
  </si>
  <si>
    <t>Montáž kanalizačního potrubí korugovaného SN 10 z polypropylenu DN 500</t>
  </si>
  <si>
    <t>-2070606276</t>
  </si>
  <si>
    <t xml:space="preserve"> " sit. ZR-1-08814,podel. ZR-0-05799"603,0+81,0</t>
  </si>
  <si>
    <t>286147370</t>
  </si>
  <si>
    <t>trubka kanalizační žebrovaná ULTRA RIB 2 DIN (PP) vnitřní průměr 500mm, dl. 3m</t>
  </si>
  <si>
    <t>1363346080</t>
  </si>
  <si>
    <t>684,0/3</t>
  </si>
  <si>
    <t>228*1,015 'Přepočtené koeficientem množství</t>
  </si>
  <si>
    <t>871440410</t>
  </si>
  <si>
    <t>Montáž kanalizačního potrubí korugovaného SN 10 z polypropylenu DN 600</t>
  </si>
  <si>
    <t>736439706</t>
  </si>
  <si>
    <t xml:space="preserve">  " sit. ZR-1-08814,podel. ZR-0-05799"215,0</t>
  </si>
  <si>
    <t>286147390R</t>
  </si>
  <si>
    <t>trubka kanalizační žebrovaná (PP) vnitřní průměr 600mm, dl. 3m</t>
  </si>
  <si>
    <t>-563510208</t>
  </si>
  <si>
    <t>215,0/3</t>
  </si>
  <si>
    <t>892442121</t>
  </si>
  <si>
    <t>Tlaková zkouška vzduchem potrubí DN 300-600 těsnícím vakem ucpávkovým</t>
  </si>
  <si>
    <t>1716673911</t>
  </si>
  <si>
    <t>" sit. ZR-1-08814,podel. ZR-0-05799" 39</t>
  </si>
  <si>
    <t>894411131</t>
  </si>
  <si>
    <t>Zřízení šachet kanalizačních z betonových dílců na potrubí DN nad 300 do 400 dno beton tř. C 25/30</t>
  </si>
  <si>
    <t>1618563756</t>
  </si>
  <si>
    <t>"ZR-2-07255" 27+13</t>
  </si>
  <si>
    <t>-141346530</t>
  </si>
  <si>
    <t>1469510308</t>
  </si>
  <si>
    <t>-1058669450</t>
  </si>
  <si>
    <t>1311451522</t>
  </si>
  <si>
    <t>30279083</t>
  </si>
  <si>
    <t>-1502843526</t>
  </si>
  <si>
    <t>1267768896</t>
  </si>
  <si>
    <t>-1194958636</t>
  </si>
  <si>
    <t>838775955</t>
  </si>
  <si>
    <t>-459101013</t>
  </si>
  <si>
    <t>SO 305 - SO 305 - Dešťová kanalizace komunikace</t>
  </si>
  <si>
    <t>387294294</t>
  </si>
  <si>
    <t>"CAD, ZR-1-08814" 1810,0+3092+1300+112+1219+153+1050</t>
  </si>
  <si>
    <t>1240148267</t>
  </si>
  <si>
    <t>8736*0,3 'Přepočtené koeficientem množství</t>
  </si>
  <si>
    <t>" CAD,ZR-1-08814" 2681+5622+2364+204+2216+278+2100</t>
  </si>
  <si>
    <t>"viz pol.3" 8736,0</t>
  </si>
  <si>
    <t>828+298+128+23+262+33+273</t>
  </si>
  <si>
    <t>1845*1,7 'Přepočtené koeficientem množství</t>
  </si>
  <si>
    <t>982+2794+1172+89+957+120+777</t>
  </si>
  <si>
    <t>"ZR-5-02656" 560+199+86+16+127+22+186</t>
  </si>
  <si>
    <t>1196*1,67 'Přepočtené koeficientem množství</t>
  </si>
  <si>
    <t>2091658813</t>
  </si>
  <si>
    <t>"ZR-5-02656" 115+50+28+5+54+7+68</t>
  </si>
  <si>
    <t>871350410</t>
  </si>
  <si>
    <t>Montáž kanalizačního potrubí korugovaného SN 10  z polypropylenu DN 200</t>
  </si>
  <si>
    <t>-997428304</t>
  </si>
  <si>
    <t>"ZR-6-10999, ZR-5-02656" 682,0</t>
  </si>
  <si>
    <t>286147210</t>
  </si>
  <si>
    <t>trubka kanalizační žebrovaná ULTRA RIB 2 DIN (PP) vnitřní průměr 200mm, dl. 3m</t>
  </si>
  <si>
    <t>709860901</t>
  </si>
  <si>
    <t>682,0/3</t>
  </si>
  <si>
    <t>227,333333333333*1,015 'Přepočtené koeficientem množství</t>
  </si>
  <si>
    <t>871360410</t>
  </si>
  <si>
    <t>Montáž kanalizačního potrubí korugovaného SN 10 z polypropylenu DN 250</t>
  </si>
  <si>
    <t>-455394417</t>
  </si>
  <si>
    <t>"ZR-6-10999, ZR-5-02656" 197+50+227+72</t>
  </si>
  <si>
    <t>286147250</t>
  </si>
  <si>
    <t>trubka kanalizační žebrovaná ULTRA RIB 2 DIN (PP) vnitřní průměr 250mm, dl. 3m</t>
  </si>
  <si>
    <t>-1842475068</t>
  </si>
  <si>
    <t>546,0/3</t>
  </si>
  <si>
    <t>182*1,015 'Přepočtené koeficientem množství</t>
  </si>
  <si>
    <t>-465457675</t>
  </si>
  <si>
    <t>"ZR-6-10999, ZR-5-02656" 546+827+75+310</t>
  </si>
  <si>
    <t>1758,0/3</t>
  </si>
  <si>
    <t>586*1,015 'Přepočtené koeficientem množství</t>
  </si>
  <si>
    <t>-1539194812</t>
  </si>
  <si>
    <t>"ZR-6-10999, ZR-5-02656"  185+183</t>
  </si>
  <si>
    <t>368,0/3</t>
  </si>
  <si>
    <t>122,666666666667*1,015 'Přepočtené koeficientem množství</t>
  </si>
  <si>
    <t>-1458572541</t>
  </si>
  <si>
    <t xml:space="preserve"> "ZR-6-10999, ZR-5-02656" 113</t>
  </si>
  <si>
    <t>113,0/3</t>
  </si>
  <si>
    <t>37,6666666666667*1,015 'Přepočtené koeficientem množství</t>
  </si>
  <si>
    <t>892422121</t>
  </si>
  <si>
    <t>Tlaková zkouška vzduchem potrubí DN 250-500 těsnícím vakem ucpávkovým</t>
  </si>
  <si>
    <t>1104773176</t>
  </si>
  <si>
    <t>"ZR-6-10999, ZR-5-02656" 77</t>
  </si>
  <si>
    <t>"ZR-2-07255" 22+29+7+1+16+1</t>
  </si>
  <si>
    <t>-1067747072</t>
  </si>
  <si>
    <t>-1169895092</t>
  </si>
  <si>
    <t>15+8+6+8+1</t>
  </si>
  <si>
    <t>-1284440738</t>
  </si>
  <si>
    <t>6+16+3+2+13</t>
  </si>
  <si>
    <t>1718259197</t>
  </si>
  <si>
    <t>-1578047659</t>
  </si>
  <si>
    <t>22+26+7+16</t>
  </si>
  <si>
    <t>-1771197202</t>
  </si>
  <si>
    <t>6+11+6+1+11+2</t>
  </si>
  <si>
    <t>-2081382247</t>
  </si>
  <si>
    <t>7+9+1+3</t>
  </si>
  <si>
    <t>-1745473869</t>
  </si>
  <si>
    <t>15+13+3+4</t>
  </si>
  <si>
    <t>1672106313</t>
  </si>
  <si>
    <t>987670323</t>
  </si>
  <si>
    <t>SO 305a - Dešťová nádrž</t>
  </si>
  <si>
    <t xml:space="preserve">    1a - Filtrační nátoková šachta - betonová DN1200 hl. 3,5 m s kalovým prostorem</t>
  </si>
  <si>
    <t xml:space="preserve">    2a - Rozdělovací šachta - betonová DN100 hl. 2,6 m</t>
  </si>
  <si>
    <t xml:space="preserve">    3a - Deštová nádrž tvořená plastovými akumulačními boxy</t>
  </si>
  <si>
    <t xml:space="preserve">    4a - Nátokové propojovací potrubí odfitrační šachty po DN</t>
  </si>
  <si>
    <t xml:space="preserve">    5a - Šachta s regulátorem průtoku Q = 10 l/s, betonová prefabrikovaná DN2000</t>
  </si>
  <si>
    <t xml:space="preserve">    6a - Odlučovač ropných pátek</t>
  </si>
  <si>
    <t xml:space="preserve">    7a - Odtokové propojovací potrubí od DN do ČSOV</t>
  </si>
  <si>
    <t xml:space="preserve">    8a - Nátok do čerpací jímky SO306</t>
  </si>
  <si>
    <t xml:space="preserve">    21-M - Elektromontáže</t>
  </si>
  <si>
    <t>121101102</t>
  </si>
  <si>
    <t>Sejmutí ornice s přemístěním na vzdálenost do 100 m</t>
  </si>
  <si>
    <t>1686275339</t>
  </si>
  <si>
    <t>510,0*0,2</t>
  </si>
  <si>
    <t>907717372</t>
  </si>
  <si>
    <t>"Výkop jámy pro nátokovou filtrační šachtu" 2,5*2,5*4</t>
  </si>
  <si>
    <t>"Výkop jámy pro rozdělovací šachtu" 2,5*2,5*4</t>
  </si>
  <si>
    <t>-731655529</t>
  </si>
  <si>
    <t>50*0,3 'Přepočtené koeficientem množství</t>
  </si>
  <si>
    <t>151101201</t>
  </si>
  <si>
    <t>Zřízení příložného pažení stěn výkopu hl do 4 m</t>
  </si>
  <si>
    <t>1815203469</t>
  </si>
  <si>
    <t>"Výkop jámy pro nátokovou filtrační šachtu" 40,0</t>
  </si>
  <si>
    <t>"Výkop jámy pro rozdělovací šachtu" 40,0</t>
  </si>
  <si>
    <t>151101211</t>
  </si>
  <si>
    <t>Odstranění příložného pažení stěn hl do 4 m</t>
  </si>
  <si>
    <t>-975889676</t>
  </si>
  <si>
    <t>132201201</t>
  </si>
  <si>
    <t>Hloubení rýh š do 2000 mm v hornině tř. 3 objemu do 100 m3</t>
  </si>
  <si>
    <t>509540167</t>
  </si>
  <si>
    <t>"Výkop rýhy pro rozdělovací potrubí" 1,0*1,5*8,0</t>
  </si>
  <si>
    <t>132201209</t>
  </si>
  <si>
    <t>Příplatek za lepivost k hloubení rýh š do 2000 mm v hornině tř. 3</t>
  </si>
  <si>
    <t>1626718545</t>
  </si>
  <si>
    <t>12*0,3 'Přepočtené koeficientem množství</t>
  </si>
  <si>
    <t>1646627829</t>
  </si>
  <si>
    <t>"rýha pro rozdělovací potrubí" 1,5*8,0*2</t>
  </si>
  <si>
    <t>-23017260</t>
  </si>
  <si>
    <t>131201102</t>
  </si>
  <si>
    <t>Hloubení jam nezapažených v hornině tř. 3 objemu do 1000 m3</t>
  </si>
  <si>
    <t>-1713712431</t>
  </si>
  <si>
    <t>"Výkop jámy pro DN" 35,0*14,0*1,6</t>
  </si>
  <si>
    <t>655316791</t>
  </si>
  <si>
    <t>784*0,3 'Přepočtené koeficientem množství</t>
  </si>
  <si>
    <t>-477747609</t>
  </si>
  <si>
    <t>"Výkop jámy pro objekty regulační šachty a odlučovač RL" 20,0*4,0</t>
  </si>
  <si>
    <t>-1557316159</t>
  </si>
  <si>
    <t>80*0,3 'Přepočtené koeficientem množství</t>
  </si>
  <si>
    <t>122201101</t>
  </si>
  <si>
    <t>Odkopávky a prokopávky nezapažené v hornině tř. 3 objem do 100 m3</t>
  </si>
  <si>
    <t>397394200</t>
  </si>
  <si>
    <t>"Sjezdová a nájezdová rampa na do DN" 10,0*1,5*4,0</t>
  </si>
  <si>
    <t>1026639842</t>
  </si>
  <si>
    <t>"Sjezdová a nájezdová rampa na do DN" 10,0*4,0</t>
  </si>
  <si>
    <t>-766416680</t>
  </si>
  <si>
    <t>"Hutnění základové spáry pro DN" 30,0*10,0</t>
  </si>
  <si>
    <t>-2139036030</t>
  </si>
  <si>
    <t>"Pažení jámy v místě ČJ SO 306" 4,0*10,0</t>
  </si>
  <si>
    <t>-764437180</t>
  </si>
  <si>
    <t>181301111</t>
  </si>
  <si>
    <t>Rozprostření ornice tl vrstvy do 100 mm pl přes 500 m2 v rovině nebo ve svahu do 1:5</t>
  </si>
  <si>
    <t>675958938</t>
  </si>
  <si>
    <t>181411121</t>
  </si>
  <si>
    <t>Založení lučního trávníku výsevem plochy do 1000 m2 v rovině a ve svahu do 1:5</t>
  </si>
  <si>
    <t>-570635569</t>
  </si>
  <si>
    <t>005724800</t>
  </si>
  <si>
    <t>osivo směs jetelotravní</t>
  </si>
  <si>
    <t>1918576146</t>
  </si>
  <si>
    <t>510*0,015 'Přepočtené koeficientem množství</t>
  </si>
  <si>
    <t>1638205424</t>
  </si>
  <si>
    <t>1541908025</t>
  </si>
  <si>
    <t>717474642</t>
  </si>
  <si>
    <t>714*1,7 'Přepočtené koeficientem množství</t>
  </si>
  <si>
    <t>998331011</t>
  </si>
  <si>
    <t>Přesun hmot pro nádrže</t>
  </si>
  <si>
    <t>1250235377</t>
  </si>
  <si>
    <t>1a</t>
  </si>
  <si>
    <t>Filtrační nátoková šachta - betonová DN1200 hl. 3,5 m s kalovým prostorem</t>
  </si>
  <si>
    <t>894414111</t>
  </si>
  <si>
    <t>Osazení železobetonových dílců pro šachty skruží základových</t>
  </si>
  <si>
    <t>1613328056</t>
  </si>
  <si>
    <t>59224183</t>
  </si>
  <si>
    <t>dno betonové šachtové TBZ-Q 500-1430</t>
  </si>
  <si>
    <t>578938590</t>
  </si>
  <si>
    <t>-1650364608</t>
  </si>
  <si>
    <t>59224305</t>
  </si>
  <si>
    <t>skruž betonová šachetní TBS-Q 1200/1000/150 SP</t>
  </si>
  <si>
    <t>-840159909</t>
  </si>
  <si>
    <t>59224306</t>
  </si>
  <si>
    <t>skruž betonová šachetní TBS-Q 1200/500/150 SP</t>
  </si>
  <si>
    <t>1096873504</t>
  </si>
  <si>
    <t>59224307</t>
  </si>
  <si>
    <t>skruž betonová šachetní TBS-Q 1200/250/150 SP</t>
  </si>
  <si>
    <t>-945251929</t>
  </si>
  <si>
    <t>592243480</t>
  </si>
  <si>
    <t>těsnění elastomerové pro spojení šachetních dílů EMT DN 1000</t>
  </si>
  <si>
    <t>-1802271725</t>
  </si>
  <si>
    <t>894412411</t>
  </si>
  <si>
    <t>Osazení železobetonových dílců pro šachty skruží přechodových</t>
  </si>
  <si>
    <t>373848309</t>
  </si>
  <si>
    <t>59224130</t>
  </si>
  <si>
    <t>deska betonová přechodová TZK-Q 1200/200 - 625</t>
  </si>
  <si>
    <t>-315238006</t>
  </si>
  <si>
    <t>452112121</t>
  </si>
  <si>
    <t>Osazení betonových prstenců nebo rámů v do 200 mm</t>
  </si>
  <si>
    <t>102099876</t>
  </si>
  <si>
    <t>59224138</t>
  </si>
  <si>
    <t>prstenec betonový vyrovnávací TBW-Q 120/ 625/ 120</t>
  </si>
  <si>
    <t>-1941275963</t>
  </si>
  <si>
    <t>55391191</t>
  </si>
  <si>
    <t>vytahovatelné madlo</t>
  </si>
  <si>
    <t>1685954731</t>
  </si>
  <si>
    <t>899102111</t>
  </si>
  <si>
    <t>Osazení poklopů litinových nebo ocelových včetně rámů hmotnosti nad 50 do 100 kg</t>
  </si>
  <si>
    <t>-1480929517</t>
  </si>
  <si>
    <t>28661932</t>
  </si>
  <si>
    <t>poklop A 15 Begu - PARK s odvětráním</t>
  </si>
  <si>
    <t>-770147741</t>
  </si>
  <si>
    <t>54925806</t>
  </si>
  <si>
    <t>Pozinkované kování na poklop pro možnost uzamčení šachty - atyp, výrobek na zakázku</t>
  </si>
  <si>
    <t>1234346695</t>
  </si>
  <si>
    <t>549258060</t>
  </si>
  <si>
    <t>zámek FAB</t>
  </si>
  <si>
    <t>622298873</t>
  </si>
  <si>
    <t>89597224</t>
  </si>
  <si>
    <t>Filtrační nástavec z PVC s bezpečnostním přepadem na odtokové potrubí DN400 s fitrem - oka 2 mm</t>
  </si>
  <si>
    <t>-713573844</t>
  </si>
  <si>
    <t>451541111</t>
  </si>
  <si>
    <t>Podkladní štěrková roznášení vrstva fr. 8-32, tl. 0,10</t>
  </si>
  <si>
    <t>-1009497585</t>
  </si>
  <si>
    <t>2a</t>
  </si>
  <si>
    <t>Rozdělovací šachta - betonová DN100 hl. 2,6 m</t>
  </si>
  <si>
    <t>-962186713</t>
  </si>
  <si>
    <t>59224338</t>
  </si>
  <si>
    <t>dno betonové šachty TBZ-Q PERF500-1085</t>
  </si>
  <si>
    <t>2128475216</t>
  </si>
  <si>
    <t>1542418337</t>
  </si>
  <si>
    <t>592241620</t>
  </si>
  <si>
    <t>skruž betonová TBS-Q 1000/1000/120-SP</t>
  </si>
  <si>
    <t>-810858535</t>
  </si>
  <si>
    <t>1473880111</t>
  </si>
  <si>
    <t>1666141544</t>
  </si>
  <si>
    <t>konus šachetní betonový TBR-Q 600/1000x625/120 SPK</t>
  </si>
  <si>
    <t>1119004691</t>
  </si>
  <si>
    <t>1555957439</t>
  </si>
  <si>
    <t>59224135</t>
  </si>
  <si>
    <t>prstenec betonový vyrovnávací TBW-Q 40/625/120</t>
  </si>
  <si>
    <t>836255811</t>
  </si>
  <si>
    <t>-1447289418</t>
  </si>
  <si>
    <t>773869203</t>
  </si>
  <si>
    <t>25229896</t>
  </si>
  <si>
    <t>1776238725</t>
  </si>
  <si>
    <t>3a</t>
  </si>
  <si>
    <t>Deštová nádrž tvořená plastovými akumulačními boxy</t>
  </si>
  <si>
    <t>1876055389</t>
  </si>
  <si>
    <t>"Obsyp z hrubého písku tl. 200 mm okolo celého objektu" 152,0</t>
  </si>
  <si>
    <t>583373310</t>
  </si>
  <si>
    <t>štěrkopísek frakce 0-22</t>
  </si>
  <si>
    <t>-1950996205</t>
  </si>
  <si>
    <t>152*2 'Přepočtené koeficientem množství</t>
  </si>
  <si>
    <t>919726123</t>
  </si>
  <si>
    <t>Geotextilie pro ochranu, separaci a filtraci netkaná měrná hmotnost do 500 g/m2</t>
  </si>
  <si>
    <t>1495459817</t>
  </si>
  <si>
    <t>895972236</t>
  </si>
  <si>
    <t>Zasakovací box z PP s revizí pro retenci s regulací odtoku třířadová galerie objemu do 500 m3</t>
  </si>
  <si>
    <t>-1422591682</t>
  </si>
  <si>
    <t xml:space="preserve">Poznámka k položce:
PVC fólie tl. 1,5
Svařování PVC fólie
Geotextilie 300 g/m2
Akumulační boxy 1200x600x600, včetně horizontálních i vertikálních spojek - 1200ks
Adaptér nátokového potrubí 
Adaptér nátokového potrubí 
Adaptér odtokového potrubí
Adaptér pro odvětrávací komín
Hlavice pro odvětrávací komín
Adaptér pro revizní šachtu
Stahovací pásky a sponky pro zajištění PVC fůlie u adaprérů
Plastová šachta DN600 (vlnovec) délky 1,0 m
Odvětrávací komín - plastová šachta DN315 (vlnovec) délky 1,0 m
poklop A 15 Begu - PARK
Rám pro poklop (betonový prstenec)
Boční záslepka
</t>
  </si>
  <si>
    <t>452311171</t>
  </si>
  <si>
    <t>Podkladní desky z betonu prostého tř. C 30/37 otevřený výkop</t>
  </si>
  <si>
    <t>1063841371</t>
  </si>
  <si>
    <t>4a</t>
  </si>
  <si>
    <t>Nátokové propojovací potrubí odfitrační šachty po DN</t>
  </si>
  <si>
    <t>1859860592</t>
  </si>
  <si>
    <t>1*0,1*11</t>
  </si>
  <si>
    <t>-2049556965</t>
  </si>
  <si>
    <t>1,0*0,8*5,0+1,0*0,55*6,0</t>
  </si>
  <si>
    <t>-1915040267</t>
  </si>
  <si>
    <t>7,3*2 'Přepočtené koeficientem množství</t>
  </si>
  <si>
    <t>-1711808914</t>
  </si>
  <si>
    <t>-2101590416</t>
  </si>
  <si>
    <t>2*1,015 'Přepočtené koeficientem množství</t>
  </si>
  <si>
    <t>286147600</t>
  </si>
  <si>
    <t>koleno 45st. URB 250mm pro potrubí kanalizační žebrované ULTRA RIB</t>
  </si>
  <si>
    <t>1574855727</t>
  </si>
  <si>
    <t>"dešťová nádrž" 2,000</t>
  </si>
  <si>
    <t>1570668393</t>
  </si>
  <si>
    <t>286147380</t>
  </si>
  <si>
    <t>trubka kanalizační žebrovaná ULTRA RIB 2 DIN (PP) vnitřní průměr 500mm, dl. 5m</t>
  </si>
  <si>
    <t>1052133485</t>
  </si>
  <si>
    <t>5a</t>
  </si>
  <si>
    <t>Šachta s regulátorem průtoku Q = 10 l/s, betonová prefabrikovaná DN2000</t>
  </si>
  <si>
    <t>89501111</t>
  </si>
  <si>
    <t>Osazení prefabrikované šachty DN 2000</t>
  </si>
  <si>
    <t>-1215988979</t>
  </si>
  <si>
    <t>592261010</t>
  </si>
  <si>
    <t>Betonový dnový kus regulační šachty DN2000 s otvory</t>
  </si>
  <si>
    <t>1834669145</t>
  </si>
  <si>
    <t>592261230</t>
  </si>
  <si>
    <t>Betonová zákrytová deska DN2000/DN1000</t>
  </si>
  <si>
    <t>696146841</t>
  </si>
  <si>
    <t>452112131</t>
  </si>
  <si>
    <t>Osazení betonových prstenců nebo rámů v nad 200 mm</t>
  </si>
  <si>
    <t>1932394141</t>
  </si>
  <si>
    <t>59225581</t>
  </si>
  <si>
    <t>prstenec betonový DN 2000, výška 0,6m</t>
  </si>
  <si>
    <t>-1629435672</t>
  </si>
  <si>
    <t>23003203</t>
  </si>
  <si>
    <t>Napojení vírového regulátoru na otvor DN 250</t>
  </si>
  <si>
    <t>-1219043192</t>
  </si>
  <si>
    <t>13002000001</t>
  </si>
  <si>
    <t>Nerezový vírový regulátor průtoku Qmax = 10 l/s</t>
  </si>
  <si>
    <t>KS</t>
  </si>
  <si>
    <t>225110531</t>
  </si>
  <si>
    <t>-348402759</t>
  </si>
  <si>
    <t>-146678695</t>
  </si>
  <si>
    <t>2144736176</t>
  </si>
  <si>
    <t>286614960</t>
  </si>
  <si>
    <t>vstupní žebřík, vč.příslušenství</t>
  </si>
  <si>
    <t>1748940272</t>
  </si>
  <si>
    <t>62999211</t>
  </si>
  <si>
    <t>Vodotěsné zajištění spáry mezi zákrytovou deskou a kónusem PUR pěnou</t>
  </si>
  <si>
    <t>99020357</t>
  </si>
  <si>
    <t>-2009670449</t>
  </si>
  <si>
    <t>-44031299</t>
  </si>
  <si>
    <t>107224441</t>
  </si>
  <si>
    <t>-1536485709</t>
  </si>
  <si>
    <t>457311118</t>
  </si>
  <si>
    <t>Vyrovnávací nebo spádový beton C 30/37 včetně úpravy povrchu</t>
  </si>
  <si>
    <t>1983931844</t>
  </si>
  <si>
    <t>"Spádový beton pro vytvoření žlabu - nátok na regulátor, beton 30/37" 1,0</t>
  </si>
  <si>
    <t>451541111.1</t>
  </si>
  <si>
    <t>Podkladní štěrková roznášení vrstva fr. 8-32, tl. 0,15</t>
  </si>
  <si>
    <t>457731600</t>
  </si>
  <si>
    <t>6a</t>
  </si>
  <si>
    <t>Odlučovač ropných pátek</t>
  </si>
  <si>
    <t>386130104</t>
  </si>
  <si>
    <t>Montáž odlučovače ropných látek polyetylenového průtoku 10 l/s</t>
  </si>
  <si>
    <t>-652370305</t>
  </si>
  <si>
    <t>562415220</t>
  </si>
  <si>
    <t>odlučovač ropných látek plastový RONN EH1010C</t>
  </si>
  <si>
    <t>-224440926</t>
  </si>
  <si>
    <t>1053157436</t>
  </si>
  <si>
    <t>-1195150685</t>
  </si>
  <si>
    <t>-1895081943</t>
  </si>
  <si>
    <t>3*2 'Přepočtené koeficientem množství</t>
  </si>
  <si>
    <t>452311131</t>
  </si>
  <si>
    <t>Podkladní desky z betonu prostého tř. C 12/15 otevřený výkop</t>
  </si>
  <si>
    <t>1975960423</t>
  </si>
  <si>
    <t>2,5*2,5*0,2</t>
  </si>
  <si>
    <t>452368211</t>
  </si>
  <si>
    <t>Výztuž podkladních desek nebo bloků nebo pražců otevřený výkop ze svařovaných sítí Kari</t>
  </si>
  <si>
    <t>413378330</t>
  </si>
  <si>
    <t>"5,3kg/m2" 5,0*0,0053</t>
  </si>
  <si>
    <t>-1481575910</t>
  </si>
  <si>
    <t>689441682</t>
  </si>
  <si>
    <t>592241610</t>
  </si>
  <si>
    <t>skruž betonová TBS-Q 1000/500/120-SP</t>
  </si>
  <si>
    <t>-135823198</t>
  </si>
  <si>
    <t>592241600</t>
  </si>
  <si>
    <t>skruž betonová TBS-Q 1000/250/120-SP</t>
  </si>
  <si>
    <t>-1549297135</t>
  </si>
  <si>
    <t>2062659942</t>
  </si>
  <si>
    <t>1990671802</t>
  </si>
  <si>
    <t>2118106088</t>
  </si>
  <si>
    <t>1530868667</t>
  </si>
  <si>
    <t>2100244361</t>
  </si>
  <si>
    <t>-493015607</t>
  </si>
  <si>
    <t>218166134</t>
  </si>
  <si>
    <t>-1221183084</t>
  </si>
  <si>
    <t>1474039474</t>
  </si>
  <si>
    <t>423128204</t>
  </si>
  <si>
    <t>1545628342</t>
  </si>
  <si>
    <t>7a</t>
  </si>
  <si>
    <t>Odtokové propojovací potrubí od DN do ČSOV</t>
  </si>
  <si>
    <t>646417912</t>
  </si>
  <si>
    <t>1*0,1*1</t>
  </si>
  <si>
    <t>-650033081</t>
  </si>
  <si>
    <t>1,0*0,55*1,0</t>
  </si>
  <si>
    <t>-754370453</t>
  </si>
  <si>
    <t>0,55*2 'Přepočtené koeficientem množství</t>
  </si>
  <si>
    <t>446248936</t>
  </si>
  <si>
    <t>286147240</t>
  </si>
  <si>
    <t>trubka kanalizační žebrovaná ULTRA RIB 2 DIN (PP) vnitřní průměr 250mm, dl. 2m</t>
  </si>
  <si>
    <t>-1243987571</t>
  </si>
  <si>
    <t>8a</t>
  </si>
  <si>
    <t>Nátok do čerpací jímky SO306</t>
  </si>
  <si>
    <t>977151229</t>
  </si>
  <si>
    <t>Jádrové vrty dovrchní diamantovými korunkami do D 350 mm do stavebních materiálů</t>
  </si>
  <si>
    <t>690790929</t>
  </si>
  <si>
    <t>31227723</t>
  </si>
  <si>
    <t>Těsnění prostupu - cementová hydroizolační malta</t>
  </si>
  <si>
    <t>639535757</t>
  </si>
  <si>
    <t>21-M</t>
  </si>
  <si>
    <t>Elektromontáže</t>
  </si>
  <si>
    <t>210010301R</t>
  </si>
  <si>
    <t>Elektroinstalace pro DN</t>
  </si>
  <si>
    <t>-1310734257</t>
  </si>
  <si>
    <t>Poznámka k položce:
50m, včetně rozvaděče a napojení</t>
  </si>
  <si>
    <t>SO 306 - SO 306 - Dešťová kanalizace  ČS a výtlak</t>
  </si>
  <si>
    <t>276129931</t>
  </si>
  <si>
    <t>" CAD, ZR-1-08814" 2540,0</t>
  </si>
  <si>
    <t>-736208405</t>
  </si>
  <si>
    <t>2540*0,3 'Přepočtené koeficientem množství</t>
  </si>
  <si>
    <t>" CAD, ZR-1-08814" 4618,0</t>
  </si>
  <si>
    <t>"viz pol. 4" 4618,0</t>
  </si>
  <si>
    <t>"viz pol.č. 2" 2540,0</t>
  </si>
  <si>
    <t>445*1,7 'Přepočtené koeficientem množství</t>
  </si>
  <si>
    <t>2540,0-123,6-309,0</t>
  </si>
  <si>
    <t>1236,0*1,0*0,25-21,842</t>
  </si>
  <si>
    <t>287,158*1,67 'Přepočtené koeficientem množství</t>
  </si>
  <si>
    <t>30137839</t>
  </si>
  <si>
    <t>"zpevněná plocha" 76,0</t>
  </si>
  <si>
    <t>1236,0*1,0*0,1</t>
  </si>
  <si>
    <t>452313141</t>
  </si>
  <si>
    <t>Podkladní bloky z betonu prostého tř. C 16/20 otevřený výkop</t>
  </si>
  <si>
    <t>252969064</t>
  </si>
  <si>
    <t>2035648928</t>
  </si>
  <si>
    <t>-134468190</t>
  </si>
  <si>
    <t>1874991114</t>
  </si>
  <si>
    <t>76*1,03 'Přepočtené koeficientem množství</t>
  </si>
  <si>
    <t>-1628191763</t>
  </si>
  <si>
    <t>" ZR-1-08817, ZR-1-08814" 3</t>
  </si>
  <si>
    <t>-1486059033</t>
  </si>
  <si>
    <t>552540500</t>
  </si>
  <si>
    <t>koleno přírubové z tvárné litiny,práškový epoxid, tl.250µm s patkou N-kus DN 150 mm</t>
  </si>
  <si>
    <t>2077133887</t>
  </si>
  <si>
    <t>760215017016.1</t>
  </si>
  <si>
    <t>PŘÍRUBA - TAH DN 150/170</t>
  </si>
  <si>
    <t>2057050105</t>
  </si>
  <si>
    <t>871324301</t>
  </si>
  <si>
    <t>Montáž kanalizačního potrubí z PE SDR17 otevřený výkop sklon do 20 % svařovaných na tupo D 160x9,5</t>
  </si>
  <si>
    <t>-1900847862</t>
  </si>
  <si>
    <t>" ZR-1-08817, ZR-1-08814" 1236,0</t>
  </si>
  <si>
    <t>286137010</t>
  </si>
  <si>
    <t>potrubí kanalizační tlakové PE100 SDR 17, 160 x 9,4 mm</t>
  </si>
  <si>
    <t>-560592469</t>
  </si>
  <si>
    <t>1236*1,015 'Přepočtené koeficientem množství</t>
  </si>
  <si>
    <t>286535300</t>
  </si>
  <si>
    <t>koleno tlakové 90° IPE D 160 mm</t>
  </si>
  <si>
    <t>-1008603490</t>
  </si>
  <si>
    <t>53,3333333333333*0,3 'Přepočtené koeficientem množství</t>
  </si>
  <si>
    <t>552910800</t>
  </si>
  <si>
    <t>kroužek kluzný DN 150</t>
  </si>
  <si>
    <t>CS ÚRS 2014 01</t>
  </si>
  <si>
    <t>1154032280</t>
  </si>
  <si>
    <t>597133020</t>
  </si>
  <si>
    <t>manžeta převlečná typ 2A DN 150 průměr 175-190 šířka 100 mm</t>
  </si>
  <si>
    <t>-789723219</t>
  </si>
  <si>
    <t>-290075511</t>
  </si>
  <si>
    <t>" ZR-1-08817, ZR-1-08814" 1</t>
  </si>
  <si>
    <t>283163084</t>
  </si>
  <si>
    <t>SOUPRAVA ZEMNÍ TELESKOPICKÁ E2-1,3 -1,8 DN 50-100</t>
  </si>
  <si>
    <t>-1228915214</t>
  </si>
  <si>
    <t>-1863261022</t>
  </si>
  <si>
    <t>2076727955</t>
  </si>
  <si>
    <t>27879807</t>
  </si>
  <si>
    <t>1710986622</t>
  </si>
  <si>
    <t>230011101</t>
  </si>
  <si>
    <t>Montáž potrubí trouby ocelové hladké tř.11-13 D 219 mm, tl 6,3 mm</t>
  </si>
  <si>
    <t>-437925015</t>
  </si>
  <si>
    <t>18*2 'Přepočtené koeficientem množství</t>
  </si>
  <si>
    <t>140111060</t>
  </si>
  <si>
    <t>trubka ocelová bezešvá hladká jakost 11 353, 219 x 6,3 mm</t>
  </si>
  <si>
    <t>62155164</t>
  </si>
  <si>
    <t>Poznámka k položce:
Hmotnost: 33,047 kg/m</t>
  </si>
  <si>
    <t>230200120</t>
  </si>
  <si>
    <t>Nasunutí potrubní sekce do ocelové chráničky DN 150</t>
  </si>
  <si>
    <t>123774143</t>
  </si>
  <si>
    <t>SO 306a - Dešťová kanalizace - Čerp. stanice</t>
  </si>
  <si>
    <t>1005626510</t>
  </si>
  <si>
    <t>"výkop jámy" (3,4*3,4+8,1*8,1)/2*4,7</t>
  </si>
  <si>
    <t>762437412</t>
  </si>
  <si>
    <t>"50% objemu výkopu" 181,35*0,50</t>
  </si>
  <si>
    <t>210925211</t>
  </si>
  <si>
    <t>181,35*0,40</t>
  </si>
  <si>
    <t>1103876067</t>
  </si>
  <si>
    <t>"odvoz výkopku na mezideponii" 181,35</t>
  </si>
  <si>
    <t>"dovoz výkopku pro zpětné zásypy" 152,574</t>
  </si>
  <si>
    <t>-1132346565</t>
  </si>
  <si>
    <t>"odvoz přebytečného objemu výkopu na trvalou skládku" 2,312+3,14*1,4^2*4,3</t>
  </si>
  <si>
    <t>167101101</t>
  </si>
  <si>
    <t>Nakládání výkopku z hornin tř. 1 až 4 do 100 m3</t>
  </si>
  <si>
    <t>-1767322151</t>
  </si>
  <si>
    <t>"nakládání výkopku na mezideponii" 181,35</t>
  </si>
  <si>
    <t>-1285024385</t>
  </si>
  <si>
    <t>28,776*1,65 "Přepočtené koeficientem množství</t>
  </si>
  <si>
    <t>-1631376884</t>
  </si>
  <si>
    <t>"zpětný zásyp jámy" 181,35-28,776</t>
  </si>
  <si>
    <t>Lože pod potrubí otevřený výkop ze štěrkodrtě</t>
  </si>
  <si>
    <t>1122303193</t>
  </si>
  <si>
    <t>"podsyp pod čerpací šachtu" 3,4*3,4*0,20</t>
  </si>
  <si>
    <t>410582428</t>
  </si>
  <si>
    <t>040008009016</t>
  </si>
  <si>
    <t>PŘÍRUBA S2000 DN 80/90</t>
  </si>
  <si>
    <t>-1993957718</t>
  </si>
  <si>
    <t>871241151</t>
  </si>
  <si>
    <t>Montáž potrubí z PE100 SDR 17 otevřený výkop svařovaných na tupo D 90 x 5,4 mm</t>
  </si>
  <si>
    <t>1586511729</t>
  </si>
  <si>
    <t>"propojovací potrubí" 0,40</t>
  </si>
  <si>
    <t>286136200</t>
  </si>
  <si>
    <t>potrubí dvouvrstvé PE100 s 10% signalizační vrstvou, SDR 17, 90x5,4. L=12m</t>
  </si>
  <si>
    <t>-1817687927</t>
  </si>
  <si>
    <t>0,4*1,1 "Přepočtené koeficientem množství</t>
  </si>
  <si>
    <t>871271151</t>
  </si>
  <si>
    <t>Montáž potrubí z PE100 SDR 17 otevřený výkop svařovaných na tupo D 140 x 8,3 mm</t>
  </si>
  <si>
    <t>1082981490</t>
  </si>
  <si>
    <t>"propojovací potrubí" 2,5</t>
  </si>
  <si>
    <t>286136230</t>
  </si>
  <si>
    <t>potrubí dvouvrstvé PE100 s 10% signalizační vrstvou, SDR 17, 140x8,3. L=12m</t>
  </si>
  <si>
    <t>-87093960</t>
  </si>
  <si>
    <t>2,5*1,1 "Přepočtené koeficientem množství</t>
  </si>
  <si>
    <t>877271101</t>
  </si>
  <si>
    <t>Montáž elektrospojek na potrubí z PE trub D 125</t>
  </si>
  <si>
    <t>1189130951</t>
  </si>
  <si>
    <t>286149790</t>
  </si>
  <si>
    <t>elektroredukce, PE 100, PN 16, d 125-90</t>
  </si>
  <si>
    <t>-1596534462</t>
  </si>
  <si>
    <t>877271112</t>
  </si>
  <si>
    <t>Montáž elektrokolen 90° na potrubí z PE trub D 125</t>
  </si>
  <si>
    <t>1749989160</t>
  </si>
  <si>
    <t>286149380</t>
  </si>
  <si>
    <t>elektrokoleno 90°, PE 100, PN 16, d 125</t>
  </si>
  <si>
    <t>-1520078006</t>
  </si>
  <si>
    <t>877271113</t>
  </si>
  <si>
    <t>Montáž elektro T-kusů na potrubí z PE trub D 125</t>
  </si>
  <si>
    <t>873888417</t>
  </si>
  <si>
    <t>286149620</t>
  </si>
  <si>
    <t>elektro T-kus rovnoramenný, PE 100, PN 16, d 125</t>
  </si>
  <si>
    <t>-13050767</t>
  </si>
  <si>
    <t>1036597628</t>
  </si>
  <si>
    <t>-679006221</t>
  </si>
  <si>
    <t>-537139040</t>
  </si>
  <si>
    <t>1648992221</t>
  </si>
  <si>
    <t>2061297239</t>
  </si>
  <si>
    <t>-2049008738</t>
  </si>
  <si>
    <t>"kyneta čerpací stanice" 1,47</t>
  </si>
  <si>
    <t>894403011</t>
  </si>
  <si>
    <t>Osazení betonových dílců pro šachty desek zákrytových</t>
  </si>
  <si>
    <t>-1884365560</t>
  </si>
  <si>
    <t>592261240</t>
  </si>
  <si>
    <t>deska zákrytová nádrže prefabrikované kruhové PNK-Q.1 250/20 ZDP 2K 60  280/29 cm</t>
  </si>
  <si>
    <t>1905774745</t>
  </si>
  <si>
    <t>-1642383568</t>
  </si>
  <si>
    <t>skruž betonová prefabrikovaná kruhová PNK 250/150 SKP 250 x 150 x 15 cm</t>
  </si>
  <si>
    <t>119060061</t>
  </si>
  <si>
    <t>-1512220795</t>
  </si>
  <si>
    <t>592261070</t>
  </si>
  <si>
    <t>nádrž betonová prefabrikovaná kruhová PNK 250/250 BZP 250 x 250 x 15 cm</t>
  </si>
  <si>
    <t>1060304302</t>
  </si>
  <si>
    <t>1234817355</t>
  </si>
  <si>
    <t>poklop litinovýv GGG40  rozměr 600/600mm tř.zat.D400 vč.rámu a kotevního příslušenství, uzamykatelný, dešťujistý</t>
  </si>
  <si>
    <t>343559732</t>
  </si>
  <si>
    <t>poklop litinovýv GGG40  rozměr 600/900mm tř.zat.D400 vč.rámu a kotevního příslušenství, uzamykatelný, dešťujistý</t>
  </si>
  <si>
    <t>1063459615</t>
  </si>
  <si>
    <t>977151119</t>
  </si>
  <si>
    <t>Export VZ</t>
  </si>
  <si>
    <t>List obsahuje:</t>
  </si>
  <si>
    <t>3.0</t>
  </si>
  <si>
    <t>ZAMOK</t>
  </si>
  <si>
    <t>False</t>
  </si>
  <si>
    <t>{80bde16b-7254-4ade-8e7e-87fd79ad2b88}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</si>
  <si>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</si>
  <si>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</si>
  <si>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</si>
  <si>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</si>
  <si>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</si>
  <si>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</si>
  <si>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</si>
  <si>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</si>
  <si>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4538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</si>
  <si>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</si>
  <si>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</si>
  <si>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Jezero Most-napojení na komunikace a IS - část I</t>
  </si>
  <si>
    <t>0,1</t>
  </si>
  <si>
    <t>KSO:</t>
  </si>
  <si>
    <t/>
  </si>
  <si>
    <t>CC-CZ:</t>
  </si>
  <si>
    <t>1</t>
  </si>
  <si>
    <t>Místo:</t>
  </si>
  <si>
    <t xml:space="preserve"> </t>
  </si>
  <si>
    <t>Datum:</t>
  </si>
  <si>
    <t>28. 11. 2016</t>
  </si>
  <si>
    <t>10</t>
  </si>
  <si>
    <t>Zadavatel:</t>
  </si>
  <si>
    <t>IČ:</t>
  </si>
  <si>
    <t>ČR - Ministerstvo financí</t>
  </si>
  <si>
    <t>DIČ:</t>
  </si>
  <si>
    <t>Uchazeč:</t>
  </si>
  <si>
    <t>Vyplň údaj</t>
  </si>
  <si>
    <t>Projektant:</t>
  </si>
  <si>
    <t>Báňské projekty Teplice a.s.</t>
  </si>
  <si>
    <t>Poznámka:</t>
  </si>
  <si>
    <t xml:space="preserve">Soupis prací je sestaven za využití položek Cenové soustavy ÚRS. Cenové a technické podmínky položek Cenové soustavy ÚRS,které nejsou uvedeny v soupisu prací (tzv. úvodní části katalogů) jsou neomezeně dálkově k dispozici na www.cs-urs.cz. Položky soupisu prací,které nemají ve sloupci  "Cenová soustava" uveden žádný údaj,nepochází z Cenové soustavy ÚRS._x000D_
Je-li v kontrolním rozpočtu nebo v soupisu prací uvedena v kolonce ,,popis" obchodní značka jakéhokoliv materiálu, výrobku nebo technologie, má tento název pouze informativní charakter._x000D_
Pro ocenění a následně pro realizaci je možné použít i jiný materiál, výrobek nebo technologií, se srovnatelnými nebo lepšími užitnými vlastnostmi ,které odpovídají požadavkům dokumentace._x000D_
Výměry jednotlivých položek jsou převzaty z Projektové dokumentace._x000D_
</t>
  </si>
  <si>
    <t>True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</si>
  <si>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</si>
  <si>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</si>
  <si>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</si>
  <si>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</si>
  <si>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</si>
  <si>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</si>
  <si>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</si>
  <si>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</si>
  <si>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</si>
  <si>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</si>
  <si>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</si>
  <si>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</si>
  <si>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</si>
  <si>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</si>
  <si>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</si>
  <si>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</si>
  <si>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</si>
  <si>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</si>
  <si>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</si>
  <si>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</si>
  <si>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</si>
  <si>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</si>
  <si>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</si>
  <si>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</si>
  <si>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</si>
  <si>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</si>
  <si>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</si>
  <si>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</si>
  <si>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</si>
  <si>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</si>
  <si>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</si>
  <si>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</si>
  <si>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</si>
  <si>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</si>
  <si>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</si>
  <si>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</si>
  <si>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</si>
  <si>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</si>
  <si>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101</t>
  </si>
  <si>
    <t>SO 101 Příjezdová komunikace - větev západní</t>
  </si>
  <si>
    <t>STA</t>
  </si>
  <si>
    <t>{2f2ec42d-30a0-4f31-845b-3d7955ed6cfa}</t>
  </si>
  <si>
    <t>822 26</t>
  </si>
  <si>
    <t>2</t>
  </si>
  <si>
    <t>SO 102</t>
  </si>
  <si>
    <t>SO 102 Příjezdová komunikace - větev východní</t>
  </si>
  <si>
    <t>{8b331b90-1318-4d59-a4db-1571f89bd470}</t>
  </si>
  <si>
    <t>SO 201</t>
  </si>
  <si>
    <t>SO 201 Protlaky</t>
  </si>
  <si>
    <t>{4cdded7b-1f31-43a2-a516-1608f472cb26}</t>
  </si>
  <si>
    <t>827 11 1</t>
  </si>
  <si>
    <t>SO 301</t>
  </si>
  <si>
    <t>SO 301 - Pitný vodovod</t>
  </si>
  <si>
    <t>{ac9d01a3-e5be-406a-bd60-f27f6fbf6541}</t>
  </si>
  <si>
    <t>827 11</t>
  </si>
  <si>
    <t>SO 302</t>
  </si>
  <si>
    <t>SO 302 - Splašková kanalizace</t>
  </si>
  <si>
    <t>{43ada2d1-7ac3-4417-903c-51be15c42b82}</t>
  </si>
  <si>
    <t>827 21</t>
  </si>
  <si>
    <t>SO 303</t>
  </si>
  <si>
    <t>SO 303 - Splašková kanalizace ČS a výtlak</t>
  </si>
  <si>
    <t>{d6179eec-3651-440b-8d5b-661e8f32fc3c}</t>
  </si>
  <si>
    <t>Soupis</t>
  </si>
  <si>
    <t>###NOINSERT###</t>
  </si>
  <si>
    <t>SO 303a</t>
  </si>
  <si>
    <t>Splašková kanalizace - Čerp. stanice</t>
  </si>
  <si>
    <t>{269a6424-298b-496a-b26b-ed4d678de231}</t>
  </si>
  <si>
    <t>SO 304</t>
  </si>
  <si>
    <t>SO 304 - Dešťová kanalizace</t>
  </si>
  <si>
    <t>{4f0e6536-d2f6-4aa6-bcaf-14ff70f8baf9}</t>
  </si>
  <si>
    <t>82721</t>
  </si>
  <si>
    <t>SO 305</t>
  </si>
  <si>
    <t>SO 305 - Dešťová kanalizace komunikace</t>
  </si>
  <si>
    <t>{0ee65f10-47d8-4b03-9232-3e93bd424b54}</t>
  </si>
  <si>
    <t>SO 305a</t>
  </si>
  <si>
    <t>Dešťová nádrž</t>
  </si>
  <si>
    <t>{cc97ffd8-397d-41d0-8a2e-9a1a3554422c}</t>
  </si>
  <si>
    <t>SO 306</t>
  </si>
  <si>
    <t>SO 306 - Dešťová kanalizace  ČS a výtlak</t>
  </si>
  <si>
    <t>{78e5233d-f511-4752-91d0-c2497153a912}</t>
  </si>
  <si>
    <t>SO 306a</t>
  </si>
  <si>
    <t>Dešťová kanalizace - Čerp. stanice</t>
  </si>
  <si>
    <t>{a30b98ac-0abf-4bdf-8057-75d52fff0bfd}</t>
  </si>
  <si>
    <t>SO 307</t>
  </si>
  <si>
    <t>SO 307 - Záchytné odvodňovací příkopy</t>
  </si>
  <si>
    <t>{4913f09b-0209-45f3-9c3f-cbbce78e7ed9}</t>
  </si>
  <si>
    <t>831 12 8</t>
  </si>
  <si>
    <t>SO 401,402,403</t>
  </si>
  <si>
    <t>SO 401 - VN rozvody, SO 402 - Trafostanice, SO 403 - NN rozvody</t>
  </si>
  <si>
    <t>{6c7ab0aa-5f60-4a50-934f-4cb64666cbd0}</t>
  </si>
  <si>
    <t>SO 401</t>
  </si>
  <si>
    <t xml:space="preserve">VN rozvody </t>
  </si>
  <si>
    <t>{7add0295-f5b2-4c36-b32f-e2f24cdc8530}</t>
  </si>
  <si>
    <t>828 7</t>
  </si>
  <si>
    <t>SO 402</t>
  </si>
  <si>
    <t xml:space="preserve">Trafostanice </t>
  </si>
  <si>
    <t>{0372430b-2de1-43c2-82a9-d647bec22f8e}</t>
  </si>
  <si>
    <t>828 1</t>
  </si>
  <si>
    <t>SO 403</t>
  </si>
  <si>
    <t xml:space="preserve">NN rozvody </t>
  </si>
  <si>
    <t>{9d745657-0b5f-4cfb-ac6b-51a762ecfffb}</t>
  </si>
  <si>
    <t>828 73</t>
  </si>
  <si>
    <t>SO 404</t>
  </si>
  <si>
    <t xml:space="preserve">Venkovní osvětlení </t>
  </si>
  <si>
    <t>{143fa340-60d4-474f-a282-a368dcf047c8}</t>
  </si>
  <si>
    <t>SO 405</t>
  </si>
  <si>
    <t xml:space="preserve">Slaboproudé rozvody </t>
  </si>
  <si>
    <t>{9a24c190-e4a1-4bfb-8cc3-65c837c26d23}</t>
  </si>
  <si>
    <t>828 8</t>
  </si>
  <si>
    <t>SO 501</t>
  </si>
  <si>
    <t>SO 501 - STL plynovod</t>
  </si>
  <si>
    <t>{c35436fc-6d55-4c99-a5a4-dd79fd63358d}</t>
  </si>
  <si>
    <t>827 5</t>
  </si>
  <si>
    <t>SO 801</t>
  </si>
  <si>
    <t>SO 801 Kácení a náhradní výsadby</t>
  </si>
  <si>
    <t>{f2c69fd6-9c97-4546-ae48-5a07a294f9ce}</t>
  </si>
  <si>
    <t>823 2</t>
  </si>
  <si>
    <t>0.rok - mýcení</t>
  </si>
  <si>
    <t>{0286bacd-53a5-413d-b502-5927850ce654}</t>
  </si>
  <si>
    <t>0.rok - základní výsadba</t>
  </si>
  <si>
    <t>{3859079a-27ce-4c6c-b8c3-3094a439b717}</t>
  </si>
  <si>
    <t>3</t>
  </si>
  <si>
    <t>1.rok rozvojové péče</t>
  </si>
  <si>
    <t>{1c362453-e06c-4003-9d9f-d5e5f85753ad}</t>
  </si>
  <si>
    <t>4</t>
  </si>
  <si>
    <t>2.rok rozvojové péče</t>
  </si>
  <si>
    <t>{bab0893e-607b-4b24-ac5f-a6bd3816e042}</t>
  </si>
  <si>
    <t>5</t>
  </si>
  <si>
    <t>3.rok rozvojové péče</t>
  </si>
  <si>
    <t>{3213dc85-594f-4548-b790-a2e6035eabbc}</t>
  </si>
  <si>
    <t>VN</t>
  </si>
  <si>
    <t>Vedlejší a ostatní náklady</t>
  </si>
  <si>
    <t>VON</t>
  </si>
  <si>
    <t>{0c02f3da-4ccf-43c7-8530-5859164db703}</t>
  </si>
  <si>
    <t>Zpět na list:</t>
  </si>
  <si>
    <t>KRYCÍ LIST SOUPISU</t>
  </si>
  <si>
    <t>Objekt:</t>
  </si>
  <si>
    <t>SO 101 - SO 101 Příjezdová komunikace - větev západní</t>
  </si>
  <si>
    <t>CZ-CPV:</t>
  </si>
  <si>
    <t>45233120-6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</si>
  <si>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</si>
  <si>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</si>
  <si>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</si>
  <si>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</si>
  <si>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</si>
  <si>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</si>
  <si>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</si>
  <si>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</si>
  <si>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</t>
  </si>
  <si>
    <t xml:space="preserve">    8 - Trubní vedení</t>
  </si>
  <si>
    <t xml:space="preserve">    9 - Ostatní konstrukce a práce-bourání</t>
  </si>
  <si>
    <t xml:space="preserve">      99 - Přesun hmot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</si>
  <si>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</si>
  <si>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</si>
  <si>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</si>
  <si>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</si>
  <si>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</si>
  <si>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</si>
  <si>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</si>
  <si>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</si>
  <si>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</si>
  <si>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</si>
  <si>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</si>
  <si>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</si>
  <si>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</si>
  <si>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</si>
  <si>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</si>
  <si>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</si>
  <si>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</si>
  <si>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</si>
  <si>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</si>
  <si>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122202203</t>
  </si>
  <si>
    <t>Odkopávky a prokopávky nezapažené pro silnice objemu do 5000 m3 v hornině tř. 3</t>
  </si>
  <si>
    <t>m3</t>
  </si>
  <si>
    <t>CS ÚRS 2016 01</t>
  </si>
  <si>
    <t>1522015511</t>
  </si>
  <si>
    <t>VV</t>
  </si>
  <si>
    <t>"viz CAD" 1941,0</t>
  </si>
  <si>
    <t>122202209</t>
  </si>
  <si>
    <t>Příplatek k odkopávkám a prokopávkám pro silnice v hornině tř. 3 za lepivost</t>
  </si>
  <si>
    <t>-172760678</t>
  </si>
  <si>
    <t>1941*0,3 'Přepočtené koeficientem množství</t>
  </si>
  <si>
    <t>132203302</t>
  </si>
  <si>
    <t>Hloubení rýh pro sběrné a svodné drény hl do 1,1 m v hornině tř. 3</t>
  </si>
  <si>
    <t>m</t>
  </si>
  <si>
    <t>1361452738</t>
  </si>
  <si>
    <t>"sit. DO-1-08811" 277,0</t>
  </si>
  <si>
    <t>162701105</t>
  </si>
  <si>
    <t>Vodorovné přemístění do 10000 m výkopku/sypaniny z horniny tř. 1 až 4</t>
  </si>
  <si>
    <t>583128105</t>
  </si>
  <si>
    <t>1941-232+277*0,5*0,5</t>
  </si>
  <si>
    <t>171101103</t>
  </si>
  <si>
    <t>Uložení sypaniny z hornin soudržných do násypů zhutněných do 100 % PS</t>
  </si>
  <si>
    <t>1278482530</t>
  </si>
  <si>
    <t>"z CAD" 232,0</t>
  </si>
  <si>
    <t>6</t>
  </si>
  <si>
    <t>171201201</t>
  </si>
  <si>
    <t>Uložení sypaniny na skládky</t>
  </si>
  <si>
    <t>-470277648</t>
  </si>
  <si>
    <t>"viz. pol.č. 4" 1778,25</t>
  </si>
  <si>
    <t>7</t>
  </si>
  <si>
    <t>171201211</t>
  </si>
  <si>
    <t>Poplatek za uložení odpadu ze sypaniny na skládce (skládkovné)</t>
  </si>
  <si>
    <t>t</t>
  </si>
  <si>
    <t>-1051396319</t>
  </si>
  <si>
    <t>"viz pol.č.5" 1778,25</t>
  </si>
  <si>
    <t>1778,25*1,7 'Přepočtené koeficientem množství</t>
  </si>
  <si>
    <t>8</t>
  </si>
  <si>
    <t>181451132</t>
  </si>
  <si>
    <t>Založení parkového trávníku výsevem plochy přes 1000 m2 ve svahu do 1:2</t>
  </si>
  <si>
    <t>m2</t>
  </si>
  <si>
    <t>553575289</t>
  </si>
  <si>
    <t>"viz pol.č. 13" 1760,06</t>
  </si>
  <si>
    <t>9</t>
  </si>
  <si>
    <t>M</t>
  </si>
  <si>
    <t>005724100</t>
  </si>
  <si>
    <t>osivo směs travní parková</t>
  </si>
  <si>
    <t>kg</t>
  </si>
  <si>
    <t>-84953912</t>
  </si>
  <si>
    <t>1760,6*0,0315 'Přepočtené koeficientem množství</t>
  </si>
  <si>
    <t>181951102</t>
  </si>
  <si>
    <t>Úprava pláně v hornině tř. 1 až 4 se zhutněním</t>
  </si>
  <si>
    <t>-1674489151</t>
  </si>
  <si>
    <t>"z CAD" 4305,0</t>
  </si>
  <si>
    <t>11</t>
  </si>
  <si>
    <t>182101101</t>
  </si>
  <si>
    <t>Svahování v zářezech v hornině tř. 1 až 4</t>
  </si>
  <si>
    <t>1066789117</t>
  </si>
  <si>
    <t>"z CAD" 384,0</t>
  </si>
  <si>
    <t>12</t>
  </si>
  <si>
    <t>182201101</t>
  </si>
  <si>
    <t>Svahování násypů</t>
  </si>
  <si>
    <t>-1545343067</t>
  </si>
  <si>
    <t>"z CAD" 454,0</t>
  </si>
  <si>
    <t>13</t>
  </si>
  <si>
    <t>182301131</t>
  </si>
  <si>
    <t>Rozprostření ornice pl přes 500 m2 ve svahu přes 1:5 tl vrstvy do 100 mm</t>
  </si>
  <si>
    <t>160898205</t>
  </si>
  <si>
    <t>"viz situace DO-1-08811" 707,3+384,3+454,0+215,0*1,0</t>
  </si>
  <si>
    <t>14</t>
  </si>
  <si>
    <t>103715000</t>
  </si>
  <si>
    <t>substrát pro trávníky A  VL</t>
  </si>
  <si>
    <t>248643696</t>
  </si>
  <si>
    <t>Zakládání</t>
  </si>
  <si>
    <t>212752212</t>
  </si>
  <si>
    <t>Trativod z drenážních trubek plastových flexibilních D do 100 mm včetně lože otevřený výkop</t>
  </si>
  <si>
    <t>-696777968</t>
  </si>
  <si>
    <t>"viz situace DO-1-08811" 277,0</t>
  </si>
  <si>
    <t>Komunikace</t>
  </si>
  <si>
    <t>16</t>
  </si>
  <si>
    <t>561041111</t>
  </si>
  <si>
    <t>Zřízení podkladu ze zeminy upravené vápnem, cementem, směsnými pojivy tl 300 mm plochy do 1000 m2</t>
  </si>
  <si>
    <t>-778642771</t>
  </si>
  <si>
    <t>"chodníky - DO-1-08811, DO-5-02653" 968,0</t>
  </si>
  <si>
    <t>17</t>
  </si>
  <si>
    <t>585301600</t>
  </si>
  <si>
    <t>vápno CL 90 JM nehašené VL</t>
  </si>
  <si>
    <t>-1986538146</t>
  </si>
  <si>
    <t>"viz TZ DO-6-10994 - 3% CaO = 53,0kg/m3" 968,0*0,3*0,053</t>
  </si>
  <si>
    <t>18</t>
  </si>
  <si>
    <t>561081121</t>
  </si>
  <si>
    <t>Zřízení podkladu ze zeminy upravené vápnem, cementem, směsnými pojivy tl 500 mm plochy do 5000 m2</t>
  </si>
  <si>
    <t>1932940030</t>
  </si>
  <si>
    <t>"komunikace   - DO-1-08811, DO-5-02653" 1524,0</t>
  </si>
  <si>
    <t>19</t>
  </si>
  <si>
    <t>-938999202</t>
  </si>
  <si>
    <t>"3% CaO = 53kg/m3" 1524,0*0,5*0,053</t>
  </si>
  <si>
    <t>20</t>
  </si>
  <si>
    <t>564851111</t>
  </si>
  <si>
    <t>Podklad ze štěrkodrtě ŠD tl 150 mm</t>
  </si>
  <si>
    <t>-1809513138</t>
  </si>
  <si>
    <t>"komunikace - CAD,sit. DO-1-08811,VŘ DO-5-02653" 1597,1</t>
  </si>
  <si>
    <t>56485111</t>
  </si>
  <si>
    <t>1219175205</t>
  </si>
  <si>
    <t>"cyklostezka   - CAD,sit. DO-1-08811,VŘ DO-5-02653" 546,7</t>
  </si>
  <si>
    <t>22</t>
  </si>
  <si>
    <t>56485112</t>
  </si>
  <si>
    <t>-1653869217</t>
  </si>
  <si>
    <t>"chodník   - CAD,sit. DO-1-08811,VŘ DO-5-02653" 465,0</t>
  </si>
  <si>
    <t>23</t>
  </si>
  <si>
    <t>564861111</t>
  </si>
  <si>
    <t>Podklad ze štěrkodrtě ŠD tl 200 mm</t>
  </si>
  <si>
    <t>-297567713</t>
  </si>
  <si>
    <t>"komunikace   - CAD,sit. DO-1-08811,VŘ DO-5-02653" 1597,1</t>
  </si>
  <si>
    <t>24</t>
  </si>
  <si>
    <t>565145111</t>
  </si>
  <si>
    <t>Asfaltový beton vrstva podkladní ACP 16 (obalované kamenivo OKS) tl 60 mm š do 3 m</t>
  </si>
  <si>
    <t>904702503</t>
  </si>
  <si>
    <t>25</t>
  </si>
  <si>
    <t>565165122</t>
  </si>
  <si>
    <t>Asfaltový beton vrstva podkladní ACP 16 (obalované kamenivo OKS) tl 90 mm š přes 3 m</t>
  </si>
  <si>
    <t>-863560773</t>
  </si>
  <si>
    <t>"komunikace   - CAD,sit. DO-1-08811,VŘ DO-5-02653" 1459,5</t>
  </si>
  <si>
    <t>26</t>
  </si>
  <si>
    <t>569903311</t>
  </si>
  <si>
    <t>Zřízení zemních krajnic se zhutněním</t>
  </si>
  <si>
    <t>-372954102</t>
  </si>
  <si>
    <t>" CAD,sit. DO-1-08811,VŘ DO-5-02653" 215*0,3*1</t>
  </si>
  <si>
    <t>27</t>
  </si>
  <si>
    <t>573211111</t>
  </si>
  <si>
    <t>Postřik živičný spojovací z asfaltu v množství do 0,70 kg/m2</t>
  </si>
  <si>
    <t>-1532351344</t>
  </si>
  <si>
    <t xml:space="preserve"> "VŘ DO-5-02653" 1459,5</t>
  </si>
  <si>
    <t>1459,5*2 'Přepočtené koeficientem množství</t>
  </si>
  <si>
    <t>28</t>
  </si>
  <si>
    <t>577123111</t>
  </si>
  <si>
    <t>Asfaltový beton vrstva obrusná ACO 8 (ABJ) tl 30 mm š do 3 m z nemodifikovaného asfaltu</t>
  </si>
  <si>
    <t>235064337</t>
  </si>
  <si>
    <t>29</t>
  </si>
  <si>
    <t>577134221</t>
  </si>
  <si>
    <t>Asfaltový beton vrstva obrusná ACO 11 (ABS) tř. II tl 40 mm š přes 3 m z nemodifikovaného asfaltu</t>
  </si>
  <si>
    <t>-427857509</t>
  </si>
  <si>
    <t xml:space="preserve"> "komunikace   - CAD,sit. DO-1-08811,VŘ DO-5-02653" 1459,5</t>
  </si>
  <si>
    <t>30</t>
  </si>
  <si>
    <t>577155122</t>
  </si>
  <si>
    <t>Asfaltový beton vrstva ložní ACL 16 (ABH) tl 60 mm š přes 3 m z nemodifikovaného asfaltu</t>
  </si>
  <si>
    <t>-759189504</t>
  </si>
  <si>
    <t>31</t>
  </si>
  <si>
    <t>596211110</t>
  </si>
  <si>
    <t>Kladení zámkové dlažby komunikací pro pěší tl 60 mm skupiny A pl do 50 m2</t>
  </si>
  <si>
    <t>1078473903</t>
  </si>
  <si>
    <t>" reliéfní dlažba - CAD,sit. DO-1-08811,VŘ DO-5-02653" 20,4</t>
  </si>
  <si>
    <t>32</t>
  </si>
  <si>
    <t>592452670</t>
  </si>
  <si>
    <t>dlažba BEST-KLASIKO pro nevidomé 20 x 10 x 6 cm barevná</t>
  </si>
  <si>
    <t>1341105182</t>
  </si>
  <si>
    <t>20,4*1,03 'Přepočtené koeficientem množství</t>
  </si>
  <si>
    <t>33</t>
  </si>
  <si>
    <t>596211113</t>
  </si>
  <si>
    <t>Kladení zámkové dlažby komunikací pro pěší tl 60 mm skupiny A pl přes 300 m2</t>
  </si>
  <si>
    <t>-1580959969</t>
  </si>
  <si>
    <t>" - CAD,sit. DO-1-08811,VŘ DO-5-02653" 465,0</t>
  </si>
  <si>
    <t>34</t>
  </si>
  <si>
    <t>592452680</t>
  </si>
  <si>
    <t>dlažba BEST-KLASIKO 20 x 10 x 6 cm barevná</t>
  </si>
  <si>
    <t>420848704</t>
  </si>
  <si>
    <t>465*1,02 'Přepočtené koeficientem množství</t>
  </si>
  <si>
    <t>Trubní vedení</t>
  </si>
  <si>
    <t>35</t>
  </si>
  <si>
    <t>895941111</t>
  </si>
  <si>
    <t>Zřízení vpusti kanalizační uliční z betonových dílců typ UV-50 normální</t>
  </si>
  <si>
    <t>kus</t>
  </si>
  <si>
    <t>1831445806</t>
  </si>
  <si>
    <t>"sit. DO-1-08811" 2</t>
  </si>
  <si>
    <t>36</t>
  </si>
  <si>
    <t>592238500</t>
  </si>
  <si>
    <t>dno betonové pro uliční vpusť s výtokovým otvorem TBV-Q 450/330/1a 45x33x5 cm</t>
  </si>
  <si>
    <t>2111719311</t>
  </si>
  <si>
    <t>37</t>
  </si>
  <si>
    <t>592238580</t>
  </si>
  <si>
    <t>skruž betonová pro uliční vpusť horní TBV-Q 450/555/5d, 45x55x5 cm</t>
  </si>
  <si>
    <t>-529313317</t>
  </si>
  <si>
    <t>38</t>
  </si>
  <si>
    <t>592238640</t>
  </si>
  <si>
    <t>prstenec betonový pro uliční vpusť vyrovnávací TBV-Q 390/60/10a, 39x6x5 cm</t>
  </si>
  <si>
    <t>1436986014</t>
  </si>
  <si>
    <t>39</t>
  </si>
  <si>
    <t>592238750</t>
  </si>
  <si>
    <t>koš pozink. D1 DIN 4052, nízký, pro rám 500/300</t>
  </si>
  <si>
    <t>1622274291</t>
  </si>
  <si>
    <t>40</t>
  </si>
  <si>
    <t>592238760</t>
  </si>
  <si>
    <t>rám zabetonovaný DIN 19583-9 500/500 mm</t>
  </si>
  <si>
    <t>402411812</t>
  </si>
  <si>
    <t>41</t>
  </si>
  <si>
    <t>592238780</t>
  </si>
  <si>
    <t>mříž M1 D400 DIN 19583-13, 500/500 mm</t>
  </si>
  <si>
    <t>-429396350</t>
  </si>
  <si>
    <t>Ostatní konstrukce a práce-bourání</t>
  </si>
  <si>
    <t>42</t>
  </si>
  <si>
    <t>914111111</t>
  </si>
  <si>
    <t>Montáž svislé dopravní značky do velikosti 1 m2 objímkami na sloupek nebo konzolu</t>
  </si>
  <si>
    <t>1165150534</t>
  </si>
  <si>
    <t>"sit. DO-1-08811" 8</t>
  </si>
  <si>
    <t>43</t>
  </si>
  <si>
    <t>404441130</t>
  </si>
  <si>
    <t>značka svislá reflexní zákazová B AL- 3M 700 mm</t>
  </si>
  <si>
    <t>-722844171</t>
  </si>
  <si>
    <t>44</t>
  </si>
  <si>
    <t>914511111</t>
  </si>
  <si>
    <t>Montáž sloupku dopravních značek délky do 3,5 m s betonovým základem</t>
  </si>
  <si>
    <t>-1289041119</t>
  </si>
  <si>
    <t>"sit. DO-1-08811" 6</t>
  </si>
  <si>
    <t>45</t>
  </si>
  <si>
    <t>404452300</t>
  </si>
  <si>
    <t>sloupek Zn 70 - 350</t>
  </si>
  <si>
    <t>592530104</t>
  </si>
  <si>
    <t>46</t>
  </si>
  <si>
    <t>915231111</t>
  </si>
  <si>
    <t>Vodorovné dopravní značení bílým plastem přechody pro chodce, šipky, symboly</t>
  </si>
  <si>
    <t>1407778164</t>
  </si>
  <si>
    <t>"sit. DO-1-08811" 8,0*3,0*0,5+12*0,5*0,5+3*5</t>
  </si>
  <si>
    <t>47</t>
  </si>
  <si>
    <t>915621111</t>
  </si>
  <si>
    <t>Předznačení vodorovného plošného značení</t>
  </si>
  <si>
    <t>1439317870</t>
  </si>
  <si>
    <t>"viz.pol.č.46" 30,0</t>
  </si>
  <si>
    <t>48</t>
  </si>
  <si>
    <t>916131213</t>
  </si>
  <si>
    <t>Osazení silničního obrubníku betonového stojatého s boční opěrou do lože z betonu prostého</t>
  </si>
  <si>
    <t>-1664950138</t>
  </si>
  <si>
    <t>" sit. DO-1-08811,VŘ DO-5-02653" 443,8</t>
  </si>
  <si>
    <t>49</t>
  </si>
  <si>
    <t>592175040</t>
  </si>
  <si>
    <t>obrubník BEST-MONO II, 100x15/12x25 cm, přírodní</t>
  </si>
  <si>
    <t>-1920873437</t>
  </si>
  <si>
    <t>443,8*1,01 'Přepočtené koeficientem množství</t>
  </si>
  <si>
    <t>50</t>
  </si>
  <si>
    <t>916231213</t>
  </si>
  <si>
    <t>Osazení chodníkového obrubníku betonového stojatého s boční opěrou do lože z betonu prostého</t>
  </si>
  <si>
    <t>1392070310</t>
  </si>
  <si>
    <t>" sit. DO-1-08811,VŘ DO-5-02653" 886,6</t>
  </si>
  <si>
    <t>51</t>
  </si>
  <si>
    <t>59217512</t>
  </si>
  <si>
    <t>obrubník betonový 100x5x20 cm přírodní</t>
  </si>
  <si>
    <t>755178858</t>
  </si>
  <si>
    <t>886,6*1,01 'Přepočtené koeficientem množství</t>
  </si>
  <si>
    <t>99</t>
  </si>
  <si>
    <t>Přesun hmot</t>
  </si>
  <si>
    <t>52</t>
  </si>
  <si>
    <t>998225111</t>
  </si>
  <si>
    <t>Přesun hmot pro pozemní komunikace s krytem z kamene, monolitickým betonovým nebo živičným</t>
  </si>
  <si>
    <t>125006589</t>
  </si>
  <si>
    <t>SO 102 - SO 102 Příjezdová komunikace - větev východní</t>
  </si>
  <si>
    <t>113154234</t>
  </si>
  <si>
    <t>Frézování živičného krytu tl 100 mm pruh š 2 m pl do 1000 m2 bez překážek v trase</t>
  </si>
  <si>
    <t>1662543255</t>
  </si>
  <si>
    <t>" CAD,sit. DO-5-02649" 4017,61</t>
  </si>
  <si>
    <t>1690221242</t>
  </si>
  <si>
    <t>" CAD" 1841,1</t>
  </si>
  <si>
    <t>-289161702</t>
  </si>
  <si>
    <t>1841,1*0,3 'Přepočtené koeficientem množství</t>
  </si>
  <si>
    <t>"sit. DO-5-02649" 92,0</t>
  </si>
  <si>
    <t>1168020100</t>
  </si>
  <si>
    <t>1841,1+92*0,5*0,5</t>
  </si>
  <si>
    <t>571358303</t>
  </si>
  <si>
    <t>"viz.pol.č.5" 1864,1</t>
  </si>
  <si>
    <t>-331065576</t>
  </si>
  <si>
    <t>"viz. pol.č.6" 1864,1</t>
  </si>
  <si>
    <t>1864,1*1,7 'Přepočtené koeficientem množství</t>
  </si>
  <si>
    <t>-1964600651</t>
  </si>
  <si>
    <t>"viz.pol.č. 13" 2276,3</t>
  </si>
  <si>
    <t>1133878200</t>
  </si>
  <si>
    <t>2276,3*0,0315 'Přepočtené koeficientem množství</t>
  </si>
  <si>
    <t>1630022845</t>
  </si>
  <si>
    <t>"CAD" 2782,2</t>
  </si>
  <si>
    <t>-2129070093</t>
  </si>
  <si>
    <t>"CAD" 413,5</t>
  </si>
  <si>
    <t>342350286</t>
  </si>
  <si>
    <t>"CAD" 616,9</t>
  </si>
  <si>
    <t>-1274311040</t>
  </si>
  <si>
    <t>"CAD,sit. DO-5-02649" 413,5+616,9+830,6*1,5</t>
  </si>
  <si>
    <t>1644626186</t>
  </si>
  <si>
    <t>2276,3*0,1 'Přepočtené koeficientem množství</t>
  </si>
  <si>
    <t>1023747593</t>
  </si>
  <si>
    <t>"komunikace CAD,sit. DO-5-02649,v.ř. DO-5-02653" 2113,5</t>
  </si>
  <si>
    <t>-951054799</t>
  </si>
  <si>
    <t>"3% CaO = 53,0kg/m3 zeminy" 2113,5*0,5*0,053</t>
  </si>
  <si>
    <t>" CAD,sit. DO-5-02649,v.ř. DO-5-02653" 2209,82</t>
  </si>
  <si>
    <t>" CAD,sit. DO-5-02649,v.ř. DO-5-02653"  2209,82</t>
  </si>
  <si>
    <t>" CAD,sit. DO-5-02649,v.ř. DO-5-02653" 2019,43</t>
  </si>
  <si>
    <t>1053907013</t>
  </si>
  <si>
    <t xml:space="preserve"> " CAD,sit. DO-5-02649,v.ř. DO-5-02653" 830,6*1,5*0,3</t>
  </si>
  <si>
    <t>"nová komunikace" 2019,43</t>
  </si>
  <si>
    <t>"stáv. komunikace" 4017,61</t>
  </si>
  <si>
    <t>Součet</t>
  </si>
  <si>
    <t>6037,04*2 'Přepočtené koeficientem množství</t>
  </si>
  <si>
    <t>"sit. DO-1-08812" 2</t>
  </si>
  <si>
    <t>-696779563</t>
  </si>
  <si>
    <t>1490327373</t>
  </si>
  <si>
    <t>-86724491</t>
  </si>
  <si>
    <t>1868727774</t>
  </si>
  <si>
    <t>-174434476</t>
  </si>
  <si>
    <t>-784156096</t>
  </si>
  <si>
    <t>"sit. DO-1-08812" 711,0</t>
  </si>
  <si>
    <t>711*1,01 'Přepočtené koeficientem množství</t>
  </si>
  <si>
    <t>997221551</t>
  </si>
  <si>
    <t>Vodorovná doprava suti ze sypkých materiálů do 1 km</t>
  </si>
  <si>
    <t>549702266</t>
  </si>
  <si>
    <t>997221559</t>
  </si>
  <si>
    <t>Příplatek ZKD 1 km u vodorovné dopravy suti ze sypkých materiálů</t>
  </si>
  <si>
    <t>6022862</t>
  </si>
  <si>
    <t>1028,508*9 'Přepočtené koeficientem množství</t>
  </si>
  <si>
    <t>997221845</t>
  </si>
  <si>
    <t>Poplatek za uložení odpadu z asfaltových povrchů na skládce (skládkovné)</t>
  </si>
  <si>
    <t>-769389068</t>
  </si>
  <si>
    <t>SO 201 - SO 201 Protlaky</t>
  </si>
  <si>
    <t>45231300-8</t>
  </si>
  <si>
    <t>131201201</t>
  </si>
  <si>
    <t>Hloubení jam zapažených v hornině tř. 3 objemu do 100 m3</t>
  </si>
  <si>
    <t>109631258</t>
  </si>
  <si>
    <t>"start a cíl.jámy" 1,2*1,8*2,5*1,5*4</t>
  </si>
  <si>
    <t>131201209</t>
  </si>
  <si>
    <t>Příplatek za lepivost u hloubení jam zapažených v hornině tř. 3</t>
  </si>
  <si>
    <t>-427685998</t>
  </si>
  <si>
    <t>32,4*0,5 'Přepočtené koeficientem množství</t>
  </si>
  <si>
    <t>141721116</t>
  </si>
  <si>
    <t>Řízený zemní protlak hloubky do 6 m vnějšího průměru do 225 mm v hornině tř 1 až 4</t>
  </si>
  <si>
    <t>-2045831171</t>
  </si>
  <si>
    <t>"výkres ST-5-02654" 89,0+65,0</t>
  </si>
  <si>
    <t>286159660</t>
  </si>
  <si>
    <t>trubka vodovodní tlaková RC protect (PE 100 RC) 180x16,4 SDR 11 tyče 12 m</t>
  </si>
  <si>
    <t>-1183726292</t>
  </si>
  <si>
    <t>P</t>
  </si>
  <si>
    <t>Poznámka k položce:
barva modrá</t>
  </si>
  <si>
    <t>154*1,015 'Přepočtené koeficientem množství</t>
  </si>
  <si>
    <t>161101101</t>
  </si>
  <si>
    <t>Svislé přemístění výkopku z horniny tř. 1 až 4 hl výkopu do 2,5 m</t>
  </si>
  <si>
    <t>-97339058</t>
  </si>
  <si>
    <t>174101101</t>
  </si>
  <si>
    <t>Zásyp jam, šachet rýh nebo kolem objektů sypaninou se zhutněním</t>
  </si>
  <si>
    <t>1238007110</t>
  </si>
  <si>
    <t>"zásyp jam" 32,4</t>
  </si>
  <si>
    <t>SO 301 - SO 301 - Pitný vodovod</t>
  </si>
  <si>
    <t xml:space="preserve">    4 - Vodorovné konstrukce</t>
  </si>
  <si>
    <t>PSV - Práce a dodávky PSV</t>
  </si>
  <si>
    <t xml:space="preserve">    722 - Zdravotechnika - vnitřní vodovod</t>
  </si>
  <si>
    <t xml:space="preserve">    724 - Zdravotechnika - strojní vybavení</t>
  </si>
  <si>
    <t>131301201</t>
  </si>
  <si>
    <t>Hloubení jam zapažených v hornině tř. 4 objemu do 100 m3</t>
  </si>
  <si>
    <t>310931233</t>
  </si>
  <si>
    <t>"šachty" 1,2*1,8*2,5*1,5</t>
  </si>
  <si>
    <t>131301209</t>
  </si>
  <si>
    <t>Příplatek za lepivost u hloubení jam zapažených v hornině tř. 4</t>
  </si>
  <si>
    <t>1342502750</t>
  </si>
  <si>
    <t>8,1*0,3 'Přepočtené koeficientem množství</t>
  </si>
  <si>
    <t>132301203</t>
  </si>
  <si>
    <t>Hloubení rýh š do 2000 mm v hornině tř. 4 objemu do 5000 m3</t>
  </si>
  <si>
    <t>-1886270094</t>
  </si>
  <si>
    <t xml:space="preserve">"výkresy ZR-1-08814, ZR-0-05796" 4400,0 </t>
  </si>
  <si>
    <t>132301209</t>
  </si>
  <si>
    <t>Příplatek za lepivost k hloubení rýh š do 2000 mm v hornině tř. 4</t>
  </si>
  <si>
    <t>-599988786</t>
  </si>
  <si>
    <t>4400*0,3 'Přepočtené koeficientem množství</t>
  </si>
  <si>
    <t>151101101</t>
  </si>
  <si>
    <t>Zřízení příložného pažení a rozepření stěn rýh hl do 2 m</t>
  </si>
  <si>
    <t>-1020562358</t>
  </si>
  <si>
    <t>"výkresy ZR-1-08814, ZR-0-05796" 8072,7</t>
  </si>
  <si>
    <t>151101111</t>
  </si>
  <si>
    <t>Odstranění příložného pažení a rozepření stěn rýh hl do 2 m</t>
  </si>
  <si>
    <t>1189515986</t>
  </si>
  <si>
    <t>"viz.pol.č. 5" 8072,7</t>
  </si>
  <si>
    <t>-1676093618</t>
  </si>
  <si>
    <t>"viz.pol.č. 3" 4440,0</t>
  </si>
  <si>
    <t>670305712</t>
  </si>
  <si>
    <t>4400,0-3602,105+8,1</t>
  </si>
  <si>
    <t>-1719081288</t>
  </si>
  <si>
    <t>-2086611645</t>
  </si>
  <si>
    <t>805,995*1,7 'Přepočtené koeficientem množství</t>
  </si>
  <si>
    <t>-1167696498</t>
  </si>
  <si>
    <t>4400,0-227,97-569,925</t>
  </si>
  <si>
    <t>175151101</t>
  </si>
  <si>
    <t>Obsypání potrubí strojně sypaninou bez prohození, uloženou do 3 m</t>
  </si>
  <si>
    <t>276681061</t>
  </si>
  <si>
    <t>2279,7*1,0*0,25-40,286</t>
  </si>
  <si>
    <t>583373440</t>
  </si>
  <si>
    <t>štěrkopísek  (Hulín) frakce 0-32</t>
  </si>
  <si>
    <t>1327831082</t>
  </si>
  <si>
    <t>529,639*1,67 'Přepočtené koeficientem množství</t>
  </si>
  <si>
    <t>Vodorovné konstrukce</t>
  </si>
  <si>
    <t>451573111</t>
  </si>
  <si>
    <t>Lože pod potrubí otevřený výkop ze štěrkopísku</t>
  </si>
  <si>
    <t>1469670307</t>
  </si>
  <si>
    <t>2279,7*1,0*0,1</t>
  </si>
  <si>
    <t>452313131</t>
  </si>
  <si>
    <t>Podkladní bloky z betonu prostého tř. C 12/15 otevřený výkop</t>
  </si>
  <si>
    <t>-1299477458</t>
  </si>
  <si>
    <t>"ZR-1-08815" 0,012*10</t>
  </si>
  <si>
    <t>857242121</t>
  </si>
  <si>
    <t>Montáž litinových tvarovek jednoosých přírubových otevřený výkop DN 80</t>
  </si>
  <si>
    <t>-1336709554</t>
  </si>
  <si>
    <t>"viz výkresy ZR-1-08815, ZR-0-05796" 21</t>
  </si>
  <si>
    <t>552518200</t>
  </si>
  <si>
    <t>koleno přírubové s patkou kat.č.: 5050 pro připojení k hydrantu 80/90 mm</t>
  </si>
  <si>
    <t>-1161234580</t>
  </si>
  <si>
    <t>552540240</t>
  </si>
  <si>
    <t>koleno přírubové z tvárné litiny,práškový epoxid, tl.250µm Q-kus DN 50-90°</t>
  </si>
  <si>
    <t>-509738109</t>
  </si>
  <si>
    <t>760205006616</t>
  </si>
  <si>
    <t>PŘÍRUBA - TAH - LITINA DN 50/66</t>
  </si>
  <si>
    <t>1772487402</t>
  </si>
  <si>
    <t>850005020016</t>
  </si>
  <si>
    <t>TVAROVKA FF KUS DN 50/200</t>
  </si>
  <si>
    <t>1168531907</t>
  </si>
  <si>
    <t>552598110</t>
  </si>
  <si>
    <t>přechod přírubový RP (FFR) - NATURAL tvárná litina DN80/50 L200 mm</t>
  </si>
  <si>
    <t>-203545203</t>
  </si>
  <si>
    <t>857262121</t>
  </si>
  <si>
    <t>Montáž litinových tvarovek jednoosých přírubových otevřený výkop DN 100</t>
  </si>
  <si>
    <t>-120527911</t>
  </si>
  <si>
    <t>"viz výkresy ZR-1-08815, ZR-0-05796" 2</t>
  </si>
  <si>
    <t>552507180</t>
  </si>
  <si>
    <t>tvarovka přírubová s přírubovou odbočkou T-DN 100x80 PN 10-16 natural</t>
  </si>
  <si>
    <t>1754828888</t>
  </si>
  <si>
    <t>857314121</t>
  </si>
  <si>
    <t>Montáž litinových tvarovek odbočných přírubových otevřený výkop DN 150</t>
  </si>
  <si>
    <t>397729067</t>
  </si>
  <si>
    <t>"viz výkresy ZR-1-08815, ZR-0-05796" 57</t>
  </si>
  <si>
    <t>552507810</t>
  </si>
  <si>
    <t>tvarovka přírubová s přírubovou odbočkou T-DN 150x150 PN 10-16 TT</t>
  </si>
  <si>
    <t>-1539690329</t>
  </si>
  <si>
    <t>552507830</t>
  </si>
  <si>
    <t>tvarovka přírubová s přírubovou odbočkou T-DN 150x80 PN 10-16 TT</t>
  </si>
  <si>
    <t>-1288649376</t>
  </si>
  <si>
    <t>552507260</t>
  </si>
  <si>
    <t>tvarovka přírubová s přírubovou odbočkou T-DN 150x50 PN 10-16 natural</t>
  </si>
  <si>
    <t>696531341</t>
  </si>
  <si>
    <t>552598210</t>
  </si>
  <si>
    <t>přechod přírubový RP tvárná litina DN150/125 L200 mm</t>
  </si>
  <si>
    <t>-1530522927</t>
  </si>
  <si>
    <t>760215017016</t>
  </si>
  <si>
    <t>PŘÍRUBA - TAH - LITINA DN 150/170</t>
  </si>
  <si>
    <t>825832469</t>
  </si>
  <si>
    <t>871181141</t>
  </si>
  <si>
    <t>Montáž potrubí z PE100 SDR 11 otevřený výkop svařovaných na tupo D 50 x 4,6 mm</t>
  </si>
  <si>
    <t>-1559716560</t>
  </si>
  <si>
    <t>"viz výkresy ZR-1-08815, ZR-0-05796" 66,5</t>
  </si>
  <si>
    <t>286138220</t>
  </si>
  <si>
    <t>potrubí vodovodní PE HD (IPE) tyče 6,12 m, 50 x 4,6 mm</t>
  </si>
  <si>
    <t>-1047262370</t>
  </si>
  <si>
    <t>65*1,015 'Přepočtené koeficientem množství</t>
  </si>
  <si>
    <t>-1237399655</t>
  </si>
  <si>
    <t>871321141</t>
  </si>
  <si>
    <t>Montáž potrubí z PE100 SDR 11 otevřený výkop svařovaných na tupo D 160 x 14,6 mm</t>
  </si>
  <si>
    <t>-1271717672</t>
  </si>
  <si>
    <t>"viz výkresy ZR-1-08815, ZR-0-05796" 2279,7</t>
  </si>
  <si>
    <t>286138330</t>
  </si>
  <si>
    <t>potrubí vodovodní PE HD (IPE) tyče 6,12 m, 160 x 14,6 mm</t>
  </si>
  <si>
    <t>672827956</t>
  </si>
  <si>
    <t>2279,7*1,015 'Přepočtené koeficientem množství</t>
  </si>
  <si>
    <t>286148800</t>
  </si>
  <si>
    <t>oblouk 90°, SDR 17, PE 100 RC, PN 10, d 90</t>
  </si>
  <si>
    <t>769396237</t>
  </si>
  <si>
    <t>891211111</t>
  </si>
  <si>
    <t>Montáž vodovodních šoupátek otevřený výkop DN 50</t>
  </si>
  <si>
    <t>-17711284</t>
  </si>
  <si>
    <t>"viz výkresy ZR-1-08815, ZR-0-05796" 1</t>
  </si>
  <si>
    <t>422211140</t>
  </si>
  <si>
    <t>šoupátko s přírubami, voda, kat.č.: 4000E2 DN 50 mm PN 16</t>
  </si>
  <si>
    <t>1079903797</t>
  </si>
  <si>
    <t>950205010000</t>
  </si>
  <si>
    <t>SOUPRAVA ZEMNÍ TELESKOPICKÁ E2-0,9-1,15</t>
  </si>
  <si>
    <t>-2037792425</t>
  </si>
  <si>
    <t>891211221</t>
  </si>
  <si>
    <t>Montáž vodovodních šoupátek s ručním kolečkem v šachtách DN 50</t>
  </si>
  <si>
    <t>-855630597</t>
  </si>
  <si>
    <t>-1666882954</t>
  </si>
  <si>
    <t>780005000000</t>
  </si>
  <si>
    <t>KOLO RUČNÍ HAWLE DN 50</t>
  </si>
  <si>
    <t>-1383458442</t>
  </si>
  <si>
    <t>891213431</t>
  </si>
  <si>
    <t>Montáž ventilů regulačních v objektech DN 50</t>
  </si>
  <si>
    <t>1442875673</t>
  </si>
  <si>
    <t>422147790</t>
  </si>
  <si>
    <t>ventil tlakově redukční s integrovaným pojišťovacím ventilem DN 50mm</t>
  </si>
  <si>
    <t>849454570</t>
  </si>
  <si>
    <t>891214121</t>
  </si>
  <si>
    <t>Montáž kompenzátorů nebo montážních vložek DN 50</t>
  </si>
  <si>
    <t>1238122061</t>
  </si>
  <si>
    <t>551287020</t>
  </si>
  <si>
    <t>kompenzátor pryžový  BRA.F8.500 DN 50</t>
  </si>
  <si>
    <t>24495268</t>
  </si>
  <si>
    <t>891215321</t>
  </si>
  <si>
    <t>Montáž zpětných klapek DN 50</t>
  </si>
  <si>
    <t>-1936265962</t>
  </si>
  <si>
    <t>422844000</t>
  </si>
  <si>
    <t>klapka zpětná z uhlíkové oceli L10 117 516 PN16 DN50 mm</t>
  </si>
  <si>
    <t>-10346603</t>
  </si>
  <si>
    <t>891241111</t>
  </si>
  <si>
    <t>Montáž vodovodních šoupátek otevřený výkop DN 80</t>
  </si>
  <si>
    <t>1167372337</t>
  </si>
  <si>
    <t>"viz výkresy ZR-1-08815, ZR-0-05796" 10</t>
  </si>
  <si>
    <t>422211160</t>
  </si>
  <si>
    <t>šoupátko s přírubami, voda, kat.č.: 4000E2 DN 80 mm PN 16</t>
  </si>
  <si>
    <t>-1751490566</t>
  </si>
  <si>
    <t>-468601074</t>
  </si>
  <si>
    <t>891241221</t>
  </si>
  <si>
    <t>Montáž vodovodních šoupátek s ručním kolečkem v šachtách DN 80</t>
  </si>
  <si>
    <t>821885270</t>
  </si>
  <si>
    <t>-232257050</t>
  </si>
  <si>
    <t>53</t>
  </si>
  <si>
    <t>780008000000</t>
  </si>
  <si>
    <t>KOLO RUČNÍ HAWLE DN 65-80</t>
  </si>
  <si>
    <t>-2004258123</t>
  </si>
  <si>
    <t>54</t>
  </si>
  <si>
    <t>891243321</t>
  </si>
  <si>
    <t>Montáž ventilů odvzdušňovacích přírubových DN 80</t>
  </si>
  <si>
    <t>988256883</t>
  </si>
  <si>
    <t>"viz výkresy ZR-1-08815, ZR-0-05796" 4</t>
  </si>
  <si>
    <t>55</t>
  </si>
  <si>
    <t>982208015016</t>
  </si>
  <si>
    <t>HYDRANT ODVZDUŠŇOVACÍ PN 1-16 DN 1555/80</t>
  </si>
  <si>
    <t>725898955</t>
  </si>
  <si>
    <t>56</t>
  </si>
  <si>
    <t>891247111</t>
  </si>
  <si>
    <t>Montáž hydrantů podzemních DN 80</t>
  </si>
  <si>
    <t>-555960426</t>
  </si>
  <si>
    <t>57</t>
  </si>
  <si>
    <t>D49008015016</t>
  </si>
  <si>
    <t>HYDRANT PODZEMNÍ PLNOPRŮTOKOVÝ DN 80/1,50m</t>
  </si>
  <si>
    <t>-903851913</t>
  </si>
  <si>
    <t>58</t>
  </si>
  <si>
    <t>891261221</t>
  </si>
  <si>
    <t>Montáž vodovodních šoupátek s ručním kolečkem v šachtách DN 100</t>
  </si>
  <si>
    <t>1163538527</t>
  </si>
  <si>
    <t>"viz výkresy ZR-1-08815, ZR-0-05796" 3</t>
  </si>
  <si>
    <t>59</t>
  </si>
  <si>
    <t>422211170</t>
  </si>
  <si>
    <t>šoupátko s přírubami, voda, kat.č.: 4000E2 DN 100 mm PN 16</t>
  </si>
  <si>
    <t>1669005823</t>
  </si>
  <si>
    <t>60</t>
  </si>
  <si>
    <t>780010000000</t>
  </si>
  <si>
    <t>KOLO RUČNÍ HAWLE DN 100</t>
  </si>
  <si>
    <t>1479760044</t>
  </si>
  <si>
    <t>61</t>
  </si>
  <si>
    <t>891264121</t>
  </si>
  <si>
    <t>Montáž kompenzátorů nebo montážních vložek DN 100</t>
  </si>
  <si>
    <t>-2073789458</t>
  </si>
  <si>
    <t>62</t>
  </si>
  <si>
    <t>981010000016</t>
  </si>
  <si>
    <t>MEZIKUS MONTÁŽNÍ DN 100</t>
  </si>
  <si>
    <t>-711889703</t>
  </si>
  <si>
    <t>63</t>
  </si>
  <si>
    <t>891311111</t>
  </si>
  <si>
    <t>Montáž vodovodních šoupátek otevřený výkop DN 150</t>
  </si>
  <si>
    <t>-1788432155</t>
  </si>
  <si>
    <t>64</t>
  </si>
  <si>
    <t>422211190</t>
  </si>
  <si>
    <t>šoupátko s přírubami, voda, kat.č.: 4000E2 DN 150 mm PN 16</t>
  </si>
  <si>
    <t>-166022169</t>
  </si>
  <si>
    <t>65</t>
  </si>
  <si>
    <t>950212515003</t>
  </si>
  <si>
    <t>SOUPRAVA ZEMNÍ TELESKOPICKÁ E2-1,3 -1,8</t>
  </si>
  <si>
    <t>306357780</t>
  </si>
  <si>
    <t>66</t>
  </si>
  <si>
    <t>891313321R</t>
  </si>
  <si>
    <t>Montáž ventilů DN 100</t>
  </si>
  <si>
    <t>182575189</t>
  </si>
  <si>
    <t>67</t>
  </si>
  <si>
    <t>422453200R</t>
  </si>
  <si>
    <t>ventil tlakově redukční s integrovaným pojišťovacím ventilem DN 100 mm</t>
  </si>
  <si>
    <t>-1036436709</t>
  </si>
  <si>
    <t>68</t>
  </si>
  <si>
    <t>892351111</t>
  </si>
  <si>
    <t>Tlaková zkouška vodou potrubí DN 150 nebo 200</t>
  </si>
  <si>
    <t>908770553</t>
  </si>
  <si>
    <t>69</t>
  </si>
  <si>
    <t>89235312</t>
  </si>
  <si>
    <t>Proplach a dezinfekce vodovodního potrubí DN 150 nebo 200</t>
  </si>
  <si>
    <t>1642353157</t>
  </si>
  <si>
    <t>Poznámka k položce:
dle SČVK - do DN 150 proplach 2x</t>
  </si>
  <si>
    <t>"viz výkresy ZR-1-08815, ZR-0-05796" 2279,7*2</t>
  </si>
  <si>
    <t>70</t>
  </si>
  <si>
    <t>894411141R</t>
  </si>
  <si>
    <t>Zřízení šachet armaturních prefabrikovaných</t>
  </si>
  <si>
    <t>-602306715</t>
  </si>
  <si>
    <t>"viz výkres ZR-2-07250" 1</t>
  </si>
  <si>
    <t>71</t>
  </si>
  <si>
    <t>592243780R</t>
  </si>
  <si>
    <t>šachta armaturní z betonových dílců,vč. poklopu</t>
  </si>
  <si>
    <t>615813</t>
  </si>
  <si>
    <t>72</t>
  </si>
  <si>
    <t>894411142R</t>
  </si>
  <si>
    <t>-948487611</t>
  </si>
  <si>
    <t>73</t>
  </si>
  <si>
    <t>592243781R</t>
  </si>
  <si>
    <t>-1390472943</t>
  </si>
  <si>
    <t>74</t>
  </si>
  <si>
    <t>899401112</t>
  </si>
  <si>
    <t>Osazení poklopů litinových šoupátkových</t>
  </si>
  <si>
    <t>1935538315</t>
  </si>
  <si>
    <t>75</t>
  </si>
  <si>
    <t>422913520</t>
  </si>
  <si>
    <t>poklop litinový typ 504-šoupátkový</t>
  </si>
  <si>
    <t>-630314282</t>
  </si>
  <si>
    <t>76</t>
  </si>
  <si>
    <t>899401113</t>
  </si>
  <si>
    <t>Osazení poklopů litinových hydrantových</t>
  </si>
  <si>
    <t>-1309105923</t>
  </si>
  <si>
    <t>"viz výkresy ZR-1-08815, ZR-0-05796" 14</t>
  </si>
  <si>
    <t>77</t>
  </si>
  <si>
    <t>422914520</t>
  </si>
  <si>
    <t>poklop litinový typ 522-hydrantový   DN 80</t>
  </si>
  <si>
    <t>-40543030</t>
  </si>
  <si>
    <t>78</t>
  </si>
  <si>
    <t>899713111R</t>
  </si>
  <si>
    <t>Orientační tyče s prefabrikovaným základem</t>
  </si>
  <si>
    <t>-484498527</t>
  </si>
  <si>
    <t>"viz výkresy ZR-1-08815, ZR-0-05796" 35</t>
  </si>
  <si>
    <t>79</t>
  </si>
  <si>
    <t>592243070</t>
  </si>
  <si>
    <t>skruž betonová šachetní TBS-Q.1 100/100 D100x100x12 cm</t>
  </si>
  <si>
    <t>-1083164845</t>
  </si>
  <si>
    <t>80</t>
  </si>
  <si>
    <t>899721111</t>
  </si>
  <si>
    <t>Signalizační vodič DN do 150 mm na potrubí PVC</t>
  </si>
  <si>
    <t>-1644045071</t>
  </si>
  <si>
    <t>81</t>
  </si>
  <si>
    <t>998276101</t>
  </si>
  <si>
    <t>Přesun hmot pro trubní vedení z trub z plastických hmot otevřený výkop</t>
  </si>
  <si>
    <t>1077904958</t>
  </si>
  <si>
    <t>PSV</t>
  </si>
  <si>
    <t>Práce a dodávky PSV</t>
  </si>
  <si>
    <t>722</t>
  </si>
  <si>
    <t>Zdravotechnika - vnitřní vodovod</t>
  </si>
  <si>
    <t>82</t>
  </si>
  <si>
    <t>722262151</t>
  </si>
  <si>
    <t xml:space="preserve">Vodoměr přírubový do 40°C DN 50 </t>
  </si>
  <si>
    <t>2058481191</t>
  </si>
  <si>
    <t>"viz výkres ZR-1-08815" 1</t>
  </si>
  <si>
    <t>83</t>
  </si>
  <si>
    <t>722262153</t>
  </si>
  <si>
    <t>Vodoměr přírubový šroubový do 40°C DN 100 A R/2 horizontální</t>
  </si>
  <si>
    <t>-2132085757</t>
  </si>
  <si>
    <t>724</t>
  </si>
  <si>
    <t>Zdravotechnika - strojní vybavení</t>
  </si>
  <si>
    <t>84</t>
  </si>
  <si>
    <t>724242212R</t>
  </si>
  <si>
    <t>Filtr s vrchním čištěním síta DN 50 PN 16</t>
  </si>
  <si>
    <t>soubor</t>
  </si>
  <si>
    <t>-190018799</t>
  </si>
  <si>
    <t>85</t>
  </si>
  <si>
    <t>724242214</t>
  </si>
  <si>
    <t>Filtr s vrchním čištěním síta DN 100 PN 16</t>
  </si>
  <si>
    <t>740961703</t>
  </si>
  <si>
    <t>SO 302 - SO 302 - Splašková kanalizace</t>
  </si>
  <si>
    <t xml:space="preserve">    3 - Svislé a kompletní konstrukce</t>
  </si>
  <si>
    <t>-559773079</t>
  </si>
  <si>
    <t>" CAD, sit. ZR-1-08814" 2623,0+1327,0</t>
  </si>
  <si>
    <t>-1919562286</t>
  </si>
  <si>
    <t>3950*0,3 'Přepočtené koeficientem množství</t>
  </si>
  <si>
    <t>" CAD, sit. ZR-1-08814" 4769,0+2413,0</t>
  </si>
  <si>
    <t>"viz. pol.č. 3" 7182,0</t>
  </si>
  <si>
    <t>"viz. pol.č.1" 3950,0</t>
  </si>
  <si>
    <t>3950,0-3031,6</t>
  </si>
  <si>
    <t>"viz. pol.č. 6" 918,4</t>
  </si>
  <si>
    <t>"viz pol.č. 7" 918,4</t>
  </si>
  <si>
    <t>918,4*1,7 'Přepočtené koeficientem množství</t>
  </si>
  <si>
    <t>3950,0-131,2-787,2</t>
  </si>
  <si>
    <t>(864,0+448,0)*1,0*0,6-92,74</t>
  </si>
  <si>
    <t>štěrkopísek  frakce 0-32</t>
  </si>
  <si>
    <t>694,46*1,67 'Přepočtené koeficientem množství</t>
  </si>
  <si>
    <t>Svislé a kompletní konstrukce</t>
  </si>
  <si>
    <t>359901211</t>
  </si>
  <si>
    <t>Monitoring stoky jakékoli výšky na nové kanalizaci</t>
  </si>
  <si>
    <t>830606727</t>
  </si>
  <si>
    <t>(864,0+448,0)*1,0*0,1</t>
  </si>
  <si>
    <t>831372121</t>
  </si>
  <si>
    <t>Montáž potrubí z trub kameninových hrdlových s integrovaným těsněním výkop sklon do 20 % DN 300</t>
  </si>
  <si>
    <t>453629476</t>
  </si>
  <si>
    <t xml:space="preserve"> " CAD, sit. ZR-1-08814,podel. ZR-0-05797" 864,0+448,0</t>
  </si>
  <si>
    <t>597107070</t>
  </si>
  <si>
    <t>trouba kameninová glazovaná DN300mm L2,50m spojovací systém C Třída 240</t>
  </si>
  <si>
    <t>2069945544</t>
  </si>
  <si>
    <t>1312*1,015 'Přepočtené koeficientem množství</t>
  </si>
  <si>
    <t>892372121</t>
  </si>
  <si>
    <t>Tlaková zkouška vzduchem potrubí DN 300 těsnícím vakem ucpávkovým</t>
  </si>
  <si>
    <t>úsek</t>
  </si>
  <si>
    <t>1173763626</t>
  </si>
  <si>
    <t xml:space="preserve"> " CAD, sit. ZR-1-08814,podel. ZR-0-05797" 35</t>
  </si>
  <si>
    <t>894411121</t>
  </si>
  <si>
    <t>Zřízení šachet kanalizačních z betonových dílců na potrubí DN nad 200 do 300 dno beton tř. C 25/30</t>
  </si>
  <si>
    <t>-1414528566</t>
  </si>
  <si>
    <t>" výkres ZR-2-07255" 35</t>
  </si>
  <si>
    <t>592243390</t>
  </si>
  <si>
    <t>dno betonové šachty kanalizační přímé TBZ-Q.1 100/100 V max. 60 100/100x60 cm</t>
  </si>
  <si>
    <t>-156470976</t>
  </si>
  <si>
    <t>592243050</t>
  </si>
  <si>
    <t>skruž betonová šachetní TBS-Q.1 100/25 D100x25x12 cm</t>
  </si>
  <si>
    <t>754072930</t>
  </si>
  <si>
    <t>592243060</t>
  </si>
  <si>
    <t>skruž betonová šachetní TBS-Q.1 100/50 D100x50x12 cm</t>
  </si>
  <si>
    <t>-786443538</t>
  </si>
  <si>
    <t>-301039704</t>
  </si>
  <si>
    <t>592243120</t>
  </si>
  <si>
    <t>konus šachetní betonový TBR-Q.1 100-63/58/12 KPS 100x62,5x58 cm</t>
  </si>
  <si>
    <t>-1185345850</t>
  </si>
  <si>
    <t>592241750</t>
  </si>
  <si>
    <t>prstenec betonový vyrovnávací TBW-Q 625/60/120 62,5x6x12 cm</t>
  </si>
  <si>
    <t>824822301</t>
  </si>
  <si>
    <t>592241760</t>
  </si>
  <si>
    <t>prstenec betonový vyrovnávací TBW-Q 625/80/120 62,5x8x12 cm</t>
  </si>
  <si>
    <t>403856664</t>
  </si>
  <si>
    <t>592241770</t>
  </si>
  <si>
    <t>prstenec betonový vyrovnávací TBW-Q 625/100/120 62,5x10x12 cm</t>
  </si>
  <si>
    <t>-1074483563</t>
  </si>
  <si>
    <t>899103111</t>
  </si>
  <si>
    <t>Osazení poklopů litinových nebo ocelových včetně rámů hmotnosti nad 100 do 150 kg</t>
  </si>
  <si>
    <t>-1141546681</t>
  </si>
  <si>
    <t>552410110</t>
  </si>
  <si>
    <t>poklop třída B 125, kruhový rám, vstup 600 mm TEK bez ventilace</t>
  </si>
  <si>
    <t>-962415306</t>
  </si>
  <si>
    <t>SO 303 - SO 303 - Splašková kanalizace ČS a výtlak</t>
  </si>
  <si>
    <t>M - Práce a dodávky M</t>
  </si>
  <si>
    <t xml:space="preserve">    23-M - Montáže potrubí</t>
  </si>
  <si>
    <t>43193952</t>
  </si>
  <si>
    <t>" CAD, sit. ZR-1-08814, podel. ZR-1-08816" 3650,0</t>
  </si>
  <si>
    <t>1434486973</t>
  </si>
  <si>
    <t>3650*0,3 'Přepočtené koeficientem množství</t>
  </si>
  <si>
    <t>" CAD, sit. ZR-1-08814, podel. ZR-1-08816" 6636,0</t>
  </si>
  <si>
    <t>"viz.pol.č 5" 6636,0</t>
  </si>
  <si>
    <t>"viz.pol.č. 3" 3650,0</t>
  </si>
  <si>
    <t>3650,0-3074,6</t>
  </si>
  <si>
    <t>575,4*1,7 'Přepočtené koeficientem množství</t>
  </si>
  <si>
    <t>3650,0-191,8-383,6</t>
  </si>
  <si>
    <t>1918,0*1,0*0,2</t>
  </si>
  <si>
    <t>383,6*1,67 'Přepočtené koeficientem množství</t>
  </si>
  <si>
    <t>-775097673</t>
  </si>
  <si>
    <t>"zpevněná plocha" 100,0</t>
  </si>
  <si>
    <t>1918,0*1,0*0,1</t>
  </si>
  <si>
    <t>146538872</t>
  </si>
  <si>
    <t>596412312</t>
  </si>
  <si>
    <t>Kladení dlažby z vegetačních tvárnic pozemních komunikací tl 100 mm do 300 m2</t>
  </si>
  <si>
    <t>2117814293</t>
  </si>
  <si>
    <t>592453190</t>
  </si>
  <si>
    <t>dlažba zatravňovací 60x40x10 cm přírodní</t>
  </si>
  <si>
    <t>1845118495</t>
  </si>
  <si>
    <t>100*1,03 'Přepočtené koeficientem množství</t>
  </si>
  <si>
    <t>-1278939556</t>
  </si>
  <si>
    <t>"kladeč.sch. ZR-0-05798" 12</t>
  </si>
  <si>
    <t>760210011816</t>
  </si>
  <si>
    <t>PŘÍRUBA - TAH - LITINA DN 100/118</t>
  </si>
  <si>
    <t>1074283490</t>
  </si>
  <si>
    <t>552507730</t>
  </si>
  <si>
    <t>tvarovka přírubová s přírubovou odbočkou T-DN 100x80 PN 10-16 TT</t>
  </si>
  <si>
    <t>1801236288</t>
  </si>
  <si>
    <t>871264201</t>
  </si>
  <si>
    <t>Montáž kanalizačního potrubí z PE SDR11 otevřený výkop sklon do 20 %  svařovaných na tupo D 110x10mm</t>
  </si>
  <si>
    <t>-1250134008</t>
  </si>
  <si>
    <t>"kladeč.sch. ZR-0-05798" 1918,0</t>
  </si>
  <si>
    <t>286136870</t>
  </si>
  <si>
    <t>potrubí kanalizační tlakové PE100 SDR 11 110 x 10,0 mm</t>
  </si>
  <si>
    <t>128</t>
  </si>
  <si>
    <t>1865972853</t>
  </si>
  <si>
    <t>1918*1,015 'Přepočtené koeficientem množství</t>
  </si>
  <si>
    <t>286535290</t>
  </si>
  <si>
    <t>koleno tlakové 90° IPE D 110 mm</t>
  </si>
  <si>
    <t>-1492405551</t>
  </si>
  <si>
    <t>-816503315</t>
  </si>
  <si>
    <t>"kladeč.sch. ZR-0-05798" 1</t>
  </si>
  <si>
    <t>230363948</t>
  </si>
  <si>
    <t>KOLO RUČNÍ  DN 65-80</t>
  </si>
  <si>
    <t>1733254476</t>
  </si>
  <si>
    <t>"kladeč.sch. ZR-0-05798" 2</t>
  </si>
  <si>
    <t>-626805601</t>
  </si>
  <si>
    <t>891243321R</t>
  </si>
  <si>
    <t>Montáž proplachovací soupravy  DN 80</t>
  </si>
  <si>
    <t>276423514</t>
  </si>
  <si>
    <t>"kladeč.sch. ZR-0-05798" 6</t>
  </si>
  <si>
    <t>D81008015016</t>
  </si>
  <si>
    <t>SOUPRAVA PROPLACHOVACÍ NA ODPADNÍ VODU DN 80/1,5m</t>
  </si>
  <si>
    <t>-688320477</t>
  </si>
  <si>
    <t>891245321</t>
  </si>
  <si>
    <t>Montáž zpětných klapek DN 80</t>
  </si>
  <si>
    <t>-1921875182</t>
  </si>
  <si>
    <t>422844060</t>
  </si>
  <si>
    <t>klapka zpětná z uhlíkové oceli L10 117 516 PN16 DN80 mm</t>
  </si>
  <si>
    <t>-2090052571</t>
  </si>
  <si>
    <t>891261111</t>
  </si>
  <si>
    <t>Montáž vodovodních šoupátek otevřený výkop DN 100</t>
  </si>
  <si>
    <t>336016826</t>
  </si>
  <si>
    <t>"kladeč.sch. ZR-0-05798" 14</t>
  </si>
  <si>
    <t>-799568741</t>
  </si>
  <si>
    <t>-1985731091</t>
  </si>
  <si>
    <t>901179138</t>
  </si>
  <si>
    <t>585142246</t>
  </si>
  <si>
    <t>KOLO RUČNÍ DN 100</t>
  </si>
  <si>
    <t>-438954061</t>
  </si>
  <si>
    <t>891265321</t>
  </si>
  <si>
    <t>Montáž zpětných klapek DN 100</t>
  </si>
  <si>
    <t>485064340</t>
  </si>
  <si>
    <t>422844090</t>
  </si>
  <si>
    <t>klapka zpětná z uhlíkové oceli L10 117 516 PN16 DN100 mm</t>
  </si>
  <si>
    <t>546996556</t>
  </si>
  <si>
    <t>892271111</t>
  </si>
  <si>
    <t>Tlaková zkouška vodou potrubí DN 100 nebo 125</t>
  </si>
  <si>
    <t>-1048899701</t>
  </si>
  <si>
    <t>"ZR-2-07255" 7</t>
  </si>
  <si>
    <t>1992759826</t>
  </si>
  <si>
    <t>34103883</t>
  </si>
  <si>
    <t>Práce a dodávky M</t>
  </si>
  <si>
    <t>23-M</t>
  </si>
  <si>
    <t>Montáže potrubí</t>
  </si>
  <si>
    <t>230011071</t>
  </si>
  <si>
    <t>Montáž potrubí trouby ocelové hladké tř.11-13 D 108 mm, tl 7,0 mm</t>
  </si>
  <si>
    <t>580647492</t>
  </si>
  <si>
    <t xml:space="preserve"> "viz dokumentace KO-9-09227"20*3</t>
  </si>
  <si>
    <t>141308620</t>
  </si>
  <si>
    <t>trubka ocelová bezešvá hladká kruhová 11353.1 D108 tl 6,3 mm</t>
  </si>
  <si>
    <t>70623388</t>
  </si>
  <si>
    <t>Poznámka k položce:
Hmotnost: 15,801 kg/m</t>
  </si>
  <si>
    <t>20*3</t>
  </si>
  <si>
    <t>230011104</t>
  </si>
  <si>
    <t>Montáž potrubí trouby ocelové hladké tř.11-13 D 219 mm, tl 10,0 mm</t>
  </si>
  <si>
    <t>548405436</t>
  </si>
  <si>
    <t xml:space="preserve"> "viz dokumentace KO-9-09227"20*2</t>
  </si>
  <si>
    <t>142213040</t>
  </si>
  <si>
    <t>trubka ocelová bezešvá hladká kruhová ČSN 411353.1 D219 tl 10,0 mm</t>
  </si>
  <si>
    <t>-687958144</t>
  </si>
  <si>
    <t>Poznámka k položce:
Hmotnost: 51,543 kg/m</t>
  </si>
  <si>
    <t>20*2</t>
  </si>
  <si>
    <t>230200118</t>
  </si>
  <si>
    <t>Nasunutí potrubní sekce do ocelové chráničky DN 100</t>
  </si>
  <si>
    <t>1324348159</t>
  </si>
  <si>
    <t xml:space="preserve"> "viz dokumentace KO-9-09227" 154,0</t>
  </si>
  <si>
    <t>Soupis:</t>
  </si>
  <si>
    <t>SO 303a - Splašková kanalizace - Čerp. stanice</t>
  </si>
  <si>
    <t xml:space="preserve">    38 - Různé kompletní konstrukce</t>
  </si>
  <si>
    <t xml:space="preserve">    6 - Úpravy povrchů, podlahy a osazování výplní</t>
  </si>
  <si>
    <t xml:space="preserve">    9 - Ostatní konstrukce a práce, bourání</t>
  </si>
  <si>
    <t xml:space="preserve">    998 - Přesun hmot</t>
  </si>
  <si>
    <t xml:space="preserve">    711 - Izolace proti vodě, vlhkosti a plynům</t>
  </si>
  <si>
    <t xml:space="preserve">    767 - Konstrukce zámečnické</t>
  </si>
  <si>
    <t xml:space="preserve">    777 - Podlahy lité</t>
  </si>
  <si>
    <t xml:space="preserve">    21a-M - Elektroinstalace pro ČS</t>
  </si>
  <si>
    <t xml:space="preserve">    35-M - Montáž čerpadel, kompr.a vodoh.zař.</t>
  </si>
  <si>
    <t>OST - Ostatní</t>
  </si>
  <si>
    <t>131201101</t>
  </si>
  <si>
    <t>Hloubení jam nezapažených v hornině tř. 3 objemu do 100 m3</t>
  </si>
  <si>
    <t>-1232568934</t>
  </si>
  <si>
    <t>"výkop pro ionizační jednotku" (3,15*3,15+5,4*5,4)/2*2,5</t>
  </si>
  <si>
    <t>131201103</t>
  </si>
  <si>
    <t>Hloubení jam nezapažených v hornině tř. 3 objemu do 5000 m3</t>
  </si>
  <si>
    <t>-153827377</t>
  </si>
  <si>
    <t>"výkop pro čerpací stanici" (15,4*6,0+20,1*12,2)/2*(5,85+6,35)/2</t>
  </si>
  <si>
    <t>131201109</t>
  </si>
  <si>
    <t>Příplatek za lepivost u hloubení jam nezapažených v hornině tř. 3</t>
  </si>
  <si>
    <t>1454498614</t>
  </si>
  <si>
    <t>"50% objemu výkopu" (48,853+1029,741)*0,50</t>
  </si>
  <si>
    <t>-1651612329</t>
  </si>
  <si>
    <t>48,853</t>
  </si>
  <si>
    <t>161101103</t>
  </si>
  <si>
    <t>Svislé přemístění výkopku z horniny tř. 1 až 4 hl výkopu do 6 m</t>
  </si>
  <si>
    <t>1941196129</t>
  </si>
  <si>
    <t>1029,741*0,12</t>
  </si>
  <si>
    <t>162201102</t>
  </si>
  <si>
    <t>Vodorovné přemístění do 50 m výkopku/sypaniny z horniny tř. 1 až 4</t>
  </si>
  <si>
    <t>2098154029</t>
  </si>
  <si>
    <t>"odvoz výkopku na mezideponii" 48,853+1029,741</t>
  </si>
  <si>
    <t>"dovoz výkopku pro zpětné zásypy" 808,068</t>
  </si>
  <si>
    <t>663656611</t>
  </si>
  <si>
    <t xml:space="preserve">"odvoz přebytečného objemu výkopu na trvalou skládku" </t>
  </si>
  <si>
    <t>"z podkladního lože" 21,279</t>
  </si>
  <si>
    <t>"z betonového bloku" 0,444</t>
  </si>
  <si>
    <t>"z čerpacích stanic vč.vstupních šachet" 3,14*2,7^2*(4,35+4,83)+3,14*0,62^2*(1,3*2)+3,14*0,9^2*1,3</t>
  </si>
  <si>
    <t>"ze šachty ionizační jednotky" 2,64*2,64*2,22</t>
  </si>
  <si>
    <t>"z armaturní šachty" 2,64*2,64*2,36+3,14*0,62^2*0,25</t>
  </si>
  <si>
    <t>167101102</t>
  </si>
  <si>
    <t>Nakládání výkopku z hornin tř. 1 až 4 přes 100 m3</t>
  </si>
  <si>
    <t>-1463416910</t>
  </si>
  <si>
    <t>"celkový objem výkopu" 1078,594</t>
  </si>
  <si>
    <t>-1738765851</t>
  </si>
  <si>
    <t>270,526*1,65 "Přepočtené koeficientem množství</t>
  </si>
  <si>
    <t>271630612</t>
  </si>
  <si>
    <t>"zpětný zásyp jámy" 48,853+1029,741-270,526</t>
  </si>
  <si>
    <t>175101201</t>
  </si>
  <si>
    <t>Obsypání objektu nad přilehlým původním terénem sypaninou bez prohození, uloženou do 3 m</t>
  </si>
  <si>
    <t>-1555314795</t>
  </si>
  <si>
    <t>"obsyp nadzemní části šachty ionizační jednotky" (6,45*6,45+2,65*2,65)/2*1,25-(2,64*2,64*1,0+3,14*0,62^2*0,25)</t>
  </si>
  <si>
    <t>175101209</t>
  </si>
  <si>
    <t>Příplatek k obsypání objektu za ruční prohození sypaniny, uložené do 3 m</t>
  </si>
  <si>
    <t>-2000208784</t>
  </si>
  <si>
    <t>Různé kompletní konstrukce</t>
  </si>
  <si>
    <t>Indiv.kalk.38-001</t>
  </si>
  <si>
    <t>Dodávka a montáž atyp ŽLB kruhové nádrže DN5000mm sv.v.3800mm tl.dna 230mm tl.stěny 200mm se zákrytovou deskou tl.300mm</t>
  </si>
  <si>
    <t>1876369505</t>
  </si>
  <si>
    <t>"celkový počet" 1</t>
  </si>
  <si>
    <t>Indiv.kalk.38-002</t>
  </si>
  <si>
    <t>Dodávka a montáž atyp ŽLB kruhové nádrže DN5000mm sv.v.4300mm tl.dna 230mm tl.stěny 200mm se zákrytovou deskou tl.300mm</t>
  </si>
  <si>
    <t>-2041763417</t>
  </si>
  <si>
    <t>Indiv.kalk.38-003</t>
  </si>
  <si>
    <t>Dodávka a montáž ŽLB pravoúhlé nádrže vnitřního rozměru 2400/2400mm sv.v.2940mm tl.dna a stěn 120mm se zákrytovou deskou tl.200mm</t>
  </si>
  <si>
    <t>-651923015</t>
  </si>
  <si>
    <t>Indiv.kalk.38-004</t>
  </si>
  <si>
    <t>Dodávka a montáž ŽLB pravoúhlé nádrže vnitřního rozměru 2400/2400mm sv.v.2040mm tl.dna a stěn 120mm se zákrytovou deskou tl.200mm</t>
  </si>
  <si>
    <t>-141950319</t>
  </si>
  <si>
    <t>1621953839</t>
  </si>
  <si>
    <t>"lože pod ionizační jednotku" 3,15*3,15*0,21</t>
  </si>
  <si>
    <t>"lože pod kruhové nádrže a armaturní šachtu" ((5,65+1,2+5,65)*6,0+3,5*3,5)*0,22</t>
  </si>
  <si>
    <t>452313161</t>
  </si>
  <si>
    <t>Podkladní bloky z betonu prostého tř. C 25/30 otevřený výkop</t>
  </si>
  <si>
    <t>1089705361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</si>
</sst>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3">
    <font>
      <sz val="8"/>
      <name val="Trebuchet MS"/>
      <family val="2"/>
    </font>
    <font>
      <sz val="8"/>
      <color indexed="55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0"/>
      <name val="Trebuchet MS"/>
    </font>
    <font>
      <sz val="12"/>
      <color indexed="56"/>
      <name val="Trebuchet MS"/>
    </font>
    <font>
      <sz val="10"/>
      <color indexed="56"/>
      <name val="Trebuchet MS"/>
    </font>
    <font>
      <sz val="8"/>
      <color indexed="56"/>
      <name val="Trebuchet MS"/>
    </font>
    <font>
      <sz val="8"/>
      <color indexed="63"/>
      <name val="Trebuchet MS"/>
    </font>
    <font>
      <sz val="8"/>
      <color indexed="10"/>
      <name val="Trebuchet MS"/>
    </font>
    <font>
      <sz val="8"/>
      <color indexed="20"/>
      <name val="Trebuchet MS"/>
    </font>
    <font>
      <sz val="8"/>
      <color indexed="43"/>
      <name val="Trebuchet MS"/>
    </font>
    <font>
      <b/>
      <sz val="16"/>
      <name val="Trebuchet MS"/>
    </font>
    <font>
      <sz val="8"/>
      <color indexed="48"/>
      <name val="Trebuchet MS"/>
    </font>
    <font>
      <b/>
      <sz val="12"/>
      <color indexed="55"/>
      <name val="Trebuchet MS"/>
    </font>
    <font>
      <sz val="9"/>
      <color indexed="55"/>
      <name val="Trebuchet MS"/>
    </font>
    <font>
      <b/>
      <sz val="8"/>
      <color indexed="55"/>
      <name val="Trebuchet MS"/>
    </font>
    <font>
      <b/>
      <sz val="10"/>
      <name val="Trebuchet MS"/>
    </font>
    <font>
      <b/>
      <sz val="9"/>
      <name val="Trebuchet MS"/>
    </font>
    <font>
      <sz val="12"/>
      <color indexed="55"/>
      <name val="Trebuchet MS"/>
    </font>
    <font>
      <b/>
      <sz val="12"/>
      <color indexed="16"/>
      <name val="Trebuchet MS"/>
    </font>
    <font>
      <sz val="12"/>
      <name val="Trebuchet MS"/>
    </font>
    <font>
      <b/>
      <sz val="11"/>
      <color indexed="56"/>
      <name val="Trebuchet MS"/>
    </font>
    <font>
      <sz val="11"/>
      <color indexed="56"/>
      <name val="Trebuchet MS"/>
    </font>
    <font>
      <b/>
      <sz val="11"/>
      <name val="Trebuchet MS"/>
    </font>
    <font>
      <sz val="11"/>
      <color indexed="55"/>
      <name val="Trebuchet MS"/>
    </font>
    <font>
      <b/>
      <sz val="10"/>
      <color indexed="56"/>
      <name val="Trebuchet MS"/>
    </font>
    <font>
      <sz val="10"/>
      <color indexed="55"/>
      <name val="Trebuchet MS"/>
    </font>
    <font>
      <b/>
      <sz val="12"/>
      <color indexed="16"/>
      <name val="Trebuchet MS"/>
    </font>
    <font>
      <sz val="9"/>
      <color indexed="8"/>
      <name val="Trebuchet MS"/>
    </font>
    <font>
      <sz val="8"/>
      <color indexed="16"/>
      <name val="Trebuchet MS"/>
    </font>
    <font>
      <b/>
      <sz val="8"/>
      <name val="Trebuchet MS"/>
    </font>
    <font>
      <sz val="7"/>
      <color indexed="55"/>
      <name val="Trebuchet MS"/>
    </font>
    <font>
      <i/>
      <sz val="8"/>
      <color indexed="12"/>
      <name val="Trebuchet MS"/>
    </font>
    <font>
      <sz val="8"/>
      <color indexed="10"/>
      <name val="Trebuchet MS"/>
    </font>
    <font>
      <i/>
      <sz val="7"/>
      <color indexed="55"/>
      <name val="Trebuchet MS"/>
    </font>
    <font>
      <sz val="8"/>
      <color indexed="20"/>
      <name val="Trebuchet MS"/>
    </font>
    <font>
      <sz val="18"/>
      <color indexed="12"/>
      <name val="Wingdings 2"/>
      <family val="1"/>
      <charset val="2"/>
    </font>
    <font>
      <sz val="10"/>
      <color indexed="16"/>
      <name val="Trebuchet MS"/>
      <family val="2"/>
    </font>
    <font>
      <sz val="10"/>
      <name val="Trebuchet MS"/>
      <family val="2"/>
    </font>
    <font>
      <u/>
      <sz val="10"/>
      <color indexed="12"/>
      <name val="Trebuchet MS"/>
      <family val="2"/>
    </font>
    <font>
      <sz val="8"/>
      <name val="Trebuchet MS"/>
      <charset val="238"/>
    </font>
    <font>
      <sz val="8"/>
      <name val="Trebuchet MS"/>
      <family val="2"/>
      <charset val="238"/>
    </font>
    <font>
      <b/>
      <sz val="16"/>
      <name val="Trebuchet MS"/>
      <family val="2"/>
      <charset val="238"/>
    </font>
    <font>
      <b/>
      <sz val="11"/>
      <name val="Trebuchet MS"/>
      <family val="2"/>
      <charset val="238"/>
    </font>
    <font>
      <sz val="9"/>
      <name val="Trebuchet MS"/>
      <family val="2"/>
      <charset val="238"/>
    </font>
    <font>
      <i/>
      <sz val="9"/>
      <name val="Trebuchet MS"/>
      <family val="2"/>
      <charset val="238"/>
    </font>
    <font>
      <b/>
      <sz val="9"/>
      <name val="Trebuchet MS"/>
      <family val="2"/>
      <charset val="238"/>
    </font>
    <font>
      <sz val="10"/>
      <name val="Trebuchet MS"/>
      <family val="2"/>
      <charset val="238"/>
    </font>
    <font>
      <sz val="11"/>
      <name val="Trebuchet MS"/>
      <family val="2"/>
      <charset val="238"/>
    </font>
    <font>
      <sz val="8"/>
      <name val="Trebuchet MS"/>
      <family val="2"/>
    </font>
    <font>
      <u/>
      <sz val="8"/>
      <color theme="10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hair">
        <color indexed="55"/>
      </top>
      <bottom/>
      <diagonal/>
    </border>
    <border>
      <left/>
      <right style="hair">
        <color indexed="55"/>
      </right>
      <top style="hair">
        <color indexed="55"/>
      </top>
      <bottom/>
      <diagonal/>
    </border>
    <border>
      <left/>
      <right style="hair">
        <color indexed="55"/>
      </right>
      <top/>
      <bottom/>
      <diagonal/>
    </border>
    <border>
      <left style="hair">
        <color indexed="55"/>
      </left>
      <right/>
      <top/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55"/>
      </left>
      <right/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/>
      <top style="hair">
        <color indexed="55"/>
      </top>
      <bottom/>
      <diagonal/>
    </border>
    <border>
      <left style="hair">
        <color indexed="55"/>
      </left>
      <right/>
      <top/>
      <bottom style="hair">
        <color indexed="55"/>
      </bottom>
      <diagonal/>
    </border>
    <border>
      <left/>
      <right/>
      <top/>
      <bottom style="hair">
        <color indexed="55"/>
      </bottom>
      <diagonal/>
    </border>
    <border>
      <left/>
      <right style="hair">
        <color indexed="55"/>
      </right>
      <top/>
      <bottom style="hair">
        <color indexed="55"/>
      </bottom>
      <diagonal/>
    </border>
    <border>
      <left/>
      <right style="thin">
        <color indexed="8"/>
      </right>
      <top style="hair">
        <color indexed="55"/>
      </top>
      <bottom/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2" fillId="0" borderId="0" applyNumberFormat="0" applyFill="0" applyBorder="0" applyAlignment="0" applyProtection="0"/>
    <xf numFmtId="0" fontId="42" fillId="0" borderId="0" applyAlignment="0">
      <alignment vertical="top" wrapText="1"/>
      <protection locked="0"/>
    </xf>
  </cellStyleXfs>
  <cellXfs count="417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0" fillId="2" borderId="0" xfId="0" applyFill="1"/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0" xfId="0" applyBorder="1" applyProtection="1"/>
    <xf numFmtId="0" fontId="13" fillId="0" borderId="0" xfId="0" applyFont="1" applyBorder="1" applyAlignment="1" applyProtection="1">
      <alignment horizontal="left" vertical="center"/>
    </xf>
    <xf numFmtId="0" fontId="0" fillId="0" borderId="5" xfId="0" applyBorder="1" applyProtection="1"/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top"/>
    </xf>
    <xf numFmtId="0" fontId="16" fillId="0" borderId="0" xfId="0" applyFont="1" applyBorder="1" applyAlignment="1" applyProtection="1">
      <alignment horizontal="left" vertical="center"/>
    </xf>
    <xf numFmtId="0" fontId="2" fillId="3" borderId="0" xfId="0" applyFont="1" applyFill="1" applyBorder="1" applyAlignment="1" applyProtection="1">
      <alignment horizontal="left" vertical="center"/>
      <protection locked="0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/>
    <xf numFmtId="0" fontId="0" fillId="0" borderId="4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18" fillId="0" borderId="7" xfId="0" applyFont="1" applyBorder="1" applyAlignment="1" applyProtection="1">
      <alignment horizontal="left" vertical="center"/>
    </xf>
    <xf numFmtId="0" fontId="0" fillId="0" borderId="7" xfId="0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5" xfId="0" applyFont="1" applyBorder="1" applyAlignment="1" applyProtection="1">
      <alignment vertical="center"/>
    </xf>
    <xf numFmtId="0" fontId="0" fillId="4" borderId="0" xfId="0" applyFont="1" applyFill="1" applyBorder="1" applyAlignment="1" applyProtection="1">
      <alignment vertical="center"/>
    </xf>
    <xf numFmtId="0" fontId="3" fillId="4" borderId="8" xfId="0" applyFont="1" applyFill="1" applyBorder="1" applyAlignment="1" applyProtection="1">
      <alignment horizontal="left" vertical="center"/>
    </xf>
    <xf numFmtId="0" fontId="0" fillId="4" borderId="9" xfId="0" applyFont="1" applyFill="1" applyBorder="1" applyAlignment="1" applyProtection="1">
      <alignment vertical="center"/>
    </xf>
    <xf numFmtId="0" fontId="3" fillId="4" borderId="9" xfId="0" applyFont="1" applyFill="1" applyBorder="1" applyAlignment="1" applyProtection="1">
      <alignment horizontal="center" vertical="center"/>
    </xf>
    <xf numFmtId="0" fontId="0" fillId="4" borderId="5" xfId="0" applyFont="1" applyFill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3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16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4" xfId="0" applyFont="1" applyBorder="1" applyAlignment="1">
      <alignment vertical="center"/>
    </xf>
    <xf numFmtId="0" fontId="19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" fillId="4" borderId="17" xfId="0" applyFont="1" applyFill="1" applyBorder="1" applyAlignment="1" applyProtection="1">
      <alignment horizontal="center" vertical="center"/>
    </xf>
    <xf numFmtId="0" fontId="16" fillId="0" borderId="18" xfId="0" applyFont="1" applyBorder="1" applyAlignment="1" applyProtection="1">
      <alignment horizontal="center" vertical="center" wrapText="1"/>
    </xf>
    <xf numFmtId="0" fontId="16" fillId="0" borderId="19" xfId="0" applyFont="1" applyBorder="1" applyAlignment="1" applyProtection="1">
      <alignment horizontal="center" vertical="center" wrapText="1"/>
    </xf>
    <xf numFmtId="0" fontId="16" fillId="0" borderId="20" xfId="0" applyFont="1" applyBorder="1" applyAlignment="1" applyProtection="1">
      <alignment horizontal="center" vertical="center" wrapText="1"/>
    </xf>
    <xf numFmtId="0" fontId="0" fillId="0" borderId="21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21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" fontId="20" fillId="0" borderId="16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5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4" fillId="0" borderId="4" xfId="0" applyFont="1" applyBorder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5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26" fillId="0" borderId="16" xfId="0" applyNumberFormat="1" applyFont="1" applyBorder="1" applyAlignment="1" applyProtection="1">
      <alignment vertical="center"/>
    </xf>
    <xf numFmtId="4" fontId="26" fillId="0" borderId="0" xfId="0" applyNumberFormat="1" applyFont="1" applyBorder="1" applyAlignment="1" applyProtection="1">
      <alignment vertical="center"/>
    </xf>
    <xf numFmtId="166" fontId="26" fillId="0" borderId="0" xfId="0" applyNumberFormat="1" applyFont="1" applyBorder="1" applyAlignment="1" applyProtection="1">
      <alignment vertical="center"/>
    </xf>
    <xf numFmtId="4" fontId="26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5" fillId="0" borderId="4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28" fillId="0" borderId="16" xfId="0" applyNumberFormat="1" applyFont="1" applyBorder="1" applyAlignment="1" applyProtection="1">
      <alignment vertical="center"/>
    </xf>
    <xf numFmtId="4" fontId="28" fillId="0" borderId="0" xfId="0" applyNumberFormat="1" applyFont="1" applyBorder="1" applyAlignment="1" applyProtection="1">
      <alignment vertical="center"/>
    </xf>
    <xf numFmtId="166" fontId="28" fillId="0" borderId="0" xfId="0" applyNumberFormat="1" applyFont="1" applyBorder="1" applyAlignment="1" applyProtection="1">
      <alignment vertical="center"/>
    </xf>
    <xf numFmtId="4" fontId="28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6" fillId="0" borderId="22" xfId="0" applyNumberFormat="1" applyFont="1" applyBorder="1" applyAlignment="1" applyProtection="1">
      <alignment vertical="center"/>
    </xf>
    <xf numFmtId="4" fontId="26" fillId="0" borderId="23" xfId="0" applyNumberFormat="1" applyFont="1" applyBorder="1" applyAlignment="1" applyProtection="1">
      <alignment vertical="center"/>
    </xf>
    <xf numFmtId="166" fontId="26" fillId="0" borderId="23" xfId="0" applyNumberFormat="1" applyFont="1" applyBorder="1" applyAlignment="1" applyProtection="1">
      <alignment vertical="center"/>
    </xf>
    <xf numFmtId="4" fontId="26" fillId="0" borderId="24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top"/>
    </xf>
    <xf numFmtId="0" fontId="0" fillId="0" borderId="4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horizontal="left" vertical="center"/>
    </xf>
    <xf numFmtId="4" fontId="2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3" fillId="4" borderId="9" xfId="0" applyFont="1" applyFill="1" applyBorder="1" applyAlignment="1" applyProtection="1">
      <alignment horizontal="right" vertical="center"/>
    </xf>
    <xf numFmtId="0" fontId="0" fillId="4" borderId="9" xfId="0" applyFont="1" applyFill="1" applyBorder="1" applyAlignment="1" applyProtection="1">
      <alignment vertical="center"/>
      <protection locked="0"/>
    </xf>
    <xf numFmtId="4" fontId="3" fillId="4" borderId="9" xfId="0" applyNumberFormat="1" applyFont="1" applyFill="1" applyBorder="1" applyAlignment="1" applyProtection="1">
      <alignment vertical="center"/>
    </xf>
    <xf numFmtId="0" fontId="0" fillId="4" borderId="26" xfId="0" applyFont="1" applyFill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2" fillId="4" borderId="0" xfId="0" applyFont="1" applyFill="1" applyBorder="1" applyAlignment="1" applyProtection="1">
      <alignment horizontal="left" vertical="center"/>
    </xf>
    <xf numFmtId="0" fontId="0" fillId="4" borderId="0" xfId="0" applyFont="1" applyFill="1" applyBorder="1" applyAlignment="1" applyProtection="1">
      <alignment vertical="center"/>
      <protection locked="0"/>
    </xf>
    <xf numFmtId="0" fontId="2" fillId="4" borderId="0" xfId="0" applyFont="1" applyFill="1" applyBorder="1" applyAlignment="1" applyProtection="1">
      <alignment horizontal="right" vertical="center"/>
    </xf>
    <xf numFmtId="0" fontId="29" fillId="0" borderId="0" xfId="0" applyFont="1" applyBorder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3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vertical="center"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23" xfId="0" applyFont="1" applyBorder="1" applyAlignment="1" applyProtection="1">
      <alignment horizontal="left" vertical="center"/>
    </xf>
    <xf numFmtId="0" fontId="7" fillId="0" borderId="23" xfId="0" applyFont="1" applyBorder="1" applyAlignment="1" applyProtection="1">
      <alignment vertical="center"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</xf>
    <xf numFmtId="0" fontId="7" fillId="0" borderId="5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</xf>
    <xf numFmtId="0" fontId="2" fillId="4" borderId="18" xfId="0" applyFont="1" applyFill="1" applyBorder="1" applyAlignment="1" applyProtection="1">
      <alignment horizontal="center" vertical="center" wrapText="1"/>
    </xf>
    <xf numFmtId="0" fontId="2" fillId="4" borderId="19" xfId="0" applyFont="1" applyFill="1" applyBorder="1" applyAlignment="1" applyProtection="1">
      <alignment horizontal="center" vertical="center" wrapText="1"/>
    </xf>
    <xf numFmtId="0" fontId="30" fillId="4" borderId="19" xfId="0" applyFont="1" applyFill="1" applyBorder="1" applyAlignment="1" applyProtection="1">
      <alignment horizontal="center" vertical="center" wrapText="1"/>
      <protection locked="0"/>
    </xf>
    <xf numFmtId="0" fontId="2" fillId="4" borderId="20" xfId="0" applyFont="1" applyFill="1" applyBorder="1" applyAlignment="1" applyProtection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4" fontId="21" fillId="0" borderId="0" xfId="0" applyNumberFormat="1" applyFont="1" applyAlignment="1" applyProtection="1"/>
    <xf numFmtId="166" fontId="31" fillId="0" borderId="13" xfId="0" applyNumberFormat="1" applyFont="1" applyBorder="1" applyAlignment="1" applyProtection="1"/>
    <xf numFmtId="166" fontId="31" fillId="0" borderId="14" xfId="0" applyNumberFormat="1" applyFont="1" applyBorder="1" applyAlignment="1" applyProtection="1"/>
    <xf numFmtId="4" fontId="32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4" xfId="0" applyFont="1" applyBorder="1" applyAlignment="1"/>
    <xf numFmtId="0" fontId="8" fillId="0" borderId="16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/>
    </xf>
    <xf numFmtId="4" fontId="7" fillId="0" borderId="0" xfId="0" applyNumberFormat="1" applyFont="1" applyBorder="1" applyAlignment="1" applyProtection="1"/>
    <xf numFmtId="0" fontId="0" fillId="0" borderId="27" xfId="0" applyFont="1" applyBorder="1" applyAlignment="1" applyProtection="1">
      <alignment horizontal="center" vertical="center"/>
    </xf>
    <xf numFmtId="49" fontId="0" fillId="0" borderId="27" xfId="0" applyNumberFormat="1" applyFont="1" applyBorder="1" applyAlignment="1" applyProtection="1">
      <alignment horizontal="left" vertical="center" wrapText="1"/>
    </xf>
    <xf numFmtId="0" fontId="0" fillId="0" borderId="27" xfId="0" applyFont="1" applyBorder="1" applyAlignment="1" applyProtection="1">
      <alignment horizontal="left" vertical="center" wrapText="1"/>
    </xf>
    <xf numFmtId="0" fontId="0" fillId="0" borderId="27" xfId="0" applyFont="1" applyBorder="1" applyAlignment="1" applyProtection="1">
      <alignment horizontal="center" vertical="center" wrapText="1"/>
    </xf>
    <xf numFmtId="167" fontId="0" fillId="0" borderId="27" xfId="0" applyNumberFormat="1" applyFont="1" applyBorder="1" applyAlignment="1" applyProtection="1">
      <alignment vertical="center"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</xf>
    <xf numFmtId="0" fontId="1" fillId="3" borderId="27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5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3" fillId="0" borderId="0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 wrapText="1"/>
    </xf>
    <xf numFmtId="167" fontId="9" fillId="0" borderId="0" xfId="0" applyNumberFormat="1" applyFont="1" applyBorder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33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34" fillId="0" borderId="27" xfId="0" applyFont="1" applyBorder="1" applyAlignment="1" applyProtection="1">
      <alignment horizontal="center" vertical="center"/>
    </xf>
    <xf numFmtId="49" fontId="34" fillId="0" borderId="27" xfId="0" applyNumberFormat="1" applyFont="1" applyBorder="1" applyAlignment="1" applyProtection="1">
      <alignment horizontal="left" vertical="center" wrapText="1"/>
    </xf>
    <xf numFmtId="0" fontId="34" fillId="0" borderId="27" xfId="0" applyFont="1" applyBorder="1" applyAlignment="1" applyProtection="1">
      <alignment horizontal="left" vertical="center" wrapText="1"/>
    </xf>
    <xf numFmtId="0" fontId="34" fillId="0" borderId="27" xfId="0" applyFont="1" applyBorder="1" applyAlignment="1" applyProtection="1">
      <alignment horizontal="center" vertical="center" wrapText="1"/>
    </xf>
    <xf numFmtId="167" fontId="34" fillId="0" borderId="27" xfId="0" applyNumberFormat="1" applyFont="1" applyBorder="1" applyAlignment="1" applyProtection="1">
      <alignment vertical="center"/>
    </xf>
    <xf numFmtId="4" fontId="34" fillId="3" borderId="27" xfId="0" applyNumberFormat="1" applyFont="1" applyFill="1" applyBorder="1" applyAlignment="1" applyProtection="1">
      <alignment vertical="center"/>
      <protection locked="0"/>
    </xf>
    <xf numFmtId="4" fontId="34" fillId="0" borderId="27" xfId="0" applyNumberFormat="1" applyFont="1" applyBorder="1" applyAlignment="1" applyProtection="1">
      <alignment vertical="center"/>
    </xf>
    <xf numFmtId="0" fontId="34" fillId="0" borderId="4" xfId="0" applyFont="1" applyBorder="1" applyAlignment="1">
      <alignment vertical="center"/>
    </xf>
    <xf numFmtId="0" fontId="34" fillId="3" borderId="27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0" fillId="0" borderId="23" xfId="0" applyFont="1" applyBorder="1" applyAlignment="1" applyProtection="1">
      <alignment vertical="center"/>
    </xf>
    <xf numFmtId="166" fontId="1" fillId="0" borderId="23" xfId="0" applyNumberFormat="1" applyFont="1" applyBorder="1" applyAlignment="1" applyProtection="1">
      <alignment vertical="center"/>
    </xf>
    <xf numFmtId="166" fontId="1" fillId="0" borderId="24" xfId="0" applyNumberFormat="1" applyFont="1" applyBorder="1" applyAlignment="1" applyProtection="1">
      <alignment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35" fillId="0" borderId="0" xfId="0" applyFont="1" applyAlignment="1" applyProtection="1">
      <alignment horizontal="left" vertical="center"/>
    </xf>
    <xf numFmtId="0" fontId="35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5" fillId="0" borderId="0" xfId="0" applyFont="1" applyBorder="1" applyAlignment="1" applyProtection="1">
      <alignment horizontal="left" vertical="center"/>
    </xf>
    <xf numFmtId="0" fontId="35" fillId="0" borderId="0" xfId="0" applyFont="1" applyBorder="1" applyAlignment="1" applyProtection="1">
      <alignment horizontal="left" vertical="center" wrapText="1"/>
    </xf>
    <xf numFmtId="167" fontId="10" fillId="0" borderId="0" xfId="0" applyNumberFormat="1" applyFont="1" applyBorder="1" applyAlignment="1" applyProtection="1">
      <alignment vertical="center"/>
    </xf>
    <xf numFmtId="0" fontId="36" fillId="0" borderId="0" xfId="0" applyFont="1" applyAlignment="1" applyProtection="1">
      <alignment vertical="center" wrapText="1"/>
    </xf>
    <xf numFmtId="0" fontId="9" fillId="0" borderId="22" xfId="0" applyFont="1" applyBorder="1" applyAlignment="1" applyProtection="1">
      <alignment vertical="center"/>
    </xf>
    <xf numFmtId="0" fontId="9" fillId="0" borderId="23" xfId="0" applyFont="1" applyBorder="1" applyAlignment="1" applyProtection="1">
      <alignment vertical="center"/>
    </xf>
    <xf numFmtId="0" fontId="9" fillId="0" borderId="24" xfId="0" applyFont="1" applyBorder="1" applyAlignment="1" applyProtection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0" fillId="0" borderId="0" xfId="0" applyProtection="1"/>
    <xf numFmtId="0" fontId="0" fillId="0" borderId="4" xfId="0" applyBorder="1"/>
    <xf numFmtId="0" fontId="11" fillId="0" borderId="4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37" fillId="0" borderId="0" xfId="0" applyFont="1" applyAlignment="1" applyProtection="1">
      <alignment horizontal="left" vertical="center"/>
    </xf>
    <xf numFmtId="0" fontId="37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6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/>
    </xf>
    <xf numFmtId="4" fontId="6" fillId="0" borderId="0" xfId="0" applyNumberFormat="1" applyFont="1" applyBorder="1" applyAlignment="1" applyProtection="1"/>
    <xf numFmtId="0" fontId="36" fillId="0" borderId="0" xfId="0" applyFont="1" applyBorder="1" applyAlignment="1" applyProtection="1">
      <alignment vertical="center" wrapText="1"/>
    </xf>
    <xf numFmtId="0" fontId="34" fillId="0" borderId="23" xfId="0" applyFont="1" applyBorder="1" applyAlignment="1" applyProtection="1">
      <alignment horizontal="center" vertical="center"/>
    </xf>
    <xf numFmtId="0" fontId="0" fillId="0" borderId="22" xfId="0" applyFont="1" applyBorder="1" applyAlignment="1" applyProtection="1">
      <alignment vertical="center"/>
    </xf>
    <xf numFmtId="0" fontId="0" fillId="0" borderId="24" xfId="0" applyFont="1" applyBorder="1" applyAlignment="1" applyProtection="1">
      <alignment vertical="center"/>
    </xf>
    <xf numFmtId="0" fontId="10" fillId="0" borderId="22" xfId="0" applyFont="1" applyBorder="1" applyAlignment="1" applyProtection="1">
      <alignment vertical="center"/>
    </xf>
    <xf numFmtId="0" fontId="10" fillId="0" borderId="23" xfId="0" applyFont="1" applyBorder="1" applyAlignment="1" applyProtection="1">
      <alignment vertical="center"/>
    </xf>
    <xf numFmtId="0" fontId="10" fillId="0" borderId="24" xfId="0" applyFont="1" applyBorder="1" applyAlignment="1" applyProtection="1">
      <alignment vertical="center"/>
    </xf>
    <xf numFmtId="0" fontId="52" fillId="2" borderId="0" xfId="1" applyFill="1"/>
    <xf numFmtId="0" fontId="38" fillId="0" borderId="0" xfId="1" applyFont="1" applyAlignment="1">
      <alignment horizontal="center" vertical="center"/>
    </xf>
    <xf numFmtId="0" fontId="39" fillId="2" borderId="0" xfId="0" applyFont="1" applyFill="1" applyAlignment="1">
      <alignment horizontal="left" vertical="center"/>
    </xf>
    <xf numFmtId="0" fontId="40" fillId="2" borderId="0" xfId="0" applyFont="1" applyFill="1" applyAlignment="1">
      <alignment vertical="center"/>
    </xf>
    <xf numFmtId="0" fontId="41" fillId="2" borderId="0" xfId="1" applyFont="1" applyFill="1" applyAlignment="1">
      <alignment vertical="center"/>
    </xf>
    <xf numFmtId="0" fontId="12" fillId="2" borderId="0" xfId="0" applyFont="1" applyFill="1" applyAlignment="1" applyProtection="1">
      <alignment horizontal="left" vertical="center"/>
    </xf>
    <xf numFmtId="0" fontId="40" fillId="2" borderId="0" xfId="0" applyFont="1" applyFill="1" applyAlignment="1" applyProtection="1">
      <alignment vertical="center"/>
    </xf>
    <xf numFmtId="0" fontId="39" fillId="2" borderId="0" xfId="0" applyFont="1" applyFill="1" applyAlignment="1" applyProtection="1">
      <alignment horizontal="left" vertical="center"/>
    </xf>
    <xf numFmtId="0" fontId="41" fillId="2" borderId="0" xfId="1" applyFont="1" applyFill="1" applyAlignment="1" applyProtection="1">
      <alignment vertical="center"/>
    </xf>
    <xf numFmtId="0" fontId="40" fillId="2" borderId="0" xfId="0" applyFont="1" applyFill="1" applyAlignment="1" applyProtection="1">
      <alignment vertical="center"/>
      <protection locked="0"/>
    </xf>
    <xf numFmtId="0" fontId="42" fillId="0" borderId="0" xfId="2" applyAlignment="1">
      <alignment vertical="top"/>
      <protection locked="0"/>
    </xf>
    <xf numFmtId="0" fontId="43" fillId="0" borderId="28" xfId="2" applyFont="1" applyBorder="1" applyAlignment="1">
      <alignment vertical="center" wrapText="1"/>
      <protection locked="0"/>
    </xf>
    <xf numFmtId="0" fontId="43" fillId="0" borderId="29" xfId="2" applyFont="1" applyBorder="1" applyAlignment="1">
      <alignment vertical="center" wrapText="1"/>
      <protection locked="0"/>
    </xf>
    <xf numFmtId="0" fontId="43" fillId="0" borderId="30" xfId="2" applyFont="1" applyBorder="1" applyAlignment="1">
      <alignment vertical="center" wrapText="1"/>
      <protection locked="0"/>
    </xf>
    <xf numFmtId="0" fontId="43" fillId="0" borderId="31" xfId="2" applyFont="1" applyBorder="1" applyAlignment="1">
      <alignment horizontal="center" vertical="center" wrapText="1"/>
      <protection locked="0"/>
    </xf>
    <xf numFmtId="0" fontId="43" fillId="0" borderId="32" xfId="2" applyFont="1" applyBorder="1" applyAlignment="1">
      <alignment horizontal="center" vertical="center" wrapText="1"/>
      <protection locked="0"/>
    </xf>
    <xf numFmtId="0" fontId="42" fillId="0" borderId="0" xfId="2" applyAlignment="1">
      <alignment horizontal="center" vertical="center"/>
      <protection locked="0"/>
    </xf>
    <xf numFmtId="0" fontId="43" fillId="0" borderId="31" xfId="2" applyFont="1" applyBorder="1" applyAlignment="1">
      <alignment vertical="center" wrapText="1"/>
      <protection locked="0"/>
    </xf>
    <xf numFmtId="0" fontId="43" fillId="0" borderId="32" xfId="2" applyFont="1" applyBorder="1" applyAlignment="1">
      <alignment vertical="center" wrapText="1"/>
      <protection locked="0"/>
    </xf>
    <xf numFmtId="0" fontId="45" fillId="0" borderId="0" xfId="2" applyFont="1" applyBorder="1" applyAlignment="1">
      <alignment horizontal="left" vertical="center" wrapText="1"/>
      <protection locked="0"/>
    </xf>
    <xf numFmtId="0" fontId="46" fillId="0" borderId="31" xfId="2" applyFont="1" applyBorder="1" applyAlignment="1">
      <alignment vertical="center" wrapText="1"/>
      <protection locked="0"/>
    </xf>
    <xf numFmtId="0" fontId="46" fillId="0" borderId="0" xfId="2" applyFont="1" applyBorder="1" applyAlignment="1">
      <alignment horizontal="left" vertical="center" wrapText="1"/>
      <protection locked="0"/>
    </xf>
    <xf numFmtId="0" fontId="46" fillId="0" borderId="0" xfId="2" applyFont="1" applyBorder="1" applyAlignment="1">
      <alignment vertical="center" wrapText="1"/>
      <protection locked="0"/>
    </xf>
    <xf numFmtId="0" fontId="46" fillId="0" borderId="0" xfId="2" applyFont="1" applyBorder="1" applyAlignment="1">
      <alignment vertical="center"/>
      <protection locked="0"/>
    </xf>
    <xf numFmtId="0" fontId="46" fillId="0" borderId="0" xfId="2" applyFont="1" applyBorder="1" applyAlignment="1">
      <alignment horizontal="left" vertical="center"/>
      <protection locked="0"/>
    </xf>
    <xf numFmtId="49" fontId="46" fillId="0" borderId="0" xfId="2" applyNumberFormat="1" applyFont="1" applyBorder="1" applyAlignment="1">
      <alignment vertical="center" wrapText="1"/>
      <protection locked="0"/>
    </xf>
    <xf numFmtId="0" fontId="43" fillId="0" borderId="33" xfId="2" applyFont="1" applyBorder="1" applyAlignment="1">
      <alignment vertical="center" wrapText="1"/>
      <protection locked="0"/>
    </xf>
    <xf numFmtId="0" fontId="49" fillId="0" borderId="34" xfId="2" applyFont="1" applyBorder="1" applyAlignment="1">
      <alignment vertical="center" wrapText="1"/>
      <protection locked="0"/>
    </xf>
    <xf numFmtId="0" fontId="43" fillId="0" borderId="35" xfId="2" applyFont="1" applyBorder="1" applyAlignment="1">
      <alignment vertical="center" wrapText="1"/>
      <protection locked="0"/>
    </xf>
    <xf numFmtId="0" fontId="43" fillId="0" borderId="0" xfId="2" applyFont="1" applyBorder="1" applyAlignment="1">
      <alignment vertical="top"/>
      <protection locked="0"/>
    </xf>
    <xf numFmtId="0" fontId="43" fillId="0" borderId="0" xfId="2" applyFont="1" applyAlignment="1">
      <alignment vertical="top"/>
      <protection locked="0"/>
    </xf>
    <xf numFmtId="0" fontId="43" fillId="0" borderId="28" xfId="2" applyFont="1" applyBorder="1" applyAlignment="1">
      <alignment horizontal="left" vertical="center"/>
      <protection locked="0"/>
    </xf>
    <xf numFmtId="0" fontId="43" fillId="0" borderId="29" xfId="2" applyFont="1" applyBorder="1" applyAlignment="1">
      <alignment horizontal="left" vertical="center"/>
      <protection locked="0"/>
    </xf>
    <xf numFmtId="0" fontId="43" fillId="0" borderId="30" xfId="2" applyFont="1" applyBorder="1" applyAlignment="1">
      <alignment horizontal="left" vertical="center"/>
      <protection locked="0"/>
    </xf>
    <xf numFmtId="0" fontId="43" fillId="0" borderId="31" xfId="2" applyFont="1" applyBorder="1" applyAlignment="1">
      <alignment horizontal="left" vertical="center"/>
      <protection locked="0"/>
    </xf>
    <xf numFmtId="0" fontId="43" fillId="0" borderId="32" xfId="2" applyFont="1" applyBorder="1" applyAlignment="1">
      <alignment horizontal="left" vertical="center"/>
      <protection locked="0"/>
    </xf>
    <xf numFmtId="0" fontId="45" fillId="0" borderId="0" xfId="2" applyFont="1" applyBorder="1" applyAlignment="1">
      <alignment horizontal="left" vertical="center"/>
      <protection locked="0"/>
    </xf>
    <xf numFmtId="0" fontId="50" fillId="0" borderId="0" xfId="2" applyFont="1" applyAlignment="1">
      <alignment horizontal="left" vertical="center"/>
      <protection locked="0"/>
    </xf>
    <xf numFmtId="0" fontId="45" fillId="0" borderId="34" xfId="2" applyFont="1" applyBorder="1" applyAlignment="1">
      <alignment horizontal="left" vertical="center"/>
      <protection locked="0"/>
    </xf>
    <xf numFmtId="0" fontId="45" fillId="0" borderId="34" xfId="2" applyFont="1" applyBorder="1" applyAlignment="1">
      <alignment horizontal="center" vertical="center"/>
      <protection locked="0"/>
    </xf>
    <xf numFmtId="0" fontId="50" fillId="0" borderId="34" xfId="2" applyFont="1" applyBorder="1" applyAlignment="1">
      <alignment horizontal="left" vertical="center"/>
      <protection locked="0"/>
    </xf>
    <xf numFmtId="0" fontId="48" fillId="0" borderId="0" xfId="2" applyFont="1" applyBorder="1" applyAlignment="1">
      <alignment horizontal="left" vertical="center"/>
      <protection locked="0"/>
    </xf>
    <xf numFmtId="0" fontId="46" fillId="0" borderId="0" xfId="2" applyFont="1" applyAlignment="1">
      <alignment horizontal="left" vertical="center"/>
      <protection locked="0"/>
    </xf>
    <xf numFmtId="0" fontId="46" fillId="0" borderId="0" xfId="2" applyFont="1" applyBorder="1" applyAlignment="1">
      <alignment horizontal="center" vertical="center"/>
      <protection locked="0"/>
    </xf>
    <xf numFmtId="0" fontId="46" fillId="0" borderId="31" xfId="2" applyFont="1" applyBorder="1" applyAlignment="1">
      <alignment horizontal="left" vertical="center"/>
      <protection locked="0"/>
    </xf>
    <xf numFmtId="0" fontId="46" fillId="0" borderId="0" xfId="2" applyFont="1" applyFill="1" applyBorder="1" applyAlignment="1">
      <alignment horizontal="left" vertical="center"/>
      <protection locked="0"/>
    </xf>
    <xf numFmtId="0" fontId="46" fillId="0" borderId="0" xfId="2" applyFont="1" applyFill="1" applyBorder="1" applyAlignment="1">
      <alignment horizontal="center" vertical="center"/>
      <protection locked="0"/>
    </xf>
    <xf numFmtId="0" fontId="43" fillId="0" borderId="33" xfId="2" applyFont="1" applyBorder="1" applyAlignment="1">
      <alignment horizontal="left" vertical="center"/>
      <protection locked="0"/>
    </xf>
    <xf numFmtId="0" fontId="49" fillId="0" borderId="34" xfId="2" applyFont="1" applyBorder="1" applyAlignment="1">
      <alignment horizontal="left" vertical="center"/>
      <protection locked="0"/>
    </xf>
    <xf numFmtId="0" fontId="43" fillId="0" borderId="35" xfId="2" applyFont="1" applyBorder="1" applyAlignment="1">
      <alignment horizontal="left" vertical="center"/>
      <protection locked="0"/>
    </xf>
    <xf numFmtId="0" fontId="43" fillId="0" borderId="0" xfId="2" applyFont="1" applyBorder="1" applyAlignment="1">
      <alignment horizontal="left" vertical="center"/>
      <protection locked="0"/>
    </xf>
    <xf numFmtId="0" fontId="49" fillId="0" borderId="0" xfId="2" applyFont="1" applyBorder="1" applyAlignment="1">
      <alignment horizontal="left" vertical="center"/>
      <protection locked="0"/>
    </xf>
    <xf numFmtId="0" fontId="50" fillId="0" borderId="0" xfId="2" applyFont="1" applyBorder="1" applyAlignment="1">
      <alignment horizontal="left" vertical="center"/>
      <protection locked="0"/>
    </xf>
    <xf numFmtId="0" fontId="46" fillId="0" borderId="34" xfId="2" applyFont="1" applyBorder="1" applyAlignment="1">
      <alignment horizontal="left" vertical="center"/>
      <protection locked="0"/>
    </xf>
    <xf numFmtId="0" fontId="43" fillId="0" borderId="0" xfId="2" applyFont="1" applyBorder="1" applyAlignment="1">
      <alignment horizontal="left" vertical="center" wrapText="1"/>
      <protection locked="0"/>
    </xf>
    <xf numFmtId="0" fontId="46" fillId="0" borderId="0" xfId="2" applyFont="1" applyBorder="1" applyAlignment="1">
      <alignment horizontal="center" vertical="center" wrapText="1"/>
      <protection locked="0"/>
    </xf>
    <xf numFmtId="0" fontId="43" fillId="0" borderId="28" xfId="2" applyFont="1" applyBorder="1" applyAlignment="1">
      <alignment horizontal="left" vertical="center" wrapText="1"/>
      <protection locked="0"/>
    </xf>
    <xf numFmtId="0" fontId="43" fillId="0" borderId="29" xfId="2" applyFont="1" applyBorder="1" applyAlignment="1">
      <alignment horizontal="left" vertical="center" wrapText="1"/>
      <protection locked="0"/>
    </xf>
    <xf numFmtId="0" fontId="43" fillId="0" borderId="30" xfId="2" applyFont="1" applyBorder="1" applyAlignment="1">
      <alignment horizontal="left" vertical="center" wrapText="1"/>
      <protection locked="0"/>
    </xf>
    <xf numFmtId="0" fontId="43" fillId="0" borderId="31" xfId="2" applyFont="1" applyBorder="1" applyAlignment="1">
      <alignment horizontal="left" vertical="center" wrapText="1"/>
      <protection locked="0"/>
    </xf>
    <xf numFmtId="0" fontId="43" fillId="0" borderId="32" xfId="2" applyFont="1" applyBorder="1" applyAlignment="1">
      <alignment horizontal="left" vertical="center" wrapText="1"/>
      <protection locked="0"/>
    </xf>
    <xf numFmtId="0" fontId="50" fillId="0" borderId="31" xfId="2" applyFont="1" applyBorder="1" applyAlignment="1">
      <alignment horizontal="left" vertical="center" wrapText="1"/>
      <protection locked="0"/>
    </xf>
    <xf numFmtId="0" fontId="50" fillId="0" borderId="32" xfId="2" applyFont="1" applyBorder="1" applyAlignment="1">
      <alignment horizontal="left" vertical="center" wrapText="1"/>
      <protection locked="0"/>
    </xf>
    <xf numFmtId="0" fontId="46" fillId="0" borderId="31" xfId="2" applyFont="1" applyBorder="1" applyAlignment="1">
      <alignment horizontal="left" vertical="center" wrapText="1"/>
      <protection locked="0"/>
    </xf>
    <xf numFmtId="0" fontId="46" fillId="0" borderId="32" xfId="2" applyFont="1" applyBorder="1" applyAlignment="1">
      <alignment horizontal="left" vertical="center" wrapText="1"/>
      <protection locked="0"/>
    </xf>
    <xf numFmtId="0" fontId="46" fillId="0" borderId="32" xfId="2" applyFont="1" applyBorder="1" applyAlignment="1">
      <alignment horizontal="left" vertical="center"/>
      <protection locked="0"/>
    </xf>
    <xf numFmtId="0" fontId="46" fillId="0" borderId="33" xfId="2" applyFont="1" applyBorder="1" applyAlignment="1">
      <alignment horizontal="left" vertical="center" wrapText="1"/>
      <protection locked="0"/>
    </xf>
    <xf numFmtId="0" fontId="46" fillId="0" borderId="34" xfId="2" applyFont="1" applyBorder="1" applyAlignment="1">
      <alignment horizontal="left" vertical="center" wrapText="1"/>
      <protection locked="0"/>
    </xf>
    <xf numFmtId="0" fontId="46" fillId="0" borderId="35" xfId="2" applyFont="1" applyBorder="1" applyAlignment="1">
      <alignment horizontal="left" vertical="center" wrapText="1"/>
      <protection locked="0"/>
    </xf>
    <xf numFmtId="0" fontId="46" fillId="0" borderId="0" xfId="2" applyFont="1" applyBorder="1" applyAlignment="1">
      <alignment horizontal="left" vertical="top"/>
      <protection locked="0"/>
    </xf>
    <xf numFmtId="0" fontId="46" fillId="0" borderId="0" xfId="2" applyFont="1" applyBorder="1" applyAlignment="1">
      <alignment horizontal="center" vertical="top"/>
      <protection locked="0"/>
    </xf>
    <xf numFmtId="0" fontId="46" fillId="0" borderId="33" xfId="2" applyFont="1" applyBorder="1" applyAlignment="1">
      <alignment horizontal="left" vertical="center"/>
      <protection locked="0"/>
    </xf>
    <xf numFmtId="0" fontId="46" fillId="0" borderId="35" xfId="2" applyFont="1" applyBorder="1" applyAlignment="1">
      <alignment horizontal="left" vertical="center"/>
      <protection locked="0"/>
    </xf>
    <xf numFmtId="0" fontId="50" fillId="0" borderId="0" xfId="2" applyFont="1" applyAlignment="1">
      <alignment vertical="center"/>
      <protection locked="0"/>
    </xf>
    <xf numFmtId="0" fontId="45" fillId="0" borderId="0" xfId="2" applyFont="1" applyBorder="1" applyAlignment="1">
      <alignment vertical="center"/>
      <protection locked="0"/>
    </xf>
    <xf numFmtId="0" fontId="50" fillId="0" borderId="34" xfId="2" applyFont="1" applyBorder="1" applyAlignment="1">
      <alignment vertical="center"/>
      <protection locked="0"/>
    </xf>
    <xf numFmtId="0" fontId="45" fillId="0" borderId="34" xfId="2" applyFont="1" applyBorder="1" applyAlignment="1">
      <alignment vertical="center"/>
      <protection locked="0"/>
    </xf>
    <xf numFmtId="0" fontId="42" fillId="0" borderId="0" xfId="2" applyBorder="1" applyAlignment="1">
      <alignment vertical="top"/>
      <protection locked="0"/>
    </xf>
    <xf numFmtId="49" fontId="46" fillId="0" borderId="0" xfId="2" applyNumberFormat="1" applyFont="1" applyBorder="1" applyAlignment="1">
      <alignment horizontal="left" vertical="center"/>
      <protection locked="0"/>
    </xf>
    <xf numFmtId="0" fontId="42" fillId="0" borderId="34" xfId="2" applyBorder="1" applyAlignment="1">
      <alignment vertical="top"/>
      <protection locked="0"/>
    </xf>
    <xf numFmtId="0" fontId="45" fillId="0" borderId="34" xfId="2" applyFont="1" applyBorder="1" applyAlignment="1">
      <alignment horizontal="left"/>
      <protection locked="0"/>
    </xf>
    <xf numFmtId="0" fontId="50" fillId="0" borderId="34" xfId="2" applyFont="1" applyBorder="1" applyAlignment="1">
      <protection locked="0"/>
    </xf>
    <xf numFmtId="0" fontId="43" fillId="0" borderId="31" xfId="2" applyFont="1" applyBorder="1" applyAlignment="1">
      <alignment vertical="top"/>
      <protection locked="0"/>
    </xf>
    <xf numFmtId="0" fontId="43" fillId="0" borderId="32" xfId="2" applyFont="1" applyBorder="1" applyAlignment="1">
      <alignment vertical="top"/>
      <protection locked="0"/>
    </xf>
    <xf numFmtId="0" fontId="43" fillId="0" borderId="0" xfId="2" applyFont="1" applyBorder="1" applyAlignment="1">
      <alignment horizontal="center" vertical="center"/>
      <protection locked="0"/>
    </xf>
    <xf numFmtId="0" fontId="43" fillId="0" borderId="0" xfId="2" applyFont="1" applyBorder="1" applyAlignment="1">
      <alignment horizontal="left" vertical="top"/>
      <protection locked="0"/>
    </xf>
    <xf numFmtId="0" fontId="43" fillId="0" borderId="33" xfId="2" applyFont="1" applyBorder="1" applyAlignment="1">
      <alignment vertical="top"/>
      <protection locked="0"/>
    </xf>
    <xf numFmtId="0" fontId="43" fillId="0" borderId="34" xfId="2" applyFont="1" applyBorder="1" applyAlignment="1">
      <alignment vertical="top"/>
      <protection locked="0"/>
    </xf>
    <xf numFmtId="0" fontId="43" fillId="0" borderId="35" xfId="2" applyFont="1" applyBorder="1" applyAlignment="1">
      <alignment vertical="top"/>
      <protection locked="0"/>
    </xf>
    <xf numFmtId="0" fontId="23" fillId="0" borderId="0" xfId="0" applyFont="1" applyAlignment="1" applyProtection="1">
      <alignment horizontal="left" vertical="center" wrapText="1"/>
    </xf>
    <xf numFmtId="0" fontId="24" fillId="0" borderId="0" xfId="0" applyFont="1" applyAlignment="1" applyProtection="1">
      <alignment vertical="center"/>
    </xf>
    <xf numFmtId="4" fontId="7" fillId="0" borderId="0" xfId="0" applyNumberFormat="1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4" fontId="21" fillId="0" borderId="0" xfId="0" applyNumberFormat="1" applyFont="1" applyAlignment="1" applyProtection="1">
      <alignment horizontal="right" vertical="center"/>
    </xf>
    <xf numFmtId="4" fontId="21" fillId="0" borderId="0" xfId="0" applyNumberFormat="1" applyFont="1" applyAlignment="1" applyProtection="1">
      <alignment vertical="center"/>
    </xf>
    <xf numFmtId="0" fontId="0" fillId="0" borderId="0" xfId="0"/>
    <xf numFmtId="4" fontId="24" fillId="0" borderId="0" xfId="0" applyNumberFormat="1" applyFont="1" applyAlignment="1" applyProtection="1">
      <alignment horizontal="right" vertical="center"/>
    </xf>
    <xf numFmtId="0" fontId="2" fillId="4" borderId="8" xfId="0" applyFont="1" applyFill="1" applyBorder="1" applyAlignment="1" applyProtection="1">
      <alignment horizontal="center" vertical="center"/>
    </xf>
    <xf numFmtId="0" fontId="0" fillId="4" borderId="9" xfId="0" applyFont="1" applyFill="1" applyBorder="1" applyAlignment="1" applyProtection="1">
      <alignment vertical="center"/>
    </xf>
    <xf numFmtId="0" fontId="2" fillId="4" borderId="9" xfId="0" applyFont="1" applyFill="1" applyBorder="1" applyAlignment="1" applyProtection="1">
      <alignment horizontal="center" vertical="center"/>
    </xf>
    <xf numFmtId="0" fontId="2" fillId="4" borderId="9" xfId="0" applyFont="1" applyFill="1" applyBorder="1" applyAlignment="1" applyProtection="1">
      <alignment horizontal="right"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0" fillId="0" borderId="21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4" fontId="17" fillId="0" borderId="0" xfId="0" applyNumberFormat="1" applyFont="1" applyBorder="1" applyAlignment="1" applyProtection="1">
      <alignment vertical="center"/>
    </xf>
    <xf numFmtId="0" fontId="3" fillId="4" borderId="9" xfId="0" applyFont="1" applyFill="1" applyBorder="1" applyAlignment="1" applyProtection="1">
      <alignment horizontal="left" vertical="center"/>
    </xf>
    <xf numFmtId="4" fontId="3" fillId="4" borderId="9" xfId="0" applyNumberFormat="1" applyFont="1" applyFill="1" applyBorder="1" applyAlignment="1" applyProtection="1">
      <alignment vertical="center"/>
    </xf>
    <xf numFmtId="0" fontId="0" fillId="4" borderId="17" xfId="0" applyFont="1" applyFill="1" applyBorder="1" applyAlignment="1" applyProtection="1">
      <alignment vertical="center"/>
    </xf>
    <xf numFmtId="0" fontId="17" fillId="0" borderId="0" xfId="0" applyFont="1" applyAlignment="1">
      <alignment horizontal="left" vertical="top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Border="1" applyProtection="1"/>
    <xf numFmtId="0" fontId="3" fillId="0" borderId="0" xfId="0" applyFont="1" applyBorder="1" applyAlignment="1" applyProtection="1">
      <alignment horizontal="left" vertical="top" wrapText="1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 wrapText="1"/>
    </xf>
    <xf numFmtId="4" fontId="18" fillId="0" borderId="7" xfId="0" applyNumberFormat="1" applyFont="1" applyBorder="1" applyAlignment="1" applyProtection="1">
      <alignment vertical="center"/>
    </xf>
    <xf numFmtId="0" fontId="0" fillId="0" borderId="7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6" fillId="0" borderId="0" xfId="0" applyFont="1" applyAlignment="1" applyProtection="1">
      <alignment horizontal="left" vertical="center" wrapText="1"/>
    </xf>
    <xf numFmtId="0" fontId="41" fillId="2" borderId="0" xfId="1" applyFont="1" applyFill="1" applyAlignment="1">
      <alignment vertical="center"/>
    </xf>
    <xf numFmtId="0" fontId="16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 wrapText="1"/>
    </xf>
    <xf numFmtId="0" fontId="46" fillId="0" borderId="0" xfId="2" applyFont="1" applyBorder="1" applyAlignment="1">
      <alignment horizontal="left" vertical="top"/>
      <protection locked="0"/>
    </xf>
    <xf numFmtId="0" fontId="46" fillId="0" borderId="0" xfId="2" applyFont="1" applyBorder="1" applyAlignment="1">
      <alignment horizontal="left" vertical="center"/>
      <protection locked="0"/>
    </xf>
    <xf numFmtId="0" fontId="44" fillId="0" borderId="0" xfId="2" applyFont="1" applyBorder="1" applyAlignment="1">
      <alignment horizontal="center" vertical="center"/>
      <protection locked="0"/>
    </xf>
    <xf numFmtId="0" fontId="44" fillId="0" borderId="0" xfId="2" applyFont="1" applyBorder="1" applyAlignment="1">
      <alignment horizontal="center" vertical="center" wrapText="1"/>
      <protection locked="0"/>
    </xf>
    <xf numFmtId="0" fontId="45" fillId="0" borderId="34" xfId="2" applyFont="1" applyBorder="1" applyAlignment="1">
      <alignment horizontal="left"/>
      <protection locked="0"/>
    </xf>
    <xf numFmtId="49" fontId="46" fillId="0" borderId="0" xfId="2" applyNumberFormat="1" applyFont="1" applyBorder="1" applyAlignment="1">
      <alignment horizontal="left" vertical="center" wrapText="1"/>
      <protection locked="0"/>
    </xf>
    <xf numFmtId="0" fontId="46" fillId="0" borderId="0" xfId="2" applyFont="1" applyBorder="1" applyAlignment="1">
      <alignment horizontal="left" vertical="center" wrapText="1"/>
      <protection locked="0"/>
    </xf>
    <xf numFmtId="0" fontId="45" fillId="0" borderId="34" xfId="2" applyFont="1" applyBorder="1" applyAlignment="1">
      <alignment horizontal="left" wrapText="1"/>
      <protection locked="0"/>
    </xf>
  </cellXfs>
  <cellStyles count="3">
    <cellStyle name="Hypertextový odkaz" xfId="1" builtinId="8"/>
    <cellStyle name="normální" xfId="0" builtinId="0" customBuiltin="1"/>
    <cellStyle name="Normální 2" xfId="2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E7B83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1B73F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2DFCF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EA55E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2E1DF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5D350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6DA83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7A0F4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34792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FE822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35260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9BB63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8DAE0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8F680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CB17E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DA4F4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97485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06513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985DE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8B4BF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EE571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C4FCF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ECD10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752B3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15B22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CDCD3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025" name="Obrázek 1" descr="C:\KROSplusData\System\Temp\radE7B83.tmp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0" y="0"/>
          <a:ext cx="2667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0241" name="Obrázek 1" descr="C:\KROSplusData\System\Temp\rad1B73F.tmp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1265" name="Obrázek 1" descr="C:\KROSplusData\System\Temp\rad2DFCF.tmp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2289" name="Obrázek 1" descr="C:\KROSplusData\System\Temp\radEA55E.tmp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3313" name="Obrázek 1" descr="C:\KROSplusData\System\Temp\rad2E1DF.tmp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4337" name="Obrázek 1" descr="C:\KROSplusData\System\Temp\rad5D350.tmp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5361" name="Obrázek 1" descr="C:\KROSplusData\System\Temp\rad6DA83.tmp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6385" name="Obrázek 1" descr="C:\KROSplusData\System\Temp\rad7A0F4.tmp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7409" name="Obrázek 1" descr="C:\KROSplusData\System\Temp\rad34792.tmp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8433" name="Obrázek 1" descr="C:\KROSplusData\System\Temp\radFE822.tmp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9457" name="Obrázek 1" descr="C:\KROSplusData\System\Temp\rad35260.tmp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049" name="Obrázek 1" descr="C:\KROSplusData\System\Temp\rad9BB63.tmp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0481" name="Obrázek 1" descr="C:\KROSplusData\System\Temp\rad8DAE0.tmp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1505" name="Obrázek 1" descr="C:\KROSplusData\System\Temp\rad8F680.tmp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2529" name="Obrázek 1" descr="C:\KROSplusData\System\Temp\radCB17E.tmp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3553" name="Obrázek 1" descr="C:\KROSplusData\System\Temp\radDA4F4.tmp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4577" name="Obrázek 1" descr="C:\KROSplusData\System\Temp\rad97485.tmp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5601" name="Obrázek 1" descr="C:\KROSplusData\System\Temp\rad06513.tmp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6625" name="Obrázek 1" descr="C:\KROSplusData\System\Temp\rad985DE.tmp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3073" name="Obrázek 1" descr="C:\KROSplusData\System\Temp\rad8B4BF.tmp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4097" name="Obrázek 1" descr="C:\KROSplusData\System\Temp\radEE571.tmp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5121" name="Obrázek 1" descr="C:\KROSplusData\System\Temp\radC4FCF.tmp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6145" name="Obrázek 1" descr="C:\KROSplusData\System\Temp\radECD10.tmp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7169" name="Obrázek 1" descr="C:\KROSplusData\System\Temp\rad752B3.tmp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8193" name="Obrázek 1" descr="C:\KROSplusData\System\Temp\rad15B22.tmp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9217" name="Obrázek 1" descr="C:\KROSplusData\System\Temp\radCDCD3.tmp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83"/>
  <sheetViews>
    <sheetView showGridLines="0" tabSelected="1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customWidth="1"/>
    <col min="44" max="44" width="13.6640625" customWidth="1"/>
    <col min="45" max="47" width="25.832031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91" width="9.33203125" hidden="1" customWidth="1"/>
  </cols>
  <sheetData>
    <row r="1" spans="1:74" ht="21.4" customHeight="1">
      <c r="A1" s="278" t="s">
        <v>1873</v>
      </c>
      <c r="B1" s="279"/>
      <c r="C1" s="279"/>
      <c r="D1" s="280" t="s">
        <v>1874</v>
      </c>
      <c r="E1" s="279"/>
      <c r="F1" s="279"/>
      <c r="G1" s="279"/>
      <c r="H1" s="279"/>
      <c r="I1" s="279"/>
      <c r="J1" s="279"/>
      <c r="K1" s="281" t="s">
        <v>640</v>
      </c>
      <c r="L1" s="281"/>
      <c r="M1" s="281"/>
      <c r="N1" s="281"/>
      <c r="O1" s="281"/>
      <c r="P1" s="281"/>
      <c r="Q1" s="281"/>
      <c r="R1" s="281"/>
      <c r="S1" s="281"/>
      <c r="T1" s="279"/>
      <c r="U1" s="279"/>
      <c r="V1" s="279"/>
      <c r="W1" s="281" t="s">
        <v>641</v>
      </c>
      <c r="X1" s="281"/>
      <c r="Y1" s="281"/>
      <c r="Z1" s="281"/>
      <c r="AA1" s="281"/>
      <c r="AB1" s="281"/>
      <c r="AC1" s="281"/>
      <c r="AD1" s="281"/>
      <c r="AE1" s="281"/>
      <c r="AF1" s="281"/>
      <c r="AG1" s="281"/>
      <c r="AH1" s="281"/>
      <c r="AI1" s="273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5" t="s">
        <v>1875</v>
      </c>
      <c r="BB1" s="15" t="s">
        <v>1876</v>
      </c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T1" s="17" t="s">
        <v>1877</v>
      </c>
      <c r="BU1" s="17" t="s">
        <v>1877</v>
      </c>
      <c r="BV1" s="17" t="s">
        <v>1878</v>
      </c>
    </row>
    <row r="2" spans="1:74" ht="36.950000000000003" customHeight="1">
      <c r="AR2" s="370"/>
      <c r="AS2" s="370"/>
      <c r="AT2" s="370"/>
      <c r="AU2" s="370"/>
      <c r="AV2" s="370"/>
      <c r="AW2" s="370"/>
      <c r="AX2" s="370"/>
      <c r="AY2" s="370"/>
      <c r="AZ2" s="370"/>
      <c r="BA2" s="370"/>
      <c r="BB2" s="370"/>
      <c r="BC2" s="370"/>
      <c r="BD2" s="370"/>
      <c r="BE2" s="370"/>
      <c r="BS2" s="18" t="s">
        <v>1879</v>
      </c>
      <c r="BT2" s="18" t="s">
        <v>1880</v>
      </c>
    </row>
    <row r="3" spans="1:74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  <c r="BS3" s="18" t="s">
        <v>1879</v>
      </c>
      <c r="BT3" s="18" t="s">
        <v>1881</v>
      </c>
    </row>
    <row r="4" spans="1:74" ht="36.950000000000003" customHeight="1">
      <c r="B4" s="22"/>
      <c r="C4" s="23"/>
      <c r="D4" s="24" t="s">
        <v>1882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5"/>
      <c r="AS4" s="26" t="s">
        <v>1883</v>
      </c>
      <c r="BE4" s="27" t="s">
        <v>1884</v>
      </c>
      <c r="BS4" s="18" t="s">
        <v>1885</v>
      </c>
    </row>
    <row r="5" spans="1:74" ht="14.45" customHeight="1">
      <c r="B5" s="22"/>
      <c r="C5" s="23"/>
      <c r="D5" s="28" t="s">
        <v>1886</v>
      </c>
      <c r="E5" s="23"/>
      <c r="F5" s="23"/>
      <c r="G5" s="23"/>
      <c r="H5" s="23"/>
      <c r="I5" s="23"/>
      <c r="J5" s="23"/>
      <c r="K5" s="396" t="s">
        <v>1887</v>
      </c>
      <c r="L5" s="397"/>
      <c r="M5" s="397"/>
      <c r="N5" s="397"/>
      <c r="O5" s="397"/>
      <c r="P5" s="397"/>
      <c r="Q5" s="397"/>
      <c r="R5" s="397"/>
      <c r="S5" s="397"/>
      <c r="T5" s="397"/>
      <c r="U5" s="397"/>
      <c r="V5" s="397"/>
      <c r="W5" s="397"/>
      <c r="X5" s="397"/>
      <c r="Y5" s="397"/>
      <c r="Z5" s="397"/>
      <c r="AA5" s="397"/>
      <c r="AB5" s="397"/>
      <c r="AC5" s="397"/>
      <c r="AD5" s="397"/>
      <c r="AE5" s="397"/>
      <c r="AF5" s="397"/>
      <c r="AG5" s="397"/>
      <c r="AH5" s="397"/>
      <c r="AI5" s="397"/>
      <c r="AJ5" s="397"/>
      <c r="AK5" s="397"/>
      <c r="AL5" s="397"/>
      <c r="AM5" s="397"/>
      <c r="AN5" s="397"/>
      <c r="AO5" s="397"/>
      <c r="AP5" s="23"/>
      <c r="AQ5" s="25"/>
      <c r="BE5" s="393" t="s">
        <v>1888</v>
      </c>
      <c r="BS5" s="18" t="s">
        <v>1879</v>
      </c>
    </row>
    <row r="6" spans="1:74" ht="36.950000000000003" customHeight="1">
      <c r="B6" s="22"/>
      <c r="C6" s="23"/>
      <c r="D6" s="30" t="s">
        <v>1889</v>
      </c>
      <c r="E6" s="23"/>
      <c r="F6" s="23"/>
      <c r="G6" s="23"/>
      <c r="H6" s="23"/>
      <c r="I6" s="23"/>
      <c r="J6" s="23"/>
      <c r="K6" s="398" t="s">
        <v>1890</v>
      </c>
      <c r="L6" s="397"/>
      <c r="M6" s="397"/>
      <c r="N6" s="397"/>
      <c r="O6" s="397"/>
      <c r="P6" s="397"/>
      <c r="Q6" s="397"/>
      <c r="R6" s="397"/>
      <c r="S6" s="397"/>
      <c r="T6" s="397"/>
      <c r="U6" s="397"/>
      <c r="V6" s="397"/>
      <c r="W6" s="397"/>
      <c r="X6" s="397"/>
      <c r="Y6" s="397"/>
      <c r="Z6" s="397"/>
      <c r="AA6" s="397"/>
      <c r="AB6" s="397"/>
      <c r="AC6" s="397"/>
      <c r="AD6" s="397"/>
      <c r="AE6" s="397"/>
      <c r="AF6" s="397"/>
      <c r="AG6" s="397"/>
      <c r="AH6" s="397"/>
      <c r="AI6" s="397"/>
      <c r="AJ6" s="397"/>
      <c r="AK6" s="397"/>
      <c r="AL6" s="397"/>
      <c r="AM6" s="397"/>
      <c r="AN6" s="397"/>
      <c r="AO6" s="397"/>
      <c r="AP6" s="23"/>
      <c r="AQ6" s="25"/>
      <c r="BE6" s="370"/>
      <c r="BS6" s="18" t="s">
        <v>1891</v>
      </c>
    </row>
    <row r="7" spans="1:74" ht="14.45" customHeight="1">
      <c r="B7" s="22"/>
      <c r="C7" s="23"/>
      <c r="D7" s="31" t="s">
        <v>1892</v>
      </c>
      <c r="E7" s="23"/>
      <c r="F7" s="23"/>
      <c r="G7" s="23"/>
      <c r="H7" s="23"/>
      <c r="I7" s="23"/>
      <c r="J7" s="23"/>
      <c r="K7" s="29" t="s">
        <v>1893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1" t="s">
        <v>1894</v>
      </c>
      <c r="AL7" s="23"/>
      <c r="AM7" s="23"/>
      <c r="AN7" s="29" t="s">
        <v>1893</v>
      </c>
      <c r="AO7" s="23"/>
      <c r="AP7" s="23"/>
      <c r="AQ7" s="25"/>
      <c r="BE7" s="370"/>
      <c r="BS7" s="18" t="s">
        <v>1895</v>
      </c>
    </row>
    <row r="8" spans="1:74" ht="14.45" customHeight="1">
      <c r="B8" s="22"/>
      <c r="C8" s="23"/>
      <c r="D8" s="31" t="s">
        <v>1896</v>
      </c>
      <c r="E8" s="23"/>
      <c r="F8" s="23"/>
      <c r="G8" s="23"/>
      <c r="H8" s="23"/>
      <c r="I8" s="23"/>
      <c r="J8" s="23"/>
      <c r="K8" s="29" t="s">
        <v>1897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1" t="s">
        <v>1898</v>
      </c>
      <c r="AL8" s="23"/>
      <c r="AM8" s="23"/>
      <c r="AN8" s="32" t="s">
        <v>1899</v>
      </c>
      <c r="AO8" s="23"/>
      <c r="AP8" s="23"/>
      <c r="AQ8" s="25"/>
      <c r="BE8" s="370"/>
      <c r="BS8" s="18" t="s">
        <v>1900</v>
      </c>
    </row>
    <row r="9" spans="1:74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5"/>
      <c r="BE9" s="370"/>
      <c r="BS9" s="18" t="s">
        <v>1895</v>
      </c>
    </row>
    <row r="10" spans="1:74" ht="14.45" customHeight="1">
      <c r="B10" s="22"/>
      <c r="C10" s="23"/>
      <c r="D10" s="31" t="s">
        <v>1901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1" t="s">
        <v>1902</v>
      </c>
      <c r="AL10" s="23"/>
      <c r="AM10" s="23"/>
      <c r="AN10" s="29" t="s">
        <v>1893</v>
      </c>
      <c r="AO10" s="23"/>
      <c r="AP10" s="23"/>
      <c r="AQ10" s="25"/>
      <c r="BE10" s="370"/>
      <c r="BS10" s="18" t="s">
        <v>1891</v>
      </c>
    </row>
    <row r="11" spans="1:74" ht="18.399999999999999" customHeight="1">
      <c r="B11" s="22"/>
      <c r="C11" s="23"/>
      <c r="D11" s="23"/>
      <c r="E11" s="29" t="s">
        <v>1903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1" t="s">
        <v>1904</v>
      </c>
      <c r="AL11" s="23"/>
      <c r="AM11" s="23"/>
      <c r="AN11" s="29" t="s">
        <v>1893</v>
      </c>
      <c r="AO11" s="23"/>
      <c r="AP11" s="23"/>
      <c r="AQ11" s="25"/>
      <c r="BE11" s="370"/>
      <c r="BS11" s="18" t="s">
        <v>1891</v>
      </c>
    </row>
    <row r="12" spans="1:74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5"/>
      <c r="BE12" s="370"/>
      <c r="BS12" s="18" t="s">
        <v>1891</v>
      </c>
    </row>
    <row r="13" spans="1:74" ht="14.45" customHeight="1">
      <c r="B13" s="22"/>
      <c r="C13" s="23"/>
      <c r="D13" s="31" t="s">
        <v>1905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1" t="s">
        <v>1902</v>
      </c>
      <c r="AL13" s="23"/>
      <c r="AM13" s="23"/>
      <c r="AN13" s="33" t="s">
        <v>1906</v>
      </c>
      <c r="AO13" s="23"/>
      <c r="AP13" s="23"/>
      <c r="AQ13" s="25"/>
      <c r="BE13" s="370"/>
      <c r="BS13" s="18" t="s">
        <v>1891</v>
      </c>
    </row>
    <row r="14" spans="1:74" ht="15">
      <c r="B14" s="22"/>
      <c r="C14" s="23"/>
      <c r="D14" s="23"/>
      <c r="E14" s="399" t="s">
        <v>1906</v>
      </c>
      <c r="F14" s="397"/>
      <c r="G14" s="397"/>
      <c r="H14" s="397"/>
      <c r="I14" s="397"/>
      <c r="J14" s="397"/>
      <c r="K14" s="397"/>
      <c r="L14" s="397"/>
      <c r="M14" s="397"/>
      <c r="N14" s="397"/>
      <c r="O14" s="397"/>
      <c r="P14" s="397"/>
      <c r="Q14" s="397"/>
      <c r="R14" s="397"/>
      <c r="S14" s="397"/>
      <c r="T14" s="397"/>
      <c r="U14" s="397"/>
      <c r="V14" s="397"/>
      <c r="W14" s="397"/>
      <c r="X14" s="397"/>
      <c r="Y14" s="397"/>
      <c r="Z14" s="397"/>
      <c r="AA14" s="397"/>
      <c r="AB14" s="397"/>
      <c r="AC14" s="397"/>
      <c r="AD14" s="397"/>
      <c r="AE14" s="397"/>
      <c r="AF14" s="397"/>
      <c r="AG14" s="397"/>
      <c r="AH14" s="397"/>
      <c r="AI14" s="397"/>
      <c r="AJ14" s="397"/>
      <c r="AK14" s="31" t="s">
        <v>1904</v>
      </c>
      <c r="AL14" s="23"/>
      <c r="AM14" s="23"/>
      <c r="AN14" s="33" t="s">
        <v>1906</v>
      </c>
      <c r="AO14" s="23"/>
      <c r="AP14" s="23"/>
      <c r="AQ14" s="25"/>
      <c r="BE14" s="370"/>
      <c r="BS14" s="18" t="s">
        <v>1891</v>
      </c>
    </row>
    <row r="15" spans="1:74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5"/>
      <c r="BE15" s="370"/>
      <c r="BS15" s="18" t="s">
        <v>1877</v>
      </c>
    </row>
    <row r="16" spans="1:74" ht="14.45" customHeight="1">
      <c r="B16" s="22"/>
      <c r="C16" s="23"/>
      <c r="D16" s="31" t="s">
        <v>1907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1" t="s">
        <v>1902</v>
      </c>
      <c r="AL16" s="23"/>
      <c r="AM16" s="23"/>
      <c r="AN16" s="29" t="s">
        <v>1893</v>
      </c>
      <c r="AO16" s="23"/>
      <c r="AP16" s="23"/>
      <c r="AQ16" s="25"/>
      <c r="BE16" s="370"/>
      <c r="BS16" s="18" t="s">
        <v>1877</v>
      </c>
    </row>
    <row r="17" spans="2:71" ht="18.399999999999999" customHeight="1">
      <c r="B17" s="22"/>
      <c r="C17" s="23"/>
      <c r="D17" s="23"/>
      <c r="E17" s="29" t="s">
        <v>1908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1" t="s">
        <v>1904</v>
      </c>
      <c r="AL17" s="23"/>
      <c r="AM17" s="23"/>
      <c r="AN17" s="29" t="s">
        <v>1893</v>
      </c>
      <c r="AO17" s="23"/>
      <c r="AP17" s="23"/>
      <c r="AQ17" s="25"/>
      <c r="BE17" s="370"/>
      <c r="BS17" s="18" t="s">
        <v>1877</v>
      </c>
    </row>
    <row r="18" spans="2:7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5"/>
      <c r="BE18" s="370"/>
      <c r="BS18" s="18" t="s">
        <v>1879</v>
      </c>
    </row>
    <row r="19" spans="2:71" ht="14.45" customHeight="1">
      <c r="B19" s="22"/>
      <c r="C19" s="23"/>
      <c r="D19" s="31" t="s">
        <v>1909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5"/>
      <c r="BE19" s="370"/>
      <c r="BS19" s="18" t="s">
        <v>1891</v>
      </c>
    </row>
    <row r="20" spans="2:71" ht="134.25" customHeight="1">
      <c r="B20" s="22"/>
      <c r="C20" s="23"/>
      <c r="D20" s="23"/>
      <c r="E20" s="400" t="s">
        <v>1910</v>
      </c>
      <c r="F20" s="397"/>
      <c r="G20" s="397"/>
      <c r="H20" s="397"/>
      <c r="I20" s="397"/>
      <c r="J20" s="397"/>
      <c r="K20" s="397"/>
      <c r="L20" s="397"/>
      <c r="M20" s="397"/>
      <c r="N20" s="397"/>
      <c r="O20" s="397"/>
      <c r="P20" s="397"/>
      <c r="Q20" s="397"/>
      <c r="R20" s="397"/>
      <c r="S20" s="397"/>
      <c r="T20" s="397"/>
      <c r="U20" s="397"/>
      <c r="V20" s="397"/>
      <c r="W20" s="397"/>
      <c r="X20" s="397"/>
      <c r="Y20" s="397"/>
      <c r="Z20" s="397"/>
      <c r="AA20" s="397"/>
      <c r="AB20" s="397"/>
      <c r="AC20" s="397"/>
      <c r="AD20" s="397"/>
      <c r="AE20" s="397"/>
      <c r="AF20" s="397"/>
      <c r="AG20" s="397"/>
      <c r="AH20" s="397"/>
      <c r="AI20" s="397"/>
      <c r="AJ20" s="397"/>
      <c r="AK20" s="397"/>
      <c r="AL20" s="397"/>
      <c r="AM20" s="397"/>
      <c r="AN20" s="397"/>
      <c r="AO20" s="23"/>
      <c r="AP20" s="23"/>
      <c r="AQ20" s="25"/>
      <c r="BE20" s="370"/>
      <c r="BS20" s="18" t="s">
        <v>1911</v>
      </c>
    </row>
    <row r="21" spans="2:7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5"/>
      <c r="BE21" s="370"/>
    </row>
    <row r="22" spans="2:71" ht="6.95" customHeight="1">
      <c r="B22" s="22"/>
      <c r="C22" s="23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23"/>
      <c r="AQ22" s="25"/>
      <c r="BE22" s="370"/>
    </row>
    <row r="23" spans="2:71" s="1" customFormat="1" ht="25.9" customHeight="1">
      <c r="B23" s="35"/>
      <c r="C23" s="36"/>
      <c r="D23" s="37" t="s">
        <v>1912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401">
        <f>ROUNDUP(AG51,2)</f>
        <v>0</v>
      </c>
      <c r="AL23" s="402"/>
      <c r="AM23" s="402"/>
      <c r="AN23" s="402"/>
      <c r="AO23" s="402"/>
      <c r="AP23" s="36"/>
      <c r="AQ23" s="39"/>
      <c r="BE23" s="394"/>
    </row>
    <row r="24" spans="2:71" s="1" customFormat="1" ht="6.95" customHeight="1"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9"/>
      <c r="BE24" s="394"/>
    </row>
    <row r="25" spans="2:71" s="1" customFormat="1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403" t="s">
        <v>1913</v>
      </c>
      <c r="M25" s="386"/>
      <c r="N25" s="386"/>
      <c r="O25" s="386"/>
      <c r="P25" s="36"/>
      <c r="Q25" s="36"/>
      <c r="R25" s="36"/>
      <c r="S25" s="36"/>
      <c r="T25" s="36"/>
      <c r="U25" s="36"/>
      <c r="V25" s="36"/>
      <c r="W25" s="403" t="s">
        <v>1914</v>
      </c>
      <c r="X25" s="386"/>
      <c r="Y25" s="386"/>
      <c r="Z25" s="386"/>
      <c r="AA25" s="386"/>
      <c r="AB25" s="386"/>
      <c r="AC25" s="386"/>
      <c r="AD25" s="386"/>
      <c r="AE25" s="386"/>
      <c r="AF25" s="36"/>
      <c r="AG25" s="36"/>
      <c r="AH25" s="36"/>
      <c r="AI25" s="36"/>
      <c r="AJ25" s="36"/>
      <c r="AK25" s="403" t="s">
        <v>1915</v>
      </c>
      <c r="AL25" s="386"/>
      <c r="AM25" s="386"/>
      <c r="AN25" s="386"/>
      <c r="AO25" s="386"/>
      <c r="AP25" s="36"/>
      <c r="AQ25" s="39"/>
      <c r="BE25" s="394"/>
    </row>
    <row r="26" spans="2:71" s="2" customFormat="1" ht="14.45" customHeight="1">
      <c r="B26" s="41"/>
      <c r="C26" s="42"/>
      <c r="D26" s="43" t="s">
        <v>1916</v>
      </c>
      <c r="E26" s="42"/>
      <c r="F26" s="43" t="s">
        <v>1917</v>
      </c>
      <c r="G26" s="42"/>
      <c r="H26" s="42"/>
      <c r="I26" s="42"/>
      <c r="J26" s="42"/>
      <c r="K26" s="42"/>
      <c r="L26" s="387">
        <v>0.21</v>
      </c>
      <c r="M26" s="388"/>
      <c r="N26" s="388"/>
      <c r="O26" s="388"/>
      <c r="P26" s="42"/>
      <c r="Q26" s="42"/>
      <c r="R26" s="42"/>
      <c r="S26" s="42"/>
      <c r="T26" s="42"/>
      <c r="U26" s="42"/>
      <c r="V26" s="42"/>
      <c r="W26" s="389">
        <f>ROUNDUP(AZ51,2)</f>
        <v>0</v>
      </c>
      <c r="X26" s="388"/>
      <c r="Y26" s="388"/>
      <c r="Z26" s="388"/>
      <c r="AA26" s="388"/>
      <c r="AB26" s="388"/>
      <c r="AC26" s="388"/>
      <c r="AD26" s="388"/>
      <c r="AE26" s="388"/>
      <c r="AF26" s="42"/>
      <c r="AG26" s="42"/>
      <c r="AH26" s="42"/>
      <c r="AI26" s="42"/>
      <c r="AJ26" s="42"/>
      <c r="AK26" s="389">
        <f>ROUNDUP(AV51,1)</f>
        <v>0</v>
      </c>
      <c r="AL26" s="388"/>
      <c r="AM26" s="388"/>
      <c r="AN26" s="388"/>
      <c r="AO26" s="388"/>
      <c r="AP26" s="42"/>
      <c r="AQ26" s="44"/>
      <c r="BE26" s="395"/>
    </row>
    <row r="27" spans="2:71" s="2" customFormat="1" ht="14.45" customHeight="1">
      <c r="B27" s="41"/>
      <c r="C27" s="42"/>
      <c r="D27" s="42"/>
      <c r="E27" s="42"/>
      <c r="F27" s="43" t="s">
        <v>1918</v>
      </c>
      <c r="G27" s="42"/>
      <c r="H27" s="42"/>
      <c r="I27" s="42"/>
      <c r="J27" s="42"/>
      <c r="K27" s="42"/>
      <c r="L27" s="387">
        <v>0.15</v>
      </c>
      <c r="M27" s="388"/>
      <c r="N27" s="388"/>
      <c r="O27" s="388"/>
      <c r="P27" s="42"/>
      <c r="Q27" s="42"/>
      <c r="R27" s="42"/>
      <c r="S27" s="42"/>
      <c r="T27" s="42"/>
      <c r="U27" s="42"/>
      <c r="V27" s="42"/>
      <c r="W27" s="389">
        <f>ROUNDUP(BA51,2)</f>
        <v>0</v>
      </c>
      <c r="X27" s="388"/>
      <c r="Y27" s="388"/>
      <c r="Z27" s="388"/>
      <c r="AA27" s="388"/>
      <c r="AB27" s="388"/>
      <c r="AC27" s="388"/>
      <c r="AD27" s="388"/>
      <c r="AE27" s="388"/>
      <c r="AF27" s="42"/>
      <c r="AG27" s="42"/>
      <c r="AH27" s="42"/>
      <c r="AI27" s="42"/>
      <c r="AJ27" s="42"/>
      <c r="AK27" s="389">
        <f>ROUNDUP(AW51,1)</f>
        <v>0</v>
      </c>
      <c r="AL27" s="388"/>
      <c r="AM27" s="388"/>
      <c r="AN27" s="388"/>
      <c r="AO27" s="388"/>
      <c r="AP27" s="42"/>
      <c r="AQ27" s="44"/>
      <c r="BE27" s="395"/>
    </row>
    <row r="28" spans="2:71" s="2" customFormat="1" ht="14.45" hidden="1" customHeight="1">
      <c r="B28" s="41"/>
      <c r="C28" s="42"/>
      <c r="D28" s="42"/>
      <c r="E28" s="42"/>
      <c r="F28" s="43" t="s">
        <v>1919</v>
      </c>
      <c r="G28" s="42"/>
      <c r="H28" s="42"/>
      <c r="I28" s="42"/>
      <c r="J28" s="42"/>
      <c r="K28" s="42"/>
      <c r="L28" s="387">
        <v>0.21</v>
      </c>
      <c r="M28" s="388"/>
      <c r="N28" s="388"/>
      <c r="O28" s="388"/>
      <c r="P28" s="42"/>
      <c r="Q28" s="42"/>
      <c r="R28" s="42"/>
      <c r="S28" s="42"/>
      <c r="T28" s="42"/>
      <c r="U28" s="42"/>
      <c r="V28" s="42"/>
      <c r="W28" s="389">
        <f>ROUNDUP(BB51,2)</f>
        <v>0</v>
      </c>
      <c r="X28" s="388"/>
      <c r="Y28" s="388"/>
      <c r="Z28" s="388"/>
      <c r="AA28" s="388"/>
      <c r="AB28" s="388"/>
      <c r="AC28" s="388"/>
      <c r="AD28" s="388"/>
      <c r="AE28" s="388"/>
      <c r="AF28" s="42"/>
      <c r="AG28" s="42"/>
      <c r="AH28" s="42"/>
      <c r="AI28" s="42"/>
      <c r="AJ28" s="42"/>
      <c r="AK28" s="389">
        <v>0</v>
      </c>
      <c r="AL28" s="388"/>
      <c r="AM28" s="388"/>
      <c r="AN28" s="388"/>
      <c r="AO28" s="388"/>
      <c r="AP28" s="42"/>
      <c r="AQ28" s="44"/>
      <c r="BE28" s="395"/>
    </row>
    <row r="29" spans="2:71" s="2" customFormat="1" ht="14.45" hidden="1" customHeight="1">
      <c r="B29" s="41"/>
      <c r="C29" s="42"/>
      <c r="D29" s="42"/>
      <c r="E29" s="42"/>
      <c r="F29" s="43" t="s">
        <v>1920</v>
      </c>
      <c r="G29" s="42"/>
      <c r="H29" s="42"/>
      <c r="I29" s="42"/>
      <c r="J29" s="42"/>
      <c r="K29" s="42"/>
      <c r="L29" s="387">
        <v>0.15</v>
      </c>
      <c r="M29" s="388"/>
      <c r="N29" s="388"/>
      <c r="O29" s="388"/>
      <c r="P29" s="42"/>
      <c r="Q29" s="42"/>
      <c r="R29" s="42"/>
      <c r="S29" s="42"/>
      <c r="T29" s="42"/>
      <c r="U29" s="42"/>
      <c r="V29" s="42"/>
      <c r="W29" s="389">
        <f>ROUNDUP(BC51,2)</f>
        <v>0</v>
      </c>
      <c r="X29" s="388"/>
      <c r="Y29" s="388"/>
      <c r="Z29" s="388"/>
      <c r="AA29" s="388"/>
      <c r="AB29" s="388"/>
      <c r="AC29" s="388"/>
      <c r="AD29" s="388"/>
      <c r="AE29" s="388"/>
      <c r="AF29" s="42"/>
      <c r="AG29" s="42"/>
      <c r="AH29" s="42"/>
      <c r="AI29" s="42"/>
      <c r="AJ29" s="42"/>
      <c r="AK29" s="389">
        <v>0</v>
      </c>
      <c r="AL29" s="388"/>
      <c r="AM29" s="388"/>
      <c r="AN29" s="388"/>
      <c r="AO29" s="388"/>
      <c r="AP29" s="42"/>
      <c r="AQ29" s="44"/>
      <c r="BE29" s="395"/>
    </row>
    <row r="30" spans="2:71" s="2" customFormat="1" ht="14.45" hidden="1" customHeight="1">
      <c r="B30" s="41"/>
      <c r="C30" s="42"/>
      <c r="D30" s="42"/>
      <c r="E30" s="42"/>
      <c r="F30" s="43" t="s">
        <v>1921</v>
      </c>
      <c r="G30" s="42"/>
      <c r="H30" s="42"/>
      <c r="I30" s="42"/>
      <c r="J30" s="42"/>
      <c r="K30" s="42"/>
      <c r="L30" s="387">
        <v>0</v>
      </c>
      <c r="M30" s="388"/>
      <c r="N30" s="388"/>
      <c r="O30" s="388"/>
      <c r="P30" s="42"/>
      <c r="Q30" s="42"/>
      <c r="R30" s="42"/>
      <c r="S30" s="42"/>
      <c r="T30" s="42"/>
      <c r="U30" s="42"/>
      <c r="V30" s="42"/>
      <c r="W30" s="389">
        <f>ROUNDUP(BD51,2)</f>
        <v>0</v>
      </c>
      <c r="X30" s="388"/>
      <c r="Y30" s="388"/>
      <c r="Z30" s="388"/>
      <c r="AA30" s="388"/>
      <c r="AB30" s="388"/>
      <c r="AC30" s="388"/>
      <c r="AD30" s="388"/>
      <c r="AE30" s="388"/>
      <c r="AF30" s="42"/>
      <c r="AG30" s="42"/>
      <c r="AH30" s="42"/>
      <c r="AI30" s="42"/>
      <c r="AJ30" s="42"/>
      <c r="AK30" s="389">
        <v>0</v>
      </c>
      <c r="AL30" s="388"/>
      <c r="AM30" s="388"/>
      <c r="AN30" s="388"/>
      <c r="AO30" s="388"/>
      <c r="AP30" s="42"/>
      <c r="AQ30" s="44"/>
      <c r="BE30" s="395"/>
    </row>
    <row r="31" spans="2:71" s="1" customFormat="1" ht="6.95" customHeight="1">
      <c r="B31" s="35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9"/>
      <c r="BE31" s="394"/>
    </row>
    <row r="32" spans="2:71" s="1" customFormat="1" ht="25.9" customHeight="1">
      <c r="B32" s="35"/>
      <c r="C32" s="45"/>
      <c r="D32" s="46" t="s">
        <v>1922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8" t="s">
        <v>1923</v>
      </c>
      <c r="U32" s="47"/>
      <c r="V32" s="47"/>
      <c r="W32" s="47"/>
      <c r="X32" s="390" t="s">
        <v>1924</v>
      </c>
      <c r="Y32" s="373"/>
      <c r="Z32" s="373"/>
      <c r="AA32" s="373"/>
      <c r="AB32" s="373"/>
      <c r="AC32" s="47"/>
      <c r="AD32" s="47"/>
      <c r="AE32" s="47"/>
      <c r="AF32" s="47"/>
      <c r="AG32" s="47"/>
      <c r="AH32" s="47"/>
      <c r="AI32" s="47"/>
      <c r="AJ32" s="47"/>
      <c r="AK32" s="391">
        <f>SUM(AK23:AK30)</f>
        <v>0</v>
      </c>
      <c r="AL32" s="373"/>
      <c r="AM32" s="373"/>
      <c r="AN32" s="373"/>
      <c r="AO32" s="392"/>
      <c r="AP32" s="45"/>
      <c r="AQ32" s="49"/>
      <c r="BE32" s="394"/>
    </row>
    <row r="33" spans="2:56" s="1" customFormat="1" ht="6.95" customHeight="1">
      <c r="B33" s="3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9"/>
    </row>
    <row r="34" spans="2:56" s="1" customFormat="1" ht="6.95" customHeight="1">
      <c r="B34" s="50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2"/>
    </row>
    <row r="38" spans="2:56" s="1" customFormat="1" ht="6.95" customHeight="1">
      <c r="B38" s="53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5"/>
    </row>
    <row r="39" spans="2:56" s="1" customFormat="1" ht="36.950000000000003" customHeight="1">
      <c r="B39" s="35"/>
      <c r="C39" s="56" t="s">
        <v>1925</v>
      </c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5"/>
    </row>
    <row r="40" spans="2:56" s="1" customFormat="1" ht="6.95" customHeight="1">
      <c r="B40" s="35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5"/>
    </row>
    <row r="41" spans="2:56" s="3" customFormat="1" ht="14.45" customHeight="1">
      <c r="B41" s="58"/>
      <c r="C41" s="59" t="s">
        <v>1886</v>
      </c>
      <c r="D41" s="60"/>
      <c r="E41" s="60"/>
      <c r="F41" s="60"/>
      <c r="G41" s="60"/>
      <c r="H41" s="60"/>
      <c r="I41" s="60"/>
      <c r="J41" s="60"/>
      <c r="K41" s="60"/>
      <c r="L41" s="60" t="str">
        <f>K5</f>
        <v>4538</v>
      </c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1"/>
    </row>
    <row r="42" spans="2:56" s="4" customFormat="1" ht="36.950000000000003" customHeight="1">
      <c r="B42" s="62"/>
      <c r="C42" s="63" t="s">
        <v>1889</v>
      </c>
      <c r="D42" s="64"/>
      <c r="E42" s="64"/>
      <c r="F42" s="64"/>
      <c r="G42" s="64"/>
      <c r="H42" s="64"/>
      <c r="I42" s="64"/>
      <c r="J42" s="64"/>
      <c r="K42" s="64"/>
      <c r="L42" s="376" t="str">
        <f>K6</f>
        <v>Jezero Most-napojení na komunikace a IS - část I</v>
      </c>
      <c r="M42" s="377"/>
      <c r="N42" s="377"/>
      <c r="O42" s="377"/>
      <c r="P42" s="377"/>
      <c r="Q42" s="377"/>
      <c r="R42" s="377"/>
      <c r="S42" s="377"/>
      <c r="T42" s="377"/>
      <c r="U42" s="377"/>
      <c r="V42" s="377"/>
      <c r="W42" s="377"/>
      <c r="X42" s="377"/>
      <c r="Y42" s="377"/>
      <c r="Z42" s="377"/>
      <c r="AA42" s="377"/>
      <c r="AB42" s="377"/>
      <c r="AC42" s="377"/>
      <c r="AD42" s="377"/>
      <c r="AE42" s="377"/>
      <c r="AF42" s="377"/>
      <c r="AG42" s="377"/>
      <c r="AH42" s="377"/>
      <c r="AI42" s="377"/>
      <c r="AJ42" s="377"/>
      <c r="AK42" s="377"/>
      <c r="AL42" s="377"/>
      <c r="AM42" s="377"/>
      <c r="AN42" s="377"/>
      <c r="AO42" s="377"/>
      <c r="AP42" s="64"/>
      <c r="AQ42" s="64"/>
      <c r="AR42" s="65"/>
    </row>
    <row r="43" spans="2:56" s="1" customFormat="1" ht="6.95" customHeight="1">
      <c r="B43" s="35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5"/>
    </row>
    <row r="44" spans="2:56" s="1" customFormat="1" ht="15">
      <c r="B44" s="35"/>
      <c r="C44" s="59" t="s">
        <v>1896</v>
      </c>
      <c r="D44" s="57"/>
      <c r="E44" s="57"/>
      <c r="F44" s="57"/>
      <c r="G44" s="57"/>
      <c r="H44" s="57"/>
      <c r="I44" s="57"/>
      <c r="J44" s="57"/>
      <c r="K44" s="57"/>
      <c r="L44" s="66" t="str">
        <f>IF(K8="","",K8)</f>
        <v xml:space="preserve"> </v>
      </c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9" t="s">
        <v>1898</v>
      </c>
      <c r="AJ44" s="57"/>
      <c r="AK44" s="57"/>
      <c r="AL44" s="57"/>
      <c r="AM44" s="378" t="str">
        <f>IF(AN8= "","",AN8)</f>
        <v>28. 11. 2016</v>
      </c>
      <c r="AN44" s="379"/>
      <c r="AO44" s="57"/>
      <c r="AP44" s="57"/>
      <c r="AQ44" s="57"/>
      <c r="AR44" s="55"/>
    </row>
    <row r="45" spans="2:56" s="1" customFormat="1" ht="6.95" customHeight="1">
      <c r="B45" s="35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5"/>
    </row>
    <row r="46" spans="2:56" s="1" customFormat="1" ht="15">
      <c r="B46" s="35"/>
      <c r="C46" s="59" t="s">
        <v>1901</v>
      </c>
      <c r="D46" s="57"/>
      <c r="E46" s="57"/>
      <c r="F46" s="57"/>
      <c r="G46" s="57"/>
      <c r="H46" s="57"/>
      <c r="I46" s="57"/>
      <c r="J46" s="57"/>
      <c r="K46" s="57"/>
      <c r="L46" s="60" t="str">
        <f>IF(E11= "","",E11)</f>
        <v>ČR - Ministerstvo financí</v>
      </c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9" t="s">
        <v>1907</v>
      </c>
      <c r="AJ46" s="57"/>
      <c r="AK46" s="57"/>
      <c r="AL46" s="57"/>
      <c r="AM46" s="380" t="str">
        <f>IF(E17="","",E17)</f>
        <v>Báňské projekty Teplice a.s.</v>
      </c>
      <c r="AN46" s="379"/>
      <c r="AO46" s="379"/>
      <c r="AP46" s="379"/>
      <c r="AQ46" s="57"/>
      <c r="AR46" s="55"/>
      <c r="AS46" s="381" t="s">
        <v>1926</v>
      </c>
      <c r="AT46" s="382"/>
      <c r="AU46" s="68"/>
      <c r="AV46" s="68"/>
      <c r="AW46" s="68"/>
      <c r="AX46" s="68"/>
      <c r="AY46" s="68"/>
      <c r="AZ46" s="68"/>
      <c r="BA46" s="68"/>
      <c r="BB46" s="68"/>
      <c r="BC46" s="68"/>
      <c r="BD46" s="69"/>
    </row>
    <row r="47" spans="2:56" s="1" customFormat="1" ht="15">
      <c r="B47" s="35"/>
      <c r="C47" s="59" t="s">
        <v>1905</v>
      </c>
      <c r="D47" s="57"/>
      <c r="E47" s="57"/>
      <c r="F47" s="57"/>
      <c r="G47" s="57"/>
      <c r="H47" s="57"/>
      <c r="I47" s="57"/>
      <c r="J47" s="57"/>
      <c r="K47" s="57"/>
      <c r="L47" s="60" t="str">
        <f>IF(E14= "Vyplň údaj","",E14)</f>
        <v/>
      </c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5"/>
      <c r="AS47" s="383"/>
      <c r="AT47" s="384"/>
      <c r="AU47" s="70"/>
      <c r="AV47" s="70"/>
      <c r="AW47" s="70"/>
      <c r="AX47" s="70"/>
      <c r="AY47" s="70"/>
      <c r="AZ47" s="70"/>
      <c r="BA47" s="70"/>
      <c r="BB47" s="70"/>
      <c r="BC47" s="70"/>
      <c r="BD47" s="71"/>
    </row>
    <row r="48" spans="2:56" s="1" customFormat="1" ht="10.9" customHeight="1">
      <c r="B48" s="35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5"/>
      <c r="AS48" s="385"/>
      <c r="AT48" s="386"/>
      <c r="AU48" s="36"/>
      <c r="AV48" s="36"/>
      <c r="AW48" s="36"/>
      <c r="AX48" s="36"/>
      <c r="AY48" s="36"/>
      <c r="AZ48" s="36"/>
      <c r="BA48" s="36"/>
      <c r="BB48" s="36"/>
      <c r="BC48" s="36"/>
      <c r="BD48" s="73"/>
    </row>
    <row r="49" spans="1:91" s="1" customFormat="1" ht="29.25" customHeight="1">
      <c r="B49" s="35"/>
      <c r="C49" s="372" t="s">
        <v>1927</v>
      </c>
      <c r="D49" s="373"/>
      <c r="E49" s="373"/>
      <c r="F49" s="373"/>
      <c r="G49" s="373"/>
      <c r="H49" s="47"/>
      <c r="I49" s="374" t="s">
        <v>1928</v>
      </c>
      <c r="J49" s="373"/>
      <c r="K49" s="373"/>
      <c r="L49" s="373"/>
      <c r="M49" s="373"/>
      <c r="N49" s="373"/>
      <c r="O49" s="373"/>
      <c r="P49" s="373"/>
      <c r="Q49" s="373"/>
      <c r="R49" s="373"/>
      <c r="S49" s="373"/>
      <c r="T49" s="373"/>
      <c r="U49" s="373"/>
      <c r="V49" s="373"/>
      <c r="W49" s="373"/>
      <c r="X49" s="373"/>
      <c r="Y49" s="373"/>
      <c r="Z49" s="373"/>
      <c r="AA49" s="373"/>
      <c r="AB49" s="373"/>
      <c r="AC49" s="373"/>
      <c r="AD49" s="373"/>
      <c r="AE49" s="373"/>
      <c r="AF49" s="373"/>
      <c r="AG49" s="375" t="s">
        <v>1929</v>
      </c>
      <c r="AH49" s="373"/>
      <c r="AI49" s="373"/>
      <c r="AJ49" s="373"/>
      <c r="AK49" s="373"/>
      <c r="AL49" s="373"/>
      <c r="AM49" s="373"/>
      <c r="AN49" s="374" t="s">
        <v>1930</v>
      </c>
      <c r="AO49" s="373"/>
      <c r="AP49" s="373"/>
      <c r="AQ49" s="74" t="s">
        <v>1931</v>
      </c>
      <c r="AR49" s="55"/>
      <c r="AS49" s="75" t="s">
        <v>1932</v>
      </c>
      <c r="AT49" s="76" t="s">
        <v>1933</v>
      </c>
      <c r="AU49" s="76" t="s">
        <v>1934</v>
      </c>
      <c r="AV49" s="76" t="s">
        <v>1935</v>
      </c>
      <c r="AW49" s="76" t="s">
        <v>1936</v>
      </c>
      <c r="AX49" s="76" t="s">
        <v>1937</v>
      </c>
      <c r="AY49" s="76" t="s">
        <v>1938</v>
      </c>
      <c r="AZ49" s="76" t="s">
        <v>1939</v>
      </c>
      <c r="BA49" s="76" t="s">
        <v>1940</v>
      </c>
      <c r="BB49" s="76" t="s">
        <v>1941</v>
      </c>
      <c r="BC49" s="76" t="s">
        <v>1942</v>
      </c>
      <c r="BD49" s="77" t="s">
        <v>1943</v>
      </c>
    </row>
    <row r="50" spans="1:91" s="1" customFormat="1" ht="10.9" customHeight="1">
      <c r="B50" s="35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5"/>
      <c r="AS50" s="78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80"/>
    </row>
    <row r="51" spans="1:91" s="4" customFormat="1" ht="32.450000000000003" customHeight="1">
      <c r="B51" s="62"/>
      <c r="C51" s="81" t="s">
        <v>1944</v>
      </c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368">
        <f>ROUNDUP(AG52+SUM(AG53:AG57)+AG60+AG61+AG64+AG67+AG68+SUM(AG72:AG75)+AG81,2)</f>
        <v>0</v>
      </c>
      <c r="AH51" s="368"/>
      <c r="AI51" s="368"/>
      <c r="AJ51" s="368"/>
      <c r="AK51" s="368"/>
      <c r="AL51" s="368"/>
      <c r="AM51" s="368"/>
      <c r="AN51" s="369">
        <f t="shared" ref="AN51:AN81" si="0">SUM(AG51,AT51)</f>
        <v>0</v>
      </c>
      <c r="AO51" s="369"/>
      <c r="AP51" s="369"/>
      <c r="AQ51" s="83" t="s">
        <v>1893</v>
      </c>
      <c r="AR51" s="65"/>
      <c r="AS51" s="84">
        <f>ROUNDUP(AS52+SUM(AS53:AS57)+AS60+AS61+AS64+AS67+AS68+SUM(AS72:AS75)+AS81,2)</f>
        <v>0</v>
      </c>
      <c r="AT51" s="85">
        <f t="shared" ref="AT51:AT81" si="1">ROUNDUP(SUM(AV51:AW51),1)</f>
        <v>0</v>
      </c>
      <c r="AU51" s="86">
        <f>ROUNDUP(AU52+SUM(AU53:AU57)+AU60+AU61+AU64+AU67+AU68+SUM(AU72:AU75)+AU81,5)</f>
        <v>0</v>
      </c>
      <c r="AV51" s="85">
        <f>ROUNDUP(AZ51*L26,1)</f>
        <v>0</v>
      </c>
      <c r="AW51" s="85">
        <f>ROUNDUP(BA51*L27,1)</f>
        <v>0</v>
      </c>
      <c r="AX51" s="85">
        <f>ROUNDUP(BB51*L26,1)</f>
        <v>0</v>
      </c>
      <c r="AY51" s="85">
        <f>ROUNDUP(BC51*L27,1)</f>
        <v>0</v>
      </c>
      <c r="AZ51" s="85">
        <f>ROUNDUP(AZ52+SUM(AZ53:AZ57)+AZ60+AZ61+AZ64+AZ67+AZ68+SUM(AZ72:AZ75)+AZ81,2)</f>
        <v>0</v>
      </c>
      <c r="BA51" s="85">
        <f>ROUNDUP(BA52+SUM(BA53:BA57)+BA60+BA61+BA64+BA67+BA68+SUM(BA72:BA75)+BA81,2)</f>
        <v>0</v>
      </c>
      <c r="BB51" s="85">
        <f>ROUNDUP(BB52+SUM(BB53:BB57)+BB60+BB61+BB64+BB67+BB68+SUM(BB72:BB75)+BB81,2)</f>
        <v>0</v>
      </c>
      <c r="BC51" s="85">
        <f>ROUNDUP(BC52+SUM(BC53:BC57)+BC60+BC61+BC64+BC67+BC68+SUM(BC72:BC75)+BC81,2)</f>
        <v>0</v>
      </c>
      <c r="BD51" s="87">
        <f>ROUNDUP(BD52+SUM(BD53:BD57)+BD60+BD61+BD64+BD67+BD68+SUM(BD72:BD75)+BD81,2)</f>
        <v>0</v>
      </c>
      <c r="BS51" s="88" t="s">
        <v>1945</v>
      </c>
      <c r="BT51" s="88" t="s">
        <v>1946</v>
      </c>
      <c r="BU51" s="89" t="s">
        <v>1947</v>
      </c>
      <c r="BV51" s="88" t="s">
        <v>1948</v>
      </c>
      <c r="BW51" s="88" t="s">
        <v>1878</v>
      </c>
      <c r="BX51" s="88" t="s">
        <v>1949</v>
      </c>
      <c r="CL51" s="88" t="s">
        <v>1893</v>
      </c>
    </row>
    <row r="52" spans="1:91" s="5" customFormat="1" ht="37.5" customHeight="1">
      <c r="A52" s="274" t="s">
        <v>642</v>
      </c>
      <c r="B52" s="90"/>
      <c r="C52" s="91"/>
      <c r="D52" s="362" t="s">
        <v>1950</v>
      </c>
      <c r="E52" s="363"/>
      <c r="F52" s="363"/>
      <c r="G52" s="363"/>
      <c r="H52" s="363"/>
      <c r="I52" s="92"/>
      <c r="J52" s="362" t="s">
        <v>1951</v>
      </c>
      <c r="K52" s="363"/>
      <c r="L52" s="363"/>
      <c r="M52" s="363"/>
      <c r="N52" s="363"/>
      <c r="O52" s="363"/>
      <c r="P52" s="363"/>
      <c r="Q52" s="363"/>
      <c r="R52" s="363"/>
      <c r="S52" s="363"/>
      <c r="T52" s="363"/>
      <c r="U52" s="363"/>
      <c r="V52" s="363"/>
      <c r="W52" s="363"/>
      <c r="X52" s="363"/>
      <c r="Y52" s="363"/>
      <c r="Z52" s="363"/>
      <c r="AA52" s="363"/>
      <c r="AB52" s="363"/>
      <c r="AC52" s="363"/>
      <c r="AD52" s="363"/>
      <c r="AE52" s="363"/>
      <c r="AF52" s="363"/>
      <c r="AG52" s="366">
        <f ca="1">'SO 101 - SO 101 Příjezdov...'!J27</f>
        <v>0</v>
      </c>
      <c r="AH52" s="363"/>
      <c r="AI52" s="363"/>
      <c r="AJ52" s="363"/>
      <c r="AK52" s="363"/>
      <c r="AL52" s="363"/>
      <c r="AM52" s="363"/>
      <c r="AN52" s="366">
        <f t="shared" si="0"/>
        <v>0</v>
      </c>
      <c r="AO52" s="363"/>
      <c r="AP52" s="363"/>
      <c r="AQ52" s="93" t="s">
        <v>1952</v>
      </c>
      <c r="AR52" s="94"/>
      <c r="AS52" s="95">
        <v>0</v>
      </c>
      <c r="AT52" s="96">
        <f t="shared" si="1"/>
        <v>0</v>
      </c>
      <c r="AU52" s="97">
        <f ca="1">'SO 101 - SO 101 Příjezdov...'!P83</f>
        <v>0</v>
      </c>
      <c r="AV52" s="96">
        <f ca="1">'SO 101 - SO 101 Příjezdov...'!J30</f>
        <v>0</v>
      </c>
      <c r="AW52" s="96">
        <f ca="1">'SO 101 - SO 101 Příjezdov...'!J31</f>
        <v>0</v>
      </c>
      <c r="AX52" s="96">
        <f ca="1">'SO 101 - SO 101 Příjezdov...'!J32</f>
        <v>0</v>
      </c>
      <c r="AY52" s="96">
        <f ca="1">'SO 101 - SO 101 Příjezdov...'!J33</f>
        <v>0</v>
      </c>
      <c r="AZ52" s="96">
        <f ca="1">'SO 101 - SO 101 Příjezdov...'!F30</f>
        <v>0</v>
      </c>
      <c r="BA52" s="96">
        <f ca="1">'SO 101 - SO 101 Příjezdov...'!F31</f>
        <v>0</v>
      </c>
      <c r="BB52" s="96">
        <f ca="1">'SO 101 - SO 101 Příjezdov...'!F32</f>
        <v>0</v>
      </c>
      <c r="BC52" s="96">
        <f ca="1">'SO 101 - SO 101 Příjezdov...'!F33</f>
        <v>0</v>
      </c>
      <c r="BD52" s="98">
        <f ca="1">'SO 101 - SO 101 Příjezdov...'!F34</f>
        <v>0</v>
      </c>
      <c r="BT52" s="99" t="s">
        <v>1895</v>
      </c>
      <c r="BV52" s="99" t="s">
        <v>1948</v>
      </c>
      <c r="BW52" s="99" t="s">
        <v>1953</v>
      </c>
      <c r="BX52" s="99" t="s">
        <v>1878</v>
      </c>
      <c r="CL52" s="99" t="s">
        <v>1954</v>
      </c>
      <c r="CM52" s="99" t="s">
        <v>1955</v>
      </c>
    </row>
    <row r="53" spans="1:91" s="5" customFormat="1" ht="37.5" customHeight="1">
      <c r="A53" s="274" t="s">
        <v>642</v>
      </c>
      <c r="B53" s="90"/>
      <c r="C53" s="91"/>
      <c r="D53" s="362" t="s">
        <v>1956</v>
      </c>
      <c r="E53" s="363"/>
      <c r="F53" s="363"/>
      <c r="G53" s="363"/>
      <c r="H53" s="363"/>
      <c r="I53" s="92"/>
      <c r="J53" s="362" t="s">
        <v>1957</v>
      </c>
      <c r="K53" s="363"/>
      <c r="L53" s="363"/>
      <c r="M53" s="363"/>
      <c r="N53" s="363"/>
      <c r="O53" s="363"/>
      <c r="P53" s="363"/>
      <c r="Q53" s="363"/>
      <c r="R53" s="363"/>
      <c r="S53" s="363"/>
      <c r="T53" s="363"/>
      <c r="U53" s="363"/>
      <c r="V53" s="363"/>
      <c r="W53" s="363"/>
      <c r="X53" s="363"/>
      <c r="Y53" s="363"/>
      <c r="Z53" s="363"/>
      <c r="AA53" s="363"/>
      <c r="AB53" s="363"/>
      <c r="AC53" s="363"/>
      <c r="AD53" s="363"/>
      <c r="AE53" s="363"/>
      <c r="AF53" s="363"/>
      <c r="AG53" s="366">
        <f ca="1">'SO 102 - SO 102 Příjezdov...'!J27</f>
        <v>0</v>
      </c>
      <c r="AH53" s="363"/>
      <c r="AI53" s="363"/>
      <c r="AJ53" s="363"/>
      <c r="AK53" s="363"/>
      <c r="AL53" s="363"/>
      <c r="AM53" s="363"/>
      <c r="AN53" s="366">
        <f t="shared" si="0"/>
        <v>0</v>
      </c>
      <c r="AO53" s="363"/>
      <c r="AP53" s="363"/>
      <c r="AQ53" s="93" t="s">
        <v>1952</v>
      </c>
      <c r="AR53" s="94"/>
      <c r="AS53" s="95">
        <v>0</v>
      </c>
      <c r="AT53" s="96">
        <f t="shared" si="1"/>
        <v>0</v>
      </c>
      <c r="AU53" s="97">
        <f ca="1">'SO 102 - SO 102 Příjezdov...'!P83</f>
        <v>0</v>
      </c>
      <c r="AV53" s="96">
        <f ca="1">'SO 102 - SO 102 Příjezdov...'!J30</f>
        <v>0</v>
      </c>
      <c r="AW53" s="96">
        <f ca="1">'SO 102 - SO 102 Příjezdov...'!J31</f>
        <v>0</v>
      </c>
      <c r="AX53" s="96">
        <f ca="1">'SO 102 - SO 102 Příjezdov...'!J32</f>
        <v>0</v>
      </c>
      <c r="AY53" s="96">
        <f ca="1">'SO 102 - SO 102 Příjezdov...'!J33</f>
        <v>0</v>
      </c>
      <c r="AZ53" s="96">
        <f ca="1">'SO 102 - SO 102 Příjezdov...'!F30</f>
        <v>0</v>
      </c>
      <c r="BA53" s="96">
        <f ca="1">'SO 102 - SO 102 Příjezdov...'!F31</f>
        <v>0</v>
      </c>
      <c r="BB53" s="96">
        <f ca="1">'SO 102 - SO 102 Příjezdov...'!F32</f>
        <v>0</v>
      </c>
      <c r="BC53" s="96">
        <f ca="1">'SO 102 - SO 102 Příjezdov...'!F33</f>
        <v>0</v>
      </c>
      <c r="BD53" s="98">
        <f ca="1">'SO 102 - SO 102 Příjezdov...'!F34</f>
        <v>0</v>
      </c>
      <c r="BT53" s="99" t="s">
        <v>1895</v>
      </c>
      <c r="BV53" s="99" t="s">
        <v>1948</v>
      </c>
      <c r="BW53" s="99" t="s">
        <v>1958</v>
      </c>
      <c r="BX53" s="99" t="s">
        <v>1878</v>
      </c>
      <c r="CL53" s="99" t="s">
        <v>1954</v>
      </c>
      <c r="CM53" s="99" t="s">
        <v>1955</v>
      </c>
    </row>
    <row r="54" spans="1:91" s="5" customFormat="1" ht="22.5" customHeight="1">
      <c r="A54" s="274" t="s">
        <v>642</v>
      </c>
      <c r="B54" s="90"/>
      <c r="C54" s="91"/>
      <c r="D54" s="362" t="s">
        <v>1959</v>
      </c>
      <c r="E54" s="363"/>
      <c r="F54" s="363"/>
      <c r="G54" s="363"/>
      <c r="H54" s="363"/>
      <c r="I54" s="92"/>
      <c r="J54" s="362" t="s">
        <v>1960</v>
      </c>
      <c r="K54" s="363"/>
      <c r="L54" s="363"/>
      <c r="M54" s="363"/>
      <c r="N54" s="363"/>
      <c r="O54" s="363"/>
      <c r="P54" s="363"/>
      <c r="Q54" s="363"/>
      <c r="R54" s="363"/>
      <c r="S54" s="363"/>
      <c r="T54" s="363"/>
      <c r="U54" s="363"/>
      <c r="V54" s="363"/>
      <c r="W54" s="363"/>
      <c r="X54" s="363"/>
      <c r="Y54" s="363"/>
      <c r="Z54" s="363"/>
      <c r="AA54" s="363"/>
      <c r="AB54" s="363"/>
      <c r="AC54" s="363"/>
      <c r="AD54" s="363"/>
      <c r="AE54" s="363"/>
      <c r="AF54" s="363"/>
      <c r="AG54" s="366">
        <f ca="1">'SO 201 - SO 201 Protlaky'!J27</f>
        <v>0</v>
      </c>
      <c r="AH54" s="363"/>
      <c r="AI54" s="363"/>
      <c r="AJ54" s="363"/>
      <c r="AK54" s="363"/>
      <c r="AL54" s="363"/>
      <c r="AM54" s="363"/>
      <c r="AN54" s="366">
        <f t="shared" si="0"/>
        <v>0</v>
      </c>
      <c r="AO54" s="363"/>
      <c r="AP54" s="363"/>
      <c r="AQ54" s="93" t="s">
        <v>1952</v>
      </c>
      <c r="AR54" s="94"/>
      <c r="AS54" s="95">
        <v>0</v>
      </c>
      <c r="AT54" s="96">
        <f t="shared" si="1"/>
        <v>0</v>
      </c>
      <c r="AU54" s="97">
        <f ca="1">'SO 201 - SO 201 Protlaky'!P78</f>
        <v>0</v>
      </c>
      <c r="AV54" s="96">
        <f ca="1">'SO 201 - SO 201 Protlaky'!J30</f>
        <v>0</v>
      </c>
      <c r="AW54" s="96">
        <f ca="1">'SO 201 - SO 201 Protlaky'!J31</f>
        <v>0</v>
      </c>
      <c r="AX54" s="96">
        <f ca="1">'SO 201 - SO 201 Protlaky'!J32</f>
        <v>0</v>
      </c>
      <c r="AY54" s="96">
        <f ca="1">'SO 201 - SO 201 Protlaky'!J33</f>
        <v>0</v>
      </c>
      <c r="AZ54" s="96">
        <f ca="1">'SO 201 - SO 201 Protlaky'!F30</f>
        <v>0</v>
      </c>
      <c r="BA54" s="96">
        <f ca="1">'SO 201 - SO 201 Protlaky'!F31</f>
        <v>0</v>
      </c>
      <c r="BB54" s="96">
        <f ca="1">'SO 201 - SO 201 Protlaky'!F32</f>
        <v>0</v>
      </c>
      <c r="BC54" s="96">
        <f ca="1">'SO 201 - SO 201 Protlaky'!F33</f>
        <v>0</v>
      </c>
      <c r="BD54" s="98">
        <f ca="1">'SO 201 - SO 201 Protlaky'!F34</f>
        <v>0</v>
      </c>
      <c r="BT54" s="99" t="s">
        <v>1895</v>
      </c>
      <c r="BV54" s="99" t="s">
        <v>1948</v>
      </c>
      <c r="BW54" s="99" t="s">
        <v>1961</v>
      </c>
      <c r="BX54" s="99" t="s">
        <v>1878</v>
      </c>
      <c r="CL54" s="99" t="s">
        <v>1962</v>
      </c>
      <c r="CM54" s="99" t="s">
        <v>1955</v>
      </c>
    </row>
    <row r="55" spans="1:91" s="5" customFormat="1" ht="22.5" customHeight="1">
      <c r="A55" s="274" t="s">
        <v>642</v>
      </c>
      <c r="B55" s="90"/>
      <c r="C55" s="91"/>
      <c r="D55" s="362" t="s">
        <v>1963</v>
      </c>
      <c r="E55" s="363"/>
      <c r="F55" s="363"/>
      <c r="G55" s="363"/>
      <c r="H55" s="363"/>
      <c r="I55" s="92"/>
      <c r="J55" s="362" t="s">
        <v>1964</v>
      </c>
      <c r="K55" s="363"/>
      <c r="L55" s="363"/>
      <c r="M55" s="363"/>
      <c r="N55" s="363"/>
      <c r="O55" s="363"/>
      <c r="P55" s="363"/>
      <c r="Q55" s="363"/>
      <c r="R55" s="363"/>
      <c r="S55" s="363"/>
      <c r="T55" s="363"/>
      <c r="U55" s="363"/>
      <c r="V55" s="363"/>
      <c r="W55" s="363"/>
      <c r="X55" s="363"/>
      <c r="Y55" s="363"/>
      <c r="Z55" s="363"/>
      <c r="AA55" s="363"/>
      <c r="AB55" s="363"/>
      <c r="AC55" s="363"/>
      <c r="AD55" s="363"/>
      <c r="AE55" s="363"/>
      <c r="AF55" s="363"/>
      <c r="AG55" s="366">
        <f ca="1">'SO 301 - SO 301 - Pitný v...'!J27</f>
        <v>0</v>
      </c>
      <c r="AH55" s="363"/>
      <c r="AI55" s="363"/>
      <c r="AJ55" s="363"/>
      <c r="AK55" s="363"/>
      <c r="AL55" s="363"/>
      <c r="AM55" s="363"/>
      <c r="AN55" s="366">
        <f t="shared" si="0"/>
        <v>0</v>
      </c>
      <c r="AO55" s="363"/>
      <c r="AP55" s="363"/>
      <c r="AQ55" s="93" t="s">
        <v>1952</v>
      </c>
      <c r="AR55" s="94"/>
      <c r="AS55" s="95">
        <v>0</v>
      </c>
      <c r="AT55" s="96">
        <f t="shared" si="1"/>
        <v>0</v>
      </c>
      <c r="AU55" s="97">
        <f ca="1">'SO 301 - SO 301 - Pitný v...'!P85</f>
        <v>0</v>
      </c>
      <c r="AV55" s="96">
        <f ca="1">'SO 301 - SO 301 - Pitný v...'!J30</f>
        <v>0</v>
      </c>
      <c r="AW55" s="96">
        <f ca="1">'SO 301 - SO 301 - Pitný v...'!J31</f>
        <v>0</v>
      </c>
      <c r="AX55" s="96">
        <f ca="1">'SO 301 - SO 301 - Pitný v...'!J32</f>
        <v>0</v>
      </c>
      <c r="AY55" s="96">
        <f ca="1">'SO 301 - SO 301 - Pitný v...'!J33</f>
        <v>0</v>
      </c>
      <c r="AZ55" s="96">
        <f ca="1">'SO 301 - SO 301 - Pitný v...'!F30</f>
        <v>0</v>
      </c>
      <c r="BA55" s="96">
        <f ca="1">'SO 301 - SO 301 - Pitný v...'!F31</f>
        <v>0</v>
      </c>
      <c r="BB55" s="96">
        <f ca="1">'SO 301 - SO 301 - Pitný v...'!F32</f>
        <v>0</v>
      </c>
      <c r="BC55" s="96">
        <f ca="1">'SO 301 - SO 301 - Pitný v...'!F33</f>
        <v>0</v>
      </c>
      <c r="BD55" s="98">
        <f ca="1">'SO 301 - SO 301 - Pitný v...'!F34</f>
        <v>0</v>
      </c>
      <c r="BT55" s="99" t="s">
        <v>1895</v>
      </c>
      <c r="BV55" s="99" t="s">
        <v>1948</v>
      </c>
      <c r="BW55" s="99" t="s">
        <v>1965</v>
      </c>
      <c r="BX55" s="99" t="s">
        <v>1878</v>
      </c>
      <c r="CL55" s="99" t="s">
        <v>1966</v>
      </c>
      <c r="CM55" s="99" t="s">
        <v>1955</v>
      </c>
    </row>
    <row r="56" spans="1:91" s="5" customFormat="1" ht="22.5" customHeight="1">
      <c r="A56" s="274" t="s">
        <v>642</v>
      </c>
      <c r="B56" s="90"/>
      <c r="C56" s="91"/>
      <c r="D56" s="362" t="s">
        <v>1967</v>
      </c>
      <c r="E56" s="363"/>
      <c r="F56" s="363"/>
      <c r="G56" s="363"/>
      <c r="H56" s="363"/>
      <c r="I56" s="92"/>
      <c r="J56" s="362" t="s">
        <v>1968</v>
      </c>
      <c r="K56" s="363"/>
      <c r="L56" s="363"/>
      <c r="M56" s="363"/>
      <c r="N56" s="363"/>
      <c r="O56" s="363"/>
      <c r="P56" s="363"/>
      <c r="Q56" s="363"/>
      <c r="R56" s="363"/>
      <c r="S56" s="363"/>
      <c r="T56" s="363"/>
      <c r="U56" s="363"/>
      <c r="V56" s="363"/>
      <c r="W56" s="363"/>
      <c r="X56" s="363"/>
      <c r="Y56" s="363"/>
      <c r="Z56" s="363"/>
      <c r="AA56" s="363"/>
      <c r="AB56" s="363"/>
      <c r="AC56" s="363"/>
      <c r="AD56" s="363"/>
      <c r="AE56" s="363"/>
      <c r="AF56" s="363"/>
      <c r="AG56" s="366">
        <f ca="1">'SO 302 - SO 302 - Splaško...'!J27</f>
        <v>0</v>
      </c>
      <c r="AH56" s="363"/>
      <c r="AI56" s="363"/>
      <c r="AJ56" s="363"/>
      <c r="AK56" s="363"/>
      <c r="AL56" s="363"/>
      <c r="AM56" s="363"/>
      <c r="AN56" s="366">
        <f t="shared" si="0"/>
        <v>0</v>
      </c>
      <c r="AO56" s="363"/>
      <c r="AP56" s="363"/>
      <c r="AQ56" s="93" t="s">
        <v>1952</v>
      </c>
      <c r="AR56" s="94"/>
      <c r="AS56" s="95">
        <v>0</v>
      </c>
      <c r="AT56" s="96">
        <f t="shared" si="1"/>
        <v>0</v>
      </c>
      <c r="AU56" s="97">
        <f ca="1">'SO 302 - SO 302 - Splaško...'!P83</f>
        <v>0</v>
      </c>
      <c r="AV56" s="96">
        <f ca="1">'SO 302 - SO 302 - Splaško...'!J30</f>
        <v>0</v>
      </c>
      <c r="AW56" s="96">
        <f ca="1">'SO 302 - SO 302 - Splaško...'!J31</f>
        <v>0</v>
      </c>
      <c r="AX56" s="96">
        <f ca="1">'SO 302 - SO 302 - Splaško...'!J32</f>
        <v>0</v>
      </c>
      <c r="AY56" s="96">
        <f ca="1">'SO 302 - SO 302 - Splaško...'!J33</f>
        <v>0</v>
      </c>
      <c r="AZ56" s="96">
        <f ca="1">'SO 302 - SO 302 - Splaško...'!F30</f>
        <v>0</v>
      </c>
      <c r="BA56" s="96">
        <f ca="1">'SO 302 - SO 302 - Splaško...'!F31</f>
        <v>0</v>
      </c>
      <c r="BB56" s="96">
        <f ca="1">'SO 302 - SO 302 - Splaško...'!F32</f>
        <v>0</v>
      </c>
      <c r="BC56" s="96">
        <f ca="1">'SO 302 - SO 302 - Splaško...'!F33</f>
        <v>0</v>
      </c>
      <c r="BD56" s="98">
        <f ca="1">'SO 302 - SO 302 - Splaško...'!F34</f>
        <v>0</v>
      </c>
      <c r="BT56" s="99" t="s">
        <v>1895</v>
      </c>
      <c r="BV56" s="99" t="s">
        <v>1948</v>
      </c>
      <c r="BW56" s="99" t="s">
        <v>1969</v>
      </c>
      <c r="BX56" s="99" t="s">
        <v>1878</v>
      </c>
      <c r="CL56" s="99" t="s">
        <v>1970</v>
      </c>
      <c r="CM56" s="99" t="s">
        <v>1955</v>
      </c>
    </row>
    <row r="57" spans="1:91" s="5" customFormat="1" ht="22.5" customHeight="1">
      <c r="B57" s="90"/>
      <c r="C57" s="91"/>
      <c r="D57" s="362" t="s">
        <v>1971</v>
      </c>
      <c r="E57" s="363"/>
      <c r="F57" s="363"/>
      <c r="G57" s="363"/>
      <c r="H57" s="363"/>
      <c r="I57" s="92"/>
      <c r="J57" s="362" t="s">
        <v>1972</v>
      </c>
      <c r="K57" s="363"/>
      <c r="L57" s="363"/>
      <c r="M57" s="363"/>
      <c r="N57" s="363"/>
      <c r="O57" s="363"/>
      <c r="P57" s="363"/>
      <c r="Q57" s="363"/>
      <c r="R57" s="363"/>
      <c r="S57" s="363"/>
      <c r="T57" s="363"/>
      <c r="U57" s="363"/>
      <c r="V57" s="363"/>
      <c r="W57" s="363"/>
      <c r="X57" s="363"/>
      <c r="Y57" s="363"/>
      <c r="Z57" s="363"/>
      <c r="AA57" s="363"/>
      <c r="AB57" s="363"/>
      <c r="AC57" s="363"/>
      <c r="AD57" s="363"/>
      <c r="AE57" s="363"/>
      <c r="AF57" s="363"/>
      <c r="AG57" s="371">
        <f>ROUNDUP(SUM(AG58:AG59),2)</f>
        <v>0</v>
      </c>
      <c r="AH57" s="363"/>
      <c r="AI57" s="363"/>
      <c r="AJ57" s="363"/>
      <c r="AK57" s="363"/>
      <c r="AL57" s="363"/>
      <c r="AM57" s="363"/>
      <c r="AN57" s="366">
        <f t="shared" si="0"/>
        <v>0</v>
      </c>
      <c r="AO57" s="363"/>
      <c r="AP57" s="363"/>
      <c r="AQ57" s="93" t="s">
        <v>1952</v>
      </c>
      <c r="AR57" s="94"/>
      <c r="AS57" s="95">
        <f>ROUNDUP(SUM(AS58:AS59),2)</f>
        <v>0</v>
      </c>
      <c r="AT57" s="96">
        <f t="shared" si="1"/>
        <v>0</v>
      </c>
      <c r="AU57" s="97">
        <f>ROUNDUP(SUM(AU58:AU59),5)</f>
        <v>0</v>
      </c>
      <c r="AV57" s="96">
        <f>ROUNDUP(AZ57*L26,1)</f>
        <v>0</v>
      </c>
      <c r="AW57" s="96">
        <f>ROUNDUP(BA57*L27,1)</f>
        <v>0</v>
      </c>
      <c r="AX57" s="96">
        <f>ROUNDUP(BB57*L26,1)</f>
        <v>0</v>
      </c>
      <c r="AY57" s="96">
        <f>ROUNDUP(BC57*L27,1)</f>
        <v>0</v>
      </c>
      <c r="AZ57" s="96">
        <f>ROUNDUP(SUM(AZ58:AZ59),2)</f>
        <v>0</v>
      </c>
      <c r="BA57" s="96">
        <f>ROUNDUP(SUM(BA58:BA59),2)</f>
        <v>0</v>
      </c>
      <c r="BB57" s="96">
        <f>ROUNDUP(SUM(BB58:BB59),2)</f>
        <v>0</v>
      </c>
      <c r="BC57" s="96">
        <f>ROUNDUP(SUM(BC58:BC59),2)</f>
        <v>0</v>
      </c>
      <c r="BD57" s="98">
        <f>ROUNDUP(SUM(BD58:BD59),2)</f>
        <v>0</v>
      </c>
      <c r="BS57" s="99" t="s">
        <v>1945</v>
      </c>
      <c r="BT57" s="99" t="s">
        <v>1895</v>
      </c>
      <c r="BV57" s="99" t="s">
        <v>1948</v>
      </c>
      <c r="BW57" s="99" t="s">
        <v>1973</v>
      </c>
      <c r="BX57" s="99" t="s">
        <v>1878</v>
      </c>
      <c r="CL57" s="99" t="s">
        <v>1970</v>
      </c>
    </row>
    <row r="58" spans="1:91" s="6" customFormat="1" ht="22.5" customHeight="1">
      <c r="A58" s="274" t="s">
        <v>642</v>
      </c>
      <c r="B58" s="100"/>
      <c r="C58" s="101"/>
      <c r="D58" s="101"/>
      <c r="E58" s="367" t="s">
        <v>1971</v>
      </c>
      <c r="F58" s="365"/>
      <c r="G58" s="365"/>
      <c r="H58" s="365"/>
      <c r="I58" s="365"/>
      <c r="J58" s="101"/>
      <c r="K58" s="367" t="s">
        <v>1972</v>
      </c>
      <c r="L58" s="365"/>
      <c r="M58" s="365"/>
      <c r="N58" s="365"/>
      <c r="O58" s="365"/>
      <c r="P58" s="365"/>
      <c r="Q58" s="365"/>
      <c r="R58" s="365"/>
      <c r="S58" s="365"/>
      <c r="T58" s="365"/>
      <c r="U58" s="365"/>
      <c r="V58" s="365"/>
      <c r="W58" s="365"/>
      <c r="X58" s="365"/>
      <c r="Y58" s="365"/>
      <c r="Z58" s="365"/>
      <c r="AA58" s="365"/>
      <c r="AB58" s="365"/>
      <c r="AC58" s="365"/>
      <c r="AD58" s="365"/>
      <c r="AE58" s="365"/>
      <c r="AF58" s="365"/>
      <c r="AG58" s="364">
        <f ca="1">'SO 303 - SO 303 - Splaško...'!J27</f>
        <v>0</v>
      </c>
      <c r="AH58" s="365"/>
      <c r="AI58" s="365"/>
      <c r="AJ58" s="365"/>
      <c r="AK58" s="365"/>
      <c r="AL58" s="365"/>
      <c r="AM58" s="365"/>
      <c r="AN58" s="364">
        <f t="shared" si="0"/>
        <v>0</v>
      </c>
      <c r="AO58" s="365"/>
      <c r="AP58" s="365"/>
      <c r="AQ58" s="102" t="s">
        <v>1974</v>
      </c>
      <c r="AR58" s="103"/>
      <c r="AS58" s="104">
        <v>0</v>
      </c>
      <c r="AT58" s="105">
        <f t="shared" si="1"/>
        <v>0</v>
      </c>
      <c r="AU58" s="106">
        <f ca="1">'SO 303 - SO 303 - Splaško...'!P85</f>
        <v>0</v>
      </c>
      <c r="AV58" s="105">
        <f ca="1">'SO 303 - SO 303 - Splaško...'!J30</f>
        <v>0</v>
      </c>
      <c r="AW58" s="105">
        <f ca="1">'SO 303 - SO 303 - Splaško...'!J31</f>
        <v>0</v>
      </c>
      <c r="AX58" s="105">
        <f ca="1">'SO 303 - SO 303 - Splaško...'!J32</f>
        <v>0</v>
      </c>
      <c r="AY58" s="105">
        <f ca="1">'SO 303 - SO 303 - Splaško...'!J33</f>
        <v>0</v>
      </c>
      <c r="AZ58" s="105">
        <f ca="1">'SO 303 - SO 303 - Splaško...'!F30</f>
        <v>0</v>
      </c>
      <c r="BA58" s="105">
        <f ca="1">'SO 303 - SO 303 - Splaško...'!F31</f>
        <v>0</v>
      </c>
      <c r="BB58" s="105">
        <f ca="1">'SO 303 - SO 303 - Splaško...'!F32</f>
        <v>0</v>
      </c>
      <c r="BC58" s="105">
        <f ca="1">'SO 303 - SO 303 - Splaško...'!F33</f>
        <v>0</v>
      </c>
      <c r="BD58" s="107">
        <f ca="1">'SO 303 - SO 303 - Splaško...'!F34</f>
        <v>0</v>
      </c>
      <c r="BT58" s="108" t="s">
        <v>1955</v>
      </c>
      <c r="BU58" s="108" t="s">
        <v>1975</v>
      </c>
      <c r="BV58" s="108" t="s">
        <v>1948</v>
      </c>
      <c r="BW58" s="108" t="s">
        <v>1973</v>
      </c>
      <c r="BX58" s="108" t="s">
        <v>1878</v>
      </c>
      <c r="CL58" s="108" t="s">
        <v>1970</v>
      </c>
      <c r="CM58" s="108" t="s">
        <v>1955</v>
      </c>
    </row>
    <row r="59" spans="1:91" s="6" customFormat="1" ht="22.5" customHeight="1">
      <c r="A59" s="274" t="s">
        <v>642</v>
      </c>
      <c r="B59" s="100"/>
      <c r="C59" s="101"/>
      <c r="D59" s="101"/>
      <c r="E59" s="367" t="s">
        <v>1976</v>
      </c>
      <c r="F59" s="365"/>
      <c r="G59" s="365"/>
      <c r="H59" s="365"/>
      <c r="I59" s="365"/>
      <c r="J59" s="101"/>
      <c r="K59" s="367" t="s">
        <v>1977</v>
      </c>
      <c r="L59" s="365"/>
      <c r="M59" s="365"/>
      <c r="N59" s="365"/>
      <c r="O59" s="365"/>
      <c r="P59" s="365"/>
      <c r="Q59" s="365"/>
      <c r="R59" s="365"/>
      <c r="S59" s="365"/>
      <c r="T59" s="365"/>
      <c r="U59" s="365"/>
      <c r="V59" s="365"/>
      <c r="W59" s="365"/>
      <c r="X59" s="365"/>
      <c r="Y59" s="365"/>
      <c r="Z59" s="365"/>
      <c r="AA59" s="365"/>
      <c r="AB59" s="365"/>
      <c r="AC59" s="365"/>
      <c r="AD59" s="365"/>
      <c r="AE59" s="365"/>
      <c r="AF59" s="365"/>
      <c r="AG59" s="364">
        <f ca="1">'SO 303a - Splašková kanal...'!J29</f>
        <v>0</v>
      </c>
      <c r="AH59" s="365"/>
      <c r="AI59" s="365"/>
      <c r="AJ59" s="365"/>
      <c r="AK59" s="365"/>
      <c r="AL59" s="365"/>
      <c r="AM59" s="365"/>
      <c r="AN59" s="364">
        <f t="shared" si="0"/>
        <v>0</v>
      </c>
      <c r="AO59" s="365"/>
      <c r="AP59" s="365"/>
      <c r="AQ59" s="102" t="s">
        <v>1974</v>
      </c>
      <c r="AR59" s="103"/>
      <c r="AS59" s="104">
        <v>0</v>
      </c>
      <c r="AT59" s="105">
        <f t="shared" si="1"/>
        <v>0</v>
      </c>
      <c r="AU59" s="106">
        <f ca="1">'SO 303a - Splašková kanal...'!P99</f>
        <v>0</v>
      </c>
      <c r="AV59" s="105">
        <f ca="1">'SO 303a - Splašková kanal...'!J32</f>
        <v>0</v>
      </c>
      <c r="AW59" s="105">
        <f ca="1">'SO 303a - Splašková kanal...'!J33</f>
        <v>0</v>
      </c>
      <c r="AX59" s="105">
        <f ca="1">'SO 303a - Splašková kanal...'!J34</f>
        <v>0</v>
      </c>
      <c r="AY59" s="105">
        <f ca="1">'SO 303a - Splašková kanal...'!J35</f>
        <v>0</v>
      </c>
      <c r="AZ59" s="105">
        <f ca="1">'SO 303a - Splašková kanal...'!F32</f>
        <v>0</v>
      </c>
      <c r="BA59" s="105">
        <f ca="1">'SO 303a - Splašková kanal...'!F33</f>
        <v>0</v>
      </c>
      <c r="BB59" s="105">
        <f ca="1">'SO 303a - Splašková kanal...'!F34</f>
        <v>0</v>
      </c>
      <c r="BC59" s="105">
        <f ca="1">'SO 303a - Splašková kanal...'!F35</f>
        <v>0</v>
      </c>
      <c r="BD59" s="107">
        <f ca="1">'SO 303a - Splašková kanal...'!F36</f>
        <v>0</v>
      </c>
      <c r="BT59" s="108" t="s">
        <v>1955</v>
      </c>
      <c r="BV59" s="108" t="s">
        <v>1948</v>
      </c>
      <c r="BW59" s="108" t="s">
        <v>1978</v>
      </c>
      <c r="BX59" s="108" t="s">
        <v>1973</v>
      </c>
      <c r="CL59" s="108" t="s">
        <v>1893</v>
      </c>
    </row>
    <row r="60" spans="1:91" s="5" customFormat="1" ht="22.5" customHeight="1">
      <c r="A60" s="274" t="s">
        <v>642</v>
      </c>
      <c r="B60" s="90"/>
      <c r="C60" s="91"/>
      <c r="D60" s="362" t="s">
        <v>1979</v>
      </c>
      <c r="E60" s="363"/>
      <c r="F60" s="363"/>
      <c r="G60" s="363"/>
      <c r="H60" s="363"/>
      <c r="I60" s="92"/>
      <c r="J60" s="362" t="s">
        <v>1980</v>
      </c>
      <c r="K60" s="363"/>
      <c r="L60" s="363"/>
      <c r="M60" s="363"/>
      <c r="N60" s="363"/>
      <c r="O60" s="363"/>
      <c r="P60" s="363"/>
      <c r="Q60" s="363"/>
      <c r="R60" s="363"/>
      <c r="S60" s="363"/>
      <c r="T60" s="363"/>
      <c r="U60" s="363"/>
      <c r="V60" s="363"/>
      <c r="W60" s="363"/>
      <c r="X60" s="363"/>
      <c r="Y60" s="363"/>
      <c r="Z60" s="363"/>
      <c r="AA60" s="363"/>
      <c r="AB60" s="363"/>
      <c r="AC60" s="363"/>
      <c r="AD60" s="363"/>
      <c r="AE60" s="363"/>
      <c r="AF60" s="363"/>
      <c r="AG60" s="366">
        <f ca="1">'SO 304 - SO 304 - Dešťová...'!J27</f>
        <v>0</v>
      </c>
      <c r="AH60" s="363"/>
      <c r="AI60" s="363"/>
      <c r="AJ60" s="363"/>
      <c r="AK60" s="363"/>
      <c r="AL60" s="363"/>
      <c r="AM60" s="363"/>
      <c r="AN60" s="366">
        <f t="shared" si="0"/>
        <v>0</v>
      </c>
      <c r="AO60" s="363"/>
      <c r="AP60" s="363"/>
      <c r="AQ60" s="93" t="s">
        <v>1952</v>
      </c>
      <c r="AR60" s="94"/>
      <c r="AS60" s="95">
        <v>0</v>
      </c>
      <c r="AT60" s="96">
        <f t="shared" si="1"/>
        <v>0</v>
      </c>
      <c r="AU60" s="97">
        <f ca="1">'SO 304 - SO 304 - Dešťová...'!P83</f>
        <v>0</v>
      </c>
      <c r="AV60" s="96">
        <f ca="1">'SO 304 - SO 304 - Dešťová...'!J30</f>
        <v>0</v>
      </c>
      <c r="AW60" s="96">
        <f ca="1">'SO 304 - SO 304 - Dešťová...'!J31</f>
        <v>0</v>
      </c>
      <c r="AX60" s="96">
        <f ca="1">'SO 304 - SO 304 - Dešťová...'!J32</f>
        <v>0</v>
      </c>
      <c r="AY60" s="96">
        <f ca="1">'SO 304 - SO 304 - Dešťová...'!J33</f>
        <v>0</v>
      </c>
      <c r="AZ60" s="96">
        <f ca="1">'SO 304 - SO 304 - Dešťová...'!F30</f>
        <v>0</v>
      </c>
      <c r="BA60" s="96">
        <f ca="1">'SO 304 - SO 304 - Dešťová...'!F31</f>
        <v>0</v>
      </c>
      <c r="BB60" s="96">
        <f ca="1">'SO 304 - SO 304 - Dešťová...'!F32</f>
        <v>0</v>
      </c>
      <c r="BC60" s="96">
        <f ca="1">'SO 304 - SO 304 - Dešťová...'!F33</f>
        <v>0</v>
      </c>
      <c r="BD60" s="98">
        <f ca="1">'SO 304 - SO 304 - Dešťová...'!F34</f>
        <v>0</v>
      </c>
      <c r="BT60" s="99" t="s">
        <v>1895</v>
      </c>
      <c r="BV60" s="99" t="s">
        <v>1948</v>
      </c>
      <c r="BW60" s="99" t="s">
        <v>1981</v>
      </c>
      <c r="BX60" s="99" t="s">
        <v>1878</v>
      </c>
      <c r="CL60" s="99" t="s">
        <v>1982</v>
      </c>
      <c r="CM60" s="99" t="s">
        <v>1955</v>
      </c>
    </row>
    <row r="61" spans="1:91" s="5" customFormat="1" ht="22.5" customHeight="1">
      <c r="B61" s="90"/>
      <c r="C61" s="91"/>
      <c r="D61" s="362" t="s">
        <v>1983</v>
      </c>
      <c r="E61" s="363"/>
      <c r="F61" s="363"/>
      <c r="G61" s="363"/>
      <c r="H61" s="363"/>
      <c r="I61" s="92"/>
      <c r="J61" s="362" t="s">
        <v>1984</v>
      </c>
      <c r="K61" s="363"/>
      <c r="L61" s="363"/>
      <c r="M61" s="363"/>
      <c r="N61" s="363"/>
      <c r="O61" s="363"/>
      <c r="P61" s="363"/>
      <c r="Q61" s="363"/>
      <c r="R61" s="363"/>
      <c r="S61" s="363"/>
      <c r="T61" s="363"/>
      <c r="U61" s="363"/>
      <c r="V61" s="363"/>
      <c r="W61" s="363"/>
      <c r="X61" s="363"/>
      <c r="Y61" s="363"/>
      <c r="Z61" s="363"/>
      <c r="AA61" s="363"/>
      <c r="AB61" s="363"/>
      <c r="AC61" s="363"/>
      <c r="AD61" s="363"/>
      <c r="AE61" s="363"/>
      <c r="AF61" s="363"/>
      <c r="AG61" s="371">
        <f>ROUNDUP(SUM(AG62:AG63),2)</f>
        <v>0</v>
      </c>
      <c r="AH61" s="363"/>
      <c r="AI61" s="363"/>
      <c r="AJ61" s="363"/>
      <c r="AK61" s="363"/>
      <c r="AL61" s="363"/>
      <c r="AM61" s="363"/>
      <c r="AN61" s="366">
        <f t="shared" si="0"/>
        <v>0</v>
      </c>
      <c r="AO61" s="363"/>
      <c r="AP61" s="363"/>
      <c r="AQ61" s="93" t="s">
        <v>1952</v>
      </c>
      <c r="AR61" s="94"/>
      <c r="AS61" s="95">
        <f>ROUNDUP(SUM(AS62:AS63),2)</f>
        <v>0</v>
      </c>
      <c r="AT61" s="96">
        <f t="shared" si="1"/>
        <v>0</v>
      </c>
      <c r="AU61" s="97">
        <f>ROUNDUP(SUM(AU62:AU63),5)</f>
        <v>0</v>
      </c>
      <c r="AV61" s="96">
        <f>ROUNDUP(AZ61*L26,1)</f>
        <v>0</v>
      </c>
      <c r="AW61" s="96">
        <f>ROUNDUP(BA61*L27,1)</f>
        <v>0</v>
      </c>
      <c r="AX61" s="96">
        <f>ROUNDUP(BB61*L26,1)</f>
        <v>0</v>
      </c>
      <c r="AY61" s="96">
        <f>ROUNDUP(BC61*L27,1)</f>
        <v>0</v>
      </c>
      <c r="AZ61" s="96">
        <f>ROUNDUP(SUM(AZ62:AZ63),2)</f>
        <v>0</v>
      </c>
      <c r="BA61" s="96">
        <f>ROUNDUP(SUM(BA62:BA63),2)</f>
        <v>0</v>
      </c>
      <c r="BB61" s="96">
        <f>ROUNDUP(SUM(BB62:BB63),2)</f>
        <v>0</v>
      </c>
      <c r="BC61" s="96">
        <f>ROUNDUP(SUM(BC62:BC63),2)</f>
        <v>0</v>
      </c>
      <c r="BD61" s="98">
        <f>ROUNDUP(SUM(BD62:BD63),2)</f>
        <v>0</v>
      </c>
      <c r="BS61" s="99" t="s">
        <v>1945</v>
      </c>
      <c r="BT61" s="99" t="s">
        <v>1895</v>
      </c>
      <c r="BV61" s="99" t="s">
        <v>1948</v>
      </c>
      <c r="BW61" s="99" t="s">
        <v>1985</v>
      </c>
      <c r="BX61" s="99" t="s">
        <v>1878</v>
      </c>
      <c r="CL61" s="99" t="s">
        <v>1982</v>
      </c>
    </row>
    <row r="62" spans="1:91" s="6" customFormat="1" ht="22.5" customHeight="1">
      <c r="A62" s="274" t="s">
        <v>642</v>
      </c>
      <c r="B62" s="100"/>
      <c r="C62" s="101"/>
      <c r="D62" s="101"/>
      <c r="E62" s="367" t="s">
        <v>1983</v>
      </c>
      <c r="F62" s="365"/>
      <c r="G62" s="365"/>
      <c r="H62" s="365"/>
      <c r="I62" s="365"/>
      <c r="J62" s="101"/>
      <c r="K62" s="367" t="s">
        <v>1984</v>
      </c>
      <c r="L62" s="365"/>
      <c r="M62" s="365"/>
      <c r="N62" s="365"/>
      <c r="O62" s="365"/>
      <c r="P62" s="365"/>
      <c r="Q62" s="365"/>
      <c r="R62" s="365"/>
      <c r="S62" s="365"/>
      <c r="T62" s="365"/>
      <c r="U62" s="365"/>
      <c r="V62" s="365"/>
      <c r="W62" s="365"/>
      <c r="X62" s="365"/>
      <c r="Y62" s="365"/>
      <c r="Z62" s="365"/>
      <c r="AA62" s="365"/>
      <c r="AB62" s="365"/>
      <c r="AC62" s="365"/>
      <c r="AD62" s="365"/>
      <c r="AE62" s="365"/>
      <c r="AF62" s="365"/>
      <c r="AG62" s="364">
        <f ca="1">'SO 305 - SO 305 - Dešťová...'!J27</f>
        <v>0</v>
      </c>
      <c r="AH62" s="365"/>
      <c r="AI62" s="365"/>
      <c r="AJ62" s="365"/>
      <c r="AK62" s="365"/>
      <c r="AL62" s="365"/>
      <c r="AM62" s="365"/>
      <c r="AN62" s="364">
        <f t="shared" si="0"/>
        <v>0</v>
      </c>
      <c r="AO62" s="365"/>
      <c r="AP62" s="365"/>
      <c r="AQ62" s="102" t="s">
        <v>1974</v>
      </c>
      <c r="AR62" s="103"/>
      <c r="AS62" s="104">
        <v>0</v>
      </c>
      <c r="AT62" s="105">
        <f t="shared" si="1"/>
        <v>0</v>
      </c>
      <c r="AU62" s="106">
        <f ca="1">'SO 305 - SO 305 - Dešťová...'!P83</f>
        <v>0</v>
      </c>
      <c r="AV62" s="105">
        <f ca="1">'SO 305 - SO 305 - Dešťová...'!J30</f>
        <v>0</v>
      </c>
      <c r="AW62" s="105">
        <f ca="1">'SO 305 - SO 305 - Dešťová...'!J31</f>
        <v>0</v>
      </c>
      <c r="AX62" s="105">
        <f ca="1">'SO 305 - SO 305 - Dešťová...'!J32</f>
        <v>0</v>
      </c>
      <c r="AY62" s="105">
        <f ca="1">'SO 305 - SO 305 - Dešťová...'!J33</f>
        <v>0</v>
      </c>
      <c r="AZ62" s="105">
        <f ca="1">'SO 305 - SO 305 - Dešťová...'!F30</f>
        <v>0</v>
      </c>
      <c r="BA62" s="105">
        <f ca="1">'SO 305 - SO 305 - Dešťová...'!F31</f>
        <v>0</v>
      </c>
      <c r="BB62" s="105">
        <f ca="1">'SO 305 - SO 305 - Dešťová...'!F32</f>
        <v>0</v>
      </c>
      <c r="BC62" s="105">
        <f ca="1">'SO 305 - SO 305 - Dešťová...'!F33</f>
        <v>0</v>
      </c>
      <c r="BD62" s="107">
        <f ca="1">'SO 305 - SO 305 - Dešťová...'!F34</f>
        <v>0</v>
      </c>
      <c r="BT62" s="108" t="s">
        <v>1955</v>
      </c>
      <c r="BU62" s="108" t="s">
        <v>1975</v>
      </c>
      <c r="BV62" s="108" t="s">
        <v>1948</v>
      </c>
      <c r="BW62" s="108" t="s">
        <v>1985</v>
      </c>
      <c r="BX62" s="108" t="s">
        <v>1878</v>
      </c>
      <c r="CL62" s="108" t="s">
        <v>1982</v>
      </c>
      <c r="CM62" s="108" t="s">
        <v>1955</v>
      </c>
    </row>
    <row r="63" spans="1:91" s="6" customFormat="1" ht="22.5" customHeight="1">
      <c r="A63" s="274" t="s">
        <v>642</v>
      </c>
      <c r="B63" s="100"/>
      <c r="C63" s="101"/>
      <c r="D63" s="101"/>
      <c r="E63" s="367" t="s">
        <v>1986</v>
      </c>
      <c r="F63" s="365"/>
      <c r="G63" s="365"/>
      <c r="H63" s="365"/>
      <c r="I63" s="365"/>
      <c r="J63" s="101"/>
      <c r="K63" s="367" t="s">
        <v>1987</v>
      </c>
      <c r="L63" s="365"/>
      <c r="M63" s="365"/>
      <c r="N63" s="365"/>
      <c r="O63" s="365"/>
      <c r="P63" s="365"/>
      <c r="Q63" s="365"/>
      <c r="R63" s="365"/>
      <c r="S63" s="365"/>
      <c r="T63" s="365"/>
      <c r="U63" s="365"/>
      <c r="V63" s="365"/>
      <c r="W63" s="365"/>
      <c r="X63" s="365"/>
      <c r="Y63" s="365"/>
      <c r="Z63" s="365"/>
      <c r="AA63" s="365"/>
      <c r="AB63" s="365"/>
      <c r="AC63" s="365"/>
      <c r="AD63" s="365"/>
      <c r="AE63" s="365"/>
      <c r="AF63" s="365"/>
      <c r="AG63" s="364">
        <f ca="1">'SO 305a - Dešťová nádrž'!J29</f>
        <v>0</v>
      </c>
      <c r="AH63" s="365"/>
      <c r="AI63" s="365"/>
      <c r="AJ63" s="365"/>
      <c r="AK63" s="365"/>
      <c r="AL63" s="365"/>
      <c r="AM63" s="365"/>
      <c r="AN63" s="364">
        <f t="shared" si="0"/>
        <v>0</v>
      </c>
      <c r="AO63" s="365"/>
      <c r="AP63" s="365"/>
      <c r="AQ63" s="102" t="s">
        <v>1974</v>
      </c>
      <c r="AR63" s="103"/>
      <c r="AS63" s="104">
        <v>0</v>
      </c>
      <c r="AT63" s="105">
        <f t="shared" si="1"/>
        <v>0</v>
      </c>
      <c r="AU63" s="106">
        <f ca="1">'SO 305a - Dešťová nádrž'!P94</f>
        <v>0</v>
      </c>
      <c r="AV63" s="105">
        <f ca="1">'SO 305a - Dešťová nádrž'!J32</f>
        <v>0</v>
      </c>
      <c r="AW63" s="105">
        <f ca="1">'SO 305a - Dešťová nádrž'!J33</f>
        <v>0</v>
      </c>
      <c r="AX63" s="105">
        <f ca="1">'SO 305a - Dešťová nádrž'!J34</f>
        <v>0</v>
      </c>
      <c r="AY63" s="105">
        <f ca="1">'SO 305a - Dešťová nádrž'!J35</f>
        <v>0</v>
      </c>
      <c r="AZ63" s="105">
        <f ca="1">'SO 305a - Dešťová nádrž'!F32</f>
        <v>0</v>
      </c>
      <c r="BA63" s="105">
        <f ca="1">'SO 305a - Dešťová nádrž'!F33</f>
        <v>0</v>
      </c>
      <c r="BB63" s="105">
        <f ca="1">'SO 305a - Dešťová nádrž'!F34</f>
        <v>0</v>
      </c>
      <c r="BC63" s="105">
        <f ca="1">'SO 305a - Dešťová nádrž'!F35</f>
        <v>0</v>
      </c>
      <c r="BD63" s="107">
        <f ca="1">'SO 305a - Dešťová nádrž'!F36</f>
        <v>0</v>
      </c>
      <c r="BT63" s="108" t="s">
        <v>1955</v>
      </c>
      <c r="BV63" s="108" t="s">
        <v>1948</v>
      </c>
      <c r="BW63" s="108" t="s">
        <v>1988</v>
      </c>
      <c r="BX63" s="108" t="s">
        <v>1985</v>
      </c>
      <c r="CL63" s="108" t="s">
        <v>1982</v>
      </c>
    </row>
    <row r="64" spans="1:91" s="5" customFormat="1" ht="22.5" customHeight="1">
      <c r="B64" s="90"/>
      <c r="C64" s="91"/>
      <c r="D64" s="362" t="s">
        <v>1989</v>
      </c>
      <c r="E64" s="363"/>
      <c r="F64" s="363"/>
      <c r="G64" s="363"/>
      <c r="H64" s="363"/>
      <c r="I64" s="92"/>
      <c r="J64" s="362" t="s">
        <v>1990</v>
      </c>
      <c r="K64" s="363"/>
      <c r="L64" s="363"/>
      <c r="M64" s="363"/>
      <c r="N64" s="363"/>
      <c r="O64" s="363"/>
      <c r="P64" s="363"/>
      <c r="Q64" s="363"/>
      <c r="R64" s="363"/>
      <c r="S64" s="363"/>
      <c r="T64" s="363"/>
      <c r="U64" s="363"/>
      <c r="V64" s="363"/>
      <c r="W64" s="363"/>
      <c r="X64" s="363"/>
      <c r="Y64" s="363"/>
      <c r="Z64" s="363"/>
      <c r="AA64" s="363"/>
      <c r="AB64" s="363"/>
      <c r="AC64" s="363"/>
      <c r="AD64" s="363"/>
      <c r="AE64" s="363"/>
      <c r="AF64" s="363"/>
      <c r="AG64" s="371">
        <f>ROUNDUP(SUM(AG65:AG66),2)</f>
        <v>0</v>
      </c>
      <c r="AH64" s="363"/>
      <c r="AI64" s="363"/>
      <c r="AJ64" s="363"/>
      <c r="AK64" s="363"/>
      <c r="AL64" s="363"/>
      <c r="AM64" s="363"/>
      <c r="AN64" s="366">
        <f t="shared" si="0"/>
        <v>0</v>
      </c>
      <c r="AO64" s="363"/>
      <c r="AP64" s="363"/>
      <c r="AQ64" s="93" t="s">
        <v>1952</v>
      </c>
      <c r="AR64" s="94"/>
      <c r="AS64" s="95">
        <f>ROUNDUP(SUM(AS65:AS66),2)</f>
        <v>0</v>
      </c>
      <c r="AT64" s="96">
        <f t="shared" si="1"/>
        <v>0</v>
      </c>
      <c r="AU64" s="97">
        <f>ROUNDUP(SUM(AU65:AU66),5)</f>
        <v>0</v>
      </c>
      <c r="AV64" s="96">
        <f>ROUNDUP(AZ64*L26,1)</f>
        <v>0</v>
      </c>
      <c r="AW64" s="96">
        <f>ROUNDUP(BA64*L27,1)</f>
        <v>0</v>
      </c>
      <c r="AX64" s="96">
        <f>ROUNDUP(BB64*L26,1)</f>
        <v>0</v>
      </c>
      <c r="AY64" s="96">
        <f>ROUNDUP(BC64*L27,1)</f>
        <v>0</v>
      </c>
      <c r="AZ64" s="96">
        <f>ROUNDUP(SUM(AZ65:AZ66),2)</f>
        <v>0</v>
      </c>
      <c r="BA64" s="96">
        <f>ROUNDUP(SUM(BA65:BA66),2)</f>
        <v>0</v>
      </c>
      <c r="BB64" s="96">
        <f>ROUNDUP(SUM(BB65:BB66),2)</f>
        <v>0</v>
      </c>
      <c r="BC64" s="96">
        <f>ROUNDUP(SUM(BC65:BC66),2)</f>
        <v>0</v>
      </c>
      <c r="BD64" s="98">
        <f>ROUNDUP(SUM(BD65:BD66),2)</f>
        <v>0</v>
      </c>
      <c r="BS64" s="99" t="s">
        <v>1945</v>
      </c>
      <c r="BT64" s="99" t="s">
        <v>1895</v>
      </c>
      <c r="BV64" s="99" t="s">
        <v>1948</v>
      </c>
      <c r="BW64" s="99" t="s">
        <v>1991</v>
      </c>
      <c r="BX64" s="99" t="s">
        <v>1878</v>
      </c>
      <c r="CL64" s="99" t="s">
        <v>1982</v>
      </c>
    </row>
    <row r="65" spans="1:91" s="6" customFormat="1" ht="22.5" customHeight="1">
      <c r="A65" s="274" t="s">
        <v>642</v>
      </c>
      <c r="B65" s="100"/>
      <c r="C65" s="101"/>
      <c r="D65" s="101"/>
      <c r="E65" s="367" t="s">
        <v>1989</v>
      </c>
      <c r="F65" s="365"/>
      <c r="G65" s="365"/>
      <c r="H65" s="365"/>
      <c r="I65" s="365"/>
      <c r="J65" s="101"/>
      <c r="K65" s="367" t="s">
        <v>1990</v>
      </c>
      <c r="L65" s="365"/>
      <c r="M65" s="365"/>
      <c r="N65" s="365"/>
      <c r="O65" s="365"/>
      <c r="P65" s="365"/>
      <c r="Q65" s="365"/>
      <c r="R65" s="365"/>
      <c r="S65" s="365"/>
      <c r="T65" s="365"/>
      <c r="U65" s="365"/>
      <c r="V65" s="365"/>
      <c r="W65" s="365"/>
      <c r="X65" s="365"/>
      <c r="Y65" s="365"/>
      <c r="Z65" s="365"/>
      <c r="AA65" s="365"/>
      <c r="AB65" s="365"/>
      <c r="AC65" s="365"/>
      <c r="AD65" s="365"/>
      <c r="AE65" s="365"/>
      <c r="AF65" s="365"/>
      <c r="AG65" s="364">
        <f ca="1">'SO 306 - SO 306 - Dešťová...'!J27</f>
        <v>0</v>
      </c>
      <c r="AH65" s="365"/>
      <c r="AI65" s="365"/>
      <c r="AJ65" s="365"/>
      <c r="AK65" s="365"/>
      <c r="AL65" s="365"/>
      <c r="AM65" s="365"/>
      <c r="AN65" s="364">
        <f t="shared" si="0"/>
        <v>0</v>
      </c>
      <c r="AO65" s="365"/>
      <c r="AP65" s="365"/>
      <c r="AQ65" s="102" t="s">
        <v>1974</v>
      </c>
      <c r="AR65" s="103"/>
      <c r="AS65" s="104">
        <v>0</v>
      </c>
      <c r="AT65" s="105">
        <f t="shared" si="1"/>
        <v>0</v>
      </c>
      <c r="AU65" s="106">
        <f ca="1">'SO 306 - SO 306 - Dešťová...'!P85</f>
        <v>0</v>
      </c>
      <c r="AV65" s="105">
        <f ca="1">'SO 306 - SO 306 - Dešťová...'!J30</f>
        <v>0</v>
      </c>
      <c r="AW65" s="105">
        <f ca="1">'SO 306 - SO 306 - Dešťová...'!J31</f>
        <v>0</v>
      </c>
      <c r="AX65" s="105">
        <f ca="1">'SO 306 - SO 306 - Dešťová...'!J32</f>
        <v>0</v>
      </c>
      <c r="AY65" s="105">
        <f ca="1">'SO 306 - SO 306 - Dešťová...'!J33</f>
        <v>0</v>
      </c>
      <c r="AZ65" s="105">
        <f ca="1">'SO 306 - SO 306 - Dešťová...'!F30</f>
        <v>0</v>
      </c>
      <c r="BA65" s="105">
        <f ca="1">'SO 306 - SO 306 - Dešťová...'!F31</f>
        <v>0</v>
      </c>
      <c r="BB65" s="105">
        <f ca="1">'SO 306 - SO 306 - Dešťová...'!F32</f>
        <v>0</v>
      </c>
      <c r="BC65" s="105">
        <f ca="1">'SO 306 - SO 306 - Dešťová...'!F33</f>
        <v>0</v>
      </c>
      <c r="BD65" s="107">
        <f ca="1">'SO 306 - SO 306 - Dešťová...'!F34</f>
        <v>0</v>
      </c>
      <c r="BT65" s="108" t="s">
        <v>1955</v>
      </c>
      <c r="BU65" s="108" t="s">
        <v>1975</v>
      </c>
      <c r="BV65" s="108" t="s">
        <v>1948</v>
      </c>
      <c r="BW65" s="108" t="s">
        <v>1991</v>
      </c>
      <c r="BX65" s="108" t="s">
        <v>1878</v>
      </c>
      <c r="CL65" s="108" t="s">
        <v>1982</v>
      </c>
      <c r="CM65" s="108" t="s">
        <v>1955</v>
      </c>
    </row>
    <row r="66" spans="1:91" s="6" customFormat="1" ht="22.5" customHeight="1">
      <c r="A66" s="274" t="s">
        <v>642</v>
      </c>
      <c r="B66" s="100"/>
      <c r="C66" s="101"/>
      <c r="D66" s="101"/>
      <c r="E66" s="367" t="s">
        <v>1992</v>
      </c>
      <c r="F66" s="365"/>
      <c r="G66" s="365"/>
      <c r="H66" s="365"/>
      <c r="I66" s="365"/>
      <c r="J66" s="101"/>
      <c r="K66" s="367" t="s">
        <v>1993</v>
      </c>
      <c r="L66" s="365"/>
      <c r="M66" s="365"/>
      <c r="N66" s="365"/>
      <c r="O66" s="365"/>
      <c r="P66" s="365"/>
      <c r="Q66" s="365"/>
      <c r="R66" s="365"/>
      <c r="S66" s="365"/>
      <c r="T66" s="365"/>
      <c r="U66" s="365"/>
      <c r="V66" s="365"/>
      <c r="W66" s="365"/>
      <c r="X66" s="365"/>
      <c r="Y66" s="365"/>
      <c r="Z66" s="365"/>
      <c r="AA66" s="365"/>
      <c r="AB66" s="365"/>
      <c r="AC66" s="365"/>
      <c r="AD66" s="365"/>
      <c r="AE66" s="365"/>
      <c r="AF66" s="365"/>
      <c r="AG66" s="364">
        <f ca="1">'SO 306a - Dešťová kanaliz...'!J29</f>
        <v>0</v>
      </c>
      <c r="AH66" s="365"/>
      <c r="AI66" s="365"/>
      <c r="AJ66" s="365"/>
      <c r="AK66" s="365"/>
      <c r="AL66" s="365"/>
      <c r="AM66" s="365"/>
      <c r="AN66" s="364">
        <f t="shared" si="0"/>
        <v>0</v>
      </c>
      <c r="AO66" s="365"/>
      <c r="AP66" s="365"/>
      <c r="AQ66" s="102" t="s">
        <v>1974</v>
      </c>
      <c r="AR66" s="103"/>
      <c r="AS66" s="104">
        <v>0</v>
      </c>
      <c r="AT66" s="105">
        <f t="shared" si="1"/>
        <v>0</v>
      </c>
      <c r="AU66" s="106">
        <f ca="1">'SO 306a - Dešťová kanaliz...'!P94</f>
        <v>0</v>
      </c>
      <c r="AV66" s="105">
        <f ca="1">'SO 306a - Dešťová kanaliz...'!J32</f>
        <v>0</v>
      </c>
      <c r="AW66" s="105">
        <f ca="1">'SO 306a - Dešťová kanaliz...'!J33</f>
        <v>0</v>
      </c>
      <c r="AX66" s="105">
        <f ca="1">'SO 306a - Dešťová kanaliz...'!J34</f>
        <v>0</v>
      </c>
      <c r="AY66" s="105">
        <f ca="1">'SO 306a - Dešťová kanaliz...'!J35</f>
        <v>0</v>
      </c>
      <c r="AZ66" s="105">
        <f ca="1">'SO 306a - Dešťová kanaliz...'!F32</f>
        <v>0</v>
      </c>
      <c r="BA66" s="105">
        <f ca="1">'SO 306a - Dešťová kanaliz...'!F33</f>
        <v>0</v>
      </c>
      <c r="BB66" s="105">
        <f ca="1">'SO 306a - Dešťová kanaliz...'!F34</f>
        <v>0</v>
      </c>
      <c r="BC66" s="105">
        <f ca="1">'SO 306a - Dešťová kanaliz...'!F35</f>
        <v>0</v>
      </c>
      <c r="BD66" s="107">
        <f ca="1">'SO 306a - Dešťová kanaliz...'!F36</f>
        <v>0</v>
      </c>
      <c r="BT66" s="108" t="s">
        <v>1955</v>
      </c>
      <c r="BV66" s="108" t="s">
        <v>1948</v>
      </c>
      <c r="BW66" s="108" t="s">
        <v>1994</v>
      </c>
      <c r="BX66" s="108" t="s">
        <v>1991</v>
      </c>
      <c r="CL66" s="108" t="s">
        <v>1893</v>
      </c>
    </row>
    <row r="67" spans="1:91" s="5" customFormat="1" ht="22.5" customHeight="1">
      <c r="A67" s="274" t="s">
        <v>642</v>
      </c>
      <c r="B67" s="90"/>
      <c r="C67" s="91"/>
      <c r="D67" s="362" t="s">
        <v>1995</v>
      </c>
      <c r="E67" s="363"/>
      <c r="F67" s="363"/>
      <c r="G67" s="363"/>
      <c r="H67" s="363"/>
      <c r="I67" s="92"/>
      <c r="J67" s="362" t="s">
        <v>1996</v>
      </c>
      <c r="K67" s="363"/>
      <c r="L67" s="363"/>
      <c r="M67" s="363"/>
      <c r="N67" s="363"/>
      <c r="O67" s="363"/>
      <c r="P67" s="363"/>
      <c r="Q67" s="363"/>
      <c r="R67" s="363"/>
      <c r="S67" s="363"/>
      <c r="T67" s="363"/>
      <c r="U67" s="363"/>
      <c r="V67" s="363"/>
      <c r="W67" s="363"/>
      <c r="X67" s="363"/>
      <c r="Y67" s="363"/>
      <c r="Z67" s="363"/>
      <c r="AA67" s="363"/>
      <c r="AB67" s="363"/>
      <c r="AC67" s="363"/>
      <c r="AD67" s="363"/>
      <c r="AE67" s="363"/>
      <c r="AF67" s="363"/>
      <c r="AG67" s="366">
        <f ca="1">'SO 307 - SO 307 - Záchytn...'!J27</f>
        <v>0</v>
      </c>
      <c r="AH67" s="363"/>
      <c r="AI67" s="363"/>
      <c r="AJ67" s="363"/>
      <c r="AK67" s="363"/>
      <c r="AL67" s="363"/>
      <c r="AM67" s="363"/>
      <c r="AN67" s="366">
        <f t="shared" si="0"/>
        <v>0</v>
      </c>
      <c r="AO67" s="363"/>
      <c r="AP67" s="363"/>
      <c r="AQ67" s="93" t="s">
        <v>1952</v>
      </c>
      <c r="AR67" s="94"/>
      <c r="AS67" s="95">
        <v>0</v>
      </c>
      <c r="AT67" s="96">
        <f t="shared" si="1"/>
        <v>0</v>
      </c>
      <c r="AU67" s="97">
        <f ca="1">'SO 307 - SO 307 - Záchytn...'!P83</f>
        <v>0</v>
      </c>
      <c r="AV67" s="96">
        <f ca="1">'SO 307 - SO 307 - Záchytn...'!J30</f>
        <v>0</v>
      </c>
      <c r="AW67" s="96">
        <f ca="1">'SO 307 - SO 307 - Záchytn...'!J31</f>
        <v>0</v>
      </c>
      <c r="AX67" s="96">
        <f ca="1">'SO 307 - SO 307 - Záchytn...'!J32</f>
        <v>0</v>
      </c>
      <c r="AY67" s="96">
        <f ca="1">'SO 307 - SO 307 - Záchytn...'!J33</f>
        <v>0</v>
      </c>
      <c r="AZ67" s="96">
        <f ca="1">'SO 307 - SO 307 - Záchytn...'!F30</f>
        <v>0</v>
      </c>
      <c r="BA67" s="96">
        <f ca="1">'SO 307 - SO 307 - Záchytn...'!F31</f>
        <v>0</v>
      </c>
      <c r="BB67" s="96">
        <f ca="1">'SO 307 - SO 307 - Záchytn...'!F32</f>
        <v>0</v>
      </c>
      <c r="BC67" s="96">
        <f ca="1">'SO 307 - SO 307 - Záchytn...'!F33</f>
        <v>0</v>
      </c>
      <c r="BD67" s="98">
        <f ca="1">'SO 307 - SO 307 - Záchytn...'!F34</f>
        <v>0</v>
      </c>
      <c r="BT67" s="99" t="s">
        <v>1895</v>
      </c>
      <c r="BV67" s="99" t="s">
        <v>1948</v>
      </c>
      <c r="BW67" s="99" t="s">
        <v>1997</v>
      </c>
      <c r="BX67" s="99" t="s">
        <v>1878</v>
      </c>
      <c r="CL67" s="99" t="s">
        <v>1998</v>
      </c>
      <c r="CM67" s="99" t="s">
        <v>1955</v>
      </c>
    </row>
    <row r="68" spans="1:91" s="5" customFormat="1" ht="53.25" customHeight="1">
      <c r="B68" s="90"/>
      <c r="C68" s="91"/>
      <c r="D68" s="362" t="s">
        <v>1999</v>
      </c>
      <c r="E68" s="363"/>
      <c r="F68" s="363"/>
      <c r="G68" s="363"/>
      <c r="H68" s="363"/>
      <c r="I68" s="92"/>
      <c r="J68" s="362" t="s">
        <v>2000</v>
      </c>
      <c r="K68" s="363"/>
      <c r="L68" s="363"/>
      <c r="M68" s="363"/>
      <c r="N68" s="363"/>
      <c r="O68" s="363"/>
      <c r="P68" s="363"/>
      <c r="Q68" s="363"/>
      <c r="R68" s="363"/>
      <c r="S68" s="363"/>
      <c r="T68" s="363"/>
      <c r="U68" s="363"/>
      <c r="V68" s="363"/>
      <c r="W68" s="363"/>
      <c r="X68" s="363"/>
      <c r="Y68" s="363"/>
      <c r="Z68" s="363"/>
      <c r="AA68" s="363"/>
      <c r="AB68" s="363"/>
      <c r="AC68" s="363"/>
      <c r="AD68" s="363"/>
      <c r="AE68" s="363"/>
      <c r="AF68" s="363"/>
      <c r="AG68" s="371">
        <f>ROUNDUP(SUM(AG69:AG71),2)</f>
        <v>0</v>
      </c>
      <c r="AH68" s="363"/>
      <c r="AI68" s="363"/>
      <c r="AJ68" s="363"/>
      <c r="AK68" s="363"/>
      <c r="AL68" s="363"/>
      <c r="AM68" s="363"/>
      <c r="AN68" s="366">
        <f t="shared" si="0"/>
        <v>0</v>
      </c>
      <c r="AO68" s="363"/>
      <c r="AP68" s="363"/>
      <c r="AQ68" s="93" t="s">
        <v>1952</v>
      </c>
      <c r="AR68" s="94"/>
      <c r="AS68" s="95">
        <f>ROUNDUP(SUM(AS69:AS71),2)</f>
        <v>0</v>
      </c>
      <c r="AT68" s="96">
        <f t="shared" si="1"/>
        <v>0</v>
      </c>
      <c r="AU68" s="97">
        <f>ROUNDUP(SUM(AU69:AU71),5)</f>
        <v>0</v>
      </c>
      <c r="AV68" s="96">
        <f>ROUNDUP(AZ68*L26,1)</f>
        <v>0</v>
      </c>
      <c r="AW68" s="96">
        <f>ROUNDUP(BA68*L27,1)</f>
        <v>0</v>
      </c>
      <c r="AX68" s="96">
        <f>ROUNDUP(BB68*L26,1)</f>
        <v>0</v>
      </c>
      <c r="AY68" s="96">
        <f>ROUNDUP(BC68*L27,1)</f>
        <v>0</v>
      </c>
      <c r="AZ68" s="96">
        <f>ROUNDUP(SUM(AZ69:AZ71),2)</f>
        <v>0</v>
      </c>
      <c r="BA68" s="96">
        <f>ROUNDUP(SUM(BA69:BA71),2)</f>
        <v>0</v>
      </c>
      <c r="BB68" s="96">
        <f>ROUNDUP(SUM(BB69:BB71),2)</f>
        <v>0</v>
      </c>
      <c r="BC68" s="96">
        <f>ROUNDUP(SUM(BC69:BC71),2)</f>
        <v>0</v>
      </c>
      <c r="BD68" s="98">
        <f>ROUNDUP(SUM(BD69:BD71),2)</f>
        <v>0</v>
      </c>
      <c r="BS68" s="99" t="s">
        <v>1945</v>
      </c>
      <c r="BT68" s="99" t="s">
        <v>1895</v>
      </c>
      <c r="BU68" s="99" t="s">
        <v>1947</v>
      </c>
      <c r="BV68" s="99" t="s">
        <v>1948</v>
      </c>
      <c r="BW68" s="99" t="s">
        <v>2001</v>
      </c>
      <c r="BX68" s="99" t="s">
        <v>1878</v>
      </c>
      <c r="CL68" s="99" t="s">
        <v>1893</v>
      </c>
      <c r="CM68" s="99" t="s">
        <v>1955</v>
      </c>
    </row>
    <row r="69" spans="1:91" s="6" customFormat="1" ht="22.5" customHeight="1">
      <c r="A69" s="274" t="s">
        <v>642</v>
      </c>
      <c r="B69" s="100"/>
      <c r="C69" s="101"/>
      <c r="D69" s="101"/>
      <c r="E69" s="367" t="s">
        <v>2002</v>
      </c>
      <c r="F69" s="365"/>
      <c r="G69" s="365"/>
      <c r="H69" s="365"/>
      <c r="I69" s="365"/>
      <c r="J69" s="101"/>
      <c r="K69" s="367" t="s">
        <v>2003</v>
      </c>
      <c r="L69" s="365"/>
      <c r="M69" s="365"/>
      <c r="N69" s="365"/>
      <c r="O69" s="365"/>
      <c r="P69" s="365"/>
      <c r="Q69" s="365"/>
      <c r="R69" s="365"/>
      <c r="S69" s="365"/>
      <c r="T69" s="365"/>
      <c r="U69" s="365"/>
      <c r="V69" s="365"/>
      <c r="W69" s="365"/>
      <c r="X69" s="365"/>
      <c r="Y69" s="365"/>
      <c r="Z69" s="365"/>
      <c r="AA69" s="365"/>
      <c r="AB69" s="365"/>
      <c r="AC69" s="365"/>
      <c r="AD69" s="365"/>
      <c r="AE69" s="365"/>
      <c r="AF69" s="365"/>
      <c r="AG69" s="364">
        <f ca="1">'SO 401 - VN rozvody '!J29</f>
        <v>0</v>
      </c>
      <c r="AH69" s="365"/>
      <c r="AI69" s="365"/>
      <c r="AJ69" s="365"/>
      <c r="AK69" s="365"/>
      <c r="AL69" s="365"/>
      <c r="AM69" s="365"/>
      <c r="AN69" s="364">
        <f t="shared" si="0"/>
        <v>0</v>
      </c>
      <c r="AO69" s="365"/>
      <c r="AP69" s="365"/>
      <c r="AQ69" s="102" t="s">
        <v>1974</v>
      </c>
      <c r="AR69" s="103"/>
      <c r="AS69" s="104">
        <v>0</v>
      </c>
      <c r="AT69" s="105">
        <f t="shared" si="1"/>
        <v>0</v>
      </c>
      <c r="AU69" s="106">
        <f ca="1">'SO 401 - VN rozvody '!P84</f>
        <v>0</v>
      </c>
      <c r="AV69" s="105">
        <f ca="1">'SO 401 - VN rozvody '!J32</f>
        <v>0</v>
      </c>
      <c r="AW69" s="105">
        <f ca="1">'SO 401 - VN rozvody '!J33</f>
        <v>0</v>
      </c>
      <c r="AX69" s="105">
        <f ca="1">'SO 401 - VN rozvody '!J34</f>
        <v>0</v>
      </c>
      <c r="AY69" s="105">
        <f ca="1">'SO 401 - VN rozvody '!J35</f>
        <v>0</v>
      </c>
      <c r="AZ69" s="105">
        <f ca="1">'SO 401 - VN rozvody '!F32</f>
        <v>0</v>
      </c>
      <c r="BA69" s="105">
        <f ca="1">'SO 401 - VN rozvody '!F33</f>
        <v>0</v>
      </c>
      <c r="BB69" s="105">
        <f ca="1">'SO 401 - VN rozvody '!F34</f>
        <v>0</v>
      </c>
      <c r="BC69" s="105">
        <f ca="1">'SO 401 - VN rozvody '!F35</f>
        <v>0</v>
      </c>
      <c r="BD69" s="107">
        <f ca="1">'SO 401 - VN rozvody '!F36</f>
        <v>0</v>
      </c>
      <c r="BT69" s="108" t="s">
        <v>1955</v>
      </c>
      <c r="BV69" s="108" t="s">
        <v>1948</v>
      </c>
      <c r="BW69" s="108" t="s">
        <v>2004</v>
      </c>
      <c r="BX69" s="108" t="s">
        <v>2001</v>
      </c>
      <c r="CL69" s="108" t="s">
        <v>2005</v>
      </c>
    </row>
    <row r="70" spans="1:91" s="6" customFormat="1" ht="22.5" customHeight="1">
      <c r="A70" s="274" t="s">
        <v>642</v>
      </c>
      <c r="B70" s="100"/>
      <c r="C70" s="101"/>
      <c r="D70" s="101"/>
      <c r="E70" s="367" t="s">
        <v>2006</v>
      </c>
      <c r="F70" s="365"/>
      <c r="G70" s="365"/>
      <c r="H70" s="365"/>
      <c r="I70" s="365"/>
      <c r="J70" s="101"/>
      <c r="K70" s="367" t="s">
        <v>2007</v>
      </c>
      <c r="L70" s="365"/>
      <c r="M70" s="365"/>
      <c r="N70" s="365"/>
      <c r="O70" s="365"/>
      <c r="P70" s="365"/>
      <c r="Q70" s="365"/>
      <c r="R70" s="365"/>
      <c r="S70" s="365"/>
      <c r="T70" s="365"/>
      <c r="U70" s="365"/>
      <c r="V70" s="365"/>
      <c r="W70" s="365"/>
      <c r="X70" s="365"/>
      <c r="Y70" s="365"/>
      <c r="Z70" s="365"/>
      <c r="AA70" s="365"/>
      <c r="AB70" s="365"/>
      <c r="AC70" s="365"/>
      <c r="AD70" s="365"/>
      <c r="AE70" s="365"/>
      <c r="AF70" s="365"/>
      <c r="AG70" s="364">
        <f ca="1">'SO 402 - Trafostanice '!J29</f>
        <v>0</v>
      </c>
      <c r="AH70" s="365"/>
      <c r="AI70" s="365"/>
      <c r="AJ70" s="365"/>
      <c r="AK70" s="365"/>
      <c r="AL70" s="365"/>
      <c r="AM70" s="365"/>
      <c r="AN70" s="364">
        <f t="shared" si="0"/>
        <v>0</v>
      </c>
      <c r="AO70" s="365"/>
      <c r="AP70" s="365"/>
      <c r="AQ70" s="102" t="s">
        <v>1974</v>
      </c>
      <c r="AR70" s="103"/>
      <c r="AS70" s="104">
        <v>0</v>
      </c>
      <c r="AT70" s="105">
        <f t="shared" si="1"/>
        <v>0</v>
      </c>
      <c r="AU70" s="106">
        <f ca="1">'SO 402 - Trafostanice '!P87</f>
        <v>0</v>
      </c>
      <c r="AV70" s="105">
        <f ca="1">'SO 402 - Trafostanice '!J32</f>
        <v>0</v>
      </c>
      <c r="AW70" s="105">
        <f ca="1">'SO 402 - Trafostanice '!J33</f>
        <v>0</v>
      </c>
      <c r="AX70" s="105">
        <f ca="1">'SO 402 - Trafostanice '!J34</f>
        <v>0</v>
      </c>
      <c r="AY70" s="105">
        <f ca="1">'SO 402 - Trafostanice '!J35</f>
        <v>0</v>
      </c>
      <c r="AZ70" s="105">
        <f ca="1">'SO 402 - Trafostanice '!F32</f>
        <v>0</v>
      </c>
      <c r="BA70" s="105">
        <f ca="1">'SO 402 - Trafostanice '!F33</f>
        <v>0</v>
      </c>
      <c r="BB70" s="105">
        <f ca="1">'SO 402 - Trafostanice '!F34</f>
        <v>0</v>
      </c>
      <c r="BC70" s="105">
        <f ca="1">'SO 402 - Trafostanice '!F35</f>
        <v>0</v>
      </c>
      <c r="BD70" s="107">
        <f ca="1">'SO 402 - Trafostanice '!F36</f>
        <v>0</v>
      </c>
      <c r="BT70" s="108" t="s">
        <v>1955</v>
      </c>
      <c r="BV70" s="108" t="s">
        <v>1948</v>
      </c>
      <c r="BW70" s="108" t="s">
        <v>2008</v>
      </c>
      <c r="BX70" s="108" t="s">
        <v>2001</v>
      </c>
      <c r="CL70" s="108" t="s">
        <v>2009</v>
      </c>
    </row>
    <row r="71" spans="1:91" s="6" customFormat="1" ht="22.5" customHeight="1">
      <c r="A71" s="274" t="s">
        <v>642</v>
      </c>
      <c r="B71" s="100"/>
      <c r="C71" s="101"/>
      <c r="D71" s="101"/>
      <c r="E71" s="367" t="s">
        <v>2010</v>
      </c>
      <c r="F71" s="365"/>
      <c r="G71" s="365"/>
      <c r="H71" s="365"/>
      <c r="I71" s="365"/>
      <c r="J71" s="101"/>
      <c r="K71" s="367" t="s">
        <v>2011</v>
      </c>
      <c r="L71" s="365"/>
      <c r="M71" s="365"/>
      <c r="N71" s="365"/>
      <c r="O71" s="365"/>
      <c r="P71" s="365"/>
      <c r="Q71" s="365"/>
      <c r="R71" s="365"/>
      <c r="S71" s="365"/>
      <c r="T71" s="365"/>
      <c r="U71" s="365"/>
      <c r="V71" s="365"/>
      <c r="W71" s="365"/>
      <c r="X71" s="365"/>
      <c r="Y71" s="365"/>
      <c r="Z71" s="365"/>
      <c r="AA71" s="365"/>
      <c r="AB71" s="365"/>
      <c r="AC71" s="365"/>
      <c r="AD71" s="365"/>
      <c r="AE71" s="365"/>
      <c r="AF71" s="365"/>
      <c r="AG71" s="364">
        <f ca="1">'SO 403 - NN rozvody '!J29</f>
        <v>0</v>
      </c>
      <c r="AH71" s="365"/>
      <c r="AI71" s="365"/>
      <c r="AJ71" s="365"/>
      <c r="AK71" s="365"/>
      <c r="AL71" s="365"/>
      <c r="AM71" s="365"/>
      <c r="AN71" s="364">
        <f t="shared" si="0"/>
        <v>0</v>
      </c>
      <c r="AO71" s="365"/>
      <c r="AP71" s="365"/>
      <c r="AQ71" s="102" t="s">
        <v>1974</v>
      </c>
      <c r="AR71" s="103"/>
      <c r="AS71" s="104">
        <v>0</v>
      </c>
      <c r="AT71" s="105">
        <f t="shared" si="1"/>
        <v>0</v>
      </c>
      <c r="AU71" s="106">
        <f ca="1">'SO 403 - NN rozvody '!P97</f>
        <v>0</v>
      </c>
      <c r="AV71" s="105">
        <f ca="1">'SO 403 - NN rozvody '!J32</f>
        <v>0</v>
      </c>
      <c r="AW71" s="105">
        <f ca="1">'SO 403 - NN rozvody '!J33</f>
        <v>0</v>
      </c>
      <c r="AX71" s="105">
        <f ca="1">'SO 403 - NN rozvody '!J34</f>
        <v>0</v>
      </c>
      <c r="AY71" s="105">
        <f ca="1">'SO 403 - NN rozvody '!J35</f>
        <v>0</v>
      </c>
      <c r="AZ71" s="105">
        <f ca="1">'SO 403 - NN rozvody '!F32</f>
        <v>0</v>
      </c>
      <c r="BA71" s="105">
        <f ca="1">'SO 403 - NN rozvody '!F33</f>
        <v>0</v>
      </c>
      <c r="BB71" s="105">
        <f ca="1">'SO 403 - NN rozvody '!F34</f>
        <v>0</v>
      </c>
      <c r="BC71" s="105">
        <f ca="1">'SO 403 - NN rozvody '!F35</f>
        <v>0</v>
      </c>
      <c r="BD71" s="107">
        <f ca="1">'SO 403 - NN rozvody '!F36</f>
        <v>0</v>
      </c>
      <c r="BT71" s="108" t="s">
        <v>1955</v>
      </c>
      <c r="BV71" s="108" t="s">
        <v>1948</v>
      </c>
      <c r="BW71" s="108" t="s">
        <v>2012</v>
      </c>
      <c r="BX71" s="108" t="s">
        <v>2001</v>
      </c>
      <c r="CL71" s="108" t="s">
        <v>2013</v>
      </c>
    </row>
    <row r="72" spans="1:91" s="5" customFormat="1" ht="22.5" customHeight="1">
      <c r="A72" s="274" t="s">
        <v>642</v>
      </c>
      <c r="B72" s="90"/>
      <c r="C72" s="91"/>
      <c r="D72" s="362" t="s">
        <v>2014</v>
      </c>
      <c r="E72" s="363"/>
      <c r="F72" s="363"/>
      <c r="G72" s="363"/>
      <c r="H72" s="363"/>
      <c r="I72" s="92"/>
      <c r="J72" s="362" t="s">
        <v>2015</v>
      </c>
      <c r="K72" s="363"/>
      <c r="L72" s="363"/>
      <c r="M72" s="363"/>
      <c r="N72" s="363"/>
      <c r="O72" s="363"/>
      <c r="P72" s="363"/>
      <c r="Q72" s="363"/>
      <c r="R72" s="363"/>
      <c r="S72" s="363"/>
      <c r="T72" s="363"/>
      <c r="U72" s="363"/>
      <c r="V72" s="363"/>
      <c r="W72" s="363"/>
      <c r="X72" s="363"/>
      <c r="Y72" s="363"/>
      <c r="Z72" s="363"/>
      <c r="AA72" s="363"/>
      <c r="AB72" s="363"/>
      <c r="AC72" s="363"/>
      <c r="AD72" s="363"/>
      <c r="AE72" s="363"/>
      <c r="AF72" s="363"/>
      <c r="AG72" s="366">
        <f ca="1">'SO 404 - Venkovní osvětlení '!J27</f>
        <v>0</v>
      </c>
      <c r="AH72" s="363"/>
      <c r="AI72" s="363"/>
      <c r="AJ72" s="363"/>
      <c r="AK72" s="363"/>
      <c r="AL72" s="363"/>
      <c r="AM72" s="363"/>
      <c r="AN72" s="366">
        <f t="shared" si="0"/>
        <v>0</v>
      </c>
      <c r="AO72" s="363"/>
      <c r="AP72" s="363"/>
      <c r="AQ72" s="93" t="s">
        <v>1952</v>
      </c>
      <c r="AR72" s="94"/>
      <c r="AS72" s="95">
        <v>0</v>
      </c>
      <c r="AT72" s="96">
        <f t="shared" si="1"/>
        <v>0</v>
      </c>
      <c r="AU72" s="97">
        <f ca="1">'SO 404 - Venkovní osvětlení '!P80</f>
        <v>0</v>
      </c>
      <c r="AV72" s="96">
        <f ca="1">'SO 404 - Venkovní osvětlení '!J30</f>
        <v>0</v>
      </c>
      <c r="AW72" s="96">
        <f ca="1">'SO 404 - Venkovní osvětlení '!J31</f>
        <v>0</v>
      </c>
      <c r="AX72" s="96">
        <f ca="1">'SO 404 - Venkovní osvětlení '!J32</f>
        <v>0</v>
      </c>
      <c r="AY72" s="96">
        <f ca="1">'SO 404 - Venkovní osvětlení '!J33</f>
        <v>0</v>
      </c>
      <c r="AZ72" s="96">
        <f ca="1">'SO 404 - Venkovní osvětlení '!F30</f>
        <v>0</v>
      </c>
      <c r="BA72" s="96">
        <f ca="1">'SO 404 - Venkovní osvětlení '!F31</f>
        <v>0</v>
      </c>
      <c r="BB72" s="96">
        <f ca="1">'SO 404 - Venkovní osvětlení '!F32</f>
        <v>0</v>
      </c>
      <c r="BC72" s="96">
        <f ca="1">'SO 404 - Venkovní osvětlení '!F33</f>
        <v>0</v>
      </c>
      <c r="BD72" s="98">
        <f ca="1">'SO 404 - Venkovní osvětlení '!F34</f>
        <v>0</v>
      </c>
      <c r="BT72" s="99" t="s">
        <v>1895</v>
      </c>
      <c r="BV72" s="99" t="s">
        <v>1948</v>
      </c>
      <c r="BW72" s="99" t="s">
        <v>2016</v>
      </c>
      <c r="BX72" s="99" t="s">
        <v>1878</v>
      </c>
      <c r="CL72" s="99" t="s">
        <v>2005</v>
      </c>
      <c r="CM72" s="99" t="s">
        <v>1955</v>
      </c>
    </row>
    <row r="73" spans="1:91" s="5" customFormat="1" ht="22.5" customHeight="1">
      <c r="A73" s="274" t="s">
        <v>642</v>
      </c>
      <c r="B73" s="90"/>
      <c r="C73" s="91"/>
      <c r="D73" s="362" t="s">
        <v>2017</v>
      </c>
      <c r="E73" s="363"/>
      <c r="F73" s="363"/>
      <c r="G73" s="363"/>
      <c r="H73" s="363"/>
      <c r="I73" s="92"/>
      <c r="J73" s="362" t="s">
        <v>2018</v>
      </c>
      <c r="K73" s="363"/>
      <c r="L73" s="363"/>
      <c r="M73" s="363"/>
      <c r="N73" s="363"/>
      <c r="O73" s="363"/>
      <c r="P73" s="363"/>
      <c r="Q73" s="363"/>
      <c r="R73" s="363"/>
      <c r="S73" s="363"/>
      <c r="T73" s="363"/>
      <c r="U73" s="363"/>
      <c r="V73" s="363"/>
      <c r="W73" s="363"/>
      <c r="X73" s="363"/>
      <c r="Y73" s="363"/>
      <c r="Z73" s="363"/>
      <c r="AA73" s="363"/>
      <c r="AB73" s="363"/>
      <c r="AC73" s="363"/>
      <c r="AD73" s="363"/>
      <c r="AE73" s="363"/>
      <c r="AF73" s="363"/>
      <c r="AG73" s="366">
        <f ca="1">'SO 405 - Slaboproudé rozv...'!J27</f>
        <v>0</v>
      </c>
      <c r="AH73" s="363"/>
      <c r="AI73" s="363"/>
      <c r="AJ73" s="363"/>
      <c r="AK73" s="363"/>
      <c r="AL73" s="363"/>
      <c r="AM73" s="363"/>
      <c r="AN73" s="366">
        <f t="shared" si="0"/>
        <v>0</v>
      </c>
      <c r="AO73" s="363"/>
      <c r="AP73" s="363"/>
      <c r="AQ73" s="93" t="s">
        <v>1952</v>
      </c>
      <c r="AR73" s="94"/>
      <c r="AS73" s="95">
        <v>0</v>
      </c>
      <c r="AT73" s="96">
        <f t="shared" si="1"/>
        <v>0</v>
      </c>
      <c r="AU73" s="97">
        <f ca="1">'SO 405 - Slaboproudé rozv...'!P89</f>
        <v>0</v>
      </c>
      <c r="AV73" s="96">
        <f ca="1">'SO 405 - Slaboproudé rozv...'!J30</f>
        <v>0</v>
      </c>
      <c r="AW73" s="96">
        <f ca="1">'SO 405 - Slaboproudé rozv...'!J31</f>
        <v>0</v>
      </c>
      <c r="AX73" s="96">
        <f ca="1">'SO 405 - Slaboproudé rozv...'!J32</f>
        <v>0</v>
      </c>
      <c r="AY73" s="96">
        <f ca="1">'SO 405 - Slaboproudé rozv...'!J33</f>
        <v>0</v>
      </c>
      <c r="AZ73" s="96">
        <f ca="1">'SO 405 - Slaboproudé rozv...'!F30</f>
        <v>0</v>
      </c>
      <c r="BA73" s="96">
        <f ca="1">'SO 405 - Slaboproudé rozv...'!F31</f>
        <v>0</v>
      </c>
      <c r="BB73" s="96">
        <f ca="1">'SO 405 - Slaboproudé rozv...'!F32</f>
        <v>0</v>
      </c>
      <c r="BC73" s="96">
        <f ca="1">'SO 405 - Slaboproudé rozv...'!F33</f>
        <v>0</v>
      </c>
      <c r="BD73" s="98">
        <f ca="1">'SO 405 - Slaboproudé rozv...'!F34</f>
        <v>0</v>
      </c>
      <c r="BT73" s="99" t="s">
        <v>1895</v>
      </c>
      <c r="BV73" s="99" t="s">
        <v>1948</v>
      </c>
      <c r="BW73" s="99" t="s">
        <v>2019</v>
      </c>
      <c r="BX73" s="99" t="s">
        <v>1878</v>
      </c>
      <c r="CL73" s="99" t="s">
        <v>2020</v>
      </c>
      <c r="CM73" s="99" t="s">
        <v>1955</v>
      </c>
    </row>
    <row r="74" spans="1:91" s="5" customFormat="1" ht="22.5" customHeight="1">
      <c r="A74" s="274" t="s">
        <v>642</v>
      </c>
      <c r="B74" s="90"/>
      <c r="C74" s="91"/>
      <c r="D74" s="362" t="s">
        <v>2021</v>
      </c>
      <c r="E74" s="363"/>
      <c r="F74" s="363"/>
      <c r="G74" s="363"/>
      <c r="H74" s="363"/>
      <c r="I74" s="92"/>
      <c r="J74" s="362" t="s">
        <v>2022</v>
      </c>
      <c r="K74" s="363"/>
      <c r="L74" s="363"/>
      <c r="M74" s="363"/>
      <c r="N74" s="363"/>
      <c r="O74" s="363"/>
      <c r="P74" s="363"/>
      <c r="Q74" s="363"/>
      <c r="R74" s="363"/>
      <c r="S74" s="363"/>
      <c r="T74" s="363"/>
      <c r="U74" s="363"/>
      <c r="V74" s="363"/>
      <c r="W74" s="363"/>
      <c r="X74" s="363"/>
      <c r="Y74" s="363"/>
      <c r="Z74" s="363"/>
      <c r="AA74" s="363"/>
      <c r="AB74" s="363"/>
      <c r="AC74" s="363"/>
      <c r="AD74" s="363"/>
      <c r="AE74" s="363"/>
      <c r="AF74" s="363"/>
      <c r="AG74" s="366">
        <f ca="1">'SO 501 - SO 501 - STL ply...'!J27</f>
        <v>0</v>
      </c>
      <c r="AH74" s="363"/>
      <c r="AI74" s="363"/>
      <c r="AJ74" s="363"/>
      <c r="AK74" s="363"/>
      <c r="AL74" s="363"/>
      <c r="AM74" s="363"/>
      <c r="AN74" s="366">
        <f t="shared" si="0"/>
        <v>0</v>
      </c>
      <c r="AO74" s="363"/>
      <c r="AP74" s="363"/>
      <c r="AQ74" s="93" t="s">
        <v>1952</v>
      </c>
      <c r="AR74" s="94"/>
      <c r="AS74" s="95">
        <v>0</v>
      </c>
      <c r="AT74" s="96">
        <f t="shared" si="1"/>
        <v>0</v>
      </c>
      <c r="AU74" s="97">
        <f ca="1">'SO 501 - SO 501 - STL ply...'!P83</f>
        <v>0</v>
      </c>
      <c r="AV74" s="96">
        <f ca="1">'SO 501 - SO 501 - STL ply...'!J30</f>
        <v>0</v>
      </c>
      <c r="AW74" s="96">
        <f ca="1">'SO 501 - SO 501 - STL ply...'!J31</f>
        <v>0</v>
      </c>
      <c r="AX74" s="96">
        <f ca="1">'SO 501 - SO 501 - STL ply...'!J32</f>
        <v>0</v>
      </c>
      <c r="AY74" s="96">
        <f ca="1">'SO 501 - SO 501 - STL ply...'!J33</f>
        <v>0</v>
      </c>
      <c r="AZ74" s="96">
        <f ca="1">'SO 501 - SO 501 - STL ply...'!F30</f>
        <v>0</v>
      </c>
      <c r="BA74" s="96">
        <f ca="1">'SO 501 - SO 501 - STL ply...'!F31</f>
        <v>0</v>
      </c>
      <c r="BB74" s="96">
        <f ca="1">'SO 501 - SO 501 - STL ply...'!F32</f>
        <v>0</v>
      </c>
      <c r="BC74" s="96">
        <f ca="1">'SO 501 - SO 501 - STL ply...'!F33</f>
        <v>0</v>
      </c>
      <c r="BD74" s="98">
        <f ca="1">'SO 501 - SO 501 - STL ply...'!F34</f>
        <v>0</v>
      </c>
      <c r="BT74" s="99" t="s">
        <v>1895</v>
      </c>
      <c r="BV74" s="99" t="s">
        <v>1948</v>
      </c>
      <c r="BW74" s="99" t="s">
        <v>2023</v>
      </c>
      <c r="BX74" s="99" t="s">
        <v>1878</v>
      </c>
      <c r="CL74" s="99" t="s">
        <v>2024</v>
      </c>
      <c r="CM74" s="99" t="s">
        <v>1955</v>
      </c>
    </row>
    <row r="75" spans="1:91" s="5" customFormat="1" ht="22.5" customHeight="1">
      <c r="B75" s="90"/>
      <c r="C75" s="91"/>
      <c r="D75" s="362" t="s">
        <v>2025</v>
      </c>
      <c r="E75" s="363"/>
      <c r="F75" s="363"/>
      <c r="G75" s="363"/>
      <c r="H75" s="363"/>
      <c r="I75" s="92"/>
      <c r="J75" s="362" t="s">
        <v>2026</v>
      </c>
      <c r="K75" s="363"/>
      <c r="L75" s="363"/>
      <c r="M75" s="363"/>
      <c r="N75" s="363"/>
      <c r="O75" s="363"/>
      <c r="P75" s="363"/>
      <c r="Q75" s="363"/>
      <c r="R75" s="363"/>
      <c r="S75" s="363"/>
      <c r="T75" s="363"/>
      <c r="U75" s="363"/>
      <c r="V75" s="363"/>
      <c r="W75" s="363"/>
      <c r="X75" s="363"/>
      <c r="Y75" s="363"/>
      <c r="Z75" s="363"/>
      <c r="AA75" s="363"/>
      <c r="AB75" s="363"/>
      <c r="AC75" s="363"/>
      <c r="AD75" s="363"/>
      <c r="AE75" s="363"/>
      <c r="AF75" s="363"/>
      <c r="AG75" s="371">
        <f>ROUNDUP(SUM(AG76:AG80),2)</f>
        <v>0</v>
      </c>
      <c r="AH75" s="363"/>
      <c r="AI75" s="363"/>
      <c r="AJ75" s="363"/>
      <c r="AK75" s="363"/>
      <c r="AL75" s="363"/>
      <c r="AM75" s="363"/>
      <c r="AN75" s="366">
        <f t="shared" si="0"/>
        <v>0</v>
      </c>
      <c r="AO75" s="363"/>
      <c r="AP75" s="363"/>
      <c r="AQ75" s="93" t="s">
        <v>1952</v>
      </c>
      <c r="AR75" s="94"/>
      <c r="AS75" s="95">
        <f>ROUNDUP(SUM(AS76:AS80),2)</f>
        <v>0</v>
      </c>
      <c r="AT75" s="96">
        <f t="shared" si="1"/>
        <v>0</v>
      </c>
      <c r="AU75" s="97">
        <f>ROUNDUP(SUM(AU76:AU80),5)</f>
        <v>0</v>
      </c>
      <c r="AV75" s="96">
        <f>ROUNDUP(AZ75*L26,1)</f>
        <v>0</v>
      </c>
      <c r="AW75" s="96">
        <f>ROUNDUP(BA75*L27,1)</f>
        <v>0</v>
      </c>
      <c r="AX75" s="96">
        <f>ROUNDUP(BB75*L26,1)</f>
        <v>0</v>
      </c>
      <c r="AY75" s="96">
        <f>ROUNDUP(BC75*L27,1)</f>
        <v>0</v>
      </c>
      <c r="AZ75" s="96">
        <f>ROUNDUP(SUM(AZ76:AZ80),2)</f>
        <v>0</v>
      </c>
      <c r="BA75" s="96">
        <f>ROUNDUP(SUM(BA76:BA80),2)</f>
        <v>0</v>
      </c>
      <c r="BB75" s="96">
        <f>ROUNDUP(SUM(BB76:BB80),2)</f>
        <v>0</v>
      </c>
      <c r="BC75" s="96">
        <f>ROUNDUP(SUM(BC76:BC80),2)</f>
        <v>0</v>
      </c>
      <c r="BD75" s="98">
        <f>ROUNDUP(SUM(BD76:BD80),2)</f>
        <v>0</v>
      </c>
      <c r="BS75" s="99" t="s">
        <v>1945</v>
      </c>
      <c r="BT75" s="99" t="s">
        <v>1895</v>
      </c>
      <c r="BU75" s="99" t="s">
        <v>1947</v>
      </c>
      <c r="BV75" s="99" t="s">
        <v>1948</v>
      </c>
      <c r="BW75" s="99" t="s">
        <v>2027</v>
      </c>
      <c r="BX75" s="99" t="s">
        <v>1878</v>
      </c>
      <c r="CL75" s="99" t="s">
        <v>2028</v>
      </c>
      <c r="CM75" s="99" t="s">
        <v>1955</v>
      </c>
    </row>
    <row r="76" spans="1:91" s="6" customFormat="1" ht="22.5" customHeight="1">
      <c r="A76" s="274" t="s">
        <v>642</v>
      </c>
      <c r="B76" s="100"/>
      <c r="C76" s="101"/>
      <c r="D76" s="101"/>
      <c r="E76" s="367" t="s">
        <v>1895</v>
      </c>
      <c r="F76" s="365"/>
      <c r="G76" s="365"/>
      <c r="H76" s="365"/>
      <c r="I76" s="365"/>
      <c r="J76" s="101"/>
      <c r="K76" s="367" t="s">
        <v>2029</v>
      </c>
      <c r="L76" s="365"/>
      <c r="M76" s="365"/>
      <c r="N76" s="365"/>
      <c r="O76" s="365"/>
      <c r="P76" s="365"/>
      <c r="Q76" s="365"/>
      <c r="R76" s="365"/>
      <c r="S76" s="365"/>
      <c r="T76" s="365"/>
      <c r="U76" s="365"/>
      <c r="V76" s="365"/>
      <c r="W76" s="365"/>
      <c r="X76" s="365"/>
      <c r="Y76" s="365"/>
      <c r="Z76" s="365"/>
      <c r="AA76" s="365"/>
      <c r="AB76" s="365"/>
      <c r="AC76" s="365"/>
      <c r="AD76" s="365"/>
      <c r="AE76" s="365"/>
      <c r="AF76" s="365"/>
      <c r="AG76" s="364">
        <f ca="1">'1 - 0.rok - mýcení'!J29</f>
        <v>0</v>
      </c>
      <c r="AH76" s="365"/>
      <c r="AI76" s="365"/>
      <c r="AJ76" s="365"/>
      <c r="AK76" s="365"/>
      <c r="AL76" s="365"/>
      <c r="AM76" s="365"/>
      <c r="AN76" s="364">
        <f t="shared" si="0"/>
        <v>0</v>
      </c>
      <c r="AO76" s="365"/>
      <c r="AP76" s="365"/>
      <c r="AQ76" s="102" t="s">
        <v>1974</v>
      </c>
      <c r="AR76" s="103"/>
      <c r="AS76" s="104">
        <v>0</v>
      </c>
      <c r="AT76" s="105">
        <f t="shared" si="1"/>
        <v>0</v>
      </c>
      <c r="AU76" s="106">
        <f ca="1">'1 - 0.rok - mýcení'!P84</f>
        <v>0</v>
      </c>
      <c r="AV76" s="105">
        <f ca="1">'1 - 0.rok - mýcení'!J32</f>
        <v>0</v>
      </c>
      <c r="AW76" s="105">
        <f ca="1">'1 - 0.rok - mýcení'!J33</f>
        <v>0</v>
      </c>
      <c r="AX76" s="105">
        <f ca="1">'1 - 0.rok - mýcení'!J34</f>
        <v>0</v>
      </c>
      <c r="AY76" s="105">
        <f ca="1">'1 - 0.rok - mýcení'!J35</f>
        <v>0</v>
      </c>
      <c r="AZ76" s="105">
        <f ca="1">'1 - 0.rok - mýcení'!F32</f>
        <v>0</v>
      </c>
      <c r="BA76" s="105">
        <f ca="1">'1 - 0.rok - mýcení'!F33</f>
        <v>0</v>
      </c>
      <c r="BB76" s="105">
        <f ca="1">'1 - 0.rok - mýcení'!F34</f>
        <v>0</v>
      </c>
      <c r="BC76" s="105">
        <f ca="1">'1 - 0.rok - mýcení'!F35</f>
        <v>0</v>
      </c>
      <c r="BD76" s="107">
        <f ca="1">'1 - 0.rok - mýcení'!F36</f>
        <v>0</v>
      </c>
      <c r="BT76" s="108" t="s">
        <v>1955</v>
      </c>
      <c r="BV76" s="108" t="s">
        <v>1948</v>
      </c>
      <c r="BW76" s="108" t="s">
        <v>2030</v>
      </c>
      <c r="BX76" s="108" t="s">
        <v>2027</v>
      </c>
      <c r="CL76" s="108" t="s">
        <v>1893</v>
      </c>
    </row>
    <row r="77" spans="1:91" s="6" customFormat="1" ht="22.5" customHeight="1">
      <c r="A77" s="274" t="s">
        <v>642</v>
      </c>
      <c r="B77" s="100"/>
      <c r="C77" s="101"/>
      <c r="D77" s="101"/>
      <c r="E77" s="367" t="s">
        <v>1955</v>
      </c>
      <c r="F77" s="365"/>
      <c r="G77" s="365"/>
      <c r="H77" s="365"/>
      <c r="I77" s="365"/>
      <c r="J77" s="101"/>
      <c r="K77" s="367" t="s">
        <v>2031</v>
      </c>
      <c r="L77" s="365"/>
      <c r="M77" s="365"/>
      <c r="N77" s="365"/>
      <c r="O77" s="365"/>
      <c r="P77" s="365"/>
      <c r="Q77" s="365"/>
      <c r="R77" s="365"/>
      <c r="S77" s="365"/>
      <c r="T77" s="365"/>
      <c r="U77" s="365"/>
      <c r="V77" s="365"/>
      <c r="W77" s="365"/>
      <c r="X77" s="365"/>
      <c r="Y77" s="365"/>
      <c r="Z77" s="365"/>
      <c r="AA77" s="365"/>
      <c r="AB77" s="365"/>
      <c r="AC77" s="365"/>
      <c r="AD77" s="365"/>
      <c r="AE77" s="365"/>
      <c r="AF77" s="365"/>
      <c r="AG77" s="364">
        <f ca="1">'2 - 0.rok - základní výsadba'!J29</f>
        <v>0</v>
      </c>
      <c r="AH77" s="365"/>
      <c r="AI77" s="365"/>
      <c r="AJ77" s="365"/>
      <c r="AK77" s="365"/>
      <c r="AL77" s="365"/>
      <c r="AM77" s="365"/>
      <c r="AN77" s="364">
        <f t="shared" si="0"/>
        <v>0</v>
      </c>
      <c r="AO77" s="365"/>
      <c r="AP77" s="365"/>
      <c r="AQ77" s="102" t="s">
        <v>1974</v>
      </c>
      <c r="AR77" s="103"/>
      <c r="AS77" s="104">
        <v>0</v>
      </c>
      <c r="AT77" s="105">
        <f t="shared" si="1"/>
        <v>0</v>
      </c>
      <c r="AU77" s="106">
        <f ca="1">'2 - 0.rok - základní výsadba'!P86</f>
        <v>0</v>
      </c>
      <c r="AV77" s="105">
        <f ca="1">'2 - 0.rok - základní výsadba'!J32</f>
        <v>0</v>
      </c>
      <c r="AW77" s="105">
        <f ca="1">'2 - 0.rok - základní výsadba'!J33</f>
        <v>0</v>
      </c>
      <c r="AX77" s="105">
        <f ca="1">'2 - 0.rok - základní výsadba'!J34</f>
        <v>0</v>
      </c>
      <c r="AY77" s="105">
        <f ca="1">'2 - 0.rok - základní výsadba'!J35</f>
        <v>0</v>
      </c>
      <c r="AZ77" s="105">
        <f ca="1">'2 - 0.rok - základní výsadba'!F32</f>
        <v>0</v>
      </c>
      <c r="BA77" s="105">
        <f ca="1">'2 - 0.rok - základní výsadba'!F33</f>
        <v>0</v>
      </c>
      <c r="BB77" s="105">
        <f ca="1">'2 - 0.rok - základní výsadba'!F34</f>
        <v>0</v>
      </c>
      <c r="BC77" s="105">
        <f ca="1">'2 - 0.rok - základní výsadba'!F35</f>
        <v>0</v>
      </c>
      <c r="BD77" s="107">
        <f ca="1">'2 - 0.rok - základní výsadba'!F36</f>
        <v>0</v>
      </c>
      <c r="BT77" s="108" t="s">
        <v>1955</v>
      </c>
      <c r="BV77" s="108" t="s">
        <v>1948</v>
      </c>
      <c r="BW77" s="108" t="s">
        <v>2032</v>
      </c>
      <c r="BX77" s="108" t="s">
        <v>2027</v>
      </c>
      <c r="CL77" s="108" t="s">
        <v>1893</v>
      </c>
    </row>
    <row r="78" spans="1:91" s="6" customFormat="1" ht="22.5" customHeight="1">
      <c r="A78" s="274" t="s">
        <v>642</v>
      </c>
      <c r="B78" s="100"/>
      <c r="C78" s="101"/>
      <c r="D78" s="101"/>
      <c r="E78" s="367" t="s">
        <v>2033</v>
      </c>
      <c r="F78" s="365"/>
      <c r="G78" s="365"/>
      <c r="H78" s="365"/>
      <c r="I78" s="365"/>
      <c r="J78" s="101"/>
      <c r="K78" s="367" t="s">
        <v>2034</v>
      </c>
      <c r="L78" s="365"/>
      <c r="M78" s="365"/>
      <c r="N78" s="365"/>
      <c r="O78" s="365"/>
      <c r="P78" s="365"/>
      <c r="Q78" s="365"/>
      <c r="R78" s="365"/>
      <c r="S78" s="365"/>
      <c r="T78" s="365"/>
      <c r="U78" s="365"/>
      <c r="V78" s="365"/>
      <c r="W78" s="365"/>
      <c r="X78" s="365"/>
      <c r="Y78" s="365"/>
      <c r="Z78" s="365"/>
      <c r="AA78" s="365"/>
      <c r="AB78" s="365"/>
      <c r="AC78" s="365"/>
      <c r="AD78" s="365"/>
      <c r="AE78" s="365"/>
      <c r="AF78" s="365"/>
      <c r="AG78" s="364">
        <f ca="1">'3 - 1.rok rozvojové péče'!J29</f>
        <v>0</v>
      </c>
      <c r="AH78" s="365"/>
      <c r="AI78" s="365"/>
      <c r="AJ78" s="365"/>
      <c r="AK78" s="365"/>
      <c r="AL78" s="365"/>
      <c r="AM78" s="365"/>
      <c r="AN78" s="364">
        <f t="shared" si="0"/>
        <v>0</v>
      </c>
      <c r="AO78" s="365"/>
      <c r="AP78" s="365"/>
      <c r="AQ78" s="102" t="s">
        <v>1974</v>
      </c>
      <c r="AR78" s="103"/>
      <c r="AS78" s="104">
        <v>0</v>
      </c>
      <c r="AT78" s="105">
        <f t="shared" si="1"/>
        <v>0</v>
      </c>
      <c r="AU78" s="106">
        <f ca="1">'3 - 1.rok rozvojové péče'!P85</f>
        <v>0</v>
      </c>
      <c r="AV78" s="105">
        <f ca="1">'3 - 1.rok rozvojové péče'!J32</f>
        <v>0</v>
      </c>
      <c r="AW78" s="105">
        <f ca="1">'3 - 1.rok rozvojové péče'!J33</f>
        <v>0</v>
      </c>
      <c r="AX78" s="105">
        <f ca="1">'3 - 1.rok rozvojové péče'!J34</f>
        <v>0</v>
      </c>
      <c r="AY78" s="105">
        <f ca="1">'3 - 1.rok rozvojové péče'!J35</f>
        <v>0</v>
      </c>
      <c r="AZ78" s="105">
        <f ca="1">'3 - 1.rok rozvojové péče'!F32</f>
        <v>0</v>
      </c>
      <c r="BA78" s="105">
        <f ca="1">'3 - 1.rok rozvojové péče'!F33</f>
        <v>0</v>
      </c>
      <c r="BB78" s="105">
        <f ca="1">'3 - 1.rok rozvojové péče'!F34</f>
        <v>0</v>
      </c>
      <c r="BC78" s="105">
        <f ca="1">'3 - 1.rok rozvojové péče'!F35</f>
        <v>0</v>
      </c>
      <c r="BD78" s="107">
        <f ca="1">'3 - 1.rok rozvojové péče'!F36</f>
        <v>0</v>
      </c>
      <c r="BT78" s="108" t="s">
        <v>1955</v>
      </c>
      <c r="BV78" s="108" t="s">
        <v>1948</v>
      </c>
      <c r="BW78" s="108" t="s">
        <v>2035</v>
      </c>
      <c r="BX78" s="108" t="s">
        <v>2027</v>
      </c>
      <c r="CL78" s="108" t="s">
        <v>1893</v>
      </c>
    </row>
    <row r="79" spans="1:91" s="6" customFormat="1" ht="22.5" customHeight="1">
      <c r="A79" s="274" t="s">
        <v>642</v>
      </c>
      <c r="B79" s="100"/>
      <c r="C79" s="101"/>
      <c r="D79" s="101"/>
      <c r="E79" s="367" t="s">
        <v>2036</v>
      </c>
      <c r="F79" s="365"/>
      <c r="G79" s="365"/>
      <c r="H79" s="365"/>
      <c r="I79" s="365"/>
      <c r="J79" s="101"/>
      <c r="K79" s="367" t="s">
        <v>2037</v>
      </c>
      <c r="L79" s="365"/>
      <c r="M79" s="365"/>
      <c r="N79" s="365"/>
      <c r="O79" s="365"/>
      <c r="P79" s="365"/>
      <c r="Q79" s="365"/>
      <c r="R79" s="365"/>
      <c r="S79" s="365"/>
      <c r="T79" s="365"/>
      <c r="U79" s="365"/>
      <c r="V79" s="365"/>
      <c r="W79" s="365"/>
      <c r="X79" s="365"/>
      <c r="Y79" s="365"/>
      <c r="Z79" s="365"/>
      <c r="AA79" s="365"/>
      <c r="AB79" s="365"/>
      <c r="AC79" s="365"/>
      <c r="AD79" s="365"/>
      <c r="AE79" s="365"/>
      <c r="AF79" s="365"/>
      <c r="AG79" s="364">
        <f ca="1">'4 - 2.rok rozvojové péče'!J29</f>
        <v>0</v>
      </c>
      <c r="AH79" s="365"/>
      <c r="AI79" s="365"/>
      <c r="AJ79" s="365"/>
      <c r="AK79" s="365"/>
      <c r="AL79" s="365"/>
      <c r="AM79" s="365"/>
      <c r="AN79" s="364">
        <f t="shared" si="0"/>
        <v>0</v>
      </c>
      <c r="AO79" s="365"/>
      <c r="AP79" s="365"/>
      <c r="AQ79" s="102" t="s">
        <v>1974</v>
      </c>
      <c r="AR79" s="103"/>
      <c r="AS79" s="104">
        <v>0</v>
      </c>
      <c r="AT79" s="105">
        <f t="shared" si="1"/>
        <v>0</v>
      </c>
      <c r="AU79" s="106">
        <f ca="1">'4 - 2.rok rozvojové péče'!P84</f>
        <v>0</v>
      </c>
      <c r="AV79" s="105">
        <f ca="1">'4 - 2.rok rozvojové péče'!J32</f>
        <v>0</v>
      </c>
      <c r="AW79" s="105">
        <f ca="1">'4 - 2.rok rozvojové péče'!J33</f>
        <v>0</v>
      </c>
      <c r="AX79" s="105">
        <f ca="1">'4 - 2.rok rozvojové péče'!J34</f>
        <v>0</v>
      </c>
      <c r="AY79" s="105">
        <f ca="1">'4 - 2.rok rozvojové péče'!J35</f>
        <v>0</v>
      </c>
      <c r="AZ79" s="105">
        <f ca="1">'4 - 2.rok rozvojové péče'!F32</f>
        <v>0</v>
      </c>
      <c r="BA79" s="105">
        <f ca="1">'4 - 2.rok rozvojové péče'!F33</f>
        <v>0</v>
      </c>
      <c r="BB79" s="105">
        <f ca="1">'4 - 2.rok rozvojové péče'!F34</f>
        <v>0</v>
      </c>
      <c r="BC79" s="105">
        <f ca="1">'4 - 2.rok rozvojové péče'!F35</f>
        <v>0</v>
      </c>
      <c r="BD79" s="107">
        <f ca="1">'4 - 2.rok rozvojové péče'!F36</f>
        <v>0</v>
      </c>
      <c r="BT79" s="108" t="s">
        <v>1955</v>
      </c>
      <c r="BV79" s="108" t="s">
        <v>1948</v>
      </c>
      <c r="BW79" s="108" t="s">
        <v>2038</v>
      </c>
      <c r="BX79" s="108" t="s">
        <v>2027</v>
      </c>
      <c r="CL79" s="108" t="s">
        <v>1893</v>
      </c>
    </row>
    <row r="80" spans="1:91" s="6" customFormat="1" ht="22.5" customHeight="1">
      <c r="A80" s="274" t="s">
        <v>642</v>
      </c>
      <c r="B80" s="100"/>
      <c r="C80" s="101"/>
      <c r="D80" s="101"/>
      <c r="E80" s="367" t="s">
        <v>2039</v>
      </c>
      <c r="F80" s="365"/>
      <c r="G80" s="365"/>
      <c r="H80" s="365"/>
      <c r="I80" s="365"/>
      <c r="J80" s="101"/>
      <c r="K80" s="367" t="s">
        <v>2040</v>
      </c>
      <c r="L80" s="365"/>
      <c r="M80" s="365"/>
      <c r="N80" s="365"/>
      <c r="O80" s="365"/>
      <c r="P80" s="365"/>
      <c r="Q80" s="365"/>
      <c r="R80" s="365"/>
      <c r="S80" s="365"/>
      <c r="T80" s="365"/>
      <c r="U80" s="365"/>
      <c r="V80" s="365"/>
      <c r="W80" s="365"/>
      <c r="X80" s="365"/>
      <c r="Y80" s="365"/>
      <c r="Z80" s="365"/>
      <c r="AA80" s="365"/>
      <c r="AB80" s="365"/>
      <c r="AC80" s="365"/>
      <c r="AD80" s="365"/>
      <c r="AE80" s="365"/>
      <c r="AF80" s="365"/>
      <c r="AG80" s="364">
        <f ca="1">'5 - 3.rok rozvojové péče'!J29</f>
        <v>0</v>
      </c>
      <c r="AH80" s="365"/>
      <c r="AI80" s="365"/>
      <c r="AJ80" s="365"/>
      <c r="AK80" s="365"/>
      <c r="AL80" s="365"/>
      <c r="AM80" s="365"/>
      <c r="AN80" s="364">
        <f t="shared" si="0"/>
        <v>0</v>
      </c>
      <c r="AO80" s="365"/>
      <c r="AP80" s="365"/>
      <c r="AQ80" s="102" t="s">
        <v>1974</v>
      </c>
      <c r="AR80" s="103"/>
      <c r="AS80" s="104">
        <v>0</v>
      </c>
      <c r="AT80" s="105">
        <f t="shared" si="1"/>
        <v>0</v>
      </c>
      <c r="AU80" s="106">
        <f ca="1">'5 - 3.rok rozvojové péče'!P85</f>
        <v>0</v>
      </c>
      <c r="AV80" s="105">
        <f ca="1">'5 - 3.rok rozvojové péče'!J32</f>
        <v>0</v>
      </c>
      <c r="AW80" s="105">
        <f ca="1">'5 - 3.rok rozvojové péče'!J33</f>
        <v>0</v>
      </c>
      <c r="AX80" s="105">
        <f ca="1">'5 - 3.rok rozvojové péče'!J34</f>
        <v>0</v>
      </c>
      <c r="AY80" s="105">
        <f ca="1">'5 - 3.rok rozvojové péče'!J35</f>
        <v>0</v>
      </c>
      <c r="AZ80" s="105">
        <f ca="1">'5 - 3.rok rozvojové péče'!F32</f>
        <v>0</v>
      </c>
      <c r="BA80" s="105">
        <f ca="1">'5 - 3.rok rozvojové péče'!F33</f>
        <v>0</v>
      </c>
      <c r="BB80" s="105">
        <f ca="1">'5 - 3.rok rozvojové péče'!F34</f>
        <v>0</v>
      </c>
      <c r="BC80" s="105">
        <f ca="1">'5 - 3.rok rozvojové péče'!F35</f>
        <v>0</v>
      </c>
      <c r="BD80" s="107">
        <f ca="1">'5 - 3.rok rozvojové péče'!F36</f>
        <v>0</v>
      </c>
      <c r="BT80" s="108" t="s">
        <v>1955</v>
      </c>
      <c r="BV80" s="108" t="s">
        <v>1948</v>
      </c>
      <c r="BW80" s="108" t="s">
        <v>2041</v>
      </c>
      <c r="BX80" s="108" t="s">
        <v>2027</v>
      </c>
      <c r="CL80" s="108" t="s">
        <v>1893</v>
      </c>
    </row>
    <row r="81" spans="1:91" s="5" customFormat="1" ht="22.5" customHeight="1">
      <c r="A81" s="274" t="s">
        <v>642</v>
      </c>
      <c r="B81" s="90"/>
      <c r="C81" s="91"/>
      <c r="D81" s="362" t="s">
        <v>2042</v>
      </c>
      <c r="E81" s="363"/>
      <c r="F81" s="363"/>
      <c r="G81" s="363"/>
      <c r="H81" s="363"/>
      <c r="I81" s="92"/>
      <c r="J81" s="362" t="s">
        <v>2043</v>
      </c>
      <c r="K81" s="363"/>
      <c r="L81" s="363"/>
      <c r="M81" s="363"/>
      <c r="N81" s="363"/>
      <c r="O81" s="363"/>
      <c r="P81" s="363"/>
      <c r="Q81" s="363"/>
      <c r="R81" s="363"/>
      <c r="S81" s="363"/>
      <c r="T81" s="363"/>
      <c r="U81" s="363"/>
      <c r="V81" s="363"/>
      <c r="W81" s="363"/>
      <c r="X81" s="363"/>
      <c r="Y81" s="363"/>
      <c r="Z81" s="363"/>
      <c r="AA81" s="363"/>
      <c r="AB81" s="363"/>
      <c r="AC81" s="363"/>
      <c r="AD81" s="363"/>
      <c r="AE81" s="363"/>
      <c r="AF81" s="363"/>
      <c r="AG81" s="366">
        <f ca="1">'VN - Vedlejší a ostatní n...'!J27</f>
        <v>0</v>
      </c>
      <c r="AH81" s="363"/>
      <c r="AI81" s="363"/>
      <c r="AJ81" s="363"/>
      <c r="AK81" s="363"/>
      <c r="AL81" s="363"/>
      <c r="AM81" s="363"/>
      <c r="AN81" s="366">
        <f t="shared" si="0"/>
        <v>0</v>
      </c>
      <c r="AO81" s="363"/>
      <c r="AP81" s="363"/>
      <c r="AQ81" s="93" t="s">
        <v>2044</v>
      </c>
      <c r="AR81" s="94"/>
      <c r="AS81" s="109">
        <v>0</v>
      </c>
      <c r="AT81" s="110">
        <f t="shared" si="1"/>
        <v>0</v>
      </c>
      <c r="AU81" s="111">
        <f ca="1">'VN - Vedlejší a ostatní n...'!P80</f>
        <v>0</v>
      </c>
      <c r="AV81" s="110">
        <f ca="1">'VN - Vedlejší a ostatní n...'!J30</f>
        <v>0</v>
      </c>
      <c r="AW81" s="110">
        <f ca="1">'VN - Vedlejší a ostatní n...'!J31</f>
        <v>0</v>
      </c>
      <c r="AX81" s="110">
        <f ca="1">'VN - Vedlejší a ostatní n...'!J32</f>
        <v>0</v>
      </c>
      <c r="AY81" s="110">
        <f ca="1">'VN - Vedlejší a ostatní n...'!J33</f>
        <v>0</v>
      </c>
      <c r="AZ81" s="110">
        <f ca="1">'VN - Vedlejší a ostatní n...'!F30</f>
        <v>0</v>
      </c>
      <c r="BA81" s="110">
        <f ca="1">'VN - Vedlejší a ostatní n...'!F31</f>
        <v>0</v>
      </c>
      <c r="BB81" s="110">
        <f ca="1">'VN - Vedlejší a ostatní n...'!F32</f>
        <v>0</v>
      </c>
      <c r="BC81" s="110">
        <f ca="1">'VN - Vedlejší a ostatní n...'!F33</f>
        <v>0</v>
      </c>
      <c r="BD81" s="112">
        <f ca="1">'VN - Vedlejší a ostatní n...'!F34</f>
        <v>0</v>
      </c>
      <c r="BT81" s="99" t="s">
        <v>1895</v>
      </c>
      <c r="BV81" s="99" t="s">
        <v>1948</v>
      </c>
      <c r="BW81" s="99" t="s">
        <v>2045</v>
      </c>
      <c r="BX81" s="99" t="s">
        <v>1878</v>
      </c>
      <c r="CL81" s="99" t="s">
        <v>1893</v>
      </c>
      <c r="CM81" s="99" t="s">
        <v>1955</v>
      </c>
    </row>
    <row r="82" spans="1:91" s="1" customFormat="1" ht="30" customHeight="1">
      <c r="B82" s="35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5"/>
    </row>
    <row r="83" spans="1:91" s="1" customFormat="1" ht="6.95" customHeight="1">
      <c r="B83" s="50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5"/>
    </row>
  </sheetData>
  <sheetProtection sheet="1" objects="1" scenarios="1" formatColumns="0" formatRows="0" sort="0" autoFilter="0"/>
  <mergeCells count="157"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BE5:BE32"/>
    <mergeCell ref="K5:AO5"/>
    <mergeCell ref="K6:AO6"/>
    <mergeCell ref="E14:AJ14"/>
    <mergeCell ref="E20:AN20"/>
    <mergeCell ref="L28:O28"/>
    <mergeCell ref="W28:AE28"/>
    <mergeCell ref="AK28:AO28"/>
    <mergeCell ref="L29:O29"/>
    <mergeCell ref="W29:AE29"/>
    <mergeCell ref="AK29:AO29"/>
    <mergeCell ref="L42:AO42"/>
    <mergeCell ref="AM44:AN44"/>
    <mergeCell ref="AM46:AP46"/>
    <mergeCell ref="AS46:AT48"/>
    <mergeCell ref="L30:O30"/>
    <mergeCell ref="W30:AE30"/>
    <mergeCell ref="AK30:AO30"/>
    <mergeCell ref="X32:AB32"/>
    <mergeCell ref="AK32:AO32"/>
    <mergeCell ref="AN52:AP52"/>
    <mergeCell ref="AG52:AM52"/>
    <mergeCell ref="D52:H52"/>
    <mergeCell ref="J52:AF52"/>
    <mergeCell ref="C49:G49"/>
    <mergeCell ref="I49:AF49"/>
    <mergeCell ref="AG49:AM49"/>
    <mergeCell ref="AN49:AP49"/>
    <mergeCell ref="AN54:AP54"/>
    <mergeCell ref="AG54:AM54"/>
    <mergeCell ref="D54:H54"/>
    <mergeCell ref="J54:AF54"/>
    <mergeCell ref="AN53:AP53"/>
    <mergeCell ref="AG53:AM53"/>
    <mergeCell ref="D53:H53"/>
    <mergeCell ref="J53:AF53"/>
    <mergeCell ref="AN56:AP56"/>
    <mergeCell ref="AG56:AM56"/>
    <mergeCell ref="D56:H56"/>
    <mergeCell ref="J56:AF56"/>
    <mergeCell ref="AN55:AP55"/>
    <mergeCell ref="AG55:AM55"/>
    <mergeCell ref="D55:H55"/>
    <mergeCell ref="J55:AF55"/>
    <mergeCell ref="AN58:AP58"/>
    <mergeCell ref="AG58:AM58"/>
    <mergeCell ref="E58:I58"/>
    <mergeCell ref="K58:AF58"/>
    <mergeCell ref="AN57:AP57"/>
    <mergeCell ref="AG57:AM57"/>
    <mergeCell ref="D57:H57"/>
    <mergeCell ref="J57:AF57"/>
    <mergeCell ref="AN60:AP60"/>
    <mergeCell ref="AG60:AM60"/>
    <mergeCell ref="D60:H60"/>
    <mergeCell ref="J60:AF60"/>
    <mergeCell ref="AN59:AP59"/>
    <mergeCell ref="AG59:AM59"/>
    <mergeCell ref="E59:I59"/>
    <mergeCell ref="K59:AF59"/>
    <mergeCell ref="AN62:AP62"/>
    <mergeCell ref="AG62:AM62"/>
    <mergeCell ref="E62:I62"/>
    <mergeCell ref="K62:AF62"/>
    <mergeCell ref="AN61:AP61"/>
    <mergeCell ref="AG61:AM61"/>
    <mergeCell ref="D61:H61"/>
    <mergeCell ref="J61:AF61"/>
    <mergeCell ref="AN64:AP64"/>
    <mergeCell ref="AG64:AM64"/>
    <mergeCell ref="D64:H64"/>
    <mergeCell ref="J64:AF64"/>
    <mergeCell ref="AN63:AP63"/>
    <mergeCell ref="AG63:AM63"/>
    <mergeCell ref="E63:I63"/>
    <mergeCell ref="K63:AF63"/>
    <mergeCell ref="AN66:AP66"/>
    <mergeCell ref="AG66:AM66"/>
    <mergeCell ref="E66:I66"/>
    <mergeCell ref="K66:AF66"/>
    <mergeCell ref="AN65:AP65"/>
    <mergeCell ref="AG65:AM65"/>
    <mergeCell ref="E65:I65"/>
    <mergeCell ref="K65:AF65"/>
    <mergeCell ref="AN68:AP68"/>
    <mergeCell ref="AG68:AM68"/>
    <mergeCell ref="D68:H68"/>
    <mergeCell ref="J68:AF68"/>
    <mergeCell ref="AN67:AP67"/>
    <mergeCell ref="AG67:AM67"/>
    <mergeCell ref="D67:H67"/>
    <mergeCell ref="J67:AF67"/>
    <mergeCell ref="AN71:AP71"/>
    <mergeCell ref="AG71:AM71"/>
    <mergeCell ref="E71:I71"/>
    <mergeCell ref="K71:AF71"/>
    <mergeCell ref="AN69:AP69"/>
    <mergeCell ref="AG69:AM69"/>
    <mergeCell ref="E69:I69"/>
    <mergeCell ref="K69:AF69"/>
    <mergeCell ref="AG72:AM72"/>
    <mergeCell ref="D72:H72"/>
    <mergeCell ref="J72:AF72"/>
    <mergeCell ref="AG70:AM70"/>
    <mergeCell ref="E70:I70"/>
    <mergeCell ref="K70:AF70"/>
    <mergeCell ref="AN76:AP76"/>
    <mergeCell ref="AG76:AM76"/>
    <mergeCell ref="E76:I76"/>
    <mergeCell ref="K76:AF76"/>
    <mergeCell ref="AN81:AP81"/>
    <mergeCell ref="AG81:AM81"/>
    <mergeCell ref="D81:H81"/>
    <mergeCell ref="J81:AF81"/>
    <mergeCell ref="AG78:AM78"/>
    <mergeCell ref="E78:I78"/>
    <mergeCell ref="K78:AF78"/>
    <mergeCell ref="AN77:AP77"/>
    <mergeCell ref="AG77:AM77"/>
    <mergeCell ref="E77:I77"/>
    <mergeCell ref="K77:AF77"/>
    <mergeCell ref="AG51:AM51"/>
    <mergeCell ref="AN51:AP51"/>
    <mergeCell ref="AR2:BE2"/>
    <mergeCell ref="AN79:AP79"/>
    <mergeCell ref="AG79:AM79"/>
    <mergeCell ref="AN73:AP73"/>
    <mergeCell ref="AG73:AM73"/>
    <mergeCell ref="AN75:AP75"/>
    <mergeCell ref="AG75:AM75"/>
    <mergeCell ref="AN78:AP78"/>
    <mergeCell ref="E79:I79"/>
    <mergeCell ref="K79:AF79"/>
    <mergeCell ref="AN80:AP80"/>
    <mergeCell ref="AG80:AM80"/>
    <mergeCell ref="E80:I80"/>
    <mergeCell ref="K80:AF80"/>
    <mergeCell ref="D75:H75"/>
    <mergeCell ref="J75:AF75"/>
    <mergeCell ref="AN70:AP70"/>
    <mergeCell ref="D73:H73"/>
    <mergeCell ref="J73:AF73"/>
    <mergeCell ref="AN74:AP74"/>
    <mergeCell ref="AG74:AM74"/>
    <mergeCell ref="D74:H74"/>
    <mergeCell ref="J74:AF74"/>
    <mergeCell ref="AN72:AP72"/>
  </mergeCells>
  <phoneticPr fontId="51" type="noConversion"/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SO 101 - SO 101 Příjezdov...'!C2" tooltip="SO 101 - SO 101 Příjezdov..." display="/"/>
    <hyperlink ref="A53" location="'SO 102 - SO 102 Příjezdov...'!C2" tooltip="SO 102 - SO 102 Příjezdov..." display="/"/>
    <hyperlink ref="A54" location="'SO 201 - SO 201 Protlaky'!C2" tooltip="SO 201 - SO 201 Protlaky" display="/"/>
    <hyperlink ref="A55" location="'SO 301 - SO 301 - Pitný v...'!C2" tooltip="SO 301 - SO 301 - Pitný v..." display="/"/>
    <hyperlink ref="A56" location="'SO 302 - SO 302 - Splaško...'!C2" tooltip="SO 302 - SO 302 - Splaško..." display="/"/>
    <hyperlink ref="A58" location="'SO 303 - SO 303 - Splaško...'!C2" tooltip="SO 303 - SO 303 - Splaško..." display="/"/>
    <hyperlink ref="A59" location="'SO 303a - Splašková kanal...'!C2" tooltip="SO 303a - Splašková kanal..." display="/"/>
    <hyperlink ref="A60" location="'SO 304 - SO 304 - Dešťová...'!C2" tooltip="SO 304 - SO 304 - Dešťová..." display="/"/>
    <hyperlink ref="A62" location="'SO 305 - SO 305 - Dešťová...'!C2" tooltip="SO 305 - SO 305 - Dešťová..." display="/"/>
    <hyperlink ref="A63" location="'SO 305a - Dešťová nádrž'!C2" tooltip="SO 305a - Dešťová nádrž" display="/"/>
    <hyperlink ref="A65" location="'SO 306 - SO 306 - Dešťová...'!C2" tooltip="SO 306 - SO 306 - Dešťová..." display="/"/>
    <hyperlink ref="A66" location="'SO 306a - Dešťová kanaliz...'!C2" tooltip="SO 306a - Dešťová kanaliz..." display="/"/>
    <hyperlink ref="A67" location="'SO 307 - SO 307 - Záchytn...'!C2" tooltip="SO 307 - SO 307 - Záchytn..." display="/"/>
    <hyperlink ref="A69" location="'SO 401 - VN rozvody '!C2" tooltip="SO 401 - VN rozvody " display="/"/>
    <hyperlink ref="A70" location="'SO 402 - Trafostanice '!C2" tooltip="SO 402 - Trafostanice " display="/"/>
    <hyperlink ref="A71" location="'SO 403 - NN rozvody '!C2" tooltip="SO 403 - NN rozvody " display="/"/>
    <hyperlink ref="A72" location="'SO 404 - Venkovní osvětlení '!C2" tooltip="SO 404 - Venkovní osvětlení " display="/"/>
    <hyperlink ref="A73" location="'SO 405 - Slaboproudé rozv...'!C2" tooltip="SO 405 - Slaboproudé rozv..." display="/"/>
    <hyperlink ref="A74" location="'SO 501 - SO 501 - STL ply...'!C2" tooltip="SO 501 - SO 501 - STL ply..." display="/"/>
    <hyperlink ref="A76" location="'1 - 0.rok - mýcení'!C2" tooltip="1 - 0.rok - mýcení" display="/"/>
    <hyperlink ref="A77" location="'2 - 0.rok - základní výsadba'!C2" tooltip="2 - 0.rok - základní výsadba" display="/"/>
    <hyperlink ref="A78" location="'3 - 1.rok rozvojové péče'!C2" tooltip="3 - 1.rok rozvojové péče" display="/"/>
    <hyperlink ref="A79" location="'4 - 2.rok rozvojové péče'!C2" tooltip="4 - 2.rok rozvojové péče" display="/"/>
    <hyperlink ref="A80" location="'5 - 3.rok rozvojové péče'!C2" tooltip="5 - 3.rok rozvojové péče" display="/"/>
    <hyperlink ref="A81" location="'VN - Vedlejší a ostatní n...'!C2" tooltip="VN - Vedlejší a ostatní n..." display="/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60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3" customWidth="1"/>
    <col min="10" max="10" width="23.5" customWidth="1"/>
    <col min="11" max="11" width="15.5" customWidth="1"/>
    <col min="13" max="18" width="9.33203125" hidden="1" customWidth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 customWidth="1"/>
  </cols>
  <sheetData>
    <row r="1" spans="1:70" ht="21.75" customHeight="1">
      <c r="A1" s="16"/>
      <c r="B1" s="276"/>
      <c r="C1" s="276"/>
      <c r="D1" s="275" t="s">
        <v>1874</v>
      </c>
      <c r="E1" s="276"/>
      <c r="F1" s="277" t="s">
        <v>643</v>
      </c>
      <c r="G1" s="405" t="s">
        <v>644</v>
      </c>
      <c r="H1" s="405"/>
      <c r="I1" s="282"/>
      <c r="J1" s="277" t="s">
        <v>645</v>
      </c>
      <c r="K1" s="275" t="s">
        <v>2046</v>
      </c>
      <c r="L1" s="277" t="s">
        <v>646</v>
      </c>
      <c r="M1" s="277"/>
      <c r="N1" s="277"/>
      <c r="O1" s="277"/>
      <c r="P1" s="277"/>
      <c r="Q1" s="277"/>
      <c r="R1" s="277"/>
      <c r="S1" s="277"/>
      <c r="T1" s="277"/>
      <c r="U1" s="273"/>
      <c r="V1" s="273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1:70" ht="36.950000000000003" customHeight="1"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AT2" s="18" t="s">
        <v>1985</v>
      </c>
    </row>
    <row r="3" spans="1:70" ht="6.95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1955</v>
      </c>
    </row>
    <row r="4" spans="1:70" ht="36.950000000000003" customHeight="1">
      <c r="B4" s="22"/>
      <c r="C4" s="23"/>
      <c r="D4" s="24" t="s">
        <v>2047</v>
      </c>
      <c r="E4" s="23"/>
      <c r="F4" s="23"/>
      <c r="G4" s="23"/>
      <c r="H4" s="23"/>
      <c r="I4" s="115"/>
      <c r="J4" s="23"/>
      <c r="K4" s="25"/>
      <c r="M4" s="26" t="s">
        <v>1883</v>
      </c>
      <c r="AT4" s="18" t="s">
        <v>1877</v>
      </c>
    </row>
    <row r="5" spans="1:70" ht="6.95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1:70" ht="15">
      <c r="B6" s="22"/>
      <c r="C6" s="23"/>
      <c r="D6" s="31" t="s">
        <v>1889</v>
      </c>
      <c r="E6" s="23"/>
      <c r="F6" s="23"/>
      <c r="G6" s="23"/>
      <c r="H6" s="23"/>
      <c r="I6" s="115"/>
      <c r="J6" s="23"/>
      <c r="K6" s="25"/>
    </row>
    <row r="7" spans="1:70" ht="22.5" customHeight="1">
      <c r="B7" s="22"/>
      <c r="C7" s="23"/>
      <c r="D7" s="23"/>
      <c r="E7" s="406" t="str">
        <f ca="1">'Rekapitulace stavby'!K6</f>
        <v>Jezero Most-napojení na komunikace a IS - část I</v>
      </c>
      <c r="F7" s="397"/>
      <c r="G7" s="397"/>
      <c r="H7" s="397"/>
      <c r="I7" s="115"/>
      <c r="J7" s="23"/>
      <c r="K7" s="25"/>
    </row>
    <row r="8" spans="1:70" s="1" customFormat="1" ht="15">
      <c r="B8" s="35"/>
      <c r="C8" s="36"/>
      <c r="D8" s="31" t="s">
        <v>2048</v>
      </c>
      <c r="E8" s="36"/>
      <c r="F8" s="36"/>
      <c r="G8" s="36"/>
      <c r="H8" s="36"/>
      <c r="I8" s="116"/>
      <c r="J8" s="36"/>
      <c r="K8" s="39"/>
    </row>
    <row r="9" spans="1:70" s="1" customFormat="1" ht="36.950000000000003" customHeight="1">
      <c r="B9" s="35"/>
      <c r="C9" s="36"/>
      <c r="D9" s="36"/>
      <c r="E9" s="407" t="s">
        <v>1353</v>
      </c>
      <c r="F9" s="386"/>
      <c r="G9" s="386"/>
      <c r="H9" s="386"/>
      <c r="I9" s="116"/>
      <c r="J9" s="36"/>
      <c r="K9" s="39"/>
    </row>
    <row r="10" spans="1:70" s="1" customFormat="1">
      <c r="B10" s="35"/>
      <c r="C10" s="36"/>
      <c r="D10" s="36"/>
      <c r="E10" s="36"/>
      <c r="F10" s="36"/>
      <c r="G10" s="36"/>
      <c r="H10" s="36"/>
      <c r="I10" s="116"/>
      <c r="J10" s="36"/>
      <c r="K10" s="39"/>
    </row>
    <row r="11" spans="1:70" s="1" customFormat="1" ht="14.45" customHeight="1">
      <c r="B11" s="35"/>
      <c r="C11" s="36"/>
      <c r="D11" s="31" t="s">
        <v>1892</v>
      </c>
      <c r="E11" s="36"/>
      <c r="F11" s="29" t="s">
        <v>1982</v>
      </c>
      <c r="G11" s="36"/>
      <c r="H11" s="36"/>
      <c r="I11" s="117" t="s">
        <v>1894</v>
      </c>
      <c r="J11" s="29" t="s">
        <v>1893</v>
      </c>
      <c r="K11" s="39"/>
    </row>
    <row r="12" spans="1:70" s="1" customFormat="1" ht="14.45" customHeight="1">
      <c r="B12" s="35"/>
      <c r="C12" s="36"/>
      <c r="D12" s="31" t="s">
        <v>1896</v>
      </c>
      <c r="E12" s="36"/>
      <c r="F12" s="29" t="s">
        <v>1897</v>
      </c>
      <c r="G12" s="36"/>
      <c r="H12" s="36"/>
      <c r="I12" s="117" t="s">
        <v>1898</v>
      </c>
      <c r="J12" s="118" t="str">
        <f ca="1">'Rekapitulace stavby'!AN8</f>
        <v>28. 11. 2016</v>
      </c>
      <c r="K12" s="39"/>
    </row>
    <row r="13" spans="1:70" s="1" customFormat="1" ht="21.75" customHeight="1">
      <c r="B13" s="35"/>
      <c r="C13" s="36"/>
      <c r="D13" s="28" t="s">
        <v>2050</v>
      </c>
      <c r="E13" s="36"/>
      <c r="F13" s="119" t="s">
        <v>2399</v>
      </c>
      <c r="G13" s="36"/>
      <c r="H13" s="36"/>
      <c r="I13" s="116"/>
      <c r="J13" s="36"/>
      <c r="K13" s="39"/>
    </row>
    <row r="14" spans="1:70" s="1" customFormat="1" ht="14.45" customHeight="1">
      <c r="B14" s="35"/>
      <c r="C14" s="36"/>
      <c r="D14" s="31" t="s">
        <v>1901</v>
      </c>
      <c r="E14" s="36"/>
      <c r="F14" s="36"/>
      <c r="G14" s="36"/>
      <c r="H14" s="36"/>
      <c r="I14" s="117" t="s">
        <v>1902</v>
      </c>
      <c r="J14" s="29" t="s">
        <v>1893</v>
      </c>
      <c r="K14" s="39"/>
    </row>
    <row r="15" spans="1:70" s="1" customFormat="1" ht="18" customHeight="1">
      <c r="B15" s="35"/>
      <c r="C15" s="36"/>
      <c r="D15" s="36"/>
      <c r="E15" s="29" t="s">
        <v>1903</v>
      </c>
      <c r="F15" s="36"/>
      <c r="G15" s="36"/>
      <c r="H15" s="36"/>
      <c r="I15" s="117" t="s">
        <v>1904</v>
      </c>
      <c r="J15" s="29" t="s">
        <v>1893</v>
      </c>
      <c r="K15" s="39"/>
    </row>
    <row r="16" spans="1:70" s="1" customFormat="1" ht="6.95" customHeight="1">
      <c r="B16" s="35"/>
      <c r="C16" s="36"/>
      <c r="D16" s="36"/>
      <c r="E16" s="36"/>
      <c r="F16" s="36"/>
      <c r="G16" s="36"/>
      <c r="H16" s="36"/>
      <c r="I16" s="116"/>
      <c r="J16" s="36"/>
      <c r="K16" s="39"/>
    </row>
    <row r="17" spans="2:11" s="1" customFormat="1" ht="14.45" customHeight="1">
      <c r="B17" s="35"/>
      <c r="C17" s="36"/>
      <c r="D17" s="31" t="s">
        <v>1905</v>
      </c>
      <c r="E17" s="36"/>
      <c r="F17" s="36"/>
      <c r="G17" s="36"/>
      <c r="H17" s="36"/>
      <c r="I17" s="117" t="s">
        <v>1902</v>
      </c>
      <c r="J17" s="29" t="str">
        <f ca="1">IF('Rekapitulace stavby'!AN13="Vyplň údaj","",IF('Rekapitulace stavby'!AN13="","",'Rekapitulace stavby'!AN13))</f>
        <v/>
      </c>
      <c r="K17" s="39"/>
    </row>
    <row r="18" spans="2:11" s="1" customFormat="1" ht="18" customHeight="1">
      <c r="B18" s="35"/>
      <c r="C18" s="36"/>
      <c r="D18" s="36"/>
      <c r="E18" s="29" t="str">
        <f ca="1">IF('Rekapitulace stavby'!E14="Vyplň údaj","",IF('Rekapitulace stavby'!E14="","",'Rekapitulace stavby'!E14))</f>
        <v/>
      </c>
      <c r="F18" s="36"/>
      <c r="G18" s="36"/>
      <c r="H18" s="36"/>
      <c r="I18" s="117" t="s">
        <v>1904</v>
      </c>
      <c r="J18" s="29" t="str">
        <f ca="1">IF('Rekapitulace stavby'!AN14="Vyplň údaj","",IF('Rekapitulace stavby'!AN14="","",'Rekapitulace stavby'!AN14))</f>
        <v/>
      </c>
      <c r="K18" s="39"/>
    </row>
    <row r="19" spans="2:11" s="1" customFormat="1" ht="6.95" customHeight="1">
      <c r="B19" s="35"/>
      <c r="C19" s="36"/>
      <c r="D19" s="36"/>
      <c r="E19" s="36"/>
      <c r="F19" s="36"/>
      <c r="G19" s="36"/>
      <c r="H19" s="36"/>
      <c r="I19" s="116"/>
      <c r="J19" s="36"/>
      <c r="K19" s="39"/>
    </row>
    <row r="20" spans="2:11" s="1" customFormat="1" ht="14.45" customHeight="1">
      <c r="B20" s="35"/>
      <c r="C20" s="36"/>
      <c r="D20" s="31" t="s">
        <v>1907</v>
      </c>
      <c r="E20" s="36"/>
      <c r="F20" s="36"/>
      <c r="G20" s="36"/>
      <c r="H20" s="36"/>
      <c r="I20" s="117" t="s">
        <v>1902</v>
      </c>
      <c r="J20" s="29" t="s">
        <v>1893</v>
      </c>
      <c r="K20" s="39"/>
    </row>
    <row r="21" spans="2:11" s="1" customFormat="1" ht="18" customHeight="1">
      <c r="B21" s="35"/>
      <c r="C21" s="36"/>
      <c r="D21" s="36"/>
      <c r="E21" s="29" t="s">
        <v>1908</v>
      </c>
      <c r="F21" s="36"/>
      <c r="G21" s="36"/>
      <c r="H21" s="36"/>
      <c r="I21" s="117" t="s">
        <v>1904</v>
      </c>
      <c r="J21" s="29" t="s">
        <v>1893</v>
      </c>
      <c r="K21" s="39"/>
    </row>
    <row r="22" spans="2:11" s="1" customFormat="1" ht="6.95" customHeight="1">
      <c r="B22" s="35"/>
      <c r="C22" s="36"/>
      <c r="D22" s="36"/>
      <c r="E22" s="36"/>
      <c r="F22" s="36"/>
      <c r="G22" s="36"/>
      <c r="H22" s="36"/>
      <c r="I22" s="116"/>
      <c r="J22" s="36"/>
      <c r="K22" s="39"/>
    </row>
    <row r="23" spans="2:11" s="1" customFormat="1" ht="14.45" customHeight="1">
      <c r="B23" s="35"/>
      <c r="C23" s="36"/>
      <c r="D23" s="31" t="s">
        <v>1909</v>
      </c>
      <c r="E23" s="36"/>
      <c r="F23" s="36"/>
      <c r="G23" s="36"/>
      <c r="H23" s="36"/>
      <c r="I23" s="116"/>
      <c r="J23" s="36"/>
      <c r="K23" s="39"/>
    </row>
    <row r="24" spans="2:11" s="7" customFormat="1" ht="22.5" customHeight="1">
      <c r="B24" s="120"/>
      <c r="C24" s="121"/>
      <c r="D24" s="121"/>
      <c r="E24" s="400" t="s">
        <v>1893</v>
      </c>
      <c r="F24" s="408"/>
      <c r="G24" s="408"/>
      <c r="H24" s="408"/>
      <c r="I24" s="122"/>
      <c r="J24" s="121"/>
      <c r="K24" s="123"/>
    </row>
    <row r="25" spans="2:11" s="1" customFormat="1" ht="6.95" customHeight="1">
      <c r="B25" s="35"/>
      <c r="C25" s="36"/>
      <c r="D25" s="36"/>
      <c r="E25" s="36"/>
      <c r="F25" s="36"/>
      <c r="G25" s="36"/>
      <c r="H25" s="36"/>
      <c r="I25" s="116"/>
      <c r="J25" s="36"/>
      <c r="K25" s="39"/>
    </row>
    <row r="26" spans="2:11" s="1" customFormat="1" ht="6.95" customHeight="1">
      <c r="B26" s="35"/>
      <c r="C26" s="36"/>
      <c r="D26" s="79"/>
      <c r="E26" s="79"/>
      <c r="F26" s="79"/>
      <c r="G26" s="79"/>
      <c r="H26" s="79"/>
      <c r="I26" s="124"/>
      <c r="J26" s="79"/>
      <c r="K26" s="125"/>
    </row>
    <row r="27" spans="2:11" s="1" customFormat="1" ht="25.35" customHeight="1">
      <c r="B27" s="35"/>
      <c r="C27" s="36"/>
      <c r="D27" s="126" t="s">
        <v>1912</v>
      </c>
      <c r="E27" s="36"/>
      <c r="F27" s="36"/>
      <c r="G27" s="36"/>
      <c r="H27" s="36"/>
      <c r="I27" s="116"/>
      <c r="J27" s="127">
        <f>ROUNDUP(J83,2)</f>
        <v>0</v>
      </c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24"/>
      <c r="J28" s="79"/>
      <c r="K28" s="125"/>
    </row>
    <row r="29" spans="2:11" s="1" customFormat="1" ht="14.45" customHeight="1">
      <c r="B29" s="35"/>
      <c r="C29" s="36"/>
      <c r="D29" s="36"/>
      <c r="E29" s="36"/>
      <c r="F29" s="40" t="s">
        <v>1914</v>
      </c>
      <c r="G29" s="36"/>
      <c r="H29" s="36"/>
      <c r="I29" s="128" t="s">
        <v>1913</v>
      </c>
      <c r="J29" s="40" t="s">
        <v>1915</v>
      </c>
      <c r="K29" s="39"/>
    </row>
    <row r="30" spans="2:11" s="1" customFormat="1" ht="14.45" customHeight="1">
      <c r="B30" s="35"/>
      <c r="C30" s="36"/>
      <c r="D30" s="43" t="s">
        <v>1916</v>
      </c>
      <c r="E30" s="43" t="s">
        <v>1917</v>
      </c>
      <c r="F30" s="129">
        <f>ROUNDUP(SUM(BE83:BE159), 2)</f>
        <v>0</v>
      </c>
      <c r="G30" s="36"/>
      <c r="H30" s="36"/>
      <c r="I30" s="130">
        <v>0.21</v>
      </c>
      <c r="J30" s="129">
        <f>ROUNDUP(ROUNDUP((SUM(BE83:BE159)), 2)*I30, 1)</f>
        <v>0</v>
      </c>
      <c r="K30" s="39"/>
    </row>
    <row r="31" spans="2:11" s="1" customFormat="1" ht="14.45" customHeight="1">
      <c r="B31" s="35"/>
      <c r="C31" s="36"/>
      <c r="D31" s="36"/>
      <c r="E31" s="43" t="s">
        <v>1918</v>
      </c>
      <c r="F31" s="129">
        <f>ROUNDUP(SUM(BF83:BF159), 2)</f>
        <v>0</v>
      </c>
      <c r="G31" s="36"/>
      <c r="H31" s="36"/>
      <c r="I31" s="130">
        <v>0.15</v>
      </c>
      <c r="J31" s="129">
        <f>ROUNDUP(ROUNDUP((SUM(BF83:BF159)), 2)*I31, 1)</f>
        <v>0</v>
      </c>
      <c r="K31" s="39"/>
    </row>
    <row r="32" spans="2:11" s="1" customFormat="1" ht="14.45" hidden="1" customHeight="1">
      <c r="B32" s="35"/>
      <c r="C32" s="36"/>
      <c r="D32" s="36"/>
      <c r="E32" s="43" t="s">
        <v>1919</v>
      </c>
      <c r="F32" s="129">
        <f>ROUNDUP(SUM(BG83:BG159), 2)</f>
        <v>0</v>
      </c>
      <c r="G32" s="36"/>
      <c r="H32" s="36"/>
      <c r="I32" s="130">
        <v>0.21</v>
      </c>
      <c r="J32" s="129">
        <v>0</v>
      </c>
      <c r="K32" s="39"/>
    </row>
    <row r="33" spans="2:11" s="1" customFormat="1" ht="14.45" hidden="1" customHeight="1">
      <c r="B33" s="35"/>
      <c r="C33" s="36"/>
      <c r="D33" s="36"/>
      <c r="E33" s="43" t="s">
        <v>1920</v>
      </c>
      <c r="F33" s="129">
        <f>ROUNDUP(SUM(BH83:BH159), 2)</f>
        <v>0</v>
      </c>
      <c r="G33" s="36"/>
      <c r="H33" s="36"/>
      <c r="I33" s="130">
        <v>0.15</v>
      </c>
      <c r="J33" s="129">
        <v>0</v>
      </c>
      <c r="K33" s="39"/>
    </row>
    <row r="34" spans="2:11" s="1" customFormat="1" ht="14.45" hidden="1" customHeight="1">
      <c r="B34" s="35"/>
      <c r="C34" s="36"/>
      <c r="D34" s="36"/>
      <c r="E34" s="43" t="s">
        <v>1921</v>
      </c>
      <c r="F34" s="129">
        <f>ROUNDUP(SUM(BI83:BI159), 2)</f>
        <v>0</v>
      </c>
      <c r="G34" s="36"/>
      <c r="H34" s="36"/>
      <c r="I34" s="130">
        <v>0</v>
      </c>
      <c r="J34" s="129">
        <v>0</v>
      </c>
      <c r="K34" s="39"/>
    </row>
    <row r="35" spans="2:11" s="1" customFormat="1" ht="6.95" customHeight="1">
      <c r="B35" s="35"/>
      <c r="C35" s="36"/>
      <c r="D35" s="36"/>
      <c r="E35" s="36"/>
      <c r="F35" s="36"/>
      <c r="G35" s="36"/>
      <c r="H35" s="36"/>
      <c r="I35" s="116"/>
      <c r="J35" s="36"/>
      <c r="K35" s="39"/>
    </row>
    <row r="36" spans="2:11" s="1" customFormat="1" ht="25.35" customHeight="1">
      <c r="B36" s="35"/>
      <c r="C36" s="45"/>
      <c r="D36" s="46" t="s">
        <v>1922</v>
      </c>
      <c r="E36" s="47"/>
      <c r="F36" s="47"/>
      <c r="G36" s="131" t="s">
        <v>1923</v>
      </c>
      <c r="H36" s="48" t="s">
        <v>1924</v>
      </c>
      <c r="I36" s="132"/>
      <c r="J36" s="133">
        <f>SUM(J27:J34)</f>
        <v>0</v>
      </c>
      <c r="K36" s="134"/>
    </row>
    <row r="37" spans="2:11" s="1" customFormat="1" ht="14.45" customHeight="1">
      <c r="B37" s="50"/>
      <c r="C37" s="51"/>
      <c r="D37" s="51"/>
      <c r="E37" s="51"/>
      <c r="F37" s="51"/>
      <c r="G37" s="51"/>
      <c r="H37" s="51"/>
      <c r="I37" s="135"/>
      <c r="J37" s="51"/>
      <c r="K37" s="52"/>
    </row>
    <row r="41" spans="2:11" s="1" customFormat="1" ht="6.95" customHeight="1">
      <c r="B41" s="136"/>
      <c r="C41" s="137"/>
      <c r="D41" s="137"/>
      <c r="E41" s="137"/>
      <c r="F41" s="137"/>
      <c r="G41" s="137"/>
      <c r="H41" s="137"/>
      <c r="I41" s="138"/>
      <c r="J41" s="137"/>
      <c r="K41" s="139"/>
    </row>
    <row r="42" spans="2:11" s="1" customFormat="1" ht="36.950000000000003" customHeight="1">
      <c r="B42" s="35"/>
      <c r="C42" s="24" t="s">
        <v>2052</v>
      </c>
      <c r="D42" s="36"/>
      <c r="E42" s="36"/>
      <c r="F42" s="36"/>
      <c r="G42" s="36"/>
      <c r="H42" s="36"/>
      <c r="I42" s="116"/>
      <c r="J42" s="36"/>
      <c r="K42" s="39"/>
    </row>
    <row r="43" spans="2:11" s="1" customFormat="1" ht="6.95" customHeight="1">
      <c r="B43" s="35"/>
      <c r="C43" s="36"/>
      <c r="D43" s="36"/>
      <c r="E43" s="36"/>
      <c r="F43" s="36"/>
      <c r="G43" s="36"/>
      <c r="H43" s="36"/>
      <c r="I43" s="116"/>
      <c r="J43" s="36"/>
      <c r="K43" s="39"/>
    </row>
    <row r="44" spans="2:11" s="1" customFormat="1" ht="14.45" customHeight="1">
      <c r="B44" s="35"/>
      <c r="C44" s="31" t="s">
        <v>1889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22.5" customHeight="1">
      <c r="B45" s="35"/>
      <c r="C45" s="36"/>
      <c r="D45" s="36"/>
      <c r="E45" s="406" t="str">
        <f>E7</f>
        <v>Jezero Most-napojení na komunikace a IS - část I</v>
      </c>
      <c r="F45" s="386"/>
      <c r="G45" s="386"/>
      <c r="H45" s="386"/>
      <c r="I45" s="116"/>
      <c r="J45" s="36"/>
      <c r="K45" s="39"/>
    </row>
    <row r="46" spans="2:11" s="1" customFormat="1" ht="14.45" customHeight="1">
      <c r="B46" s="35"/>
      <c r="C46" s="31" t="s">
        <v>2048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3.25" customHeight="1">
      <c r="B47" s="35"/>
      <c r="C47" s="36"/>
      <c r="D47" s="36"/>
      <c r="E47" s="407" t="str">
        <f>E9</f>
        <v>SO 305 - SO 305 - Dešťová kanalizace komunikace</v>
      </c>
      <c r="F47" s="386"/>
      <c r="G47" s="386"/>
      <c r="H47" s="386"/>
      <c r="I47" s="116"/>
      <c r="J47" s="36"/>
      <c r="K47" s="39"/>
    </row>
    <row r="48" spans="2:11" s="1" customFormat="1" ht="6.95" customHeight="1">
      <c r="B48" s="35"/>
      <c r="C48" s="36"/>
      <c r="D48" s="36"/>
      <c r="E48" s="36"/>
      <c r="F48" s="36"/>
      <c r="G48" s="36"/>
      <c r="H48" s="36"/>
      <c r="I48" s="116"/>
      <c r="J48" s="36"/>
      <c r="K48" s="39"/>
    </row>
    <row r="49" spans="2:47" s="1" customFormat="1" ht="18" customHeight="1">
      <c r="B49" s="35"/>
      <c r="C49" s="31" t="s">
        <v>1896</v>
      </c>
      <c r="D49" s="36"/>
      <c r="E49" s="36"/>
      <c r="F49" s="29" t="str">
        <f>F12</f>
        <v xml:space="preserve"> </v>
      </c>
      <c r="G49" s="36"/>
      <c r="H49" s="36"/>
      <c r="I49" s="117" t="s">
        <v>1898</v>
      </c>
      <c r="J49" s="118" t="str">
        <f>IF(J12="","",J12)</f>
        <v>28. 11. 2016</v>
      </c>
      <c r="K49" s="39"/>
    </row>
    <row r="50" spans="2:47" s="1" customFormat="1" ht="6.95" customHeight="1">
      <c r="B50" s="35"/>
      <c r="C50" s="36"/>
      <c r="D50" s="36"/>
      <c r="E50" s="36"/>
      <c r="F50" s="36"/>
      <c r="G50" s="36"/>
      <c r="H50" s="36"/>
      <c r="I50" s="116"/>
      <c r="J50" s="36"/>
      <c r="K50" s="39"/>
    </row>
    <row r="51" spans="2:47" s="1" customFormat="1" ht="15">
      <c r="B51" s="35"/>
      <c r="C51" s="31" t="s">
        <v>1901</v>
      </c>
      <c r="D51" s="36"/>
      <c r="E51" s="36"/>
      <c r="F51" s="29" t="str">
        <f>E15</f>
        <v>ČR - Ministerstvo financí</v>
      </c>
      <c r="G51" s="36"/>
      <c r="H51" s="36"/>
      <c r="I51" s="117" t="s">
        <v>1907</v>
      </c>
      <c r="J51" s="29" t="str">
        <f>E21</f>
        <v>Báňské projekty Teplice a.s.</v>
      </c>
      <c r="K51" s="39"/>
    </row>
    <row r="52" spans="2:47" s="1" customFormat="1" ht="14.45" customHeight="1">
      <c r="B52" s="35"/>
      <c r="C52" s="31" t="s">
        <v>1905</v>
      </c>
      <c r="D52" s="36"/>
      <c r="E52" s="36"/>
      <c r="F52" s="29" t="str">
        <f>IF(E18="","",E18)</f>
        <v/>
      </c>
      <c r="G52" s="36"/>
      <c r="H52" s="36"/>
      <c r="I52" s="116"/>
      <c r="J52" s="36"/>
      <c r="K52" s="39"/>
    </row>
    <row r="53" spans="2:47" s="1" customFormat="1" ht="10.35" customHeight="1">
      <c r="B53" s="35"/>
      <c r="C53" s="36"/>
      <c r="D53" s="36"/>
      <c r="E53" s="36"/>
      <c r="F53" s="36"/>
      <c r="G53" s="36"/>
      <c r="H53" s="36"/>
      <c r="I53" s="116"/>
      <c r="J53" s="36"/>
      <c r="K53" s="39"/>
    </row>
    <row r="54" spans="2:47" s="1" customFormat="1" ht="29.25" customHeight="1">
      <c r="B54" s="35"/>
      <c r="C54" s="140" t="s">
        <v>2053</v>
      </c>
      <c r="D54" s="45"/>
      <c r="E54" s="45"/>
      <c r="F54" s="45"/>
      <c r="G54" s="45"/>
      <c r="H54" s="45"/>
      <c r="I54" s="141"/>
      <c r="J54" s="142" t="s">
        <v>2054</v>
      </c>
      <c r="K54" s="49"/>
    </row>
    <row r="55" spans="2:47" s="1" customFormat="1" ht="10.35" customHeight="1">
      <c r="B55" s="35"/>
      <c r="C55" s="36"/>
      <c r="D55" s="36"/>
      <c r="E55" s="36"/>
      <c r="F55" s="36"/>
      <c r="G55" s="36"/>
      <c r="H55" s="36"/>
      <c r="I55" s="116"/>
      <c r="J55" s="36"/>
      <c r="K55" s="39"/>
    </row>
    <row r="56" spans="2:47" s="1" customFormat="1" ht="29.25" customHeight="1">
      <c r="B56" s="35"/>
      <c r="C56" s="143" t="s">
        <v>2055</v>
      </c>
      <c r="D56" s="36"/>
      <c r="E56" s="36"/>
      <c r="F56" s="36"/>
      <c r="G56" s="36"/>
      <c r="H56" s="36"/>
      <c r="I56" s="116"/>
      <c r="J56" s="127">
        <f>J83</f>
        <v>0</v>
      </c>
      <c r="K56" s="39"/>
      <c r="AU56" s="18" t="s">
        <v>2056</v>
      </c>
    </row>
    <row r="57" spans="2:47" s="8" customFormat="1" ht="24.95" customHeight="1">
      <c r="B57" s="144"/>
      <c r="C57" s="145"/>
      <c r="D57" s="146" t="s">
        <v>2057</v>
      </c>
      <c r="E57" s="147"/>
      <c r="F57" s="147"/>
      <c r="G57" s="147"/>
      <c r="H57" s="147"/>
      <c r="I57" s="148"/>
      <c r="J57" s="149">
        <f>J84</f>
        <v>0</v>
      </c>
      <c r="K57" s="150"/>
    </row>
    <row r="58" spans="2:47" s="9" customFormat="1" ht="19.899999999999999" customHeight="1">
      <c r="B58" s="151"/>
      <c r="C58" s="152"/>
      <c r="D58" s="153" t="s">
        <v>2058</v>
      </c>
      <c r="E58" s="154"/>
      <c r="F58" s="154"/>
      <c r="G58" s="154"/>
      <c r="H58" s="154"/>
      <c r="I58" s="155"/>
      <c r="J58" s="156">
        <f>J85</f>
        <v>0</v>
      </c>
      <c r="K58" s="157"/>
    </row>
    <row r="59" spans="2:47" s="9" customFormat="1" ht="19.899999999999999" customHeight="1">
      <c r="B59" s="151"/>
      <c r="C59" s="152"/>
      <c r="D59" s="153" t="s">
        <v>2738</v>
      </c>
      <c r="E59" s="154"/>
      <c r="F59" s="154"/>
      <c r="G59" s="154"/>
      <c r="H59" s="154"/>
      <c r="I59" s="155"/>
      <c r="J59" s="156">
        <f>J106</f>
        <v>0</v>
      </c>
      <c r="K59" s="157"/>
    </row>
    <row r="60" spans="2:47" s="9" customFormat="1" ht="19.899999999999999" customHeight="1">
      <c r="B60" s="151"/>
      <c r="C60" s="152"/>
      <c r="D60" s="153" t="s">
        <v>2426</v>
      </c>
      <c r="E60" s="154"/>
      <c r="F60" s="154"/>
      <c r="G60" s="154"/>
      <c r="H60" s="154"/>
      <c r="I60" s="155"/>
      <c r="J60" s="156">
        <f>J108</f>
        <v>0</v>
      </c>
      <c r="K60" s="157"/>
    </row>
    <row r="61" spans="2:47" s="9" customFormat="1" ht="19.899999999999999" customHeight="1">
      <c r="B61" s="151"/>
      <c r="C61" s="152"/>
      <c r="D61" s="153" t="s">
        <v>2061</v>
      </c>
      <c r="E61" s="154"/>
      <c r="F61" s="154"/>
      <c r="G61" s="154"/>
      <c r="H61" s="154"/>
      <c r="I61" s="155"/>
      <c r="J61" s="156">
        <f>J111</f>
        <v>0</v>
      </c>
      <c r="K61" s="157"/>
    </row>
    <row r="62" spans="2:47" s="9" customFormat="1" ht="19.899999999999999" customHeight="1">
      <c r="B62" s="151"/>
      <c r="C62" s="152"/>
      <c r="D62" s="153" t="s">
        <v>2062</v>
      </c>
      <c r="E62" s="154"/>
      <c r="F62" s="154"/>
      <c r="G62" s="154"/>
      <c r="H62" s="154"/>
      <c r="I62" s="155"/>
      <c r="J62" s="156">
        <f>J157</f>
        <v>0</v>
      </c>
      <c r="K62" s="157"/>
    </row>
    <row r="63" spans="2:47" s="9" customFormat="1" ht="14.85" customHeight="1">
      <c r="B63" s="151"/>
      <c r="C63" s="152"/>
      <c r="D63" s="153" t="s">
        <v>2063</v>
      </c>
      <c r="E63" s="154"/>
      <c r="F63" s="154"/>
      <c r="G63" s="154"/>
      <c r="H63" s="154"/>
      <c r="I63" s="155"/>
      <c r="J63" s="156">
        <f>J158</f>
        <v>0</v>
      </c>
      <c r="K63" s="157"/>
    </row>
    <row r="64" spans="2:47" s="1" customFormat="1" ht="21.75" customHeight="1">
      <c r="B64" s="35"/>
      <c r="C64" s="36"/>
      <c r="D64" s="36"/>
      <c r="E64" s="36"/>
      <c r="F64" s="36"/>
      <c r="G64" s="36"/>
      <c r="H64" s="36"/>
      <c r="I64" s="116"/>
      <c r="J64" s="36"/>
      <c r="K64" s="39"/>
    </row>
    <row r="65" spans="2:12" s="1" customFormat="1" ht="6.95" customHeight="1">
      <c r="B65" s="50"/>
      <c r="C65" s="51"/>
      <c r="D65" s="51"/>
      <c r="E65" s="51"/>
      <c r="F65" s="51"/>
      <c r="G65" s="51"/>
      <c r="H65" s="51"/>
      <c r="I65" s="135"/>
      <c r="J65" s="51"/>
      <c r="K65" s="52"/>
    </row>
    <row r="69" spans="2:12" s="1" customFormat="1" ht="6.95" customHeight="1">
      <c r="B69" s="53"/>
      <c r="C69" s="54"/>
      <c r="D69" s="54"/>
      <c r="E69" s="54"/>
      <c r="F69" s="54"/>
      <c r="G69" s="54"/>
      <c r="H69" s="54"/>
      <c r="I69" s="138"/>
      <c r="J69" s="54"/>
      <c r="K69" s="54"/>
      <c r="L69" s="55"/>
    </row>
    <row r="70" spans="2:12" s="1" customFormat="1" ht="36.950000000000003" customHeight="1">
      <c r="B70" s="35"/>
      <c r="C70" s="56" t="s">
        <v>2064</v>
      </c>
      <c r="D70" s="57"/>
      <c r="E70" s="57"/>
      <c r="F70" s="57"/>
      <c r="G70" s="57"/>
      <c r="H70" s="57"/>
      <c r="I70" s="158"/>
      <c r="J70" s="57"/>
      <c r="K70" s="57"/>
      <c r="L70" s="55"/>
    </row>
    <row r="71" spans="2:12" s="1" customFormat="1" ht="6.95" customHeight="1">
      <c r="B71" s="35"/>
      <c r="C71" s="57"/>
      <c r="D71" s="57"/>
      <c r="E71" s="57"/>
      <c r="F71" s="57"/>
      <c r="G71" s="57"/>
      <c r="H71" s="57"/>
      <c r="I71" s="158"/>
      <c r="J71" s="57"/>
      <c r="K71" s="57"/>
      <c r="L71" s="55"/>
    </row>
    <row r="72" spans="2:12" s="1" customFormat="1" ht="14.45" customHeight="1">
      <c r="B72" s="35"/>
      <c r="C72" s="59" t="s">
        <v>1889</v>
      </c>
      <c r="D72" s="57"/>
      <c r="E72" s="57"/>
      <c r="F72" s="57"/>
      <c r="G72" s="57"/>
      <c r="H72" s="57"/>
      <c r="I72" s="158"/>
      <c r="J72" s="57"/>
      <c r="K72" s="57"/>
      <c r="L72" s="55"/>
    </row>
    <row r="73" spans="2:12" s="1" customFormat="1" ht="22.5" customHeight="1">
      <c r="B73" s="35"/>
      <c r="C73" s="57"/>
      <c r="D73" s="57"/>
      <c r="E73" s="404" t="str">
        <f>E7</f>
        <v>Jezero Most-napojení na komunikace a IS - část I</v>
      </c>
      <c r="F73" s="379"/>
      <c r="G73" s="379"/>
      <c r="H73" s="379"/>
      <c r="I73" s="158"/>
      <c r="J73" s="57"/>
      <c r="K73" s="57"/>
      <c r="L73" s="55"/>
    </row>
    <row r="74" spans="2:12" s="1" customFormat="1" ht="14.45" customHeight="1">
      <c r="B74" s="35"/>
      <c r="C74" s="59" t="s">
        <v>2048</v>
      </c>
      <c r="D74" s="57"/>
      <c r="E74" s="57"/>
      <c r="F74" s="57"/>
      <c r="G74" s="57"/>
      <c r="H74" s="57"/>
      <c r="I74" s="158"/>
      <c r="J74" s="57"/>
      <c r="K74" s="57"/>
      <c r="L74" s="55"/>
    </row>
    <row r="75" spans="2:12" s="1" customFormat="1" ht="23.25" customHeight="1">
      <c r="B75" s="35"/>
      <c r="C75" s="57"/>
      <c r="D75" s="57"/>
      <c r="E75" s="376" t="str">
        <f>E9</f>
        <v>SO 305 - SO 305 - Dešťová kanalizace komunikace</v>
      </c>
      <c r="F75" s="379"/>
      <c r="G75" s="379"/>
      <c r="H75" s="379"/>
      <c r="I75" s="158"/>
      <c r="J75" s="57"/>
      <c r="K75" s="57"/>
      <c r="L75" s="55"/>
    </row>
    <row r="76" spans="2:12" s="1" customFormat="1" ht="6.95" customHeight="1">
      <c r="B76" s="35"/>
      <c r="C76" s="57"/>
      <c r="D76" s="57"/>
      <c r="E76" s="57"/>
      <c r="F76" s="57"/>
      <c r="G76" s="57"/>
      <c r="H76" s="57"/>
      <c r="I76" s="158"/>
      <c r="J76" s="57"/>
      <c r="K76" s="57"/>
      <c r="L76" s="55"/>
    </row>
    <row r="77" spans="2:12" s="1" customFormat="1" ht="18" customHeight="1">
      <c r="B77" s="35"/>
      <c r="C77" s="59" t="s">
        <v>1896</v>
      </c>
      <c r="D77" s="57"/>
      <c r="E77" s="57"/>
      <c r="F77" s="159" t="str">
        <f>F12</f>
        <v xml:space="preserve"> </v>
      </c>
      <c r="G77" s="57"/>
      <c r="H77" s="57"/>
      <c r="I77" s="160" t="s">
        <v>1898</v>
      </c>
      <c r="J77" s="67" t="str">
        <f>IF(J12="","",J12)</f>
        <v>28. 11. 2016</v>
      </c>
      <c r="K77" s="57"/>
      <c r="L77" s="55"/>
    </row>
    <row r="78" spans="2:12" s="1" customFormat="1" ht="6.95" customHeight="1">
      <c r="B78" s="35"/>
      <c r="C78" s="57"/>
      <c r="D78" s="57"/>
      <c r="E78" s="57"/>
      <c r="F78" s="57"/>
      <c r="G78" s="57"/>
      <c r="H78" s="57"/>
      <c r="I78" s="158"/>
      <c r="J78" s="57"/>
      <c r="K78" s="57"/>
      <c r="L78" s="55"/>
    </row>
    <row r="79" spans="2:12" s="1" customFormat="1" ht="15">
      <c r="B79" s="35"/>
      <c r="C79" s="59" t="s">
        <v>1901</v>
      </c>
      <c r="D79" s="57"/>
      <c r="E79" s="57"/>
      <c r="F79" s="159" t="str">
        <f>E15</f>
        <v>ČR - Ministerstvo financí</v>
      </c>
      <c r="G79" s="57"/>
      <c r="H79" s="57"/>
      <c r="I79" s="160" t="s">
        <v>1907</v>
      </c>
      <c r="J79" s="159" t="str">
        <f>E21</f>
        <v>Báňské projekty Teplice a.s.</v>
      </c>
      <c r="K79" s="57"/>
      <c r="L79" s="55"/>
    </row>
    <row r="80" spans="2:12" s="1" customFormat="1" ht="14.45" customHeight="1">
      <c r="B80" s="35"/>
      <c r="C80" s="59" t="s">
        <v>1905</v>
      </c>
      <c r="D80" s="57"/>
      <c r="E80" s="57"/>
      <c r="F80" s="159" t="str">
        <f>IF(E18="","",E18)</f>
        <v/>
      </c>
      <c r="G80" s="57"/>
      <c r="H80" s="57"/>
      <c r="I80" s="158"/>
      <c r="J80" s="57"/>
      <c r="K80" s="57"/>
      <c r="L80" s="55"/>
    </row>
    <row r="81" spans="2:65" s="1" customFormat="1" ht="10.35" customHeight="1">
      <c r="B81" s="35"/>
      <c r="C81" s="57"/>
      <c r="D81" s="57"/>
      <c r="E81" s="57"/>
      <c r="F81" s="57"/>
      <c r="G81" s="57"/>
      <c r="H81" s="57"/>
      <c r="I81" s="158"/>
      <c r="J81" s="57"/>
      <c r="K81" s="57"/>
      <c r="L81" s="55"/>
    </row>
    <row r="82" spans="2:65" s="10" customFormat="1" ht="29.25" customHeight="1">
      <c r="B82" s="161"/>
      <c r="C82" s="162" t="s">
        <v>2065</v>
      </c>
      <c r="D82" s="163" t="s">
        <v>1931</v>
      </c>
      <c r="E82" s="163" t="s">
        <v>1927</v>
      </c>
      <c r="F82" s="163" t="s">
        <v>2066</v>
      </c>
      <c r="G82" s="163" t="s">
        <v>2067</v>
      </c>
      <c r="H82" s="163" t="s">
        <v>2068</v>
      </c>
      <c r="I82" s="164" t="s">
        <v>2069</v>
      </c>
      <c r="J82" s="163" t="s">
        <v>2054</v>
      </c>
      <c r="K82" s="165" t="s">
        <v>2070</v>
      </c>
      <c r="L82" s="166"/>
      <c r="M82" s="75" t="s">
        <v>2071</v>
      </c>
      <c r="N82" s="76" t="s">
        <v>1916</v>
      </c>
      <c r="O82" s="76" t="s">
        <v>2072</v>
      </c>
      <c r="P82" s="76" t="s">
        <v>2073</v>
      </c>
      <c r="Q82" s="76" t="s">
        <v>2074</v>
      </c>
      <c r="R82" s="76" t="s">
        <v>2075</v>
      </c>
      <c r="S82" s="76" t="s">
        <v>2076</v>
      </c>
      <c r="T82" s="77" t="s">
        <v>2077</v>
      </c>
    </row>
    <row r="83" spans="2:65" s="1" customFormat="1" ht="29.25" customHeight="1">
      <c r="B83" s="35"/>
      <c r="C83" s="81" t="s">
        <v>2055</v>
      </c>
      <c r="D83" s="57"/>
      <c r="E83" s="57"/>
      <c r="F83" s="57"/>
      <c r="G83" s="57"/>
      <c r="H83" s="57"/>
      <c r="I83" s="158"/>
      <c r="J83" s="167">
        <f>BK83</f>
        <v>0</v>
      </c>
      <c r="K83" s="57"/>
      <c r="L83" s="55"/>
      <c r="M83" s="78"/>
      <c r="N83" s="79"/>
      <c r="O83" s="79"/>
      <c r="P83" s="168">
        <f>P84</f>
        <v>0</v>
      </c>
      <c r="Q83" s="79"/>
      <c r="R83" s="168">
        <f>R84</f>
        <v>3087.4105907559997</v>
      </c>
      <c r="S83" s="79"/>
      <c r="T83" s="169">
        <f>T84</f>
        <v>0</v>
      </c>
      <c r="AT83" s="18" t="s">
        <v>1945</v>
      </c>
      <c r="AU83" s="18" t="s">
        <v>2056</v>
      </c>
      <c r="BK83" s="170">
        <f>BK84</f>
        <v>0</v>
      </c>
    </row>
    <row r="84" spans="2:65" s="11" customFormat="1" ht="37.35" customHeight="1">
      <c r="B84" s="171"/>
      <c r="C84" s="172"/>
      <c r="D84" s="173" t="s">
        <v>1945</v>
      </c>
      <c r="E84" s="174" t="s">
        <v>2078</v>
      </c>
      <c r="F84" s="174" t="s">
        <v>2079</v>
      </c>
      <c r="G84" s="172"/>
      <c r="H84" s="172"/>
      <c r="I84" s="175"/>
      <c r="J84" s="176">
        <f>BK84</f>
        <v>0</v>
      </c>
      <c r="K84" s="172"/>
      <c r="L84" s="177"/>
      <c r="M84" s="178"/>
      <c r="N84" s="179"/>
      <c r="O84" s="179"/>
      <c r="P84" s="180">
        <f>P85+P106+P108+P111+P157</f>
        <v>0</v>
      </c>
      <c r="Q84" s="179"/>
      <c r="R84" s="180">
        <f>R85+R106+R108+R111+R157</f>
        <v>3087.4105907559997</v>
      </c>
      <c r="S84" s="179"/>
      <c r="T84" s="181">
        <f>T85+T106+T108+T111+T157</f>
        <v>0</v>
      </c>
      <c r="AR84" s="182" t="s">
        <v>1895</v>
      </c>
      <c r="AT84" s="183" t="s">
        <v>1945</v>
      </c>
      <c r="AU84" s="183" t="s">
        <v>1946</v>
      </c>
      <c r="AY84" s="182" t="s">
        <v>2080</v>
      </c>
      <c r="BK84" s="184">
        <f>BK85+BK106+BK108+BK111+BK157</f>
        <v>0</v>
      </c>
    </row>
    <row r="85" spans="2:65" s="11" customFormat="1" ht="19.899999999999999" customHeight="1">
      <c r="B85" s="171"/>
      <c r="C85" s="172"/>
      <c r="D85" s="185" t="s">
        <v>1945</v>
      </c>
      <c r="E85" s="186" t="s">
        <v>1895</v>
      </c>
      <c r="F85" s="186" t="s">
        <v>2081</v>
      </c>
      <c r="G85" s="172"/>
      <c r="H85" s="172"/>
      <c r="I85" s="175"/>
      <c r="J85" s="187">
        <f>BK85</f>
        <v>0</v>
      </c>
      <c r="K85" s="172"/>
      <c r="L85" s="177"/>
      <c r="M85" s="178"/>
      <c r="N85" s="179"/>
      <c r="O85" s="179"/>
      <c r="P85" s="180">
        <f>SUM(P86:P105)</f>
        <v>0</v>
      </c>
      <c r="Q85" s="179"/>
      <c r="R85" s="180">
        <f>SUM(R86:R105)</f>
        <v>2010.2875571499999</v>
      </c>
      <c r="S85" s="179"/>
      <c r="T85" s="181">
        <f>SUM(T86:T105)</f>
        <v>0</v>
      </c>
      <c r="AR85" s="182" t="s">
        <v>1895</v>
      </c>
      <c r="AT85" s="183" t="s">
        <v>1945</v>
      </c>
      <c r="AU85" s="183" t="s">
        <v>1895</v>
      </c>
      <c r="AY85" s="182" t="s">
        <v>2080</v>
      </c>
      <c r="BK85" s="184">
        <f>SUM(BK86:BK105)</f>
        <v>0</v>
      </c>
    </row>
    <row r="86" spans="2:65" s="1" customFormat="1" ht="22.5" customHeight="1">
      <c r="B86" s="35"/>
      <c r="C86" s="188" t="s">
        <v>1895</v>
      </c>
      <c r="D86" s="188" t="s">
        <v>2082</v>
      </c>
      <c r="E86" s="189" t="s">
        <v>2438</v>
      </c>
      <c r="F86" s="190" t="s">
        <v>2439</v>
      </c>
      <c r="G86" s="191" t="s">
        <v>2085</v>
      </c>
      <c r="H86" s="192">
        <v>8736</v>
      </c>
      <c r="I86" s="193"/>
      <c r="J86" s="194">
        <f>ROUND(I86*H86,2)</f>
        <v>0</v>
      </c>
      <c r="K86" s="190" t="s">
        <v>2086</v>
      </c>
      <c r="L86" s="55"/>
      <c r="M86" s="195" t="s">
        <v>1893</v>
      </c>
      <c r="N86" s="196" t="s">
        <v>1917</v>
      </c>
      <c r="O86" s="36"/>
      <c r="P86" s="197">
        <f>O86*H86</f>
        <v>0</v>
      </c>
      <c r="Q86" s="197">
        <v>0</v>
      </c>
      <c r="R86" s="197">
        <f>Q86*H86</f>
        <v>0</v>
      </c>
      <c r="S86" s="197">
        <v>0</v>
      </c>
      <c r="T86" s="198">
        <f>S86*H86</f>
        <v>0</v>
      </c>
      <c r="AR86" s="18" t="s">
        <v>2036</v>
      </c>
      <c r="AT86" s="18" t="s">
        <v>2082</v>
      </c>
      <c r="AU86" s="18" t="s">
        <v>1955</v>
      </c>
      <c r="AY86" s="18" t="s">
        <v>2080</v>
      </c>
      <c r="BE86" s="199">
        <f>IF(N86="základní",J86,0)</f>
        <v>0</v>
      </c>
      <c r="BF86" s="199">
        <f>IF(N86="snížená",J86,0)</f>
        <v>0</v>
      </c>
      <c r="BG86" s="199">
        <f>IF(N86="zákl. přenesená",J86,0)</f>
        <v>0</v>
      </c>
      <c r="BH86" s="199">
        <f>IF(N86="sníž. přenesená",J86,0)</f>
        <v>0</v>
      </c>
      <c r="BI86" s="199">
        <f>IF(N86="nulová",J86,0)</f>
        <v>0</v>
      </c>
      <c r="BJ86" s="18" t="s">
        <v>1895</v>
      </c>
      <c r="BK86" s="199">
        <f>ROUND(I86*H86,2)</f>
        <v>0</v>
      </c>
      <c r="BL86" s="18" t="s">
        <v>2036</v>
      </c>
      <c r="BM86" s="18" t="s">
        <v>1354</v>
      </c>
    </row>
    <row r="87" spans="2:65" s="12" customFormat="1">
      <c r="B87" s="200"/>
      <c r="C87" s="201"/>
      <c r="D87" s="202" t="s">
        <v>2088</v>
      </c>
      <c r="E87" s="203" t="s">
        <v>1893</v>
      </c>
      <c r="F87" s="204" t="s">
        <v>1355</v>
      </c>
      <c r="G87" s="201"/>
      <c r="H87" s="205">
        <v>8736</v>
      </c>
      <c r="I87" s="206"/>
      <c r="J87" s="201"/>
      <c r="K87" s="201"/>
      <c r="L87" s="207"/>
      <c r="M87" s="208"/>
      <c r="N87" s="209"/>
      <c r="O87" s="209"/>
      <c r="P87" s="209"/>
      <c r="Q87" s="209"/>
      <c r="R87" s="209"/>
      <c r="S87" s="209"/>
      <c r="T87" s="210"/>
      <c r="AT87" s="211" t="s">
        <v>2088</v>
      </c>
      <c r="AU87" s="211" t="s">
        <v>1955</v>
      </c>
      <c r="AV87" s="12" t="s">
        <v>1955</v>
      </c>
      <c r="AW87" s="12" t="s">
        <v>1911</v>
      </c>
      <c r="AX87" s="12" t="s">
        <v>1946</v>
      </c>
      <c r="AY87" s="211" t="s">
        <v>2080</v>
      </c>
    </row>
    <row r="88" spans="2:65" s="1" customFormat="1" ht="22.5" customHeight="1">
      <c r="B88" s="35"/>
      <c r="C88" s="188" t="s">
        <v>1955</v>
      </c>
      <c r="D88" s="188" t="s">
        <v>2082</v>
      </c>
      <c r="E88" s="189" t="s">
        <v>2442</v>
      </c>
      <c r="F88" s="190" t="s">
        <v>2443</v>
      </c>
      <c r="G88" s="191" t="s">
        <v>2085</v>
      </c>
      <c r="H88" s="192">
        <v>2620.8000000000002</v>
      </c>
      <c r="I88" s="193"/>
      <c r="J88" s="194">
        <f>ROUND(I88*H88,2)</f>
        <v>0</v>
      </c>
      <c r="K88" s="190" t="s">
        <v>2086</v>
      </c>
      <c r="L88" s="55"/>
      <c r="M88" s="195" t="s">
        <v>1893</v>
      </c>
      <c r="N88" s="196" t="s">
        <v>1917</v>
      </c>
      <c r="O88" s="36"/>
      <c r="P88" s="197">
        <f>O88*H88</f>
        <v>0</v>
      </c>
      <c r="Q88" s="197">
        <v>0</v>
      </c>
      <c r="R88" s="197">
        <f>Q88*H88</f>
        <v>0</v>
      </c>
      <c r="S88" s="197">
        <v>0</v>
      </c>
      <c r="T88" s="198">
        <f>S88*H88</f>
        <v>0</v>
      </c>
      <c r="AR88" s="18" t="s">
        <v>2036</v>
      </c>
      <c r="AT88" s="18" t="s">
        <v>2082</v>
      </c>
      <c r="AU88" s="18" t="s">
        <v>1955</v>
      </c>
      <c r="AY88" s="18" t="s">
        <v>2080</v>
      </c>
      <c r="BE88" s="199">
        <f>IF(N88="základní",J88,0)</f>
        <v>0</v>
      </c>
      <c r="BF88" s="199">
        <f>IF(N88="snížená",J88,0)</f>
        <v>0</v>
      </c>
      <c r="BG88" s="199">
        <f>IF(N88="zákl. přenesená",J88,0)</f>
        <v>0</v>
      </c>
      <c r="BH88" s="199">
        <f>IF(N88="sníž. přenesená",J88,0)</f>
        <v>0</v>
      </c>
      <c r="BI88" s="199">
        <f>IF(N88="nulová",J88,0)</f>
        <v>0</v>
      </c>
      <c r="BJ88" s="18" t="s">
        <v>1895</v>
      </c>
      <c r="BK88" s="199">
        <f>ROUND(I88*H88,2)</f>
        <v>0</v>
      </c>
      <c r="BL88" s="18" t="s">
        <v>2036</v>
      </c>
      <c r="BM88" s="18" t="s">
        <v>1356</v>
      </c>
    </row>
    <row r="89" spans="2:65" s="12" customFormat="1">
      <c r="B89" s="200"/>
      <c r="C89" s="201"/>
      <c r="D89" s="202" t="s">
        <v>2088</v>
      </c>
      <c r="E89" s="201"/>
      <c r="F89" s="204" t="s">
        <v>1357</v>
      </c>
      <c r="G89" s="201"/>
      <c r="H89" s="205">
        <v>2620.8000000000002</v>
      </c>
      <c r="I89" s="206"/>
      <c r="J89" s="201"/>
      <c r="K89" s="201"/>
      <c r="L89" s="207"/>
      <c r="M89" s="208"/>
      <c r="N89" s="209"/>
      <c r="O89" s="209"/>
      <c r="P89" s="209"/>
      <c r="Q89" s="209"/>
      <c r="R89" s="209"/>
      <c r="S89" s="209"/>
      <c r="T89" s="210"/>
      <c r="AT89" s="211" t="s">
        <v>2088</v>
      </c>
      <c r="AU89" s="211" t="s">
        <v>1955</v>
      </c>
      <c r="AV89" s="12" t="s">
        <v>1955</v>
      </c>
      <c r="AW89" s="12" t="s">
        <v>1877</v>
      </c>
      <c r="AX89" s="12" t="s">
        <v>1895</v>
      </c>
      <c r="AY89" s="211" t="s">
        <v>2080</v>
      </c>
    </row>
    <row r="90" spans="2:65" s="1" customFormat="1" ht="22.5" customHeight="1">
      <c r="B90" s="35"/>
      <c r="C90" s="188" t="s">
        <v>2033</v>
      </c>
      <c r="D90" s="188" t="s">
        <v>2082</v>
      </c>
      <c r="E90" s="189" t="s">
        <v>2446</v>
      </c>
      <c r="F90" s="190" t="s">
        <v>2447</v>
      </c>
      <c r="G90" s="191" t="s">
        <v>2122</v>
      </c>
      <c r="H90" s="192">
        <v>15465</v>
      </c>
      <c r="I90" s="193"/>
      <c r="J90" s="194">
        <f>ROUND(I90*H90,2)</f>
        <v>0</v>
      </c>
      <c r="K90" s="190" t="s">
        <v>2086</v>
      </c>
      <c r="L90" s="55"/>
      <c r="M90" s="195" t="s">
        <v>1893</v>
      </c>
      <c r="N90" s="196" t="s">
        <v>1917</v>
      </c>
      <c r="O90" s="36"/>
      <c r="P90" s="197">
        <f>O90*H90</f>
        <v>0</v>
      </c>
      <c r="Q90" s="197">
        <v>8.3850999999999999E-4</v>
      </c>
      <c r="R90" s="197">
        <f>Q90*H90</f>
        <v>12.967557149999999</v>
      </c>
      <c r="S90" s="197">
        <v>0</v>
      </c>
      <c r="T90" s="198">
        <f>S90*H90</f>
        <v>0</v>
      </c>
      <c r="AR90" s="18" t="s">
        <v>2036</v>
      </c>
      <c r="AT90" s="18" t="s">
        <v>2082</v>
      </c>
      <c r="AU90" s="18" t="s">
        <v>1955</v>
      </c>
      <c r="AY90" s="18" t="s">
        <v>2080</v>
      </c>
      <c r="BE90" s="199">
        <f>IF(N90="základní",J90,0)</f>
        <v>0</v>
      </c>
      <c r="BF90" s="199">
        <f>IF(N90="snížená",J90,0)</f>
        <v>0</v>
      </c>
      <c r="BG90" s="199">
        <f>IF(N90="zákl. přenesená",J90,0)</f>
        <v>0</v>
      </c>
      <c r="BH90" s="199">
        <f>IF(N90="sníž. přenesená",J90,0)</f>
        <v>0</v>
      </c>
      <c r="BI90" s="199">
        <f>IF(N90="nulová",J90,0)</f>
        <v>0</v>
      </c>
      <c r="BJ90" s="18" t="s">
        <v>1895</v>
      </c>
      <c r="BK90" s="199">
        <f>ROUND(I90*H90,2)</f>
        <v>0</v>
      </c>
      <c r="BL90" s="18" t="s">
        <v>2036</v>
      </c>
      <c r="BM90" s="18" t="s">
        <v>2448</v>
      </c>
    </row>
    <row r="91" spans="2:65" s="12" customFormat="1">
      <c r="B91" s="200"/>
      <c r="C91" s="201"/>
      <c r="D91" s="202" t="s">
        <v>2088</v>
      </c>
      <c r="E91" s="203" t="s">
        <v>1893</v>
      </c>
      <c r="F91" s="204" t="s">
        <v>1358</v>
      </c>
      <c r="G91" s="201"/>
      <c r="H91" s="205">
        <v>15465</v>
      </c>
      <c r="I91" s="206"/>
      <c r="J91" s="201"/>
      <c r="K91" s="201"/>
      <c r="L91" s="207"/>
      <c r="M91" s="208"/>
      <c r="N91" s="209"/>
      <c r="O91" s="209"/>
      <c r="P91" s="209"/>
      <c r="Q91" s="209"/>
      <c r="R91" s="209"/>
      <c r="S91" s="209"/>
      <c r="T91" s="210"/>
      <c r="AT91" s="211" t="s">
        <v>2088</v>
      </c>
      <c r="AU91" s="211" t="s">
        <v>1955</v>
      </c>
      <c r="AV91" s="12" t="s">
        <v>1955</v>
      </c>
      <c r="AW91" s="12" t="s">
        <v>1911</v>
      </c>
      <c r="AX91" s="12" t="s">
        <v>1895</v>
      </c>
      <c r="AY91" s="211" t="s">
        <v>2080</v>
      </c>
    </row>
    <row r="92" spans="2:65" s="1" customFormat="1" ht="22.5" customHeight="1">
      <c r="B92" s="35"/>
      <c r="C92" s="188" t="s">
        <v>2036</v>
      </c>
      <c r="D92" s="188" t="s">
        <v>2082</v>
      </c>
      <c r="E92" s="189" t="s">
        <v>2450</v>
      </c>
      <c r="F92" s="190" t="s">
        <v>2451</v>
      </c>
      <c r="G92" s="191" t="s">
        <v>2122</v>
      </c>
      <c r="H92" s="192">
        <v>15465</v>
      </c>
      <c r="I92" s="193"/>
      <c r="J92" s="194">
        <f>ROUND(I92*H92,2)</f>
        <v>0</v>
      </c>
      <c r="K92" s="190" t="s">
        <v>2086</v>
      </c>
      <c r="L92" s="55"/>
      <c r="M92" s="195" t="s">
        <v>1893</v>
      </c>
      <c r="N92" s="196" t="s">
        <v>1917</v>
      </c>
      <c r="O92" s="36"/>
      <c r="P92" s="197">
        <f>O92*H92</f>
        <v>0</v>
      </c>
      <c r="Q92" s="197">
        <v>0</v>
      </c>
      <c r="R92" s="197">
        <f>Q92*H92</f>
        <v>0</v>
      </c>
      <c r="S92" s="197">
        <v>0</v>
      </c>
      <c r="T92" s="198">
        <f>S92*H92</f>
        <v>0</v>
      </c>
      <c r="AR92" s="18" t="s">
        <v>2036</v>
      </c>
      <c r="AT92" s="18" t="s">
        <v>2082</v>
      </c>
      <c r="AU92" s="18" t="s">
        <v>1955</v>
      </c>
      <c r="AY92" s="18" t="s">
        <v>2080</v>
      </c>
      <c r="BE92" s="199">
        <f>IF(N92="základní",J92,0)</f>
        <v>0</v>
      </c>
      <c r="BF92" s="199">
        <f>IF(N92="snížená",J92,0)</f>
        <v>0</v>
      </c>
      <c r="BG92" s="199">
        <f>IF(N92="zákl. přenesená",J92,0)</f>
        <v>0</v>
      </c>
      <c r="BH92" s="199">
        <f>IF(N92="sníž. přenesená",J92,0)</f>
        <v>0</v>
      </c>
      <c r="BI92" s="199">
        <f>IF(N92="nulová",J92,0)</f>
        <v>0</v>
      </c>
      <c r="BJ92" s="18" t="s">
        <v>1895</v>
      </c>
      <c r="BK92" s="199">
        <f>ROUND(I92*H92,2)</f>
        <v>0</v>
      </c>
      <c r="BL92" s="18" t="s">
        <v>2036</v>
      </c>
      <c r="BM92" s="18" t="s">
        <v>2452</v>
      </c>
    </row>
    <row r="93" spans="2:65" s="1" customFormat="1" ht="22.5" customHeight="1">
      <c r="B93" s="35"/>
      <c r="C93" s="188" t="s">
        <v>2039</v>
      </c>
      <c r="D93" s="188" t="s">
        <v>2082</v>
      </c>
      <c r="E93" s="189" t="s">
        <v>2418</v>
      </c>
      <c r="F93" s="190" t="s">
        <v>2419</v>
      </c>
      <c r="G93" s="191" t="s">
        <v>2085</v>
      </c>
      <c r="H93" s="192">
        <v>8736</v>
      </c>
      <c r="I93" s="193"/>
      <c r="J93" s="194">
        <f>ROUND(I93*H93,2)</f>
        <v>0</v>
      </c>
      <c r="K93" s="190" t="s">
        <v>2086</v>
      </c>
      <c r="L93" s="55"/>
      <c r="M93" s="195" t="s">
        <v>1893</v>
      </c>
      <c r="N93" s="196" t="s">
        <v>1917</v>
      </c>
      <c r="O93" s="36"/>
      <c r="P93" s="197">
        <f>O93*H93</f>
        <v>0</v>
      </c>
      <c r="Q93" s="197">
        <v>0</v>
      </c>
      <c r="R93" s="197">
        <f>Q93*H93</f>
        <v>0</v>
      </c>
      <c r="S93" s="197">
        <v>0</v>
      </c>
      <c r="T93" s="198">
        <f>S93*H93</f>
        <v>0</v>
      </c>
      <c r="AR93" s="18" t="s">
        <v>2036</v>
      </c>
      <c r="AT93" s="18" t="s">
        <v>2082</v>
      </c>
      <c r="AU93" s="18" t="s">
        <v>1955</v>
      </c>
      <c r="AY93" s="18" t="s">
        <v>2080</v>
      </c>
      <c r="BE93" s="199">
        <f>IF(N93="základní",J93,0)</f>
        <v>0</v>
      </c>
      <c r="BF93" s="199">
        <f>IF(N93="snížená",J93,0)</f>
        <v>0</v>
      </c>
      <c r="BG93" s="199">
        <f>IF(N93="zákl. přenesená",J93,0)</f>
        <v>0</v>
      </c>
      <c r="BH93" s="199">
        <f>IF(N93="sníž. přenesená",J93,0)</f>
        <v>0</v>
      </c>
      <c r="BI93" s="199">
        <f>IF(N93="nulová",J93,0)</f>
        <v>0</v>
      </c>
      <c r="BJ93" s="18" t="s">
        <v>1895</v>
      </c>
      <c r="BK93" s="199">
        <f>ROUND(I93*H93,2)</f>
        <v>0</v>
      </c>
      <c r="BL93" s="18" t="s">
        <v>2036</v>
      </c>
      <c r="BM93" s="18" t="s">
        <v>2454</v>
      </c>
    </row>
    <row r="94" spans="2:65" s="12" customFormat="1">
      <c r="B94" s="200"/>
      <c r="C94" s="201"/>
      <c r="D94" s="202" t="s">
        <v>2088</v>
      </c>
      <c r="E94" s="203" t="s">
        <v>1893</v>
      </c>
      <c r="F94" s="204" t="s">
        <v>1359</v>
      </c>
      <c r="G94" s="201"/>
      <c r="H94" s="205">
        <v>8736</v>
      </c>
      <c r="I94" s="206"/>
      <c r="J94" s="201"/>
      <c r="K94" s="201"/>
      <c r="L94" s="207"/>
      <c r="M94" s="208"/>
      <c r="N94" s="209"/>
      <c r="O94" s="209"/>
      <c r="P94" s="209"/>
      <c r="Q94" s="209"/>
      <c r="R94" s="209"/>
      <c r="S94" s="209"/>
      <c r="T94" s="210"/>
      <c r="AT94" s="211" t="s">
        <v>2088</v>
      </c>
      <c r="AU94" s="211" t="s">
        <v>1955</v>
      </c>
      <c r="AV94" s="12" t="s">
        <v>1955</v>
      </c>
      <c r="AW94" s="12" t="s">
        <v>1911</v>
      </c>
      <c r="AX94" s="12" t="s">
        <v>1946</v>
      </c>
      <c r="AY94" s="211" t="s">
        <v>2080</v>
      </c>
    </row>
    <row r="95" spans="2:65" s="1" customFormat="1" ht="22.5" customHeight="1">
      <c r="B95" s="35"/>
      <c r="C95" s="188" t="s">
        <v>2107</v>
      </c>
      <c r="D95" s="188" t="s">
        <v>2082</v>
      </c>
      <c r="E95" s="189" t="s">
        <v>2099</v>
      </c>
      <c r="F95" s="190" t="s">
        <v>2100</v>
      </c>
      <c r="G95" s="191" t="s">
        <v>2085</v>
      </c>
      <c r="H95" s="192">
        <v>1845</v>
      </c>
      <c r="I95" s="193"/>
      <c r="J95" s="194">
        <f>ROUND(I95*H95,2)</f>
        <v>0</v>
      </c>
      <c r="K95" s="190" t="s">
        <v>2086</v>
      </c>
      <c r="L95" s="55"/>
      <c r="M95" s="195" t="s">
        <v>1893</v>
      </c>
      <c r="N95" s="196" t="s">
        <v>1917</v>
      </c>
      <c r="O95" s="36"/>
      <c r="P95" s="197">
        <f>O95*H95</f>
        <v>0</v>
      </c>
      <c r="Q95" s="197">
        <v>0</v>
      </c>
      <c r="R95" s="197">
        <f>Q95*H95</f>
        <v>0</v>
      </c>
      <c r="S95" s="197">
        <v>0</v>
      </c>
      <c r="T95" s="198">
        <f>S95*H95</f>
        <v>0</v>
      </c>
      <c r="AR95" s="18" t="s">
        <v>2036</v>
      </c>
      <c r="AT95" s="18" t="s">
        <v>2082</v>
      </c>
      <c r="AU95" s="18" t="s">
        <v>1955</v>
      </c>
      <c r="AY95" s="18" t="s">
        <v>2080</v>
      </c>
      <c r="BE95" s="199">
        <f>IF(N95="základní",J95,0)</f>
        <v>0</v>
      </c>
      <c r="BF95" s="199">
        <f>IF(N95="snížená",J95,0)</f>
        <v>0</v>
      </c>
      <c r="BG95" s="199">
        <f>IF(N95="zákl. přenesená",J95,0)</f>
        <v>0</v>
      </c>
      <c r="BH95" s="199">
        <f>IF(N95="sníž. přenesená",J95,0)</f>
        <v>0</v>
      </c>
      <c r="BI95" s="199">
        <f>IF(N95="nulová",J95,0)</f>
        <v>0</v>
      </c>
      <c r="BJ95" s="18" t="s">
        <v>1895</v>
      </c>
      <c r="BK95" s="199">
        <f>ROUND(I95*H95,2)</f>
        <v>0</v>
      </c>
      <c r="BL95" s="18" t="s">
        <v>2036</v>
      </c>
      <c r="BM95" s="18" t="s">
        <v>2456</v>
      </c>
    </row>
    <row r="96" spans="2:65" s="12" customFormat="1">
      <c r="B96" s="200"/>
      <c r="C96" s="201"/>
      <c r="D96" s="202" t="s">
        <v>2088</v>
      </c>
      <c r="E96" s="203" t="s">
        <v>1893</v>
      </c>
      <c r="F96" s="204" t="s">
        <v>1360</v>
      </c>
      <c r="G96" s="201"/>
      <c r="H96" s="205">
        <v>1845</v>
      </c>
      <c r="I96" s="206"/>
      <c r="J96" s="201"/>
      <c r="K96" s="201"/>
      <c r="L96" s="207"/>
      <c r="M96" s="208"/>
      <c r="N96" s="209"/>
      <c r="O96" s="209"/>
      <c r="P96" s="209"/>
      <c r="Q96" s="209"/>
      <c r="R96" s="209"/>
      <c r="S96" s="209"/>
      <c r="T96" s="210"/>
      <c r="AT96" s="211" t="s">
        <v>2088</v>
      </c>
      <c r="AU96" s="211" t="s">
        <v>1955</v>
      </c>
      <c r="AV96" s="12" t="s">
        <v>1955</v>
      </c>
      <c r="AW96" s="12" t="s">
        <v>1911</v>
      </c>
      <c r="AX96" s="12" t="s">
        <v>1895</v>
      </c>
      <c r="AY96" s="211" t="s">
        <v>2080</v>
      </c>
    </row>
    <row r="97" spans="2:65" s="1" customFormat="1" ht="22.5" customHeight="1">
      <c r="B97" s="35"/>
      <c r="C97" s="188" t="s">
        <v>2112</v>
      </c>
      <c r="D97" s="188" t="s">
        <v>2082</v>
      </c>
      <c r="E97" s="189" t="s">
        <v>2108</v>
      </c>
      <c r="F97" s="190" t="s">
        <v>2109</v>
      </c>
      <c r="G97" s="191" t="s">
        <v>2085</v>
      </c>
      <c r="H97" s="192">
        <v>1845</v>
      </c>
      <c r="I97" s="193"/>
      <c r="J97" s="194">
        <f>ROUND(I97*H97,2)</f>
        <v>0</v>
      </c>
      <c r="K97" s="190" t="s">
        <v>2086</v>
      </c>
      <c r="L97" s="55"/>
      <c r="M97" s="195" t="s">
        <v>1893</v>
      </c>
      <c r="N97" s="196" t="s">
        <v>1917</v>
      </c>
      <c r="O97" s="36"/>
      <c r="P97" s="197">
        <f>O97*H97</f>
        <v>0</v>
      </c>
      <c r="Q97" s="197">
        <v>0</v>
      </c>
      <c r="R97" s="197">
        <f>Q97*H97</f>
        <v>0</v>
      </c>
      <c r="S97" s="197">
        <v>0</v>
      </c>
      <c r="T97" s="198">
        <f>S97*H97</f>
        <v>0</v>
      </c>
      <c r="AR97" s="18" t="s">
        <v>2036</v>
      </c>
      <c r="AT97" s="18" t="s">
        <v>2082</v>
      </c>
      <c r="AU97" s="18" t="s">
        <v>1955</v>
      </c>
      <c r="AY97" s="18" t="s">
        <v>2080</v>
      </c>
      <c r="BE97" s="199">
        <f>IF(N97="základní",J97,0)</f>
        <v>0</v>
      </c>
      <c r="BF97" s="199">
        <f>IF(N97="snížená",J97,0)</f>
        <v>0</v>
      </c>
      <c r="BG97" s="199">
        <f>IF(N97="zákl. přenesená",J97,0)</f>
        <v>0</v>
      </c>
      <c r="BH97" s="199">
        <f>IF(N97="sníž. přenesená",J97,0)</f>
        <v>0</v>
      </c>
      <c r="BI97" s="199">
        <f>IF(N97="nulová",J97,0)</f>
        <v>0</v>
      </c>
      <c r="BJ97" s="18" t="s">
        <v>1895</v>
      </c>
      <c r="BK97" s="199">
        <f>ROUND(I97*H97,2)</f>
        <v>0</v>
      </c>
      <c r="BL97" s="18" t="s">
        <v>2036</v>
      </c>
      <c r="BM97" s="18" t="s">
        <v>2458</v>
      </c>
    </row>
    <row r="98" spans="2:65" s="1" customFormat="1" ht="22.5" customHeight="1">
      <c r="B98" s="35"/>
      <c r="C98" s="188" t="s">
        <v>2119</v>
      </c>
      <c r="D98" s="188" t="s">
        <v>2082</v>
      </c>
      <c r="E98" s="189" t="s">
        <v>2113</v>
      </c>
      <c r="F98" s="190" t="s">
        <v>2114</v>
      </c>
      <c r="G98" s="191" t="s">
        <v>2115</v>
      </c>
      <c r="H98" s="192">
        <v>3136.5</v>
      </c>
      <c r="I98" s="193"/>
      <c r="J98" s="194">
        <f>ROUND(I98*H98,2)</f>
        <v>0</v>
      </c>
      <c r="K98" s="190" t="s">
        <v>2086</v>
      </c>
      <c r="L98" s="55"/>
      <c r="M98" s="195" t="s">
        <v>1893</v>
      </c>
      <c r="N98" s="196" t="s">
        <v>1917</v>
      </c>
      <c r="O98" s="36"/>
      <c r="P98" s="197">
        <f>O98*H98</f>
        <v>0</v>
      </c>
      <c r="Q98" s="197">
        <v>0</v>
      </c>
      <c r="R98" s="197">
        <f>Q98*H98</f>
        <v>0</v>
      </c>
      <c r="S98" s="197">
        <v>0</v>
      </c>
      <c r="T98" s="198">
        <f>S98*H98</f>
        <v>0</v>
      </c>
      <c r="AR98" s="18" t="s">
        <v>2036</v>
      </c>
      <c r="AT98" s="18" t="s">
        <v>2082</v>
      </c>
      <c r="AU98" s="18" t="s">
        <v>1955</v>
      </c>
      <c r="AY98" s="18" t="s">
        <v>2080</v>
      </c>
      <c r="BE98" s="199">
        <f>IF(N98="základní",J98,0)</f>
        <v>0</v>
      </c>
      <c r="BF98" s="199">
        <f>IF(N98="snížená",J98,0)</f>
        <v>0</v>
      </c>
      <c r="BG98" s="199">
        <f>IF(N98="zákl. přenesená",J98,0)</f>
        <v>0</v>
      </c>
      <c r="BH98" s="199">
        <f>IF(N98="sníž. přenesená",J98,0)</f>
        <v>0</v>
      </c>
      <c r="BI98" s="199">
        <f>IF(N98="nulová",J98,0)</f>
        <v>0</v>
      </c>
      <c r="BJ98" s="18" t="s">
        <v>1895</v>
      </c>
      <c r="BK98" s="199">
        <f>ROUND(I98*H98,2)</f>
        <v>0</v>
      </c>
      <c r="BL98" s="18" t="s">
        <v>2036</v>
      </c>
      <c r="BM98" s="18" t="s">
        <v>2459</v>
      </c>
    </row>
    <row r="99" spans="2:65" s="12" customFormat="1">
      <c r="B99" s="200"/>
      <c r="C99" s="201"/>
      <c r="D99" s="202" t="s">
        <v>2088</v>
      </c>
      <c r="E99" s="201"/>
      <c r="F99" s="204" t="s">
        <v>1361</v>
      </c>
      <c r="G99" s="201"/>
      <c r="H99" s="205">
        <v>3136.5</v>
      </c>
      <c r="I99" s="206"/>
      <c r="J99" s="201"/>
      <c r="K99" s="201"/>
      <c r="L99" s="207"/>
      <c r="M99" s="208"/>
      <c r="N99" s="209"/>
      <c r="O99" s="209"/>
      <c r="P99" s="209"/>
      <c r="Q99" s="209"/>
      <c r="R99" s="209"/>
      <c r="S99" s="209"/>
      <c r="T99" s="210"/>
      <c r="AT99" s="211" t="s">
        <v>2088</v>
      </c>
      <c r="AU99" s="211" t="s">
        <v>1955</v>
      </c>
      <c r="AV99" s="12" t="s">
        <v>1955</v>
      </c>
      <c r="AW99" s="12" t="s">
        <v>1877</v>
      </c>
      <c r="AX99" s="12" t="s">
        <v>1895</v>
      </c>
      <c r="AY99" s="211" t="s">
        <v>2080</v>
      </c>
    </row>
    <row r="100" spans="2:65" s="1" customFormat="1" ht="22.5" customHeight="1">
      <c r="B100" s="35"/>
      <c r="C100" s="188" t="s">
        <v>2125</v>
      </c>
      <c r="D100" s="188" t="s">
        <v>2082</v>
      </c>
      <c r="E100" s="189" t="s">
        <v>2421</v>
      </c>
      <c r="F100" s="190" t="s">
        <v>2422</v>
      </c>
      <c r="G100" s="191" t="s">
        <v>2085</v>
      </c>
      <c r="H100" s="192">
        <v>6891</v>
      </c>
      <c r="I100" s="193"/>
      <c r="J100" s="194">
        <f>ROUND(I100*H100,2)</f>
        <v>0</v>
      </c>
      <c r="K100" s="190" t="s">
        <v>2086</v>
      </c>
      <c r="L100" s="55"/>
      <c r="M100" s="195" t="s">
        <v>1893</v>
      </c>
      <c r="N100" s="196" t="s">
        <v>1917</v>
      </c>
      <c r="O100" s="36"/>
      <c r="P100" s="197">
        <f>O100*H100</f>
        <v>0</v>
      </c>
      <c r="Q100" s="197">
        <v>0</v>
      </c>
      <c r="R100" s="197">
        <f>Q100*H100</f>
        <v>0</v>
      </c>
      <c r="S100" s="197">
        <v>0</v>
      </c>
      <c r="T100" s="198">
        <f>S100*H100</f>
        <v>0</v>
      </c>
      <c r="AR100" s="18" t="s">
        <v>2036</v>
      </c>
      <c r="AT100" s="18" t="s">
        <v>2082</v>
      </c>
      <c r="AU100" s="18" t="s">
        <v>1955</v>
      </c>
      <c r="AY100" s="18" t="s">
        <v>2080</v>
      </c>
      <c r="BE100" s="199">
        <f>IF(N100="základní",J100,0)</f>
        <v>0</v>
      </c>
      <c r="BF100" s="199">
        <f>IF(N100="snížená",J100,0)</f>
        <v>0</v>
      </c>
      <c r="BG100" s="199">
        <f>IF(N100="zákl. přenesená",J100,0)</f>
        <v>0</v>
      </c>
      <c r="BH100" s="199">
        <f>IF(N100="sníž. přenesená",J100,0)</f>
        <v>0</v>
      </c>
      <c r="BI100" s="199">
        <f>IF(N100="nulová",J100,0)</f>
        <v>0</v>
      </c>
      <c r="BJ100" s="18" t="s">
        <v>1895</v>
      </c>
      <c r="BK100" s="199">
        <f>ROUND(I100*H100,2)</f>
        <v>0</v>
      </c>
      <c r="BL100" s="18" t="s">
        <v>2036</v>
      </c>
      <c r="BM100" s="18" t="s">
        <v>2461</v>
      </c>
    </row>
    <row r="101" spans="2:65" s="12" customFormat="1">
      <c r="B101" s="200"/>
      <c r="C101" s="201"/>
      <c r="D101" s="202" t="s">
        <v>2088</v>
      </c>
      <c r="E101" s="203" t="s">
        <v>1893</v>
      </c>
      <c r="F101" s="204" t="s">
        <v>1362</v>
      </c>
      <c r="G101" s="201"/>
      <c r="H101" s="205">
        <v>6891</v>
      </c>
      <c r="I101" s="206"/>
      <c r="J101" s="201"/>
      <c r="K101" s="201"/>
      <c r="L101" s="207"/>
      <c r="M101" s="208"/>
      <c r="N101" s="209"/>
      <c r="O101" s="209"/>
      <c r="P101" s="209"/>
      <c r="Q101" s="209"/>
      <c r="R101" s="209"/>
      <c r="S101" s="209"/>
      <c r="T101" s="210"/>
      <c r="AT101" s="211" t="s">
        <v>2088</v>
      </c>
      <c r="AU101" s="211" t="s">
        <v>1955</v>
      </c>
      <c r="AV101" s="12" t="s">
        <v>1955</v>
      </c>
      <c r="AW101" s="12" t="s">
        <v>1911</v>
      </c>
      <c r="AX101" s="12" t="s">
        <v>1895</v>
      </c>
      <c r="AY101" s="211" t="s">
        <v>2080</v>
      </c>
    </row>
    <row r="102" spans="2:65" s="1" customFormat="1" ht="22.5" customHeight="1">
      <c r="B102" s="35"/>
      <c r="C102" s="188" t="s">
        <v>1900</v>
      </c>
      <c r="D102" s="188" t="s">
        <v>2082</v>
      </c>
      <c r="E102" s="189" t="s">
        <v>2463</v>
      </c>
      <c r="F102" s="190" t="s">
        <v>2464</v>
      </c>
      <c r="G102" s="191" t="s">
        <v>2085</v>
      </c>
      <c r="H102" s="192">
        <v>1196</v>
      </c>
      <c r="I102" s="193"/>
      <c r="J102" s="194">
        <f>ROUND(I102*H102,2)</f>
        <v>0</v>
      </c>
      <c r="K102" s="190" t="s">
        <v>2086</v>
      </c>
      <c r="L102" s="55"/>
      <c r="M102" s="195" t="s">
        <v>1893</v>
      </c>
      <c r="N102" s="196" t="s">
        <v>1917</v>
      </c>
      <c r="O102" s="36"/>
      <c r="P102" s="197">
        <f>O102*H102</f>
        <v>0</v>
      </c>
      <c r="Q102" s="197">
        <v>0</v>
      </c>
      <c r="R102" s="197">
        <f>Q102*H102</f>
        <v>0</v>
      </c>
      <c r="S102" s="197">
        <v>0</v>
      </c>
      <c r="T102" s="198">
        <f>S102*H102</f>
        <v>0</v>
      </c>
      <c r="AR102" s="18" t="s">
        <v>2036</v>
      </c>
      <c r="AT102" s="18" t="s">
        <v>2082</v>
      </c>
      <c r="AU102" s="18" t="s">
        <v>1955</v>
      </c>
      <c r="AY102" s="18" t="s">
        <v>2080</v>
      </c>
      <c r="BE102" s="199">
        <f>IF(N102="základní",J102,0)</f>
        <v>0</v>
      </c>
      <c r="BF102" s="199">
        <f>IF(N102="snížená",J102,0)</f>
        <v>0</v>
      </c>
      <c r="BG102" s="199">
        <f>IF(N102="zákl. přenesená",J102,0)</f>
        <v>0</v>
      </c>
      <c r="BH102" s="199">
        <f>IF(N102="sníž. přenesená",J102,0)</f>
        <v>0</v>
      </c>
      <c r="BI102" s="199">
        <f>IF(N102="nulová",J102,0)</f>
        <v>0</v>
      </c>
      <c r="BJ102" s="18" t="s">
        <v>1895</v>
      </c>
      <c r="BK102" s="199">
        <f>ROUND(I102*H102,2)</f>
        <v>0</v>
      </c>
      <c r="BL102" s="18" t="s">
        <v>2036</v>
      </c>
      <c r="BM102" s="18" t="s">
        <v>2465</v>
      </c>
    </row>
    <row r="103" spans="2:65" s="12" customFormat="1">
      <c r="B103" s="200"/>
      <c r="C103" s="201"/>
      <c r="D103" s="202" t="s">
        <v>2088</v>
      </c>
      <c r="E103" s="203" t="s">
        <v>1893</v>
      </c>
      <c r="F103" s="204" t="s">
        <v>1363</v>
      </c>
      <c r="G103" s="201"/>
      <c r="H103" s="205">
        <v>1196</v>
      </c>
      <c r="I103" s="206"/>
      <c r="J103" s="201"/>
      <c r="K103" s="201"/>
      <c r="L103" s="207"/>
      <c r="M103" s="208"/>
      <c r="N103" s="209"/>
      <c r="O103" s="209"/>
      <c r="P103" s="209"/>
      <c r="Q103" s="209"/>
      <c r="R103" s="209"/>
      <c r="S103" s="209"/>
      <c r="T103" s="210"/>
      <c r="AT103" s="211" t="s">
        <v>2088</v>
      </c>
      <c r="AU103" s="211" t="s">
        <v>1955</v>
      </c>
      <c r="AV103" s="12" t="s">
        <v>1955</v>
      </c>
      <c r="AW103" s="12" t="s">
        <v>1911</v>
      </c>
      <c r="AX103" s="12" t="s">
        <v>1895</v>
      </c>
      <c r="AY103" s="211" t="s">
        <v>2080</v>
      </c>
    </row>
    <row r="104" spans="2:65" s="1" customFormat="1" ht="22.5" customHeight="1">
      <c r="B104" s="35"/>
      <c r="C104" s="216" t="s">
        <v>2136</v>
      </c>
      <c r="D104" s="216" t="s">
        <v>2126</v>
      </c>
      <c r="E104" s="217" t="s">
        <v>2467</v>
      </c>
      <c r="F104" s="218" t="s">
        <v>2468</v>
      </c>
      <c r="G104" s="219" t="s">
        <v>2115</v>
      </c>
      <c r="H104" s="220">
        <v>1997.32</v>
      </c>
      <c r="I104" s="221"/>
      <c r="J104" s="222">
        <f>ROUND(I104*H104,2)</f>
        <v>0</v>
      </c>
      <c r="K104" s="218" t="s">
        <v>2086</v>
      </c>
      <c r="L104" s="223"/>
      <c r="M104" s="224" t="s">
        <v>1893</v>
      </c>
      <c r="N104" s="225" t="s">
        <v>1917</v>
      </c>
      <c r="O104" s="36"/>
      <c r="P104" s="197">
        <f>O104*H104</f>
        <v>0</v>
      </c>
      <c r="Q104" s="197">
        <v>1</v>
      </c>
      <c r="R104" s="197">
        <f>Q104*H104</f>
        <v>1997.32</v>
      </c>
      <c r="S104" s="197">
        <v>0</v>
      </c>
      <c r="T104" s="198">
        <f>S104*H104</f>
        <v>0</v>
      </c>
      <c r="AR104" s="18" t="s">
        <v>2119</v>
      </c>
      <c r="AT104" s="18" t="s">
        <v>2126</v>
      </c>
      <c r="AU104" s="18" t="s">
        <v>1955</v>
      </c>
      <c r="AY104" s="18" t="s">
        <v>2080</v>
      </c>
      <c r="BE104" s="199">
        <f>IF(N104="základní",J104,0)</f>
        <v>0</v>
      </c>
      <c r="BF104" s="199">
        <f>IF(N104="snížená",J104,0)</f>
        <v>0</v>
      </c>
      <c r="BG104" s="199">
        <f>IF(N104="zákl. přenesená",J104,0)</f>
        <v>0</v>
      </c>
      <c r="BH104" s="199">
        <f>IF(N104="sníž. přenesená",J104,0)</f>
        <v>0</v>
      </c>
      <c r="BI104" s="199">
        <f>IF(N104="nulová",J104,0)</f>
        <v>0</v>
      </c>
      <c r="BJ104" s="18" t="s">
        <v>1895</v>
      </c>
      <c r="BK104" s="199">
        <f>ROUND(I104*H104,2)</f>
        <v>0</v>
      </c>
      <c r="BL104" s="18" t="s">
        <v>2036</v>
      </c>
      <c r="BM104" s="18" t="s">
        <v>2469</v>
      </c>
    </row>
    <row r="105" spans="2:65" s="12" customFormat="1">
      <c r="B105" s="200"/>
      <c r="C105" s="201"/>
      <c r="D105" s="212" t="s">
        <v>2088</v>
      </c>
      <c r="E105" s="201"/>
      <c r="F105" s="214" t="s">
        <v>1364</v>
      </c>
      <c r="G105" s="201"/>
      <c r="H105" s="215">
        <v>1997.32</v>
      </c>
      <c r="I105" s="206"/>
      <c r="J105" s="201"/>
      <c r="K105" s="201"/>
      <c r="L105" s="207"/>
      <c r="M105" s="208"/>
      <c r="N105" s="209"/>
      <c r="O105" s="209"/>
      <c r="P105" s="209"/>
      <c r="Q105" s="209"/>
      <c r="R105" s="209"/>
      <c r="S105" s="209"/>
      <c r="T105" s="210"/>
      <c r="AT105" s="211" t="s">
        <v>2088</v>
      </c>
      <c r="AU105" s="211" t="s">
        <v>1955</v>
      </c>
      <c r="AV105" s="12" t="s">
        <v>1955</v>
      </c>
      <c r="AW105" s="12" t="s">
        <v>1877</v>
      </c>
      <c r="AX105" s="12" t="s">
        <v>1895</v>
      </c>
      <c r="AY105" s="211" t="s">
        <v>2080</v>
      </c>
    </row>
    <row r="106" spans="2:65" s="11" customFormat="1" ht="29.85" customHeight="1">
      <c r="B106" s="171"/>
      <c r="C106" s="172"/>
      <c r="D106" s="185" t="s">
        <v>1945</v>
      </c>
      <c r="E106" s="186" t="s">
        <v>2033</v>
      </c>
      <c r="F106" s="186" t="s">
        <v>2754</v>
      </c>
      <c r="G106" s="172"/>
      <c r="H106" s="172"/>
      <c r="I106" s="175"/>
      <c r="J106" s="187">
        <f>BK106</f>
        <v>0</v>
      </c>
      <c r="K106" s="172"/>
      <c r="L106" s="177"/>
      <c r="M106" s="178"/>
      <c r="N106" s="179"/>
      <c r="O106" s="179"/>
      <c r="P106" s="180">
        <f>P107</f>
        <v>0</v>
      </c>
      <c r="Q106" s="179"/>
      <c r="R106" s="180">
        <f>R107</f>
        <v>0</v>
      </c>
      <c r="S106" s="179"/>
      <c r="T106" s="181">
        <f>T107</f>
        <v>0</v>
      </c>
      <c r="AR106" s="182" t="s">
        <v>1895</v>
      </c>
      <c r="AT106" s="183" t="s">
        <v>1945</v>
      </c>
      <c r="AU106" s="183" t="s">
        <v>1895</v>
      </c>
      <c r="AY106" s="182" t="s">
        <v>2080</v>
      </c>
      <c r="BK106" s="184">
        <f>BK107</f>
        <v>0</v>
      </c>
    </row>
    <row r="107" spans="2:65" s="1" customFormat="1" ht="22.5" customHeight="1">
      <c r="B107" s="35"/>
      <c r="C107" s="188" t="s">
        <v>2141</v>
      </c>
      <c r="D107" s="188" t="s">
        <v>2082</v>
      </c>
      <c r="E107" s="189" t="s">
        <v>2755</v>
      </c>
      <c r="F107" s="190" t="s">
        <v>2756</v>
      </c>
      <c r="G107" s="191" t="s">
        <v>2096</v>
      </c>
      <c r="H107" s="192">
        <v>3467</v>
      </c>
      <c r="I107" s="193"/>
      <c r="J107" s="194">
        <f>ROUND(I107*H107,2)</f>
        <v>0</v>
      </c>
      <c r="K107" s="190" t="s">
        <v>2086</v>
      </c>
      <c r="L107" s="55"/>
      <c r="M107" s="195" t="s">
        <v>1893</v>
      </c>
      <c r="N107" s="196" t="s">
        <v>1917</v>
      </c>
      <c r="O107" s="36"/>
      <c r="P107" s="197">
        <f>O107*H107</f>
        <v>0</v>
      </c>
      <c r="Q107" s="197">
        <v>0</v>
      </c>
      <c r="R107" s="197">
        <f>Q107*H107</f>
        <v>0</v>
      </c>
      <c r="S107" s="197">
        <v>0</v>
      </c>
      <c r="T107" s="198">
        <f>S107*H107</f>
        <v>0</v>
      </c>
      <c r="AR107" s="18" t="s">
        <v>2036</v>
      </c>
      <c r="AT107" s="18" t="s">
        <v>2082</v>
      </c>
      <c r="AU107" s="18" t="s">
        <v>1955</v>
      </c>
      <c r="AY107" s="18" t="s">
        <v>2080</v>
      </c>
      <c r="BE107" s="199">
        <f>IF(N107="základní",J107,0)</f>
        <v>0</v>
      </c>
      <c r="BF107" s="199">
        <f>IF(N107="snížená",J107,0)</f>
        <v>0</v>
      </c>
      <c r="BG107" s="199">
        <f>IF(N107="zákl. přenesená",J107,0)</f>
        <v>0</v>
      </c>
      <c r="BH107" s="199">
        <f>IF(N107="sníž. přenesená",J107,0)</f>
        <v>0</v>
      </c>
      <c r="BI107" s="199">
        <f>IF(N107="nulová",J107,0)</f>
        <v>0</v>
      </c>
      <c r="BJ107" s="18" t="s">
        <v>1895</v>
      </c>
      <c r="BK107" s="199">
        <f>ROUND(I107*H107,2)</f>
        <v>0</v>
      </c>
      <c r="BL107" s="18" t="s">
        <v>2036</v>
      </c>
      <c r="BM107" s="18" t="s">
        <v>1365</v>
      </c>
    </row>
    <row r="108" spans="2:65" s="11" customFormat="1" ht="29.85" customHeight="1">
      <c r="B108" s="171"/>
      <c r="C108" s="172"/>
      <c r="D108" s="185" t="s">
        <v>1945</v>
      </c>
      <c r="E108" s="186" t="s">
        <v>2036</v>
      </c>
      <c r="F108" s="186" t="s">
        <v>2471</v>
      </c>
      <c r="G108" s="172"/>
      <c r="H108" s="172"/>
      <c r="I108" s="175"/>
      <c r="J108" s="187">
        <f>BK108</f>
        <v>0</v>
      </c>
      <c r="K108" s="172"/>
      <c r="L108" s="177"/>
      <c r="M108" s="178"/>
      <c r="N108" s="179"/>
      <c r="O108" s="179"/>
      <c r="P108" s="180">
        <f>SUM(P109:P110)</f>
        <v>0</v>
      </c>
      <c r="Q108" s="179"/>
      <c r="R108" s="180">
        <f>SUM(R109:R110)</f>
        <v>618.28179</v>
      </c>
      <c r="S108" s="179"/>
      <c r="T108" s="181">
        <f>SUM(T109:T110)</f>
        <v>0</v>
      </c>
      <c r="AR108" s="182" t="s">
        <v>1895</v>
      </c>
      <c r="AT108" s="183" t="s">
        <v>1945</v>
      </c>
      <c r="AU108" s="183" t="s">
        <v>1895</v>
      </c>
      <c r="AY108" s="182" t="s">
        <v>2080</v>
      </c>
      <c r="BK108" s="184">
        <f>SUM(BK109:BK110)</f>
        <v>0</v>
      </c>
    </row>
    <row r="109" spans="2:65" s="1" customFormat="1" ht="22.5" customHeight="1">
      <c r="B109" s="35"/>
      <c r="C109" s="188" t="s">
        <v>2146</v>
      </c>
      <c r="D109" s="188" t="s">
        <v>2082</v>
      </c>
      <c r="E109" s="189" t="s">
        <v>2472</v>
      </c>
      <c r="F109" s="190" t="s">
        <v>2473</v>
      </c>
      <c r="G109" s="191" t="s">
        <v>2085</v>
      </c>
      <c r="H109" s="192">
        <v>327</v>
      </c>
      <c r="I109" s="193"/>
      <c r="J109" s="194">
        <f>ROUND(I109*H109,2)</f>
        <v>0</v>
      </c>
      <c r="K109" s="190" t="s">
        <v>2086</v>
      </c>
      <c r="L109" s="55"/>
      <c r="M109" s="195" t="s">
        <v>1893</v>
      </c>
      <c r="N109" s="196" t="s">
        <v>1917</v>
      </c>
      <c r="O109" s="36"/>
      <c r="P109" s="197">
        <f>O109*H109</f>
        <v>0</v>
      </c>
      <c r="Q109" s="197">
        <v>1.8907700000000001</v>
      </c>
      <c r="R109" s="197">
        <f>Q109*H109</f>
        <v>618.28179</v>
      </c>
      <c r="S109" s="197">
        <v>0</v>
      </c>
      <c r="T109" s="198">
        <f>S109*H109</f>
        <v>0</v>
      </c>
      <c r="AR109" s="18" t="s">
        <v>2036</v>
      </c>
      <c r="AT109" s="18" t="s">
        <v>2082</v>
      </c>
      <c r="AU109" s="18" t="s">
        <v>1955</v>
      </c>
      <c r="AY109" s="18" t="s">
        <v>2080</v>
      </c>
      <c r="BE109" s="199">
        <f>IF(N109="základní",J109,0)</f>
        <v>0</v>
      </c>
      <c r="BF109" s="199">
        <f>IF(N109="snížená",J109,0)</f>
        <v>0</v>
      </c>
      <c r="BG109" s="199">
        <f>IF(N109="zákl. přenesená",J109,0)</f>
        <v>0</v>
      </c>
      <c r="BH109" s="199">
        <f>IF(N109="sníž. přenesená",J109,0)</f>
        <v>0</v>
      </c>
      <c r="BI109" s="199">
        <f>IF(N109="nulová",J109,0)</f>
        <v>0</v>
      </c>
      <c r="BJ109" s="18" t="s">
        <v>1895</v>
      </c>
      <c r="BK109" s="199">
        <f>ROUND(I109*H109,2)</f>
        <v>0</v>
      </c>
      <c r="BL109" s="18" t="s">
        <v>2036</v>
      </c>
      <c r="BM109" s="18" t="s">
        <v>2474</v>
      </c>
    </row>
    <row r="110" spans="2:65" s="12" customFormat="1">
      <c r="B110" s="200"/>
      <c r="C110" s="201"/>
      <c r="D110" s="212" t="s">
        <v>2088</v>
      </c>
      <c r="E110" s="213" t="s">
        <v>1893</v>
      </c>
      <c r="F110" s="214" t="s">
        <v>1366</v>
      </c>
      <c r="G110" s="201"/>
      <c r="H110" s="215">
        <v>327</v>
      </c>
      <c r="I110" s="206"/>
      <c r="J110" s="201"/>
      <c r="K110" s="201"/>
      <c r="L110" s="207"/>
      <c r="M110" s="208"/>
      <c r="N110" s="209"/>
      <c r="O110" s="209"/>
      <c r="P110" s="209"/>
      <c r="Q110" s="209"/>
      <c r="R110" s="209"/>
      <c r="S110" s="209"/>
      <c r="T110" s="210"/>
      <c r="AT110" s="211" t="s">
        <v>2088</v>
      </c>
      <c r="AU110" s="211" t="s">
        <v>1955</v>
      </c>
      <c r="AV110" s="12" t="s">
        <v>1955</v>
      </c>
      <c r="AW110" s="12" t="s">
        <v>1911</v>
      </c>
      <c r="AX110" s="12" t="s">
        <v>1895</v>
      </c>
      <c r="AY110" s="211" t="s">
        <v>2080</v>
      </c>
    </row>
    <row r="111" spans="2:65" s="11" customFormat="1" ht="29.85" customHeight="1">
      <c r="B111" s="171"/>
      <c r="C111" s="172"/>
      <c r="D111" s="185" t="s">
        <v>1945</v>
      </c>
      <c r="E111" s="186" t="s">
        <v>2119</v>
      </c>
      <c r="F111" s="186" t="s">
        <v>2249</v>
      </c>
      <c r="G111" s="172"/>
      <c r="H111" s="172"/>
      <c r="I111" s="175"/>
      <c r="J111" s="187">
        <f>BK111</f>
        <v>0</v>
      </c>
      <c r="K111" s="172"/>
      <c r="L111" s="177"/>
      <c r="M111" s="178"/>
      <c r="N111" s="179"/>
      <c r="O111" s="179"/>
      <c r="P111" s="180">
        <f>SUM(P112:P156)</f>
        <v>0</v>
      </c>
      <c r="Q111" s="179"/>
      <c r="R111" s="180">
        <f>SUM(R112:R156)</f>
        <v>458.84124360599998</v>
      </c>
      <c r="S111" s="179"/>
      <c r="T111" s="181">
        <f>SUM(T112:T156)</f>
        <v>0</v>
      </c>
      <c r="AR111" s="182" t="s">
        <v>1895</v>
      </c>
      <c r="AT111" s="183" t="s">
        <v>1945</v>
      </c>
      <c r="AU111" s="183" t="s">
        <v>1895</v>
      </c>
      <c r="AY111" s="182" t="s">
        <v>2080</v>
      </c>
      <c r="BK111" s="184">
        <f>SUM(BK112:BK156)</f>
        <v>0</v>
      </c>
    </row>
    <row r="112" spans="2:65" s="1" customFormat="1" ht="22.5" customHeight="1">
      <c r="B112" s="35"/>
      <c r="C112" s="188" t="s">
        <v>2151</v>
      </c>
      <c r="D112" s="188" t="s">
        <v>2082</v>
      </c>
      <c r="E112" s="189" t="s">
        <v>1367</v>
      </c>
      <c r="F112" s="190" t="s">
        <v>1368</v>
      </c>
      <c r="G112" s="191" t="s">
        <v>2096</v>
      </c>
      <c r="H112" s="192">
        <v>682</v>
      </c>
      <c r="I112" s="193"/>
      <c r="J112" s="194">
        <f>ROUND(I112*H112,2)</f>
        <v>0</v>
      </c>
      <c r="K112" s="190" t="s">
        <v>2086</v>
      </c>
      <c r="L112" s="55"/>
      <c r="M112" s="195" t="s">
        <v>1893</v>
      </c>
      <c r="N112" s="196" t="s">
        <v>1917</v>
      </c>
      <c r="O112" s="36"/>
      <c r="P112" s="197">
        <f>O112*H112</f>
        <v>0</v>
      </c>
      <c r="Q112" s="197">
        <v>1.9E-6</v>
      </c>
      <c r="R112" s="197">
        <f>Q112*H112</f>
        <v>1.2957999999999999E-3</v>
      </c>
      <c r="S112" s="197">
        <v>0</v>
      </c>
      <c r="T112" s="198">
        <f>S112*H112</f>
        <v>0</v>
      </c>
      <c r="AR112" s="18" t="s">
        <v>2036</v>
      </c>
      <c r="AT112" s="18" t="s">
        <v>2082</v>
      </c>
      <c r="AU112" s="18" t="s">
        <v>1955</v>
      </c>
      <c r="AY112" s="18" t="s">
        <v>2080</v>
      </c>
      <c r="BE112" s="199">
        <f>IF(N112="základní",J112,0)</f>
        <v>0</v>
      </c>
      <c r="BF112" s="199">
        <f>IF(N112="snížená",J112,0)</f>
        <v>0</v>
      </c>
      <c r="BG112" s="199">
        <f>IF(N112="zákl. přenesená",J112,0)</f>
        <v>0</v>
      </c>
      <c r="BH112" s="199">
        <f>IF(N112="sníž. přenesená",J112,0)</f>
        <v>0</v>
      </c>
      <c r="BI112" s="199">
        <f>IF(N112="nulová",J112,0)</f>
        <v>0</v>
      </c>
      <c r="BJ112" s="18" t="s">
        <v>1895</v>
      </c>
      <c r="BK112" s="199">
        <f>ROUND(I112*H112,2)</f>
        <v>0</v>
      </c>
      <c r="BL112" s="18" t="s">
        <v>2036</v>
      </c>
      <c r="BM112" s="18" t="s">
        <v>1369</v>
      </c>
    </row>
    <row r="113" spans="2:65" s="12" customFormat="1">
      <c r="B113" s="200"/>
      <c r="C113" s="201"/>
      <c r="D113" s="202" t="s">
        <v>2088</v>
      </c>
      <c r="E113" s="203" t="s">
        <v>1893</v>
      </c>
      <c r="F113" s="204" t="s">
        <v>1370</v>
      </c>
      <c r="G113" s="201"/>
      <c r="H113" s="205">
        <v>682</v>
      </c>
      <c r="I113" s="206"/>
      <c r="J113" s="201"/>
      <c r="K113" s="201"/>
      <c r="L113" s="207"/>
      <c r="M113" s="208"/>
      <c r="N113" s="209"/>
      <c r="O113" s="209"/>
      <c r="P113" s="209"/>
      <c r="Q113" s="209"/>
      <c r="R113" s="209"/>
      <c r="S113" s="209"/>
      <c r="T113" s="210"/>
      <c r="AT113" s="211" t="s">
        <v>2088</v>
      </c>
      <c r="AU113" s="211" t="s">
        <v>1955</v>
      </c>
      <c r="AV113" s="12" t="s">
        <v>1955</v>
      </c>
      <c r="AW113" s="12" t="s">
        <v>1911</v>
      </c>
      <c r="AX113" s="12" t="s">
        <v>1946</v>
      </c>
      <c r="AY113" s="211" t="s">
        <v>2080</v>
      </c>
    </row>
    <row r="114" spans="2:65" s="1" customFormat="1" ht="22.5" customHeight="1">
      <c r="B114" s="35"/>
      <c r="C114" s="216" t="s">
        <v>1881</v>
      </c>
      <c r="D114" s="216" t="s">
        <v>2126</v>
      </c>
      <c r="E114" s="217" t="s">
        <v>1371</v>
      </c>
      <c r="F114" s="218" t="s">
        <v>1372</v>
      </c>
      <c r="G114" s="219" t="s">
        <v>2253</v>
      </c>
      <c r="H114" s="220">
        <v>230.74299999999999</v>
      </c>
      <c r="I114" s="221"/>
      <c r="J114" s="222">
        <f>ROUND(I114*H114,2)</f>
        <v>0</v>
      </c>
      <c r="K114" s="218" t="s">
        <v>2086</v>
      </c>
      <c r="L114" s="223"/>
      <c r="M114" s="224" t="s">
        <v>1893</v>
      </c>
      <c r="N114" s="225" t="s">
        <v>1917</v>
      </c>
      <c r="O114" s="36"/>
      <c r="P114" s="197">
        <f>O114*H114</f>
        <v>0</v>
      </c>
      <c r="Q114" s="197">
        <v>9.1999999999999998E-3</v>
      </c>
      <c r="R114" s="197">
        <f>Q114*H114</f>
        <v>2.1228355999999997</v>
      </c>
      <c r="S114" s="197">
        <v>0</v>
      </c>
      <c r="T114" s="198">
        <f>S114*H114</f>
        <v>0</v>
      </c>
      <c r="AR114" s="18" t="s">
        <v>2119</v>
      </c>
      <c r="AT114" s="18" t="s">
        <v>2126</v>
      </c>
      <c r="AU114" s="18" t="s">
        <v>1955</v>
      </c>
      <c r="AY114" s="18" t="s">
        <v>2080</v>
      </c>
      <c r="BE114" s="199">
        <f>IF(N114="základní",J114,0)</f>
        <v>0</v>
      </c>
      <c r="BF114" s="199">
        <f>IF(N114="snížená",J114,0)</f>
        <v>0</v>
      </c>
      <c r="BG114" s="199">
        <f>IF(N114="zákl. přenesená",J114,0)</f>
        <v>0</v>
      </c>
      <c r="BH114" s="199">
        <f>IF(N114="sníž. přenesená",J114,0)</f>
        <v>0</v>
      </c>
      <c r="BI114" s="199">
        <f>IF(N114="nulová",J114,0)</f>
        <v>0</v>
      </c>
      <c r="BJ114" s="18" t="s">
        <v>1895</v>
      </c>
      <c r="BK114" s="199">
        <f>ROUND(I114*H114,2)</f>
        <v>0</v>
      </c>
      <c r="BL114" s="18" t="s">
        <v>2036</v>
      </c>
      <c r="BM114" s="18" t="s">
        <v>1373</v>
      </c>
    </row>
    <row r="115" spans="2:65" s="12" customFormat="1">
      <c r="B115" s="200"/>
      <c r="C115" s="201"/>
      <c r="D115" s="212" t="s">
        <v>2088</v>
      </c>
      <c r="E115" s="213" t="s">
        <v>1893</v>
      </c>
      <c r="F115" s="214" t="s">
        <v>1374</v>
      </c>
      <c r="G115" s="201"/>
      <c r="H115" s="215">
        <v>227.333333333333</v>
      </c>
      <c r="I115" s="206"/>
      <c r="J115" s="201"/>
      <c r="K115" s="201"/>
      <c r="L115" s="207"/>
      <c r="M115" s="208"/>
      <c r="N115" s="209"/>
      <c r="O115" s="209"/>
      <c r="P115" s="209"/>
      <c r="Q115" s="209"/>
      <c r="R115" s="209"/>
      <c r="S115" s="209"/>
      <c r="T115" s="210"/>
      <c r="AT115" s="211" t="s">
        <v>2088</v>
      </c>
      <c r="AU115" s="211" t="s">
        <v>1955</v>
      </c>
      <c r="AV115" s="12" t="s">
        <v>1955</v>
      </c>
      <c r="AW115" s="12" t="s">
        <v>1911</v>
      </c>
      <c r="AX115" s="12" t="s">
        <v>1895</v>
      </c>
      <c r="AY115" s="211" t="s">
        <v>2080</v>
      </c>
    </row>
    <row r="116" spans="2:65" s="12" customFormat="1">
      <c r="B116" s="200"/>
      <c r="C116" s="201"/>
      <c r="D116" s="202" t="s">
        <v>2088</v>
      </c>
      <c r="E116" s="201"/>
      <c r="F116" s="204" t="s">
        <v>1375</v>
      </c>
      <c r="G116" s="201"/>
      <c r="H116" s="205">
        <v>230.74299999999999</v>
      </c>
      <c r="I116" s="206"/>
      <c r="J116" s="201"/>
      <c r="K116" s="201"/>
      <c r="L116" s="207"/>
      <c r="M116" s="208"/>
      <c r="N116" s="209"/>
      <c r="O116" s="209"/>
      <c r="P116" s="209"/>
      <c r="Q116" s="209"/>
      <c r="R116" s="209"/>
      <c r="S116" s="209"/>
      <c r="T116" s="210"/>
      <c r="AT116" s="211" t="s">
        <v>2088</v>
      </c>
      <c r="AU116" s="211" t="s">
        <v>1955</v>
      </c>
      <c r="AV116" s="12" t="s">
        <v>1955</v>
      </c>
      <c r="AW116" s="12" t="s">
        <v>1877</v>
      </c>
      <c r="AX116" s="12" t="s">
        <v>1895</v>
      </c>
      <c r="AY116" s="211" t="s">
        <v>2080</v>
      </c>
    </row>
    <row r="117" spans="2:65" s="1" customFormat="1" ht="22.5" customHeight="1">
      <c r="B117" s="35"/>
      <c r="C117" s="188" t="s">
        <v>2161</v>
      </c>
      <c r="D117" s="188" t="s">
        <v>2082</v>
      </c>
      <c r="E117" s="189" t="s">
        <v>1376</v>
      </c>
      <c r="F117" s="190" t="s">
        <v>1377</v>
      </c>
      <c r="G117" s="191" t="s">
        <v>2096</v>
      </c>
      <c r="H117" s="192">
        <v>546</v>
      </c>
      <c r="I117" s="193"/>
      <c r="J117" s="194">
        <f>ROUND(I117*H117,2)</f>
        <v>0</v>
      </c>
      <c r="K117" s="190" t="s">
        <v>2086</v>
      </c>
      <c r="L117" s="55"/>
      <c r="M117" s="195" t="s">
        <v>1893</v>
      </c>
      <c r="N117" s="196" t="s">
        <v>1917</v>
      </c>
      <c r="O117" s="36"/>
      <c r="P117" s="197">
        <f>O117*H117</f>
        <v>0</v>
      </c>
      <c r="Q117" s="197">
        <v>1.9E-6</v>
      </c>
      <c r="R117" s="197">
        <f>Q117*H117</f>
        <v>1.0374E-3</v>
      </c>
      <c r="S117" s="197">
        <v>0</v>
      </c>
      <c r="T117" s="198">
        <f>S117*H117</f>
        <v>0</v>
      </c>
      <c r="AR117" s="18" t="s">
        <v>2036</v>
      </c>
      <c r="AT117" s="18" t="s">
        <v>2082</v>
      </c>
      <c r="AU117" s="18" t="s">
        <v>1955</v>
      </c>
      <c r="AY117" s="18" t="s">
        <v>2080</v>
      </c>
      <c r="BE117" s="199">
        <f>IF(N117="základní",J117,0)</f>
        <v>0</v>
      </c>
      <c r="BF117" s="199">
        <f>IF(N117="snížená",J117,0)</f>
        <v>0</v>
      </c>
      <c r="BG117" s="199">
        <f>IF(N117="zákl. přenesená",J117,0)</f>
        <v>0</v>
      </c>
      <c r="BH117" s="199">
        <f>IF(N117="sníž. přenesená",J117,0)</f>
        <v>0</v>
      </c>
      <c r="BI117" s="199">
        <f>IF(N117="nulová",J117,0)</f>
        <v>0</v>
      </c>
      <c r="BJ117" s="18" t="s">
        <v>1895</v>
      </c>
      <c r="BK117" s="199">
        <f>ROUND(I117*H117,2)</f>
        <v>0</v>
      </c>
      <c r="BL117" s="18" t="s">
        <v>2036</v>
      </c>
      <c r="BM117" s="18" t="s">
        <v>1378</v>
      </c>
    </row>
    <row r="118" spans="2:65" s="12" customFormat="1">
      <c r="B118" s="200"/>
      <c r="C118" s="201"/>
      <c r="D118" s="202" t="s">
        <v>2088</v>
      </c>
      <c r="E118" s="203" t="s">
        <v>1893</v>
      </c>
      <c r="F118" s="204" t="s">
        <v>1379</v>
      </c>
      <c r="G118" s="201"/>
      <c r="H118" s="205">
        <v>546</v>
      </c>
      <c r="I118" s="206"/>
      <c r="J118" s="201"/>
      <c r="K118" s="201"/>
      <c r="L118" s="207"/>
      <c r="M118" s="208"/>
      <c r="N118" s="209"/>
      <c r="O118" s="209"/>
      <c r="P118" s="209"/>
      <c r="Q118" s="209"/>
      <c r="R118" s="209"/>
      <c r="S118" s="209"/>
      <c r="T118" s="210"/>
      <c r="AT118" s="211" t="s">
        <v>2088</v>
      </c>
      <c r="AU118" s="211" t="s">
        <v>1955</v>
      </c>
      <c r="AV118" s="12" t="s">
        <v>1955</v>
      </c>
      <c r="AW118" s="12" t="s">
        <v>1911</v>
      </c>
      <c r="AX118" s="12" t="s">
        <v>1946</v>
      </c>
      <c r="AY118" s="211" t="s">
        <v>2080</v>
      </c>
    </row>
    <row r="119" spans="2:65" s="1" customFormat="1" ht="22.5" customHeight="1">
      <c r="B119" s="35"/>
      <c r="C119" s="216" t="s">
        <v>2166</v>
      </c>
      <c r="D119" s="216" t="s">
        <v>2126</v>
      </c>
      <c r="E119" s="217" t="s">
        <v>1380</v>
      </c>
      <c r="F119" s="218" t="s">
        <v>1381</v>
      </c>
      <c r="G119" s="219" t="s">
        <v>2253</v>
      </c>
      <c r="H119" s="220">
        <v>184.73</v>
      </c>
      <c r="I119" s="221"/>
      <c r="J119" s="222">
        <f>ROUND(I119*H119,2)</f>
        <v>0</v>
      </c>
      <c r="K119" s="218" t="s">
        <v>2086</v>
      </c>
      <c r="L119" s="223"/>
      <c r="M119" s="224" t="s">
        <v>1893</v>
      </c>
      <c r="N119" s="225" t="s">
        <v>1917</v>
      </c>
      <c r="O119" s="36"/>
      <c r="P119" s="197">
        <f>O119*H119</f>
        <v>0</v>
      </c>
      <c r="Q119" s="197">
        <v>1.5599999999999999E-2</v>
      </c>
      <c r="R119" s="197">
        <f>Q119*H119</f>
        <v>2.8817879999999998</v>
      </c>
      <c r="S119" s="197">
        <v>0</v>
      </c>
      <c r="T119" s="198">
        <f>S119*H119</f>
        <v>0</v>
      </c>
      <c r="AR119" s="18" t="s">
        <v>2119</v>
      </c>
      <c r="AT119" s="18" t="s">
        <v>2126</v>
      </c>
      <c r="AU119" s="18" t="s">
        <v>1955</v>
      </c>
      <c r="AY119" s="18" t="s">
        <v>2080</v>
      </c>
      <c r="BE119" s="199">
        <f>IF(N119="základní",J119,0)</f>
        <v>0</v>
      </c>
      <c r="BF119" s="199">
        <f>IF(N119="snížená",J119,0)</f>
        <v>0</v>
      </c>
      <c r="BG119" s="199">
        <f>IF(N119="zákl. přenesená",J119,0)</f>
        <v>0</v>
      </c>
      <c r="BH119" s="199">
        <f>IF(N119="sníž. přenesená",J119,0)</f>
        <v>0</v>
      </c>
      <c r="BI119" s="199">
        <f>IF(N119="nulová",J119,0)</f>
        <v>0</v>
      </c>
      <c r="BJ119" s="18" t="s">
        <v>1895</v>
      </c>
      <c r="BK119" s="199">
        <f>ROUND(I119*H119,2)</f>
        <v>0</v>
      </c>
      <c r="BL119" s="18" t="s">
        <v>2036</v>
      </c>
      <c r="BM119" s="18" t="s">
        <v>1382</v>
      </c>
    </row>
    <row r="120" spans="2:65" s="12" customFormat="1">
      <c r="B120" s="200"/>
      <c r="C120" s="201"/>
      <c r="D120" s="212" t="s">
        <v>2088</v>
      </c>
      <c r="E120" s="213" t="s">
        <v>1893</v>
      </c>
      <c r="F120" s="214" t="s">
        <v>1383</v>
      </c>
      <c r="G120" s="201"/>
      <c r="H120" s="215">
        <v>182</v>
      </c>
      <c r="I120" s="206"/>
      <c r="J120" s="201"/>
      <c r="K120" s="201"/>
      <c r="L120" s="207"/>
      <c r="M120" s="208"/>
      <c r="N120" s="209"/>
      <c r="O120" s="209"/>
      <c r="P120" s="209"/>
      <c r="Q120" s="209"/>
      <c r="R120" s="209"/>
      <c r="S120" s="209"/>
      <c r="T120" s="210"/>
      <c r="AT120" s="211" t="s">
        <v>2088</v>
      </c>
      <c r="AU120" s="211" t="s">
        <v>1955</v>
      </c>
      <c r="AV120" s="12" t="s">
        <v>1955</v>
      </c>
      <c r="AW120" s="12" t="s">
        <v>1911</v>
      </c>
      <c r="AX120" s="12" t="s">
        <v>1895</v>
      </c>
      <c r="AY120" s="211" t="s">
        <v>2080</v>
      </c>
    </row>
    <row r="121" spans="2:65" s="12" customFormat="1">
      <c r="B121" s="200"/>
      <c r="C121" s="201"/>
      <c r="D121" s="202" t="s">
        <v>2088</v>
      </c>
      <c r="E121" s="201"/>
      <c r="F121" s="204" t="s">
        <v>1384</v>
      </c>
      <c r="G121" s="201"/>
      <c r="H121" s="205">
        <v>184.73</v>
      </c>
      <c r="I121" s="206"/>
      <c r="J121" s="201"/>
      <c r="K121" s="201"/>
      <c r="L121" s="207"/>
      <c r="M121" s="208"/>
      <c r="N121" s="209"/>
      <c r="O121" s="209"/>
      <c r="P121" s="209"/>
      <c r="Q121" s="209"/>
      <c r="R121" s="209"/>
      <c r="S121" s="209"/>
      <c r="T121" s="210"/>
      <c r="AT121" s="211" t="s">
        <v>2088</v>
      </c>
      <c r="AU121" s="211" t="s">
        <v>1955</v>
      </c>
      <c r="AV121" s="12" t="s">
        <v>1955</v>
      </c>
      <c r="AW121" s="12" t="s">
        <v>1877</v>
      </c>
      <c r="AX121" s="12" t="s">
        <v>1895</v>
      </c>
      <c r="AY121" s="211" t="s">
        <v>2080</v>
      </c>
    </row>
    <row r="122" spans="2:65" s="1" customFormat="1" ht="22.5" customHeight="1">
      <c r="B122" s="35"/>
      <c r="C122" s="188" t="s">
        <v>2171</v>
      </c>
      <c r="D122" s="188" t="s">
        <v>2082</v>
      </c>
      <c r="E122" s="189" t="s">
        <v>1300</v>
      </c>
      <c r="F122" s="190" t="s">
        <v>1301</v>
      </c>
      <c r="G122" s="191" t="s">
        <v>2096</v>
      </c>
      <c r="H122" s="192">
        <v>1758</v>
      </c>
      <c r="I122" s="193"/>
      <c r="J122" s="194">
        <f>ROUND(I122*H122,2)</f>
        <v>0</v>
      </c>
      <c r="K122" s="190" t="s">
        <v>2086</v>
      </c>
      <c r="L122" s="55"/>
      <c r="M122" s="195" t="s">
        <v>1893</v>
      </c>
      <c r="N122" s="196" t="s">
        <v>1917</v>
      </c>
      <c r="O122" s="36"/>
      <c r="P122" s="197">
        <f>O122*H122</f>
        <v>0</v>
      </c>
      <c r="Q122" s="197">
        <v>2.7999999999999999E-6</v>
      </c>
      <c r="R122" s="197">
        <f>Q122*H122</f>
        <v>4.9223999999999995E-3</v>
      </c>
      <c r="S122" s="197">
        <v>0</v>
      </c>
      <c r="T122" s="198">
        <f>S122*H122</f>
        <v>0</v>
      </c>
      <c r="AR122" s="18" t="s">
        <v>2036</v>
      </c>
      <c r="AT122" s="18" t="s">
        <v>2082</v>
      </c>
      <c r="AU122" s="18" t="s">
        <v>1955</v>
      </c>
      <c r="AY122" s="18" t="s">
        <v>2080</v>
      </c>
      <c r="BE122" s="199">
        <f>IF(N122="základní",J122,0)</f>
        <v>0</v>
      </c>
      <c r="BF122" s="199">
        <f>IF(N122="snížená",J122,0)</f>
        <v>0</v>
      </c>
      <c r="BG122" s="199">
        <f>IF(N122="zákl. přenesená",J122,0)</f>
        <v>0</v>
      </c>
      <c r="BH122" s="199">
        <f>IF(N122="sníž. přenesená",J122,0)</f>
        <v>0</v>
      </c>
      <c r="BI122" s="199">
        <f>IF(N122="nulová",J122,0)</f>
        <v>0</v>
      </c>
      <c r="BJ122" s="18" t="s">
        <v>1895</v>
      </c>
      <c r="BK122" s="199">
        <f>ROUND(I122*H122,2)</f>
        <v>0</v>
      </c>
      <c r="BL122" s="18" t="s">
        <v>2036</v>
      </c>
      <c r="BM122" s="18" t="s">
        <v>1385</v>
      </c>
    </row>
    <row r="123" spans="2:65" s="12" customFormat="1">
      <c r="B123" s="200"/>
      <c r="C123" s="201"/>
      <c r="D123" s="202" t="s">
        <v>2088</v>
      </c>
      <c r="E123" s="203" t="s">
        <v>1893</v>
      </c>
      <c r="F123" s="204" t="s">
        <v>1386</v>
      </c>
      <c r="G123" s="201"/>
      <c r="H123" s="205">
        <v>1758</v>
      </c>
      <c r="I123" s="206"/>
      <c r="J123" s="201"/>
      <c r="K123" s="201"/>
      <c r="L123" s="207"/>
      <c r="M123" s="208"/>
      <c r="N123" s="209"/>
      <c r="O123" s="209"/>
      <c r="P123" s="209"/>
      <c r="Q123" s="209"/>
      <c r="R123" s="209"/>
      <c r="S123" s="209"/>
      <c r="T123" s="210"/>
      <c r="AT123" s="211" t="s">
        <v>2088</v>
      </c>
      <c r="AU123" s="211" t="s">
        <v>1955</v>
      </c>
      <c r="AV123" s="12" t="s">
        <v>1955</v>
      </c>
      <c r="AW123" s="12" t="s">
        <v>1911</v>
      </c>
      <c r="AX123" s="12" t="s">
        <v>1946</v>
      </c>
      <c r="AY123" s="211" t="s">
        <v>2080</v>
      </c>
    </row>
    <row r="124" spans="2:65" s="1" customFormat="1" ht="22.5" customHeight="1">
      <c r="B124" s="35"/>
      <c r="C124" s="216" t="s">
        <v>2176</v>
      </c>
      <c r="D124" s="216" t="s">
        <v>2126</v>
      </c>
      <c r="E124" s="217" t="s">
        <v>1304</v>
      </c>
      <c r="F124" s="218" t="s">
        <v>1305</v>
      </c>
      <c r="G124" s="219" t="s">
        <v>2253</v>
      </c>
      <c r="H124" s="220">
        <v>594.79</v>
      </c>
      <c r="I124" s="221"/>
      <c r="J124" s="222">
        <f>ROUND(I124*H124,2)</f>
        <v>0</v>
      </c>
      <c r="K124" s="218" t="s">
        <v>2086</v>
      </c>
      <c r="L124" s="223"/>
      <c r="M124" s="224" t="s">
        <v>1893</v>
      </c>
      <c r="N124" s="225" t="s">
        <v>1917</v>
      </c>
      <c r="O124" s="36"/>
      <c r="P124" s="197">
        <f>O124*H124</f>
        <v>0</v>
      </c>
      <c r="Q124" s="197">
        <v>2.1399999999999999E-2</v>
      </c>
      <c r="R124" s="197">
        <f>Q124*H124</f>
        <v>12.728505999999999</v>
      </c>
      <c r="S124" s="197">
        <v>0</v>
      </c>
      <c r="T124" s="198">
        <f>S124*H124</f>
        <v>0</v>
      </c>
      <c r="AR124" s="18" t="s">
        <v>2119</v>
      </c>
      <c r="AT124" s="18" t="s">
        <v>2126</v>
      </c>
      <c r="AU124" s="18" t="s">
        <v>1955</v>
      </c>
      <c r="AY124" s="18" t="s">
        <v>2080</v>
      </c>
      <c r="BE124" s="199">
        <f>IF(N124="základní",J124,0)</f>
        <v>0</v>
      </c>
      <c r="BF124" s="199">
        <f>IF(N124="snížená",J124,0)</f>
        <v>0</v>
      </c>
      <c r="BG124" s="199">
        <f>IF(N124="zákl. přenesená",J124,0)</f>
        <v>0</v>
      </c>
      <c r="BH124" s="199">
        <f>IF(N124="sníž. přenesená",J124,0)</f>
        <v>0</v>
      </c>
      <c r="BI124" s="199">
        <f>IF(N124="nulová",J124,0)</f>
        <v>0</v>
      </c>
      <c r="BJ124" s="18" t="s">
        <v>1895</v>
      </c>
      <c r="BK124" s="199">
        <f>ROUND(I124*H124,2)</f>
        <v>0</v>
      </c>
      <c r="BL124" s="18" t="s">
        <v>2036</v>
      </c>
      <c r="BM124" s="18" t="s">
        <v>1306</v>
      </c>
    </row>
    <row r="125" spans="2:65" s="12" customFormat="1">
      <c r="B125" s="200"/>
      <c r="C125" s="201"/>
      <c r="D125" s="212" t="s">
        <v>2088</v>
      </c>
      <c r="E125" s="213" t="s">
        <v>1893</v>
      </c>
      <c r="F125" s="214" t="s">
        <v>1387</v>
      </c>
      <c r="G125" s="201"/>
      <c r="H125" s="215">
        <v>586</v>
      </c>
      <c r="I125" s="206"/>
      <c r="J125" s="201"/>
      <c r="K125" s="201"/>
      <c r="L125" s="207"/>
      <c r="M125" s="208"/>
      <c r="N125" s="209"/>
      <c r="O125" s="209"/>
      <c r="P125" s="209"/>
      <c r="Q125" s="209"/>
      <c r="R125" s="209"/>
      <c r="S125" s="209"/>
      <c r="T125" s="210"/>
      <c r="AT125" s="211" t="s">
        <v>2088</v>
      </c>
      <c r="AU125" s="211" t="s">
        <v>1955</v>
      </c>
      <c r="AV125" s="12" t="s">
        <v>1955</v>
      </c>
      <c r="AW125" s="12" t="s">
        <v>1911</v>
      </c>
      <c r="AX125" s="12" t="s">
        <v>1895</v>
      </c>
      <c r="AY125" s="211" t="s">
        <v>2080</v>
      </c>
    </row>
    <row r="126" spans="2:65" s="12" customFormat="1">
      <c r="B126" s="200"/>
      <c r="C126" s="201"/>
      <c r="D126" s="202" t="s">
        <v>2088</v>
      </c>
      <c r="E126" s="201"/>
      <c r="F126" s="204" t="s">
        <v>1388</v>
      </c>
      <c r="G126" s="201"/>
      <c r="H126" s="205">
        <v>594.79</v>
      </c>
      <c r="I126" s="206"/>
      <c r="J126" s="201"/>
      <c r="K126" s="201"/>
      <c r="L126" s="207"/>
      <c r="M126" s="208"/>
      <c r="N126" s="209"/>
      <c r="O126" s="209"/>
      <c r="P126" s="209"/>
      <c r="Q126" s="209"/>
      <c r="R126" s="209"/>
      <c r="S126" s="209"/>
      <c r="T126" s="210"/>
      <c r="AT126" s="211" t="s">
        <v>2088</v>
      </c>
      <c r="AU126" s="211" t="s">
        <v>1955</v>
      </c>
      <c r="AV126" s="12" t="s">
        <v>1955</v>
      </c>
      <c r="AW126" s="12" t="s">
        <v>1877</v>
      </c>
      <c r="AX126" s="12" t="s">
        <v>1895</v>
      </c>
      <c r="AY126" s="211" t="s">
        <v>2080</v>
      </c>
    </row>
    <row r="127" spans="2:65" s="1" customFormat="1" ht="22.5" customHeight="1">
      <c r="B127" s="35"/>
      <c r="C127" s="188" t="s">
        <v>2179</v>
      </c>
      <c r="D127" s="188" t="s">
        <v>2082</v>
      </c>
      <c r="E127" s="189" t="s">
        <v>1309</v>
      </c>
      <c r="F127" s="190" t="s">
        <v>1310</v>
      </c>
      <c r="G127" s="191" t="s">
        <v>2096</v>
      </c>
      <c r="H127" s="192">
        <v>368</v>
      </c>
      <c r="I127" s="193"/>
      <c r="J127" s="194">
        <f>ROUND(I127*H127,2)</f>
        <v>0</v>
      </c>
      <c r="K127" s="190" t="s">
        <v>2086</v>
      </c>
      <c r="L127" s="55"/>
      <c r="M127" s="195" t="s">
        <v>1893</v>
      </c>
      <c r="N127" s="196" t="s">
        <v>1917</v>
      </c>
      <c r="O127" s="36"/>
      <c r="P127" s="197">
        <f>O127*H127</f>
        <v>0</v>
      </c>
      <c r="Q127" s="197">
        <v>3.7500000000000001E-6</v>
      </c>
      <c r="R127" s="197">
        <f>Q127*H127</f>
        <v>1.3799999999999999E-3</v>
      </c>
      <c r="S127" s="197">
        <v>0</v>
      </c>
      <c r="T127" s="198">
        <f>S127*H127</f>
        <v>0</v>
      </c>
      <c r="AR127" s="18" t="s">
        <v>2036</v>
      </c>
      <c r="AT127" s="18" t="s">
        <v>2082</v>
      </c>
      <c r="AU127" s="18" t="s">
        <v>1955</v>
      </c>
      <c r="AY127" s="18" t="s">
        <v>2080</v>
      </c>
      <c r="BE127" s="199">
        <f>IF(N127="základní",J127,0)</f>
        <v>0</v>
      </c>
      <c r="BF127" s="199">
        <f>IF(N127="snížená",J127,0)</f>
        <v>0</v>
      </c>
      <c r="BG127" s="199">
        <f>IF(N127="zákl. přenesená",J127,0)</f>
        <v>0</v>
      </c>
      <c r="BH127" s="199">
        <f>IF(N127="sníž. přenesená",J127,0)</f>
        <v>0</v>
      </c>
      <c r="BI127" s="199">
        <f>IF(N127="nulová",J127,0)</f>
        <v>0</v>
      </c>
      <c r="BJ127" s="18" t="s">
        <v>1895</v>
      </c>
      <c r="BK127" s="199">
        <f>ROUND(I127*H127,2)</f>
        <v>0</v>
      </c>
      <c r="BL127" s="18" t="s">
        <v>2036</v>
      </c>
      <c r="BM127" s="18" t="s">
        <v>1389</v>
      </c>
    </row>
    <row r="128" spans="2:65" s="12" customFormat="1">
      <c r="B128" s="200"/>
      <c r="C128" s="201"/>
      <c r="D128" s="202" t="s">
        <v>2088</v>
      </c>
      <c r="E128" s="203" t="s">
        <v>1893</v>
      </c>
      <c r="F128" s="204" t="s">
        <v>1390</v>
      </c>
      <c r="G128" s="201"/>
      <c r="H128" s="205">
        <v>368</v>
      </c>
      <c r="I128" s="206"/>
      <c r="J128" s="201"/>
      <c r="K128" s="201"/>
      <c r="L128" s="207"/>
      <c r="M128" s="208"/>
      <c r="N128" s="209"/>
      <c r="O128" s="209"/>
      <c r="P128" s="209"/>
      <c r="Q128" s="209"/>
      <c r="R128" s="209"/>
      <c r="S128" s="209"/>
      <c r="T128" s="210"/>
      <c r="AT128" s="211" t="s">
        <v>2088</v>
      </c>
      <c r="AU128" s="211" t="s">
        <v>1955</v>
      </c>
      <c r="AV128" s="12" t="s">
        <v>1955</v>
      </c>
      <c r="AW128" s="12" t="s">
        <v>1911</v>
      </c>
      <c r="AX128" s="12" t="s">
        <v>1946</v>
      </c>
      <c r="AY128" s="211" t="s">
        <v>2080</v>
      </c>
    </row>
    <row r="129" spans="2:65" s="1" customFormat="1" ht="22.5" customHeight="1">
      <c r="B129" s="35"/>
      <c r="C129" s="216" t="s">
        <v>1880</v>
      </c>
      <c r="D129" s="216" t="s">
        <v>2126</v>
      </c>
      <c r="E129" s="217" t="s">
        <v>1313</v>
      </c>
      <c r="F129" s="218" t="s">
        <v>1314</v>
      </c>
      <c r="G129" s="219" t="s">
        <v>2253</v>
      </c>
      <c r="H129" s="220">
        <v>124.50700000000001</v>
      </c>
      <c r="I129" s="221"/>
      <c r="J129" s="222">
        <f>ROUND(I129*H129,2)</f>
        <v>0</v>
      </c>
      <c r="K129" s="218" t="s">
        <v>2086</v>
      </c>
      <c r="L129" s="223"/>
      <c r="M129" s="224" t="s">
        <v>1893</v>
      </c>
      <c r="N129" s="225" t="s">
        <v>1917</v>
      </c>
      <c r="O129" s="36"/>
      <c r="P129" s="197">
        <f>O129*H129</f>
        <v>0</v>
      </c>
      <c r="Q129" s="197">
        <v>3.9E-2</v>
      </c>
      <c r="R129" s="197">
        <f>Q129*H129</f>
        <v>4.8557730000000001</v>
      </c>
      <c r="S129" s="197">
        <v>0</v>
      </c>
      <c r="T129" s="198">
        <f>S129*H129</f>
        <v>0</v>
      </c>
      <c r="AR129" s="18" t="s">
        <v>2119</v>
      </c>
      <c r="AT129" s="18" t="s">
        <v>2126</v>
      </c>
      <c r="AU129" s="18" t="s">
        <v>1955</v>
      </c>
      <c r="AY129" s="18" t="s">
        <v>2080</v>
      </c>
      <c r="BE129" s="199">
        <f>IF(N129="základní",J129,0)</f>
        <v>0</v>
      </c>
      <c r="BF129" s="199">
        <f>IF(N129="snížená",J129,0)</f>
        <v>0</v>
      </c>
      <c r="BG129" s="199">
        <f>IF(N129="zákl. přenesená",J129,0)</f>
        <v>0</v>
      </c>
      <c r="BH129" s="199">
        <f>IF(N129="sníž. přenesená",J129,0)</f>
        <v>0</v>
      </c>
      <c r="BI129" s="199">
        <f>IF(N129="nulová",J129,0)</f>
        <v>0</v>
      </c>
      <c r="BJ129" s="18" t="s">
        <v>1895</v>
      </c>
      <c r="BK129" s="199">
        <f>ROUND(I129*H129,2)</f>
        <v>0</v>
      </c>
      <c r="BL129" s="18" t="s">
        <v>2036</v>
      </c>
      <c r="BM129" s="18" t="s">
        <v>1315</v>
      </c>
    </row>
    <row r="130" spans="2:65" s="12" customFormat="1">
      <c r="B130" s="200"/>
      <c r="C130" s="201"/>
      <c r="D130" s="212" t="s">
        <v>2088</v>
      </c>
      <c r="E130" s="213" t="s">
        <v>1893</v>
      </c>
      <c r="F130" s="214" t="s">
        <v>1391</v>
      </c>
      <c r="G130" s="201"/>
      <c r="H130" s="215">
        <v>122.666666666667</v>
      </c>
      <c r="I130" s="206"/>
      <c r="J130" s="201"/>
      <c r="K130" s="201"/>
      <c r="L130" s="207"/>
      <c r="M130" s="208"/>
      <c r="N130" s="209"/>
      <c r="O130" s="209"/>
      <c r="P130" s="209"/>
      <c r="Q130" s="209"/>
      <c r="R130" s="209"/>
      <c r="S130" s="209"/>
      <c r="T130" s="210"/>
      <c r="AT130" s="211" t="s">
        <v>2088</v>
      </c>
      <c r="AU130" s="211" t="s">
        <v>1955</v>
      </c>
      <c r="AV130" s="12" t="s">
        <v>1955</v>
      </c>
      <c r="AW130" s="12" t="s">
        <v>1911</v>
      </c>
      <c r="AX130" s="12" t="s">
        <v>1895</v>
      </c>
      <c r="AY130" s="211" t="s">
        <v>2080</v>
      </c>
    </row>
    <row r="131" spans="2:65" s="12" customFormat="1">
      <c r="B131" s="200"/>
      <c r="C131" s="201"/>
      <c r="D131" s="202" t="s">
        <v>2088</v>
      </c>
      <c r="E131" s="201"/>
      <c r="F131" s="204" t="s">
        <v>1392</v>
      </c>
      <c r="G131" s="201"/>
      <c r="H131" s="205">
        <v>124.50700000000001</v>
      </c>
      <c r="I131" s="206"/>
      <c r="J131" s="201"/>
      <c r="K131" s="201"/>
      <c r="L131" s="207"/>
      <c r="M131" s="208"/>
      <c r="N131" s="209"/>
      <c r="O131" s="209"/>
      <c r="P131" s="209"/>
      <c r="Q131" s="209"/>
      <c r="R131" s="209"/>
      <c r="S131" s="209"/>
      <c r="T131" s="210"/>
      <c r="AT131" s="211" t="s">
        <v>2088</v>
      </c>
      <c r="AU131" s="211" t="s">
        <v>1955</v>
      </c>
      <c r="AV131" s="12" t="s">
        <v>1955</v>
      </c>
      <c r="AW131" s="12" t="s">
        <v>1877</v>
      </c>
      <c r="AX131" s="12" t="s">
        <v>1895</v>
      </c>
      <c r="AY131" s="211" t="s">
        <v>2080</v>
      </c>
    </row>
    <row r="132" spans="2:65" s="1" customFormat="1" ht="22.5" customHeight="1">
      <c r="B132" s="35"/>
      <c r="C132" s="188" t="s">
        <v>2187</v>
      </c>
      <c r="D132" s="188" t="s">
        <v>2082</v>
      </c>
      <c r="E132" s="189" t="s">
        <v>1318</v>
      </c>
      <c r="F132" s="190" t="s">
        <v>1319</v>
      </c>
      <c r="G132" s="191" t="s">
        <v>2096</v>
      </c>
      <c r="H132" s="192">
        <v>113</v>
      </c>
      <c r="I132" s="193"/>
      <c r="J132" s="194">
        <f>ROUND(I132*H132,2)</f>
        <v>0</v>
      </c>
      <c r="K132" s="190" t="s">
        <v>2086</v>
      </c>
      <c r="L132" s="55"/>
      <c r="M132" s="195" t="s">
        <v>1893</v>
      </c>
      <c r="N132" s="196" t="s">
        <v>1917</v>
      </c>
      <c r="O132" s="36"/>
      <c r="P132" s="197">
        <f>O132*H132</f>
        <v>0</v>
      </c>
      <c r="Q132" s="197">
        <v>5.6500000000000001E-6</v>
      </c>
      <c r="R132" s="197">
        <f>Q132*H132</f>
        <v>6.3845000000000004E-4</v>
      </c>
      <c r="S132" s="197">
        <v>0</v>
      </c>
      <c r="T132" s="198">
        <f>S132*H132</f>
        <v>0</v>
      </c>
      <c r="AR132" s="18" t="s">
        <v>2036</v>
      </c>
      <c r="AT132" s="18" t="s">
        <v>2082</v>
      </c>
      <c r="AU132" s="18" t="s">
        <v>1955</v>
      </c>
      <c r="AY132" s="18" t="s">
        <v>2080</v>
      </c>
      <c r="BE132" s="199">
        <f>IF(N132="základní",J132,0)</f>
        <v>0</v>
      </c>
      <c r="BF132" s="199">
        <f>IF(N132="snížená",J132,0)</f>
        <v>0</v>
      </c>
      <c r="BG132" s="199">
        <f>IF(N132="zákl. přenesená",J132,0)</f>
        <v>0</v>
      </c>
      <c r="BH132" s="199">
        <f>IF(N132="sníž. přenesená",J132,0)</f>
        <v>0</v>
      </c>
      <c r="BI132" s="199">
        <f>IF(N132="nulová",J132,0)</f>
        <v>0</v>
      </c>
      <c r="BJ132" s="18" t="s">
        <v>1895</v>
      </c>
      <c r="BK132" s="199">
        <f>ROUND(I132*H132,2)</f>
        <v>0</v>
      </c>
      <c r="BL132" s="18" t="s">
        <v>2036</v>
      </c>
      <c r="BM132" s="18" t="s">
        <v>1393</v>
      </c>
    </row>
    <row r="133" spans="2:65" s="12" customFormat="1">
      <c r="B133" s="200"/>
      <c r="C133" s="201"/>
      <c r="D133" s="202" t="s">
        <v>2088</v>
      </c>
      <c r="E133" s="203" t="s">
        <v>1893</v>
      </c>
      <c r="F133" s="204" t="s">
        <v>1394</v>
      </c>
      <c r="G133" s="201"/>
      <c r="H133" s="205">
        <v>113</v>
      </c>
      <c r="I133" s="206"/>
      <c r="J133" s="201"/>
      <c r="K133" s="201"/>
      <c r="L133" s="207"/>
      <c r="M133" s="208"/>
      <c r="N133" s="209"/>
      <c r="O133" s="209"/>
      <c r="P133" s="209"/>
      <c r="Q133" s="209"/>
      <c r="R133" s="209"/>
      <c r="S133" s="209"/>
      <c r="T133" s="210"/>
      <c r="AT133" s="211" t="s">
        <v>2088</v>
      </c>
      <c r="AU133" s="211" t="s">
        <v>1955</v>
      </c>
      <c r="AV133" s="12" t="s">
        <v>1955</v>
      </c>
      <c r="AW133" s="12" t="s">
        <v>1911</v>
      </c>
      <c r="AX133" s="12" t="s">
        <v>1946</v>
      </c>
      <c r="AY133" s="211" t="s">
        <v>2080</v>
      </c>
    </row>
    <row r="134" spans="2:65" s="1" customFormat="1" ht="22.5" customHeight="1">
      <c r="B134" s="35"/>
      <c r="C134" s="216" t="s">
        <v>2191</v>
      </c>
      <c r="D134" s="216" t="s">
        <v>2126</v>
      </c>
      <c r="E134" s="217" t="s">
        <v>1322</v>
      </c>
      <c r="F134" s="218" t="s">
        <v>1323</v>
      </c>
      <c r="G134" s="219" t="s">
        <v>2253</v>
      </c>
      <c r="H134" s="220">
        <v>38.231999999999999</v>
      </c>
      <c r="I134" s="221"/>
      <c r="J134" s="222">
        <f>ROUND(I134*H134,2)</f>
        <v>0</v>
      </c>
      <c r="K134" s="218" t="s">
        <v>2086</v>
      </c>
      <c r="L134" s="223"/>
      <c r="M134" s="224" t="s">
        <v>1893</v>
      </c>
      <c r="N134" s="225" t="s">
        <v>1917</v>
      </c>
      <c r="O134" s="36"/>
      <c r="P134" s="197">
        <f>O134*H134</f>
        <v>0</v>
      </c>
      <c r="Q134" s="197">
        <v>6.0499999999999998E-2</v>
      </c>
      <c r="R134" s="197">
        <f>Q134*H134</f>
        <v>2.3130359999999999</v>
      </c>
      <c r="S134" s="197">
        <v>0</v>
      </c>
      <c r="T134" s="198">
        <f>S134*H134</f>
        <v>0</v>
      </c>
      <c r="AR134" s="18" t="s">
        <v>2119</v>
      </c>
      <c r="AT134" s="18" t="s">
        <v>2126</v>
      </c>
      <c r="AU134" s="18" t="s">
        <v>1955</v>
      </c>
      <c r="AY134" s="18" t="s">
        <v>2080</v>
      </c>
      <c r="BE134" s="199">
        <f>IF(N134="základní",J134,0)</f>
        <v>0</v>
      </c>
      <c r="BF134" s="199">
        <f>IF(N134="snížená",J134,0)</f>
        <v>0</v>
      </c>
      <c r="BG134" s="199">
        <f>IF(N134="zákl. přenesená",J134,0)</f>
        <v>0</v>
      </c>
      <c r="BH134" s="199">
        <f>IF(N134="sníž. přenesená",J134,0)</f>
        <v>0</v>
      </c>
      <c r="BI134" s="199">
        <f>IF(N134="nulová",J134,0)</f>
        <v>0</v>
      </c>
      <c r="BJ134" s="18" t="s">
        <v>1895</v>
      </c>
      <c r="BK134" s="199">
        <f>ROUND(I134*H134,2)</f>
        <v>0</v>
      </c>
      <c r="BL134" s="18" t="s">
        <v>2036</v>
      </c>
      <c r="BM134" s="18" t="s">
        <v>1324</v>
      </c>
    </row>
    <row r="135" spans="2:65" s="12" customFormat="1">
      <c r="B135" s="200"/>
      <c r="C135" s="201"/>
      <c r="D135" s="212" t="s">
        <v>2088</v>
      </c>
      <c r="E135" s="213" t="s">
        <v>1893</v>
      </c>
      <c r="F135" s="214" t="s">
        <v>1395</v>
      </c>
      <c r="G135" s="201"/>
      <c r="H135" s="215">
        <v>37.6666666666667</v>
      </c>
      <c r="I135" s="206"/>
      <c r="J135" s="201"/>
      <c r="K135" s="201"/>
      <c r="L135" s="207"/>
      <c r="M135" s="208"/>
      <c r="N135" s="209"/>
      <c r="O135" s="209"/>
      <c r="P135" s="209"/>
      <c r="Q135" s="209"/>
      <c r="R135" s="209"/>
      <c r="S135" s="209"/>
      <c r="T135" s="210"/>
      <c r="AT135" s="211" t="s">
        <v>2088</v>
      </c>
      <c r="AU135" s="211" t="s">
        <v>1955</v>
      </c>
      <c r="AV135" s="12" t="s">
        <v>1955</v>
      </c>
      <c r="AW135" s="12" t="s">
        <v>1911</v>
      </c>
      <c r="AX135" s="12" t="s">
        <v>1895</v>
      </c>
      <c r="AY135" s="211" t="s">
        <v>2080</v>
      </c>
    </row>
    <row r="136" spans="2:65" s="12" customFormat="1">
      <c r="B136" s="200"/>
      <c r="C136" s="201"/>
      <c r="D136" s="202" t="s">
        <v>2088</v>
      </c>
      <c r="E136" s="201"/>
      <c r="F136" s="204" t="s">
        <v>1396</v>
      </c>
      <c r="G136" s="201"/>
      <c r="H136" s="205">
        <v>38.231999999999999</v>
      </c>
      <c r="I136" s="206"/>
      <c r="J136" s="201"/>
      <c r="K136" s="201"/>
      <c r="L136" s="207"/>
      <c r="M136" s="208"/>
      <c r="N136" s="209"/>
      <c r="O136" s="209"/>
      <c r="P136" s="209"/>
      <c r="Q136" s="209"/>
      <c r="R136" s="209"/>
      <c r="S136" s="209"/>
      <c r="T136" s="210"/>
      <c r="AT136" s="211" t="s">
        <v>2088</v>
      </c>
      <c r="AU136" s="211" t="s">
        <v>1955</v>
      </c>
      <c r="AV136" s="12" t="s">
        <v>1955</v>
      </c>
      <c r="AW136" s="12" t="s">
        <v>1877</v>
      </c>
      <c r="AX136" s="12" t="s">
        <v>1895</v>
      </c>
      <c r="AY136" s="211" t="s">
        <v>2080</v>
      </c>
    </row>
    <row r="137" spans="2:65" s="1" customFormat="1" ht="22.5" customHeight="1">
      <c r="B137" s="35"/>
      <c r="C137" s="188" t="s">
        <v>2196</v>
      </c>
      <c r="D137" s="188" t="s">
        <v>2082</v>
      </c>
      <c r="E137" s="189" t="s">
        <v>1397</v>
      </c>
      <c r="F137" s="190" t="s">
        <v>1398</v>
      </c>
      <c r="G137" s="191" t="s">
        <v>2769</v>
      </c>
      <c r="H137" s="192">
        <v>77</v>
      </c>
      <c r="I137" s="193"/>
      <c r="J137" s="194">
        <f>ROUND(I137*H137,2)</f>
        <v>0</v>
      </c>
      <c r="K137" s="190" t="s">
        <v>2086</v>
      </c>
      <c r="L137" s="55"/>
      <c r="M137" s="195" t="s">
        <v>1893</v>
      </c>
      <c r="N137" s="196" t="s">
        <v>1917</v>
      </c>
      <c r="O137" s="36"/>
      <c r="P137" s="197">
        <f>O137*H137</f>
        <v>0</v>
      </c>
      <c r="Q137" s="197">
        <v>5.0000000000000001E-4</v>
      </c>
      <c r="R137" s="197">
        <f>Q137*H137</f>
        <v>3.85E-2</v>
      </c>
      <c r="S137" s="197">
        <v>0</v>
      </c>
      <c r="T137" s="198">
        <f>S137*H137</f>
        <v>0</v>
      </c>
      <c r="AR137" s="18" t="s">
        <v>2036</v>
      </c>
      <c r="AT137" s="18" t="s">
        <v>2082</v>
      </c>
      <c r="AU137" s="18" t="s">
        <v>1955</v>
      </c>
      <c r="AY137" s="18" t="s">
        <v>2080</v>
      </c>
      <c r="BE137" s="199">
        <f>IF(N137="základní",J137,0)</f>
        <v>0</v>
      </c>
      <c r="BF137" s="199">
        <f>IF(N137="snížená",J137,0)</f>
        <v>0</v>
      </c>
      <c r="BG137" s="199">
        <f>IF(N137="zákl. přenesená",J137,0)</f>
        <v>0</v>
      </c>
      <c r="BH137" s="199">
        <f>IF(N137="sníž. přenesená",J137,0)</f>
        <v>0</v>
      </c>
      <c r="BI137" s="199">
        <f>IF(N137="nulová",J137,0)</f>
        <v>0</v>
      </c>
      <c r="BJ137" s="18" t="s">
        <v>1895</v>
      </c>
      <c r="BK137" s="199">
        <f>ROUND(I137*H137,2)</f>
        <v>0</v>
      </c>
      <c r="BL137" s="18" t="s">
        <v>2036</v>
      </c>
      <c r="BM137" s="18" t="s">
        <v>1399</v>
      </c>
    </row>
    <row r="138" spans="2:65" s="12" customFormat="1">
      <c r="B138" s="200"/>
      <c r="C138" s="201"/>
      <c r="D138" s="202" t="s">
        <v>2088</v>
      </c>
      <c r="E138" s="203" t="s">
        <v>1893</v>
      </c>
      <c r="F138" s="204" t="s">
        <v>1400</v>
      </c>
      <c r="G138" s="201"/>
      <c r="H138" s="205">
        <v>77</v>
      </c>
      <c r="I138" s="206"/>
      <c r="J138" s="201"/>
      <c r="K138" s="201"/>
      <c r="L138" s="207"/>
      <c r="M138" s="208"/>
      <c r="N138" s="209"/>
      <c r="O138" s="209"/>
      <c r="P138" s="209"/>
      <c r="Q138" s="209"/>
      <c r="R138" s="209"/>
      <c r="S138" s="209"/>
      <c r="T138" s="210"/>
      <c r="AT138" s="211" t="s">
        <v>2088</v>
      </c>
      <c r="AU138" s="211" t="s">
        <v>1955</v>
      </c>
      <c r="AV138" s="12" t="s">
        <v>1955</v>
      </c>
      <c r="AW138" s="12" t="s">
        <v>1911</v>
      </c>
      <c r="AX138" s="12" t="s">
        <v>1946</v>
      </c>
      <c r="AY138" s="211" t="s">
        <v>2080</v>
      </c>
    </row>
    <row r="139" spans="2:65" s="1" customFormat="1" ht="31.5" customHeight="1">
      <c r="B139" s="35"/>
      <c r="C139" s="188" t="s">
        <v>2200</v>
      </c>
      <c r="D139" s="188" t="s">
        <v>2082</v>
      </c>
      <c r="E139" s="189" t="s">
        <v>1339</v>
      </c>
      <c r="F139" s="190" t="s">
        <v>1340</v>
      </c>
      <c r="G139" s="191" t="s">
        <v>2253</v>
      </c>
      <c r="H139" s="192">
        <v>76</v>
      </c>
      <c r="I139" s="193"/>
      <c r="J139" s="194">
        <f>ROUND(I139*H139,2)</f>
        <v>0</v>
      </c>
      <c r="K139" s="190" t="s">
        <v>2086</v>
      </c>
      <c r="L139" s="55"/>
      <c r="M139" s="195" t="s">
        <v>1893</v>
      </c>
      <c r="N139" s="196" t="s">
        <v>1917</v>
      </c>
      <c r="O139" s="36"/>
      <c r="P139" s="197">
        <f>O139*H139</f>
        <v>0</v>
      </c>
      <c r="Q139" s="197">
        <v>2.256894881</v>
      </c>
      <c r="R139" s="197">
        <f>Q139*H139</f>
        <v>171.52401095600001</v>
      </c>
      <c r="S139" s="197">
        <v>0</v>
      </c>
      <c r="T139" s="198">
        <f>S139*H139</f>
        <v>0</v>
      </c>
      <c r="AR139" s="18" t="s">
        <v>2036</v>
      </c>
      <c r="AT139" s="18" t="s">
        <v>2082</v>
      </c>
      <c r="AU139" s="18" t="s">
        <v>1955</v>
      </c>
      <c r="AY139" s="18" t="s">
        <v>2080</v>
      </c>
      <c r="BE139" s="199">
        <f>IF(N139="základní",J139,0)</f>
        <v>0</v>
      </c>
      <c r="BF139" s="199">
        <f>IF(N139="snížená",J139,0)</f>
        <v>0</v>
      </c>
      <c r="BG139" s="199">
        <f>IF(N139="zákl. přenesená",J139,0)</f>
        <v>0</v>
      </c>
      <c r="BH139" s="199">
        <f>IF(N139="sníž. přenesená",J139,0)</f>
        <v>0</v>
      </c>
      <c r="BI139" s="199">
        <f>IF(N139="nulová",J139,0)</f>
        <v>0</v>
      </c>
      <c r="BJ139" s="18" t="s">
        <v>1895</v>
      </c>
      <c r="BK139" s="199">
        <f>ROUND(I139*H139,2)</f>
        <v>0</v>
      </c>
      <c r="BL139" s="18" t="s">
        <v>2036</v>
      </c>
      <c r="BM139" s="18" t="s">
        <v>1341</v>
      </c>
    </row>
    <row r="140" spans="2:65" s="12" customFormat="1">
      <c r="B140" s="200"/>
      <c r="C140" s="201"/>
      <c r="D140" s="202" t="s">
        <v>2088</v>
      </c>
      <c r="E140" s="203" t="s">
        <v>1893</v>
      </c>
      <c r="F140" s="204" t="s">
        <v>1401</v>
      </c>
      <c r="G140" s="201"/>
      <c r="H140" s="205">
        <v>76</v>
      </c>
      <c r="I140" s="206"/>
      <c r="J140" s="201"/>
      <c r="K140" s="201"/>
      <c r="L140" s="207"/>
      <c r="M140" s="208"/>
      <c r="N140" s="209"/>
      <c r="O140" s="209"/>
      <c r="P140" s="209"/>
      <c r="Q140" s="209"/>
      <c r="R140" s="209"/>
      <c r="S140" s="209"/>
      <c r="T140" s="210"/>
      <c r="AT140" s="211" t="s">
        <v>2088</v>
      </c>
      <c r="AU140" s="211" t="s">
        <v>1955</v>
      </c>
      <c r="AV140" s="12" t="s">
        <v>1955</v>
      </c>
      <c r="AW140" s="12" t="s">
        <v>1911</v>
      </c>
      <c r="AX140" s="12" t="s">
        <v>1895</v>
      </c>
      <c r="AY140" s="211" t="s">
        <v>2080</v>
      </c>
    </row>
    <row r="141" spans="2:65" s="1" customFormat="1" ht="22.5" customHeight="1">
      <c r="B141" s="35"/>
      <c r="C141" s="216" t="s">
        <v>2205</v>
      </c>
      <c r="D141" s="216" t="s">
        <v>2126</v>
      </c>
      <c r="E141" s="217" t="s">
        <v>2776</v>
      </c>
      <c r="F141" s="218" t="s">
        <v>2777</v>
      </c>
      <c r="G141" s="219" t="s">
        <v>2253</v>
      </c>
      <c r="H141" s="220">
        <v>76</v>
      </c>
      <c r="I141" s="221"/>
      <c r="J141" s="222">
        <f>ROUND(I141*H141,2)</f>
        <v>0</v>
      </c>
      <c r="K141" s="218" t="s">
        <v>2086</v>
      </c>
      <c r="L141" s="223"/>
      <c r="M141" s="224" t="s">
        <v>1893</v>
      </c>
      <c r="N141" s="225" t="s">
        <v>1917</v>
      </c>
      <c r="O141" s="36"/>
      <c r="P141" s="197">
        <f>O141*H141</f>
        <v>0</v>
      </c>
      <c r="Q141" s="197">
        <v>2.1</v>
      </c>
      <c r="R141" s="197">
        <f>Q141*H141</f>
        <v>159.6</v>
      </c>
      <c r="S141" s="197">
        <v>0</v>
      </c>
      <c r="T141" s="198">
        <f>S141*H141</f>
        <v>0</v>
      </c>
      <c r="AR141" s="18" t="s">
        <v>2119</v>
      </c>
      <c r="AT141" s="18" t="s">
        <v>2126</v>
      </c>
      <c r="AU141" s="18" t="s">
        <v>1955</v>
      </c>
      <c r="AY141" s="18" t="s">
        <v>2080</v>
      </c>
      <c r="BE141" s="199">
        <f>IF(N141="základní",J141,0)</f>
        <v>0</v>
      </c>
      <c r="BF141" s="199">
        <f>IF(N141="snížená",J141,0)</f>
        <v>0</v>
      </c>
      <c r="BG141" s="199">
        <f>IF(N141="zákl. přenesená",J141,0)</f>
        <v>0</v>
      </c>
      <c r="BH141" s="199">
        <f>IF(N141="sníž. přenesená",J141,0)</f>
        <v>0</v>
      </c>
      <c r="BI141" s="199">
        <f>IF(N141="nulová",J141,0)</f>
        <v>0</v>
      </c>
      <c r="BJ141" s="18" t="s">
        <v>1895</v>
      </c>
      <c r="BK141" s="199">
        <f>ROUND(I141*H141,2)</f>
        <v>0</v>
      </c>
      <c r="BL141" s="18" t="s">
        <v>2036</v>
      </c>
      <c r="BM141" s="18" t="s">
        <v>1402</v>
      </c>
    </row>
    <row r="142" spans="2:65" s="1" customFormat="1" ht="22.5" customHeight="1">
      <c r="B142" s="35"/>
      <c r="C142" s="216" t="s">
        <v>2210</v>
      </c>
      <c r="D142" s="216" t="s">
        <v>2126</v>
      </c>
      <c r="E142" s="217" t="s">
        <v>2779</v>
      </c>
      <c r="F142" s="218" t="s">
        <v>2780</v>
      </c>
      <c r="G142" s="219" t="s">
        <v>2253</v>
      </c>
      <c r="H142" s="220">
        <v>38</v>
      </c>
      <c r="I142" s="221"/>
      <c r="J142" s="222">
        <f>ROUND(I142*H142,2)</f>
        <v>0</v>
      </c>
      <c r="K142" s="218" t="s">
        <v>2086</v>
      </c>
      <c r="L142" s="223"/>
      <c r="M142" s="224" t="s">
        <v>1893</v>
      </c>
      <c r="N142" s="225" t="s">
        <v>1917</v>
      </c>
      <c r="O142" s="36"/>
      <c r="P142" s="197">
        <f>O142*H142</f>
        <v>0</v>
      </c>
      <c r="Q142" s="197">
        <v>0.25</v>
      </c>
      <c r="R142" s="197">
        <f>Q142*H142</f>
        <v>9.5</v>
      </c>
      <c r="S142" s="197">
        <v>0</v>
      </c>
      <c r="T142" s="198">
        <f>S142*H142</f>
        <v>0</v>
      </c>
      <c r="AR142" s="18" t="s">
        <v>2119</v>
      </c>
      <c r="AT142" s="18" t="s">
        <v>2126</v>
      </c>
      <c r="AU142" s="18" t="s">
        <v>1955</v>
      </c>
      <c r="AY142" s="18" t="s">
        <v>2080</v>
      </c>
      <c r="BE142" s="199">
        <f>IF(N142="základní",J142,0)</f>
        <v>0</v>
      </c>
      <c r="BF142" s="199">
        <f>IF(N142="snížená",J142,0)</f>
        <v>0</v>
      </c>
      <c r="BG142" s="199">
        <f>IF(N142="zákl. přenesená",J142,0)</f>
        <v>0</v>
      </c>
      <c r="BH142" s="199">
        <f>IF(N142="sníž. přenesená",J142,0)</f>
        <v>0</v>
      </c>
      <c r="BI142" s="199">
        <f>IF(N142="nulová",J142,0)</f>
        <v>0</v>
      </c>
      <c r="BJ142" s="18" t="s">
        <v>1895</v>
      </c>
      <c r="BK142" s="199">
        <f>ROUND(I142*H142,2)</f>
        <v>0</v>
      </c>
      <c r="BL142" s="18" t="s">
        <v>2036</v>
      </c>
      <c r="BM142" s="18" t="s">
        <v>1403</v>
      </c>
    </row>
    <row r="143" spans="2:65" s="12" customFormat="1">
      <c r="B143" s="200"/>
      <c r="C143" s="201"/>
      <c r="D143" s="202" t="s">
        <v>2088</v>
      </c>
      <c r="E143" s="203" t="s">
        <v>1893</v>
      </c>
      <c r="F143" s="204" t="s">
        <v>1404</v>
      </c>
      <c r="G143" s="201"/>
      <c r="H143" s="205">
        <v>38</v>
      </c>
      <c r="I143" s="206"/>
      <c r="J143" s="201"/>
      <c r="K143" s="201"/>
      <c r="L143" s="207"/>
      <c r="M143" s="208"/>
      <c r="N143" s="209"/>
      <c r="O143" s="209"/>
      <c r="P143" s="209"/>
      <c r="Q143" s="209"/>
      <c r="R143" s="209"/>
      <c r="S143" s="209"/>
      <c r="T143" s="210"/>
      <c r="AT143" s="211" t="s">
        <v>2088</v>
      </c>
      <c r="AU143" s="211" t="s">
        <v>1955</v>
      </c>
      <c r="AV143" s="12" t="s">
        <v>1955</v>
      </c>
      <c r="AW143" s="12" t="s">
        <v>1911</v>
      </c>
      <c r="AX143" s="12" t="s">
        <v>1946</v>
      </c>
      <c r="AY143" s="211" t="s">
        <v>2080</v>
      </c>
    </row>
    <row r="144" spans="2:65" s="1" customFormat="1" ht="22.5" customHeight="1">
      <c r="B144" s="35"/>
      <c r="C144" s="216" t="s">
        <v>2216</v>
      </c>
      <c r="D144" s="216" t="s">
        <v>2126</v>
      </c>
      <c r="E144" s="217" t="s">
        <v>2782</v>
      </c>
      <c r="F144" s="218" t="s">
        <v>2783</v>
      </c>
      <c r="G144" s="219" t="s">
        <v>2253</v>
      </c>
      <c r="H144" s="220">
        <v>40</v>
      </c>
      <c r="I144" s="221"/>
      <c r="J144" s="222">
        <f>ROUND(I144*H144,2)</f>
        <v>0</v>
      </c>
      <c r="K144" s="218" t="s">
        <v>2086</v>
      </c>
      <c r="L144" s="223"/>
      <c r="M144" s="224" t="s">
        <v>1893</v>
      </c>
      <c r="N144" s="225" t="s">
        <v>1917</v>
      </c>
      <c r="O144" s="36"/>
      <c r="P144" s="197">
        <f>O144*H144</f>
        <v>0</v>
      </c>
      <c r="Q144" s="197">
        <v>0.5</v>
      </c>
      <c r="R144" s="197">
        <f>Q144*H144</f>
        <v>20</v>
      </c>
      <c r="S144" s="197">
        <v>0</v>
      </c>
      <c r="T144" s="198">
        <f>S144*H144</f>
        <v>0</v>
      </c>
      <c r="AR144" s="18" t="s">
        <v>2119</v>
      </c>
      <c r="AT144" s="18" t="s">
        <v>2126</v>
      </c>
      <c r="AU144" s="18" t="s">
        <v>1955</v>
      </c>
      <c r="AY144" s="18" t="s">
        <v>2080</v>
      </c>
      <c r="BE144" s="199">
        <f>IF(N144="základní",J144,0)</f>
        <v>0</v>
      </c>
      <c r="BF144" s="199">
        <f>IF(N144="snížená",J144,0)</f>
        <v>0</v>
      </c>
      <c r="BG144" s="199">
        <f>IF(N144="zákl. přenesená",J144,0)</f>
        <v>0</v>
      </c>
      <c r="BH144" s="199">
        <f>IF(N144="sníž. přenesená",J144,0)</f>
        <v>0</v>
      </c>
      <c r="BI144" s="199">
        <f>IF(N144="nulová",J144,0)</f>
        <v>0</v>
      </c>
      <c r="BJ144" s="18" t="s">
        <v>1895</v>
      </c>
      <c r="BK144" s="199">
        <f>ROUND(I144*H144,2)</f>
        <v>0</v>
      </c>
      <c r="BL144" s="18" t="s">
        <v>2036</v>
      </c>
      <c r="BM144" s="18" t="s">
        <v>1405</v>
      </c>
    </row>
    <row r="145" spans="2:65" s="12" customFormat="1">
      <c r="B145" s="200"/>
      <c r="C145" s="201"/>
      <c r="D145" s="202" t="s">
        <v>2088</v>
      </c>
      <c r="E145" s="203" t="s">
        <v>1893</v>
      </c>
      <c r="F145" s="204" t="s">
        <v>1406</v>
      </c>
      <c r="G145" s="201"/>
      <c r="H145" s="205">
        <v>40</v>
      </c>
      <c r="I145" s="206"/>
      <c r="J145" s="201"/>
      <c r="K145" s="201"/>
      <c r="L145" s="207"/>
      <c r="M145" s="208"/>
      <c r="N145" s="209"/>
      <c r="O145" s="209"/>
      <c r="P145" s="209"/>
      <c r="Q145" s="209"/>
      <c r="R145" s="209"/>
      <c r="S145" s="209"/>
      <c r="T145" s="210"/>
      <c r="AT145" s="211" t="s">
        <v>2088</v>
      </c>
      <c r="AU145" s="211" t="s">
        <v>1955</v>
      </c>
      <c r="AV145" s="12" t="s">
        <v>1955</v>
      </c>
      <c r="AW145" s="12" t="s">
        <v>1911</v>
      </c>
      <c r="AX145" s="12" t="s">
        <v>1946</v>
      </c>
      <c r="AY145" s="211" t="s">
        <v>2080</v>
      </c>
    </row>
    <row r="146" spans="2:65" s="1" customFormat="1" ht="22.5" customHeight="1">
      <c r="B146" s="35"/>
      <c r="C146" s="216" t="s">
        <v>2220</v>
      </c>
      <c r="D146" s="216" t="s">
        <v>2126</v>
      </c>
      <c r="E146" s="217" t="s">
        <v>2702</v>
      </c>
      <c r="F146" s="218" t="s">
        <v>2703</v>
      </c>
      <c r="G146" s="219" t="s">
        <v>2253</v>
      </c>
      <c r="H146" s="220">
        <v>23</v>
      </c>
      <c r="I146" s="221"/>
      <c r="J146" s="222">
        <f>ROUND(I146*H146,2)</f>
        <v>0</v>
      </c>
      <c r="K146" s="218" t="s">
        <v>2086</v>
      </c>
      <c r="L146" s="223"/>
      <c r="M146" s="224" t="s">
        <v>1893</v>
      </c>
      <c r="N146" s="225" t="s">
        <v>1917</v>
      </c>
      <c r="O146" s="36"/>
      <c r="P146" s="197">
        <f>O146*H146</f>
        <v>0</v>
      </c>
      <c r="Q146" s="197">
        <v>1</v>
      </c>
      <c r="R146" s="197">
        <f>Q146*H146</f>
        <v>23</v>
      </c>
      <c r="S146" s="197">
        <v>0</v>
      </c>
      <c r="T146" s="198">
        <f>S146*H146</f>
        <v>0</v>
      </c>
      <c r="AR146" s="18" t="s">
        <v>2119</v>
      </c>
      <c r="AT146" s="18" t="s">
        <v>2126</v>
      </c>
      <c r="AU146" s="18" t="s">
        <v>1955</v>
      </c>
      <c r="AY146" s="18" t="s">
        <v>2080</v>
      </c>
      <c r="BE146" s="199">
        <f>IF(N146="základní",J146,0)</f>
        <v>0</v>
      </c>
      <c r="BF146" s="199">
        <f>IF(N146="snížená",J146,0)</f>
        <v>0</v>
      </c>
      <c r="BG146" s="199">
        <f>IF(N146="zákl. přenesená",J146,0)</f>
        <v>0</v>
      </c>
      <c r="BH146" s="199">
        <f>IF(N146="sníž. přenesená",J146,0)</f>
        <v>0</v>
      </c>
      <c r="BI146" s="199">
        <f>IF(N146="nulová",J146,0)</f>
        <v>0</v>
      </c>
      <c r="BJ146" s="18" t="s">
        <v>1895</v>
      </c>
      <c r="BK146" s="199">
        <f>ROUND(I146*H146,2)</f>
        <v>0</v>
      </c>
      <c r="BL146" s="18" t="s">
        <v>2036</v>
      </c>
      <c r="BM146" s="18" t="s">
        <v>1407</v>
      </c>
    </row>
    <row r="147" spans="2:65" s="1" customFormat="1" ht="22.5" customHeight="1">
      <c r="B147" s="35"/>
      <c r="C147" s="216" t="s">
        <v>2225</v>
      </c>
      <c r="D147" s="216" t="s">
        <v>2126</v>
      </c>
      <c r="E147" s="217" t="s">
        <v>2786</v>
      </c>
      <c r="F147" s="218" t="s">
        <v>2787</v>
      </c>
      <c r="G147" s="219" t="s">
        <v>2253</v>
      </c>
      <c r="H147" s="220">
        <v>71</v>
      </c>
      <c r="I147" s="221"/>
      <c r="J147" s="222">
        <f>ROUND(I147*H147,2)</f>
        <v>0</v>
      </c>
      <c r="K147" s="218" t="s">
        <v>2086</v>
      </c>
      <c r="L147" s="223"/>
      <c r="M147" s="224" t="s">
        <v>1893</v>
      </c>
      <c r="N147" s="225" t="s">
        <v>1917</v>
      </c>
      <c r="O147" s="36"/>
      <c r="P147" s="197">
        <f>O147*H147</f>
        <v>0</v>
      </c>
      <c r="Q147" s="197">
        <v>0.58499999999999996</v>
      </c>
      <c r="R147" s="197">
        <f>Q147*H147</f>
        <v>41.534999999999997</v>
      </c>
      <c r="S147" s="197">
        <v>0</v>
      </c>
      <c r="T147" s="198">
        <f>S147*H147</f>
        <v>0</v>
      </c>
      <c r="AR147" s="18" t="s">
        <v>2119</v>
      </c>
      <c r="AT147" s="18" t="s">
        <v>2126</v>
      </c>
      <c r="AU147" s="18" t="s">
        <v>1955</v>
      </c>
      <c r="AY147" s="18" t="s">
        <v>2080</v>
      </c>
      <c r="BE147" s="199">
        <f>IF(N147="základní",J147,0)</f>
        <v>0</v>
      </c>
      <c r="BF147" s="199">
        <f>IF(N147="snížená",J147,0)</f>
        <v>0</v>
      </c>
      <c r="BG147" s="199">
        <f>IF(N147="zákl. přenesená",J147,0)</f>
        <v>0</v>
      </c>
      <c r="BH147" s="199">
        <f>IF(N147="sníž. přenesená",J147,0)</f>
        <v>0</v>
      </c>
      <c r="BI147" s="199">
        <f>IF(N147="nulová",J147,0)</f>
        <v>0</v>
      </c>
      <c r="BJ147" s="18" t="s">
        <v>1895</v>
      </c>
      <c r="BK147" s="199">
        <f>ROUND(I147*H147,2)</f>
        <v>0</v>
      </c>
      <c r="BL147" s="18" t="s">
        <v>2036</v>
      </c>
      <c r="BM147" s="18" t="s">
        <v>1408</v>
      </c>
    </row>
    <row r="148" spans="2:65" s="12" customFormat="1">
      <c r="B148" s="200"/>
      <c r="C148" s="201"/>
      <c r="D148" s="202" t="s">
        <v>2088</v>
      </c>
      <c r="E148" s="203" t="s">
        <v>1893</v>
      </c>
      <c r="F148" s="204" t="s">
        <v>1409</v>
      </c>
      <c r="G148" s="201"/>
      <c r="H148" s="205">
        <v>71</v>
      </c>
      <c r="I148" s="206"/>
      <c r="J148" s="201"/>
      <c r="K148" s="201"/>
      <c r="L148" s="207"/>
      <c r="M148" s="208"/>
      <c r="N148" s="209"/>
      <c r="O148" s="209"/>
      <c r="P148" s="209"/>
      <c r="Q148" s="209"/>
      <c r="R148" s="209"/>
      <c r="S148" s="209"/>
      <c r="T148" s="210"/>
      <c r="AT148" s="211" t="s">
        <v>2088</v>
      </c>
      <c r="AU148" s="211" t="s">
        <v>1955</v>
      </c>
      <c r="AV148" s="12" t="s">
        <v>1955</v>
      </c>
      <c r="AW148" s="12" t="s">
        <v>1911</v>
      </c>
      <c r="AX148" s="12" t="s">
        <v>1946</v>
      </c>
      <c r="AY148" s="211" t="s">
        <v>2080</v>
      </c>
    </row>
    <row r="149" spans="2:65" s="1" customFormat="1" ht="22.5" customHeight="1">
      <c r="B149" s="35"/>
      <c r="C149" s="216" t="s">
        <v>2229</v>
      </c>
      <c r="D149" s="216" t="s">
        <v>2126</v>
      </c>
      <c r="E149" s="217" t="s">
        <v>2789</v>
      </c>
      <c r="F149" s="218" t="s">
        <v>2790</v>
      </c>
      <c r="G149" s="219" t="s">
        <v>2253</v>
      </c>
      <c r="H149" s="220">
        <v>37</v>
      </c>
      <c r="I149" s="221"/>
      <c r="J149" s="222">
        <f>ROUND(I149*H149,2)</f>
        <v>0</v>
      </c>
      <c r="K149" s="218" t="s">
        <v>2086</v>
      </c>
      <c r="L149" s="223"/>
      <c r="M149" s="224" t="s">
        <v>1893</v>
      </c>
      <c r="N149" s="225" t="s">
        <v>1917</v>
      </c>
      <c r="O149" s="36"/>
      <c r="P149" s="197">
        <f>O149*H149</f>
        <v>0</v>
      </c>
      <c r="Q149" s="197">
        <v>3.9E-2</v>
      </c>
      <c r="R149" s="197">
        <f>Q149*H149</f>
        <v>1.4430000000000001</v>
      </c>
      <c r="S149" s="197">
        <v>0</v>
      </c>
      <c r="T149" s="198">
        <f>S149*H149</f>
        <v>0</v>
      </c>
      <c r="AR149" s="18" t="s">
        <v>2119</v>
      </c>
      <c r="AT149" s="18" t="s">
        <v>2126</v>
      </c>
      <c r="AU149" s="18" t="s">
        <v>1955</v>
      </c>
      <c r="AY149" s="18" t="s">
        <v>2080</v>
      </c>
      <c r="BE149" s="199">
        <f>IF(N149="základní",J149,0)</f>
        <v>0</v>
      </c>
      <c r="BF149" s="199">
        <f>IF(N149="snížená",J149,0)</f>
        <v>0</v>
      </c>
      <c r="BG149" s="199">
        <f>IF(N149="zákl. přenesená",J149,0)</f>
        <v>0</v>
      </c>
      <c r="BH149" s="199">
        <f>IF(N149="sníž. přenesená",J149,0)</f>
        <v>0</v>
      </c>
      <c r="BI149" s="199">
        <f>IF(N149="nulová",J149,0)</f>
        <v>0</v>
      </c>
      <c r="BJ149" s="18" t="s">
        <v>1895</v>
      </c>
      <c r="BK149" s="199">
        <f>ROUND(I149*H149,2)</f>
        <v>0</v>
      </c>
      <c r="BL149" s="18" t="s">
        <v>2036</v>
      </c>
      <c r="BM149" s="18" t="s">
        <v>1410</v>
      </c>
    </row>
    <row r="150" spans="2:65" s="12" customFormat="1">
      <c r="B150" s="200"/>
      <c r="C150" s="201"/>
      <c r="D150" s="202" t="s">
        <v>2088</v>
      </c>
      <c r="E150" s="203" t="s">
        <v>1893</v>
      </c>
      <c r="F150" s="204" t="s">
        <v>1411</v>
      </c>
      <c r="G150" s="201"/>
      <c r="H150" s="205">
        <v>37</v>
      </c>
      <c r="I150" s="206"/>
      <c r="J150" s="201"/>
      <c r="K150" s="201"/>
      <c r="L150" s="207"/>
      <c r="M150" s="208"/>
      <c r="N150" s="209"/>
      <c r="O150" s="209"/>
      <c r="P150" s="209"/>
      <c r="Q150" s="209"/>
      <c r="R150" s="209"/>
      <c r="S150" s="209"/>
      <c r="T150" s="210"/>
      <c r="AT150" s="211" t="s">
        <v>2088</v>
      </c>
      <c r="AU150" s="211" t="s">
        <v>1955</v>
      </c>
      <c r="AV150" s="12" t="s">
        <v>1955</v>
      </c>
      <c r="AW150" s="12" t="s">
        <v>1911</v>
      </c>
      <c r="AX150" s="12" t="s">
        <v>1946</v>
      </c>
      <c r="AY150" s="211" t="s">
        <v>2080</v>
      </c>
    </row>
    <row r="151" spans="2:65" s="1" customFormat="1" ht="22.5" customHeight="1">
      <c r="B151" s="35"/>
      <c r="C151" s="216" t="s">
        <v>2234</v>
      </c>
      <c r="D151" s="216" t="s">
        <v>2126</v>
      </c>
      <c r="E151" s="217" t="s">
        <v>2792</v>
      </c>
      <c r="F151" s="218" t="s">
        <v>2793</v>
      </c>
      <c r="G151" s="219" t="s">
        <v>2253</v>
      </c>
      <c r="H151" s="220">
        <v>20</v>
      </c>
      <c r="I151" s="221"/>
      <c r="J151" s="222">
        <f>ROUND(I151*H151,2)</f>
        <v>0</v>
      </c>
      <c r="K151" s="218" t="s">
        <v>2086</v>
      </c>
      <c r="L151" s="223"/>
      <c r="M151" s="224" t="s">
        <v>1893</v>
      </c>
      <c r="N151" s="225" t="s">
        <v>1917</v>
      </c>
      <c r="O151" s="36"/>
      <c r="P151" s="197">
        <f>O151*H151</f>
        <v>0</v>
      </c>
      <c r="Q151" s="197">
        <v>5.0999999999999997E-2</v>
      </c>
      <c r="R151" s="197">
        <f>Q151*H151</f>
        <v>1.02</v>
      </c>
      <c r="S151" s="197">
        <v>0</v>
      </c>
      <c r="T151" s="198">
        <f>S151*H151</f>
        <v>0</v>
      </c>
      <c r="AR151" s="18" t="s">
        <v>2119</v>
      </c>
      <c r="AT151" s="18" t="s">
        <v>2126</v>
      </c>
      <c r="AU151" s="18" t="s">
        <v>1955</v>
      </c>
      <c r="AY151" s="18" t="s">
        <v>2080</v>
      </c>
      <c r="BE151" s="199">
        <f>IF(N151="základní",J151,0)</f>
        <v>0</v>
      </c>
      <c r="BF151" s="199">
        <f>IF(N151="snížená",J151,0)</f>
        <v>0</v>
      </c>
      <c r="BG151" s="199">
        <f>IF(N151="zákl. přenesená",J151,0)</f>
        <v>0</v>
      </c>
      <c r="BH151" s="199">
        <f>IF(N151="sníž. přenesená",J151,0)</f>
        <v>0</v>
      </c>
      <c r="BI151" s="199">
        <f>IF(N151="nulová",J151,0)</f>
        <v>0</v>
      </c>
      <c r="BJ151" s="18" t="s">
        <v>1895</v>
      </c>
      <c r="BK151" s="199">
        <f>ROUND(I151*H151,2)</f>
        <v>0</v>
      </c>
      <c r="BL151" s="18" t="s">
        <v>2036</v>
      </c>
      <c r="BM151" s="18" t="s">
        <v>1412</v>
      </c>
    </row>
    <row r="152" spans="2:65" s="12" customFormat="1">
      <c r="B152" s="200"/>
      <c r="C152" s="201"/>
      <c r="D152" s="202" t="s">
        <v>2088</v>
      </c>
      <c r="E152" s="203" t="s">
        <v>1893</v>
      </c>
      <c r="F152" s="204" t="s">
        <v>1413</v>
      </c>
      <c r="G152" s="201"/>
      <c r="H152" s="205">
        <v>20</v>
      </c>
      <c r="I152" s="206"/>
      <c r="J152" s="201"/>
      <c r="K152" s="201"/>
      <c r="L152" s="207"/>
      <c r="M152" s="208"/>
      <c r="N152" s="209"/>
      <c r="O152" s="209"/>
      <c r="P152" s="209"/>
      <c r="Q152" s="209"/>
      <c r="R152" s="209"/>
      <c r="S152" s="209"/>
      <c r="T152" s="210"/>
      <c r="AT152" s="211" t="s">
        <v>2088</v>
      </c>
      <c r="AU152" s="211" t="s">
        <v>1955</v>
      </c>
      <c r="AV152" s="12" t="s">
        <v>1955</v>
      </c>
      <c r="AW152" s="12" t="s">
        <v>1911</v>
      </c>
      <c r="AX152" s="12" t="s">
        <v>1946</v>
      </c>
      <c r="AY152" s="211" t="s">
        <v>2080</v>
      </c>
    </row>
    <row r="153" spans="2:65" s="1" customFormat="1" ht="22.5" customHeight="1">
      <c r="B153" s="35"/>
      <c r="C153" s="216" t="s">
        <v>2239</v>
      </c>
      <c r="D153" s="216" t="s">
        <v>2126</v>
      </c>
      <c r="E153" s="217" t="s">
        <v>2795</v>
      </c>
      <c r="F153" s="218" t="s">
        <v>2796</v>
      </c>
      <c r="G153" s="219" t="s">
        <v>2253</v>
      </c>
      <c r="H153" s="220">
        <v>35</v>
      </c>
      <c r="I153" s="221"/>
      <c r="J153" s="222">
        <f>ROUND(I153*H153,2)</f>
        <v>0</v>
      </c>
      <c r="K153" s="218" t="s">
        <v>2086</v>
      </c>
      <c r="L153" s="223"/>
      <c r="M153" s="224" t="s">
        <v>1893</v>
      </c>
      <c r="N153" s="225" t="s">
        <v>1917</v>
      </c>
      <c r="O153" s="36"/>
      <c r="P153" s="197">
        <f>O153*H153</f>
        <v>0</v>
      </c>
      <c r="Q153" s="197">
        <v>6.4000000000000001E-2</v>
      </c>
      <c r="R153" s="197">
        <f>Q153*H153</f>
        <v>2.2400000000000002</v>
      </c>
      <c r="S153" s="197">
        <v>0</v>
      </c>
      <c r="T153" s="198">
        <f>S153*H153</f>
        <v>0</v>
      </c>
      <c r="AR153" s="18" t="s">
        <v>2119</v>
      </c>
      <c r="AT153" s="18" t="s">
        <v>2126</v>
      </c>
      <c r="AU153" s="18" t="s">
        <v>1955</v>
      </c>
      <c r="AY153" s="18" t="s">
        <v>2080</v>
      </c>
      <c r="BE153" s="199">
        <f>IF(N153="základní",J153,0)</f>
        <v>0</v>
      </c>
      <c r="BF153" s="199">
        <f>IF(N153="snížená",J153,0)</f>
        <v>0</v>
      </c>
      <c r="BG153" s="199">
        <f>IF(N153="zákl. přenesená",J153,0)</f>
        <v>0</v>
      </c>
      <c r="BH153" s="199">
        <f>IF(N153="sníž. přenesená",J153,0)</f>
        <v>0</v>
      </c>
      <c r="BI153" s="199">
        <f>IF(N153="nulová",J153,0)</f>
        <v>0</v>
      </c>
      <c r="BJ153" s="18" t="s">
        <v>1895</v>
      </c>
      <c r="BK153" s="199">
        <f>ROUND(I153*H153,2)</f>
        <v>0</v>
      </c>
      <c r="BL153" s="18" t="s">
        <v>2036</v>
      </c>
      <c r="BM153" s="18" t="s">
        <v>1414</v>
      </c>
    </row>
    <row r="154" spans="2:65" s="12" customFormat="1">
      <c r="B154" s="200"/>
      <c r="C154" s="201"/>
      <c r="D154" s="202" t="s">
        <v>2088</v>
      </c>
      <c r="E154" s="203" t="s">
        <v>1893</v>
      </c>
      <c r="F154" s="204" t="s">
        <v>1415</v>
      </c>
      <c r="G154" s="201"/>
      <c r="H154" s="205">
        <v>35</v>
      </c>
      <c r="I154" s="206"/>
      <c r="J154" s="201"/>
      <c r="K154" s="201"/>
      <c r="L154" s="207"/>
      <c r="M154" s="208"/>
      <c r="N154" s="209"/>
      <c r="O154" s="209"/>
      <c r="P154" s="209"/>
      <c r="Q154" s="209"/>
      <c r="R154" s="209"/>
      <c r="S154" s="209"/>
      <c r="T154" s="210"/>
      <c r="AT154" s="211" t="s">
        <v>2088</v>
      </c>
      <c r="AU154" s="211" t="s">
        <v>1955</v>
      </c>
      <c r="AV154" s="12" t="s">
        <v>1955</v>
      </c>
      <c r="AW154" s="12" t="s">
        <v>1911</v>
      </c>
      <c r="AX154" s="12" t="s">
        <v>1946</v>
      </c>
      <c r="AY154" s="211" t="s">
        <v>2080</v>
      </c>
    </row>
    <row r="155" spans="2:65" s="1" customFormat="1" ht="22.5" customHeight="1">
      <c r="B155" s="35"/>
      <c r="C155" s="188" t="s">
        <v>2244</v>
      </c>
      <c r="D155" s="188" t="s">
        <v>2082</v>
      </c>
      <c r="E155" s="189" t="s">
        <v>2798</v>
      </c>
      <c r="F155" s="190" t="s">
        <v>2799</v>
      </c>
      <c r="G155" s="191" t="s">
        <v>2253</v>
      </c>
      <c r="H155" s="192">
        <v>76</v>
      </c>
      <c r="I155" s="193"/>
      <c r="J155" s="194">
        <f>ROUND(I155*H155,2)</f>
        <v>0</v>
      </c>
      <c r="K155" s="190" t="s">
        <v>2086</v>
      </c>
      <c r="L155" s="55"/>
      <c r="M155" s="195" t="s">
        <v>1893</v>
      </c>
      <c r="N155" s="196" t="s">
        <v>1917</v>
      </c>
      <c r="O155" s="36"/>
      <c r="P155" s="197">
        <f>O155*H155</f>
        <v>0</v>
      </c>
      <c r="Q155" s="197">
        <v>7.0200000000000002E-3</v>
      </c>
      <c r="R155" s="197">
        <f>Q155*H155</f>
        <v>0.53351999999999999</v>
      </c>
      <c r="S155" s="197">
        <v>0</v>
      </c>
      <c r="T155" s="198">
        <f>S155*H155</f>
        <v>0</v>
      </c>
      <c r="AR155" s="18" t="s">
        <v>2036</v>
      </c>
      <c r="AT155" s="18" t="s">
        <v>2082</v>
      </c>
      <c r="AU155" s="18" t="s">
        <v>1955</v>
      </c>
      <c r="AY155" s="18" t="s">
        <v>2080</v>
      </c>
      <c r="BE155" s="199">
        <f>IF(N155="základní",J155,0)</f>
        <v>0</v>
      </c>
      <c r="BF155" s="199">
        <f>IF(N155="snížená",J155,0)</f>
        <v>0</v>
      </c>
      <c r="BG155" s="199">
        <f>IF(N155="zákl. přenesená",J155,0)</f>
        <v>0</v>
      </c>
      <c r="BH155" s="199">
        <f>IF(N155="sníž. přenesená",J155,0)</f>
        <v>0</v>
      </c>
      <c r="BI155" s="199">
        <f>IF(N155="nulová",J155,0)</f>
        <v>0</v>
      </c>
      <c r="BJ155" s="18" t="s">
        <v>1895</v>
      </c>
      <c r="BK155" s="199">
        <f>ROUND(I155*H155,2)</f>
        <v>0</v>
      </c>
      <c r="BL155" s="18" t="s">
        <v>2036</v>
      </c>
      <c r="BM155" s="18" t="s">
        <v>1416</v>
      </c>
    </row>
    <row r="156" spans="2:65" s="1" customFormat="1" ht="22.5" customHeight="1">
      <c r="B156" s="35"/>
      <c r="C156" s="216" t="s">
        <v>2250</v>
      </c>
      <c r="D156" s="216" t="s">
        <v>2126</v>
      </c>
      <c r="E156" s="217" t="s">
        <v>2801</v>
      </c>
      <c r="F156" s="218" t="s">
        <v>2802</v>
      </c>
      <c r="G156" s="219" t="s">
        <v>2253</v>
      </c>
      <c r="H156" s="220">
        <v>76</v>
      </c>
      <c r="I156" s="221"/>
      <c r="J156" s="222">
        <f>ROUND(I156*H156,2)</f>
        <v>0</v>
      </c>
      <c r="K156" s="218" t="s">
        <v>2086</v>
      </c>
      <c r="L156" s="223"/>
      <c r="M156" s="224" t="s">
        <v>1893</v>
      </c>
      <c r="N156" s="225" t="s">
        <v>1917</v>
      </c>
      <c r="O156" s="36"/>
      <c r="P156" s="197">
        <f>O156*H156</f>
        <v>0</v>
      </c>
      <c r="Q156" s="197">
        <v>4.5999999999999999E-2</v>
      </c>
      <c r="R156" s="197">
        <f>Q156*H156</f>
        <v>3.496</v>
      </c>
      <c r="S156" s="197">
        <v>0</v>
      </c>
      <c r="T156" s="198">
        <f>S156*H156</f>
        <v>0</v>
      </c>
      <c r="AR156" s="18" t="s">
        <v>2119</v>
      </c>
      <c r="AT156" s="18" t="s">
        <v>2126</v>
      </c>
      <c r="AU156" s="18" t="s">
        <v>1955</v>
      </c>
      <c r="AY156" s="18" t="s">
        <v>2080</v>
      </c>
      <c r="BE156" s="199">
        <f>IF(N156="základní",J156,0)</f>
        <v>0</v>
      </c>
      <c r="BF156" s="199">
        <f>IF(N156="snížená",J156,0)</f>
        <v>0</v>
      </c>
      <c r="BG156" s="199">
        <f>IF(N156="zákl. přenesená",J156,0)</f>
        <v>0</v>
      </c>
      <c r="BH156" s="199">
        <f>IF(N156="sníž. přenesená",J156,0)</f>
        <v>0</v>
      </c>
      <c r="BI156" s="199">
        <f>IF(N156="nulová",J156,0)</f>
        <v>0</v>
      </c>
      <c r="BJ156" s="18" t="s">
        <v>1895</v>
      </c>
      <c r="BK156" s="199">
        <f>ROUND(I156*H156,2)</f>
        <v>0</v>
      </c>
      <c r="BL156" s="18" t="s">
        <v>2036</v>
      </c>
      <c r="BM156" s="18" t="s">
        <v>1417</v>
      </c>
    </row>
    <row r="157" spans="2:65" s="11" customFormat="1" ht="29.85" customHeight="1">
      <c r="B157" s="171"/>
      <c r="C157" s="172"/>
      <c r="D157" s="173" t="s">
        <v>1945</v>
      </c>
      <c r="E157" s="248" t="s">
        <v>2125</v>
      </c>
      <c r="F157" s="248" t="s">
        <v>2280</v>
      </c>
      <c r="G157" s="172"/>
      <c r="H157" s="172"/>
      <c r="I157" s="175"/>
      <c r="J157" s="249">
        <f>BK157</f>
        <v>0</v>
      </c>
      <c r="K157" s="172"/>
      <c r="L157" s="177"/>
      <c r="M157" s="178"/>
      <c r="N157" s="179"/>
      <c r="O157" s="179"/>
      <c r="P157" s="180">
        <f>P158</f>
        <v>0</v>
      </c>
      <c r="Q157" s="179"/>
      <c r="R157" s="180">
        <f>R158</f>
        <v>0</v>
      </c>
      <c r="S157" s="179"/>
      <c r="T157" s="181">
        <f>T158</f>
        <v>0</v>
      </c>
      <c r="AR157" s="182" t="s">
        <v>1895</v>
      </c>
      <c r="AT157" s="183" t="s">
        <v>1945</v>
      </c>
      <c r="AU157" s="183" t="s">
        <v>1895</v>
      </c>
      <c r="AY157" s="182" t="s">
        <v>2080</v>
      </c>
      <c r="BK157" s="184">
        <f>BK158</f>
        <v>0</v>
      </c>
    </row>
    <row r="158" spans="2:65" s="11" customFormat="1" ht="14.85" customHeight="1">
      <c r="B158" s="171"/>
      <c r="C158" s="172"/>
      <c r="D158" s="185" t="s">
        <v>1945</v>
      </c>
      <c r="E158" s="186" t="s">
        <v>2329</v>
      </c>
      <c r="F158" s="186" t="s">
        <v>2330</v>
      </c>
      <c r="G158" s="172"/>
      <c r="H158" s="172"/>
      <c r="I158" s="175"/>
      <c r="J158" s="187">
        <f>BK158</f>
        <v>0</v>
      </c>
      <c r="K158" s="172"/>
      <c r="L158" s="177"/>
      <c r="M158" s="178"/>
      <c r="N158" s="179"/>
      <c r="O158" s="179"/>
      <c r="P158" s="180">
        <f>P159</f>
        <v>0</v>
      </c>
      <c r="Q158" s="179"/>
      <c r="R158" s="180">
        <f>R159</f>
        <v>0</v>
      </c>
      <c r="S158" s="179"/>
      <c r="T158" s="181">
        <f>T159</f>
        <v>0</v>
      </c>
      <c r="AR158" s="182" t="s">
        <v>1895</v>
      </c>
      <c r="AT158" s="183" t="s">
        <v>1945</v>
      </c>
      <c r="AU158" s="183" t="s">
        <v>1955</v>
      </c>
      <c r="AY158" s="182" t="s">
        <v>2080</v>
      </c>
      <c r="BK158" s="184">
        <f>BK159</f>
        <v>0</v>
      </c>
    </row>
    <row r="159" spans="2:65" s="1" customFormat="1" ht="22.5" customHeight="1">
      <c r="B159" s="35"/>
      <c r="C159" s="188" t="s">
        <v>2256</v>
      </c>
      <c r="D159" s="188" t="s">
        <v>2082</v>
      </c>
      <c r="E159" s="189" t="s">
        <v>2710</v>
      </c>
      <c r="F159" s="190" t="s">
        <v>2711</v>
      </c>
      <c r="G159" s="191" t="s">
        <v>2115</v>
      </c>
      <c r="H159" s="192">
        <v>3087.4110000000001</v>
      </c>
      <c r="I159" s="193"/>
      <c r="J159" s="194">
        <f>ROUND(I159*H159,2)</f>
        <v>0</v>
      </c>
      <c r="K159" s="190" t="s">
        <v>2086</v>
      </c>
      <c r="L159" s="55"/>
      <c r="M159" s="195" t="s">
        <v>1893</v>
      </c>
      <c r="N159" s="226" t="s">
        <v>1917</v>
      </c>
      <c r="O159" s="227"/>
      <c r="P159" s="228">
        <f>O159*H159</f>
        <v>0</v>
      </c>
      <c r="Q159" s="228">
        <v>0</v>
      </c>
      <c r="R159" s="228">
        <f>Q159*H159</f>
        <v>0</v>
      </c>
      <c r="S159" s="228">
        <v>0</v>
      </c>
      <c r="T159" s="229">
        <f>S159*H159</f>
        <v>0</v>
      </c>
      <c r="AR159" s="18" t="s">
        <v>2036</v>
      </c>
      <c r="AT159" s="18" t="s">
        <v>2082</v>
      </c>
      <c r="AU159" s="18" t="s">
        <v>2033</v>
      </c>
      <c r="AY159" s="18" t="s">
        <v>2080</v>
      </c>
      <c r="BE159" s="199">
        <f>IF(N159="základní",J159,0)</f>
        <v>0</v>
      </c>
      <c r="BF159" s="199">
        <f>IF(N159="snížená",J159,0)</f>
        <v>0</v>
      </c>
      <c r="BG159" s="199">
        <f>IF(N159="zákl. přenesená",J159,0)</f>
        <v>0</v>
      </c>
      <c r="BH159" s="199">
        <f>IF(N159="sníž. přenesená",J159,0)</f>
        <v>0</v>
      </c>
      <c r="BI159" s="199">
        <f>IF(N159="nulová",J159,0)</f>
        <v>0</v>
      </c>
      <c r="BJ159" s="18" t="s">
        <v>1895</v>
      </c>
      <c r="BK159" s="199">
        <f>ROUND(I159*H159,2)</f>
        <v>0</v>
      </c>
      <c r="BL159" s="18" t="s">
        <v>2036</v>
      </c>
      <c r="BM159" s="18" t="s">
        <v>2712</v>
      </c>
    </row>
    <row r="160" spans="2:65" s="1" customFormat="1" ht="6.95" customHeight="1">
      <c r="B160" s="50"/>
      <c r="C160" s="51"/>
      <c r="D160" s="51"/>
      <c r="E160" s="51"/>
      <c r="F160" s="51"/>
      <c r="G160" s="51"/>
      <c r="H160" s="51"/>
      <c r="I160" s="135"/>
      <c r="J160" s="51"/>
      <c r="K160" s="51"/>
      <c r="L160" s="55"/>
    </row>
  </sheetData>
  <sheetProtection sheet="1" objects="1" scenarios="1" formatColumns="0" formatRows="0" sort="0" autoFilter="0"/>
  <autoFilter ref="C82:K82"/>
  <mergeCells count="9">
    <mergeCell ref="E73:H73"/>
    <mergeCell ref="E75:H75"/>
    <mergeCell ref="G1:H1"/>
    <mergeCell ref="L2:V2"/>
    <mergeCell ref="E7:H7"/>
    <mergeCell ref="E9:H9"/>
    <mergeCell ref="E24:H24"/>
    <mergeCell ref="E45:H45"/>
    <mergeCell ref="E47:H47"/>
  </mergeCells>
  <phoneticPr fontId="51" type="noConversion"/>
  <hyperlinks>
    <hyperlink ref="F1:G1" location="C2" tooltip="Krycí list soupisu" display="1) Krycí list soupisu"/>
    <hyperlink ref="G1:H1" location="C54" tooltip="Rekapitulace" display="2) Rekapitulace"/>
    <hyperlink ref="J1" location="C82" tooltip="Soupis prací" display="3) Soupis prací"/>
    <hyperlink ref="L1:V1" location="'Rekapitulace stavby'!C2" tooltip="Rekapitulace stavby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61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3" customWidth="1"/>
    <col min="10" max="10" width="23.5" customWidth="1"/>
    <col min="11" max="11" width="15.5" customWidth="1"/>
    <col min="13" max="18" width="9.33203125" hidden="1" customWidth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 customWidth="1"/>
  </cols>
  <sheetData>
    <row r="1" spans="1:70" ht="21.75" customHeight="1">
      <c r="A1" s="16"/>
      <c r="B1" s="276"/>
      <c r="C1" s="276"/>
      <c r="D1" s="275" t="s">
        <v>1874</v>
      </c>
      <c r="E1" s="276"/>
      <c r="F1" s="277" t="s">
        <v>643</v>
      </c>
      <c r="G1" s="405" t="s">
        <v>644</v>
      </c>
      <c r="H1" s="405"/>
      <c r="I1" s="282"/>
      <c r="J1" s="277" t="s">
        <v>645</v>
      </c>
      <c r="K1" s="275" t="s">
        <v>2046</v>
      </c>
      <c r="L1" s="277" t="s">
        <v>646</v>
      </c>
      <c r="M1" s="277"/>
      <c r="N1" s="277"/>
      <c r="O1" s="277"/>
      <c r="P1" s="277"/>
      <c r="Q1" s="277"/>
      <c r="R1" s="277"/>
      <c r="S1" s="277"/>
      <c r="T1" s="277"/>
      <c r="U1" s="273"/>
      <c r="V1" s="273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1:70" ht="36.950000000000003" customHeight="1"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AT2" s="18" t="s">
        <v>1988</v>
      </c>
    </row>
    <row r="3" spans="1:70" ht="6.95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1955</v>
      </c>
    </row>
    <row r="4" spans="1:70" ht="36.950000000000003" customHeight="1">
      <c r="B4" s="22"/>
      <c r="C4" s="23"/>
      <c r="D4" s="24" t="s">
        <v>2047</v>
      </c>
      <c r="E4" s="23"/>
      <c r="F4" s="23"/>
      <c r="G4" s="23"/>
      <c r="H4" s="23"/>
      <c r="I4" s="115"/>
      <c r="J4" s="23"/>
      <c r="K4" s="25"/>
      <c r="M4" s="26" t="s">
        <v>1883</v>
      </c>
      <c r="AT4" s="18" t="s">
        <v>1877</v>
      </c>
    </row>
    <row r="5" spans="1:70" ht="6.95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1:70" ht="15">
      <c r="B6" s="22"/>
      <c r="C6" s="23"/>
      <c r="D6" s="31" t="s">
        <v>1889</v>
      </c>
      <c r="E6" s="23"/>
      <c r="F6" s="23"/>
      <c r="G6" s="23"/>
      <c r="H6" s="23"/>
      <c r="I6" s="115"/>
      <c r="J6" s="23"/>
      <c r="K6" s="25"/>
    </row>
    <row r="7" spans="1:70" ht="22.5" customHeight="1">
      <c r="B7" s="22"/>
      <c r="C7" s="23"/>
      <c r="D7" s="23"/>
      <c r="E7" s="406" t="str">
        <f ca="1">'Rekapitulace stavby'!K6</f>
        <v>Jezero Most-napojení na komunikace a IS - část I</v>
      </c>
      <c r="F7" s="397"/>
      <c r="G7" s="397"/>
      <c r="H7" s="397"/>
      <c r="I7" s="115"/>
      <c r="J7" s="23"/>
      <c r="K7" s="25"/>
    </row>
    <row r="8" spans="1:70" ht="15">
      <c r="B8" s="22"/>
      <c r="C8" s="23"/>
      <c r="D8" s="31" t="s">
        <v>2048</v>
      </c>
      <c r="E8" s="23"/>
      <c r="F8" s="23"/>
      <c r="G8" s="23"/>
      <c r="H8" s="23"/>
      <c r="I8" s="115"/>
      <c r="J8" s="23"/>
      <c r="K8" s="25"/>
    </row>
    <row r="9" spans="1:70" s="1" customFormat="1" ht="22.5" customHeight="1">
      <c r="B9" s="35"/>
      <c r="C9" s="36"/>
      <c r="D9" s="36"/>
      <c r="E9" s="406" t="s">
        <v>1353</v>
      </c>
      <c r="F9" s="386"/>
      <c r="G9" s="386"/>
      <c r="H9" s="386"/>
      <c r="I9" s="116"/>
      <c r="J9" s="36"/>
      <c r="K9" s="39"/>
    </row>
    <row r="10" spans="1:70" s="1" customFormat="1" ht="15">
      <c r="B10" s="35"/>
      <c r="C10" s="36"/>
      <c r="D10" s="31" t="s">
        <v>2917</v>
      </c>
      <c r="E10" s="36"/>
      <c r="F10" s="36"/>
      <c r="G10" s="36"/>
      <c r="H10" s="36"/>
      <c r="I10" s="116"/>
      <c r="J10" s="36"/>
      <c r="K10" s="39"/>
    </row>
    <row r="11" spans="1:70" s="1" customFormat="1" ht="36.950000000000003" customHeight="1">
      <c r="B11" s="35"/>
      <c r="C11" s="36"/>
      <c r="D11" s="36"/>
      <c r="E11" s="407" t="s">
        <v>1418</v>
      </c>
      <c r="F11" s="386"/>
      <c r="G11" s="386"/>
      <c r="H11" s="386"/>
      <c r="I11" s="116"/>
      <c r="J11" s="36"/>
      <c r="K11" s="39"/>
    </row>
    <row r="12" spans="1:70" s="1" customFormat="1">
      <c r="B12" s="35"/>
      <c r="C12" s="36"/>
      <c r="D12" s="36"/>
      <c r="E12" s="36"/>
      <c r="F12" s="36"/>
      <c r="G12" s="36"/>
      <c r="H12" s="36"/>
      <c r="I12" s="116"/>
      <c r="J12" s="36"/>
      <c r="K12" s="39"/>
    </row>
    <row r="13" spans="1:70" s="1" customFormat="1" ht="14.45" customHeight="1">
      <c r="B13" s="35"/>
      <c r="C13" s="36"/>
      <c r="D13" s="31" t="s">
        <v>1892</v>
      </c>
      <c r="E13" s="36"/>
      <c r="F13" s="29" t="s">
        <v>1982</v>
      </c>
      <c r="G13" s="36"/>
      <c r="H13" s="36"/>
      <c r="I13" s="117" t="s">
        <v>1894</v>
      </c>
      <c r="J13" s="29" t="s">
        <v>1893</v>
      </c>
      <c r="K13" s="39"/>
    </row>
    <row r="14" spans="1:70" s="1" customFormat="1" ht="14.45" customHeight="1">
      <c r="B14" s="35"/>
      <c r="C14" s="36"/>
      <c r="D14" s="31" t="s">
        <v>1896</v>
      </c>
      <c r="E14" s="36"/>
      <c r="F14" s="29" t="s">
        <v>1897</v>
      </c>
      <c r="G14" s="36"/>
      <c r="H14" s="36"/>
      <c r="I14" s="117" t="s">
        <v>1898</v>
      </c>
      <c r="J14" s="118" t="str">
        <f ca="1">'Rekapitulace stavby'!AN8</f>
        <v>28. 11. 2016</v>
      </c>
      <c r="K14" s="39"/>
    </row>
    <row r="15" spans="1:70" s="1" customFormat="1" ht="10.9" customHeight="1">
      <c r="B15" s="35"/>
      <c r="C15" s="36"/>
      <c r="D15" s="36"/>
      <c r="E15" s="36"/>
      <c r="F15" s="36"/>
      <c r="G15" s="36"/>
      <c r="H15" s="36"/>
      <c r="I15" s="116"/>
      <c r="J15" s="36"/>
      <c r="K15" s="39"/>
    </row>
    <row r="16" spans="1:70" s="1" customFormat="1" ht="14.45" customHeight="1">
      <c r="B16" s="35"/>
      <c r="C16" s="36"/>
      <c r="D16" s="31" t="s">
        <v>1901</v>
      </c>
      <c r="E16" s="36"/>
      <c r="F16" s="36"/>
      <c r="G16" s="36"/>
      <c r="H16" s="36"/>
      <c r="I16" s="117" t="s">
        <v>1902</v>
      </c>
      <c r="J16" s="29" t="s">
        <v>1893</v>
      </c>
      <c r="K16" s="39"/>
    </row>
    <row r="17" spans="2:11" s="1" customFormat="1" ht="18" customHeight="1">
      <c r="B17" s="35"/>
      <c r="C17" s="36"/>
      <c r="D17" s="36"/>
      <c r="E17" s="29" t="s">
        <v>1903</v>
      </c>
      <c r="F17" s="36"/>
      <c r="G17" s="36"/>
      <c r="H17" s="36"/>
      <c r="I17" s="117" t="s">
        <v>1904</v>
      </c>
      <c r="J17" s="29" t="s">
        <v>1893</v>
      </c>
      <c r="K17" s="39"/>
    </row>
    <row r="18" spans="2:11" s="1" customFormat="1" ht="6.95" customHeight="1">
      <c r="B18" s="35"/>
      <c r="C18" s="36"/>
      <c r="D18" s="36"/>
      <c r="E18" s="36"/>
      <c r="F18" s="36"/>
      <c r="G18" s="36"/>
      <c r="H18" s="36"/>
      <c r="I18" s="116"/>
      <c r="J18" s="36"/>
      <c r="K18" s="39"/>
    </row>
    <row r="19" spans="2:11" s="1" customFormat="1" ht="14.45" customHeight="1">
      <c r="B19" s="35"/>
      <c r="C19" s="36"/>
      <c r="D19" s="31" t="s">
        <v>1905</v>
      </c>
      <c r="E19" s="36"/>
      <c r="F19" s="36"/>
      <c r="G19" s="36"/>
      <c r="H19" s="36"/>
      <c r="I19" s="117" t="s">
        <v>1902</v>
      </c>
      <c r="J19" s="29" t="str">
        <f ca="1">IF('Rekapitulace stavby'!AN13="Vyplň údaj","",IF('Rekapitulace stavby'!AN13="","",'Rekapitulace stavby'!AN13))</f>
        <v/>
      </c>
      <c r="K19" s="39"/>
    </row>
    <row r="20" spans="2:11" s="1" customFormat="1" ht="18" customHeight="1">
      <c r="B20" s="35"/>
      <c r="C20" s="36"/>
      <c r="D20" s="36"/>
      <c r="E20" s="29" t="str">
        <f ca="1">IF('Rekapitulace stavby'!E14="Vyplň údaj","",IF('Rekapitulace stavby'!E14="","",'Rekapitulace stavby'!E14))</f>
        <v/>
      </c>
      <c r="F20" s="36"/>
      <c r="G20" s="36"/>
      <c r="H20" s="36"/>
      <c r="I20" s="117" t="s">
        <v>1904</v>
      </c>
      <c r="J20" s="29" t="str">
        <f ca="1">IF('Rekapitulace stavby'!AN14="Vyplň údaj","",IF('Rekapitulace stavby'!AN14="","",'Rekapitulace stavby'!AN14))</f>
        <v/>
      </c>
      <c r="K20" s="39"/>
    </row>
    <row r="21" spans="2:11" s="1" customFormat="1" ht="6.95" customHeight="1">
      <c r="B21" s="35"/>
      <c r="C21" s="36"/>
      <c r="D21" s="36"/>
      <c r="E21" s="36"/>
      <c r="F21" s="36"/>
      <c r="G21" s="36"/>
      <c r="H21" s="36"/>
      <c r="I21" s="116"/>
      <c r="J21" s="36"/>
      <c r="K21" s="39"/>
    </row>
    <row r="22" spans="2:11" s="1" customFormat="1" ht="14.45" customHeight="1">
      <c r="B22" s="35"/>
      <c r="C22" s="36"/>
      <c r="D22" s="31" t="s">
        <v>1907</v>
      </c>
      <c r="E22" s="36"/>
      <c r="F22" s="36"/>
      <c r="G22" s="36"/>
      <c r="H22" s="36"/>
      <c r="I22" s="117" t="s">
        <v>1902</v>
      </c>
      <c r="J22" s="29" t="s">
        <v>1893</v>
      </c>
      <c r="K22" s="39"/>
    </row>
    <row r="23" spans="2:11" s="1" customFormat="1" ht="18" customHeight="1">
      <c r="B23" s="35"/>
      <c r="C23" s="36"/>
      <c r="D23" s="36"/>
      <c r="E23" s="29" t="s">
        <v>1908</v>
      </c>
      <c r="F23" s="36"/>
      <c r="G23" s="36"/>
      <c r="H23" s="36"/>
      <c r="I23" s="117" t="s">
        <v>1904</v>
      </c>
      <c r="J23" s="29" t="s">
        <v>1893</v>
      </c>
      <c r="K23" s="39"/>
    </row>
    <row r="24" spans="2:11" s="1" customFormat="1" ht="6.95" customHeight="1">
      <c r="B24" s="35"/>
      <c r="C24" s="36"/>
      <c r="D24" s="36"/>
      <c r="E24" s="36"/>
      <c r="F24" s="36"/>
      <c r="G24" s="36"/>
      <c r="H24" s="36"/>
      <c r="I24" s="116"/>
      <c r="J24" s="36"/>
      <c r="K24" s="39"/>
    </row>
    <row r="25" spans="2:11" s="1" customFormat="1" ht="14.45" customHeight="1">
      <c r="B25" s="35"/>
      <c r="C25" s="36"/>
      <c r="D25" s="31" t="s">
        <v>1909</v>
      </c>
      <c r="E25" s="36"/>
      <c r="F25" s="36"/>
      <c r="G25" s="36"/>
      <c r="H25" s="36"/>
      <c r="I25" s="116"/>
      <c r="J25" s="36"/>
      <c r="K25" s="39"/>
    </row>
    <row r="26" spans="2:11" s="7" customFormat="1" ht="22.5" customHeight="1">
      <c r="B26" s="120"/>
      <c r="C26" s="121"/>
      <c r="D26" s="121"/>
      <c r="E26" s="400" t="s">
        <v>1893</v>
      </c>
      <c r="F26" s="408"/>
      <c r="G26" s="408"/>
      <c r="H26" s="408"/>
      <c r="I26" s="122"/>
      <c r="J26" s="121"/>
      <c r="K26" s="123"/>
    </row>
    <row r="27" spans="2:11" s="1" customFormat="1" ht="6.95" customHeight="1">
      <c r="B27" s="35"/>
      <c r="C27" s="36"/>
      <c r="D27" s="36"/>
      <c r="E27" s="36"/>
      <c r="F27" s="36"/>
      <c r="G27" s="36"/>
      <c r="H27" s="36"/>
      <c r="I27" s="116"/>
      <c r="J27" s="36"/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24"/>
      <c r="J28" s="79"/>
      <c r="K28" s="125"/>
    </row>
    <row r="29" spans="2:11" s="1" customFormat="1" ht="25.35" customHeight="1">
      <c r="B29" s="35"/>
      <c r="C29" s="36"/>
      <c r="D29" s="126" t="s">
        <v>1912</v>
      </c>
      <c r="E29" s="36"/>
      <c r="F29" s="36"/>
      <c r="G29" s="36"/>
      <c r="H29" s="36"/>
      <c r="I29" s="116"/>
      <c r="J29" s="127">
        <f>ROUNDUP(J94,2)</f>
        <v>0</v>
      </c>
      <c r="K29" s="39"/>
    </row>
    <row r="30" spans="2:11" s="1" customFormat="1" ht="6.95" customHeight="1">
      <c r="B30" s="35"/>
      <c r="C30" s="36"/>
      <c r="D30" s="79"/>
      <c r="E30" s="79"/>
      <c r="F30" s="79"/>
      <c r="G30" s="79"/>
      <c r="H30" s="79"/>
      <c r="I30" s="124"/>
      <c r="J30" s="79"/>
      <c r="K30" s="125"/>
    </row>
    <row r="31" spans="2:11" s="1" customFormat="1" ht="14.45" customHeight="1">
      <c r="B31" s="35"/>
      <c r="C31" s="36"/>
      <c r="D31" s="36"/>
      <c r="E31" s="36"/>
      <c r="F31" s="40" t="s">
        <v>1914</v>
      </c>
      <c r="G31" s="36"/>
      <c r="H31" s="36"/>
      <c r="I31" s="128" t="s">
        <v>1913</v>
      </c>
      <c r="J31" s="40" t="s">
        <v>1915</v>
      </c>
      <c r="K31" s="39"/>
    </row>
    <row r="32" spans="2:11" s="1" customFormat="1" ht="14.45" customHeight="1">
      <c r="B32" s="35"/>
      <c r="C32" s="36"/>
      <c r="D32" s="43" t="s">
        <v>1916</v>
      </c>
      <c r="E32" s="43" t="s">
        <v>1917</v>
      </c>
      <c r="F32" s="129">
        <f>ROUNDUP(SUM(BE94:BE260), 2)</f>
        <v>0</v>
      </c>
      <c r="G32" s="36"/>
      <c r="H32" s="36"/>
      <c r="I32" s="130">
        <v>0.21</v>
      </c>
      <c r="J32" s="129">
        <f>ROUNDUP(ROUNDUP((SUM(BE94:BE260)), 2)*I32, 1)</f>
        <v>0</v>
      </c>
      <c r="K32" s="39"/>
    </row>
    <row r="33" spans="2:11" s="1" customFormat="1" ht="14.45" customHeight="1">
      <c r="B33" s="35"/>
      <c r="C33" s="36"/>
      <c r="D33" s="36"/>
      <c r="E33" s="43" t="s">
        <v>1918</v>
      </c>
      <c r="F33" s="129">
        <f>ROUNDUP(SUM(BF94:BF260), 2)</f>
        <v>0</v>
      </c>
      <c r="G33" s="36"/>
      <c r="H33" s="36"/>
      <c r="I33" s="130">
        <v>0.15</v>
      </c>
      <c r="J33" s="129">
        <f>ROUNDUP(ROUNDUP((SUM(BF94:BF260)), 2)*I33, 1)</f>
        <v>0</v>
      </c>
      <c r="K33" s="39"/>
    </row>
    <row r="34" spans="2:11" s="1" customFormat="1" ht="14.45" hidden="1" customHeight="1">
      <c r="B34" s="35"/>
      <c r="C34" s="36"/>
      <c r="D34" s="36"/>
      <c r="E34" s="43" t="s">
        <v>1919</v>
      </c>
      <c r="F34" s="129">
        <f>ROUNDUP(SUM(BG94:BG260), 2)</f>
        <v>0</v>
      </c>
      <c r="G34" s="36"/>
      <c r="H34" s="36"/>
      <c r="I34" s="130">
        <v>0.21</v>
      </c>
      <c r="J34" s="129">
        <v>0</v>
      </c>
      <c r="K34" s="39"/>
    </row>
    <row r="35" spans="2:11" s="1" customFormat="1" ht="14.45" hidden="1" customHeight="1">
      <c r="B35" s="35"/>
      <c r="C35" s="36"/>
      <c r="D35" s="36"/>
      <c r="E35" s="43" t="s">
        <v>1920</v>
      </c>
      <c r="F35" s="129">
        <f>ROUNDUP(SUM(BH94:BH260), 2)</f>
        <v>0</v>
      </c>
      <c r="G35" s="36"/>
      <c r="H35" s="36"/>
      <c r="I35" s="130">
        <v>0.15</v>
      </c>
      <c r="J35" s="129">
        <v>0</v>
      </c>
      <c r="K35" s="39"/>
    </row>
    <row r="36" spans="2:11" s="1" customFormat="1" ht="14.45" hidden="1" customHeight="1">
      <c r="B36" s="35"/>
      <c r="C36" s="36"/>
      <c r="D36" s="36"/>
      <c r="E36" s="43" t="s">
        <v>1921</v>
      </c>
      <c r="F36" s="129">
        <f>ROUNDUP(SUM(BI94:BI260), 2)</f>
        <v>0</v>
      </c>
      <c r="G36" s="36"/>
      <c r="H36" s="36"/>
      <c r="I36" s="130">
        <v>0</v>
      </c>
      <c r="J36" s="129">
        <v>0</v>
      </c>
      <c r="K36" s="39"/>
    </row>
    <row r="37" spans="2:11" s="1" customFormat="1" ht="6.95" customHeight="1">
      <c r="B37" s="35"/>
      <c r="C37" s="36"/>
      <c r="D37" s="36"/>
      <c r="E37" s="36"/>
      <c r="F37" s="36"/>
      <c r="G37" s="36"/>
      <c r="H37" s="36"/>
      <c r="I37" s="116"/>
      <c r="J37" s="36"/>
      <c r="K37" s="39"/>
    </row>
    <row r="38" spans="2:11" s="1" customFormat="1" ht="25.35" customHeight="1">
      <c r="B38" s="35"/>
      <c r="C38" s="45"/>
      <c r="D38" s="46" t="s">
        <v>1922</v>
      </c>
      <c r="E38" s="47"/>
      <c r="F38" s="47"/>
      <c r="G38" s="131" t="s">
        <v>1923</v>
      </c>
      <c r="H38" s="48" t="s">
        <v>1924</v>
      </c>
      <c r="I38" s="132"/>
      <c r="J38" s="133">
        <f>SUM(J29:J36)</f>
        <v>0</v>
      </c>
      <c r="K38" s="134"/>
    </row>
    <row r="39" spans="2:11" s="1" customFormat="1" ht="14.45" customHeight="1">
      <c r="B39" s="50"/>
      <c r="C39" s="51"/>
      <c r="D39" s="51"/>
      <c r="E39" s="51"/>
      <c r="F39" s="51"/>
      <c r="G39" s="51"/>
      <c r="H39" s="51"/>
      <c r="I39" s="135"/>
      <c r="J39" s="51"/>
      <c r="K39" s="52"/>
    </row>
    <row r="43" spans="2:11" s="1" customFormat="1" ht="6.95" customHeight="1">
      <c r="B43" s="136"/>
      <c r="C43" s="137"/>
      <c r="D43" s="137"/>
      <c r="E43" s="137"/>
      <c r="F43" s="137"/>
      <c r="G43" s="137"/>
      <c r="H43" s="137"/>
      <c r="I43" s="138"/>
      <c r="J43" s="137"/>
      <c r="K43" s="139"/>
    </row>
    <row r="44" spans="2:11" s="1" customFormat="1" ht="36.950000000000003" customHeight="1">
      <c r="B44" s="35"/>
      <c r="C44" s="24" t="s">
        <v>2052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6.95" customHeight="1">
      <c r="B45" s="35"/>
      <c r="C45" s="36"/>
      <c r="D45" s="36"/>
      <c r="E45" s="36"/>
      <c r="F45" s="36"/>
      <c r="G45" s="36"/>
      <c r="H45" s="36"/>
      <c r="I45" s="116"/>
      <c r="J45" s="36"/>
      <c r="K45" s="39"/>
    </row>
    <row r="46" spans="2:11" s="1" customFormat="1" ht="14.45" customHeight="1">
      <c r="B46" s="35"/>
      <c r="C46" s="31" t="s">
        <v>1889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2.5" customHeight="1">
      <c r="B47" s="35"/>
      <c r="C47" s="36"/>
      <c r="D47" s="36"/>
      <c r="E47" s="406" t="str">
        <f>E7</f>
        <v>Jezero Most-napojení na komunikace a IS - část I</v>
      </c>
      <c r="F47" s="386"/>
      <c r="G47" s="386"/>
      <c r="H47" s="386"/>
      <c r="I47" s="116"/>
      <c r="J47" s="36"/>
      <c r="K47" s="39"/>
    </row>
    <row r="48" spans="2:11" ht="15">
      <c r="B48" s="22"/>
      <c r="C48" s="31" t="s">
        <v>2048</v>
      </c>
      <c r="D48" s="23"/>
      <c r="E48" s="23"/>
      <c r="F48" s="23"/>
      <c r="G48" s="23"/>
      <c r="H48" s="23"/>
      <c r="I48" s="115"/>
      <c r="J48" s="23"/>
      <c r="K48" s="25"/>
    </row>
    <row r="49" spans="2:47" s="1" customFormat="1" ht="22.5" customHeight="1">
      <c r="B49" s="35"/>
      <c r="C49" s="36"/>
      <c r="D49" s="36"/>
      <c r="E49" s="406" t="s">
        <v>1353</v>
      </c>
      <c r="F49" s="386"/>
      <c r="G49" s="386"/>
      <c r="H49" s="386"/>
      <c r="I49" s="116"/>
      <c r="J49" s="36"/>
      <c r="K49" s="39"/>
    </row>
    <row r="50" spans="2:47" s="1" customFormat="1" ht="14.45" customHeight="1">
      <c r="B50" s="35"/>
      <c r="C50" s="31" t="s">
        <v>2917</v>
      </c>
      <c r="D50" s="36"/>
      <c r="E50" s="36"/>
      <c r="F50" s="36"/>
      <c r="G50" s="36"/>
      <c r="H50" s="36"/>
      <c r="I50" s="116"/>
      <c r="J50" s="36"/>
      <c r="K50" s="39"/>
    </row>
    <row r="51" spans="2:47" s="1" customFormat="1" ht="23.25" customHeight="1">
      <c r="B51" s="35"/>
      <c r="C51" s="36"/>
      <c r="D51" s="36"/>
      <c r="E51" s="407" t="str">
        <f>E11</f>
        <v>SO 305a - Dešťová nádrž</v>
      </c>
      <c r="F51" s="386"/>
      <c r="G51" s="386"/>
      <c r="H51" s="386"/>
      <c r="I51" s="116"/>
      <c r="J51" s="36"/>
      <c r="K51" s="39"/>
    </row>
    <row r="52" spans="2:47" s="1" customFormat="1" ht="6.95" customHeight="1">
      <c r="B52" s="35"/>
      <c r="C52" s="36"/>
      <c r="D52" s="36"/>
      <c r="E52" s="36"/>
      <c r="F52" s="36"/>
      <c r="G52" s="36"/>
      <c r="H52" s="36"/>
      <c r="I52" s="116"/>
      <c r="J52" s="36"/>
      <c r="K52" s="39"/>
    </row>
    <row r="53" spans="2:47" s="1" customFormat="1" ht="18" customHeight="1">
      <c r="B53" s="35"/>
      <c r="C53" s="31" t="s">
        <v>1896</v>
      </c>
      <c r="D53" s="36"/>
      <c r="E53" s="36"/>
      <c r="F53" s="29" t="str">
        <f>F14</f>
        <v xml:space="preserve"> </v>
      </c>
      <c r="G53" s="36"/>
      <c r="H53" s="36"/>
      <c r="I53" s="117" t="s">
        <v>1898</v>
      </c>
      <c r="J53" s="118" t="str">
        <f>IF(J14="","",J14)</f>
        <v>28. 11. 2016</v>
      </c>
      <c r="K53" s="39"/>
    </row>
    <row r="54" spans="2:47" s="1" customFormat="1" ht="6.95" customHeight="1">
      <c r="B54" s="35"/>
      <c r="C54" s="36"/>
      <c r="D54" s="36"/>
      <c r="E54" s="36"/>
      <c r="F54" s="36"/>
      <c r="G54" s="36"/>
      <c r="H54" s="36"/>
      <c r="I54" s="116"/>
      <c r="J54" s="36"/>
      <c r="K54" s="39"/>
    </row>
    <row r="55" spans="2:47" s="1" customFormat="1" ht="15">
      <c r="B55" s="35"/>
      <c r="C55" s="31" t="s">
        <v>1901</v>
      </c>
      <c r="D55" s="36"/>
      <c r="E55" s="36"/>
      <c r="F55" s="29" t="str">
        <f>E17</f>
        <v>ČR - Ministerstvo financí</v>
      </c>
      <c r="G55" s="36"/>
      <c r="H55" s="36"/>
      <c r="I55" s="117" t="s">
        <v>1907</v>
      </c>
      <c r="J55" s="29" t="str">
        <f>E23</f>
        <v>Báňské projekty Teplice a.s.</v>
      </c>
      <c r="K55" s="39"/>
    </row>
    <row r="56" spans="2:47" s="1" customFormat="1" ht="14.45" customHeight="1">
      <c r="B56" s="35"/>
      <c r="C56" s="31" t="s">
        <v>1905</v>
      </c>
      <c r="D56" s="36"/>
      <c r="E56" s="36"/>
      <c r="F56" s="29" t="str">
        <f>IF(E20="","",E20)</f>
        <v/>
      </c>
      <c r="G56" s="36"/>
      <c r="H56" s="36"/>
      <c r="I56" s="116"/>
      <c r="J56" s="36"/>
      <c r="K56" s="39"/>
    </row>
    <row r="57" spans="2:47" s="1" customFormat="1" ht="10.35" customHeight="1">
      <c r="B57" s="35"/>
      <c r="C57" s="36"/>
      <c r="D57" s="36"/>
      <c r="E57" s="36"/>
      <c r="F57" s="36"/>
      <c r="G57" s="36"/>
      <c r="H57" s="36"/>
      <c r="I57" s="116"/>
      <c r="J57" s="36"/>
      <c r="K57" s="39"/>
    </row>
    <row r="58" spans="2:47" s="1" customFormat="1" ht="29.25" customHeight="1">
      <c r="B58" s="35"/>
      <c r="C58" s="140" t="s">
        <v>2053</v>
      </c>
      <c r="D58" s="45"/>
      <c r="E58" s="45"/>
      <c r="F58" s="45"/>
      <c r="G58" s="45"/>
      <c r="H58" s="45"/>
      <c r="I58" s="141"/>
      <c r="J58" s="142" t="s">
        <v>2054</v>
      </c>
      <c r="K58" s="49"/>
    </row>
    <row r="59" spans="2:47" s="1" customFormat="1" ht="10.35" customHeight="1">
      <c r="B59" s="35"/>
      <c r="C59" s="36"/>
      <c r="D59" s="36"/>
      <c r="E59" s="36"/>
      <c r="F59" s="36"/>
      <c r="G59" s="36"/>
      <c r="H59" s="36"/>
      <c r="I59" s="116"/>
      <c r="J59" s="36"/>
      <c r="K59" s="39"/>
    </row>
    <row r="60" spans="2:47" s="1" customFormat="1" ht="29.25" customHeight="1">
      <c r="B60" s="35"/>
      <c r="C60" s="143" t="s">
        <v>2055</v>
      </c>
      <c r="D60" s="36"/>
      <c r="E60" s="36"/>
      <c r="F60" s="36"/>
      <c r="G60" s="36"/>
      <c r="H60" s="36"/>
      <c r="I60" s="116"/>
      <c r="J60" s="127">
        <f>J94</f>
        <v>0</v>
      </c>
      <c r="K60" s="39"/>
      <c r="AU60" s="18" t="s">
        <v>2056</v>
      </c>
    </row>
    <row r="61" spans="2:47" s="8" customFormat="1" ht="24.95" customHeight="1">
      <c r="B61" s="144"/>
      <c r="C61" s="145"/>
      <c r="D61" s="146" t="s">
        <v>2057</v>
      </c>
      <c r="E61" s="147"/>
      <c r="F61" s="147"/>
      <c r="G61" s="147"/>
      <c r="H61" s="147"/>
      <c r="I61" s="148"/>
      <c r="J61" s="149">
        <f>J95</f>
        <v>0</v>
      </c>
      <c r="K61" s="150"/>
    </row>
    <row r="62" spans="2:47" s="9" customFormat="1" ht="19.899999999999999" customHeight="1">
      <c r="B62" s="151"/>
      <c r="C62" s="152"/>
      <c r="D62" s="153" t="s">
        <v>2058</v>
      </c>
      <c r="E62" s="154"/>
      <c r="F62" s="154"/>
      <c r="G62" s="154"/>
      <c r="H62" s="154"/>
      <c r="I62" s="155"/>
      <c r="J62" s="156">
        <f>J96</f>
        <v>0</v>
      </c>
      <c r="K62" s="157"/>
    </row>
    <row r="63" spans="2:47" s="9" customFormat="1" ht="19.899999999999999" customHeight="1">
      <c r="B63" s="151"/>
      <c r="C63" s="152"/>
      <c r="D63" s="153" t="s">
        <v>1419</v>
      </c>
      <c r="E63" s="154"/>
      <c r="F63" s="154"/>
      <c r="G63" s="154"/>
      <c r="H63" s="154"/>
      <c r="I63" s="155"/>
      <c r="J63" s="156">
        <f>J143</f>
        <v>0</v>
      </c>
      <c r="K63" s="157"/>
    </row>
    <row r="64" spans="2:47" s="9" customFormat="1" ht="19.899999999999999" customHeight="1">
      <c r="B64" s="151"/>
      <c r="C64" s="152"/>
      <c r="D64" s="153" t="s">
        <v>1420</v>
      </c>
      <c r="E64" s="154"/>
      <c r="F64" s="154"/>
      <c r="G64" s="154"/>
      <c r="H64" s="154"/>
      <c r="I64" s="155"/>
      <c r="J64" s="156">
        <f>J162</f>
        <v>0</v>
      </c>
      <c r="K64" s="157"/>
    </row>
    <row r="65" spans="2:12" s="9" customFormat="1" ht="19.899999999999999" customHeight="1">
      <c r="B65" s="151"/>
      <c r="C65" s="152"/>
      <c r="D65" s="153" t="s">
        <v>1421</v>
      </c>
      <c r="E65" s="154"/>
      <c r="F65" s="154"/>
      <c r="G65" s="154"/>
      <c r="H65" s="154"/>
      <c r="I65" s="155"/>
      <c r="J65" s="156">
        <f>J176</f>
        <v>0</v>
      </c>
      <c r="K65" s="157"/>
    </row>
    <row r="66" spans="2:12" s="9" customFormat="1" ht="19.899999999999999" customHeight="1">
      <c r="B66" s="151"/>
      <c r="C66" s="152"/>
      <c r="D66" s="153" t="s">
        <v>1422</v>
      </c>
      <c r="E66" s="154"/>
      <c r="F66" s="154"/>
      <c r="G66" s="154"/>
      <c r="H66" s="154"/>
      <c r="I66" s="155"/>
      <c r="J66" s="156">
        <f>J185</f>
        <v>0</v>
      </c>
      <c r="K66" s="157"/>
    </row>
    <row r="67" spans="2:12" s="9" customFormat="1" ht="19.899999999999999" customHeight="1">
      <c r="B67" s="151"/>
      <c r="C67" s="152"/>
      <c r="D67" s="153" t="s">
        <v>1423</v>
      </c>
      <c r="E67" s="154"/>
      <c r="F67" s="154"/>
      <c r="G67" s="154"/>
      <c r="H67" s="154"/>
      <c r="I67" s="155"/>
      <c r="J67" s="156">
        <f>J199</f>
        <v>0</v>
      </c>
      <c r="K67" s="157"/>
    </row>
    <row r="68" spans="2:12" s="9" customFormat="1" ht="19.899999999999999" customHeight="1">
      <c r="B68" s="151"/>
      <c r="C68" s="152"/>
      <c r="D68" s="153" t="s">
        <v>1424</v>
      </c>
      <c r="E68" s="154"/>
      <c r="F68" s="154"/>
      <c r="G68" s="154"/>
      <c r="H68" s="154"/>
      <c r="I68" s="155"/>
      <c r="J68" s="156">
        <f>J219</f>
        <v>0</v>
      </c>
      <c r="K68" s="157"/>
    </row>
    <row r="69" spans="2:12" s="9" customFormat="1" ht="19.899999999999999" customHeight="1">
      <c r="B69" s="151"/>
      <c r="C69" s="152"/>
      <c r="D69" s="153" t="s">
        <v>1425</v>
      </c>
      <c r="E69" s="154"/>
      <c r="F69" s="154"/>
      <c r="G69" s="154"/>
      <c r="H69" s="154"/>
      <c r="I69" s="155"/>
      <c r="J69" s="156">
        <f>J245</f>
        <v>0</v>
      </c>
      <c r="K69" s="157"/>
    </row>
    <row r="70" spans="2:12" s="9" customFormat="1" ht="19.899999999999999" customHeight="1">
      <c r="B70" s="151"/>
      <c r="C70" s="152"/>
      <c r="D70" s="153" t="s">
        <v>1426</v>
      </c>
      <c r="E70" s="154"/>
      <c r="F70" s="154"/>
      <c r="G70" s="154"/>
      <c r="H70" s="154"/>
      <c r="I70" s="155"/>
      <c r="J70" s="156">
        <f>J254</f>
        <v>0</v>
      </c>
      <c r="K70" s="157"/>
    </row>
    <row r="71" spans="2:12" s="8" customFormat="1" ht="24.95" customHeight="1">
      <c r="B71" s="144"/>
      <c r="C71" s="145"/>
      <c r="D71" s="146" t="s">
        <v>2805</v>
      </c>
      <c r="E71" s="147"/>
      <c r="F71" s="147"/>
      <c r="G71" s="147"/>
      <c r="H71" s="147"/>
      <c r="I71" s="148"/>
      <c r="J71" s="149">
        <f>J257</f>
        <v>0</v>
      </c>
      <c r="K71" s="150"/>
    </row>
    <row r="72" spans="2:12" s="9" customFormat="1" ht="19.899999999999999" customHeight="1">
      <c r="B72" s="151"/>
      <c r="C72" s="152"/>
      <c r="D72" s="153" t="s">
        <v>1427</v>
      </c>
      <c r="E72" s="154"/>
      <c r="F72" s="154"/>
      <c r="G72" s="154"/>
      <c r="H72" s="154"/>
      <c r="I72" s="155"/>
      <c r="J72" s="156">
        <f>J258</f>
        <v>0</v>
      </c>
      <c r="K72" s="157"/>
    </row>
    <row r="73" spans="2:12" s="1" customFormat="1" ht="21.75" customHeight="1">
      <c r="B73" s="35"/>
      <c r="C73" s="36"/>
      <c r="D73" s="36"/>
      <c r="E73" s="36"/>
      <c r="F73" s="36"/>
      <c r="G73" s="36"/>
      <c r="H73" s="36"/>
      <c r="I73" s="116"/>
      <c r="J73" s="36"/>
      <c r="K73" s="39"/>
    </row>
    <row r="74" spans="2:12" s="1" customFormat="1" ht="6.95" customHeight="1">
      <c r="B74" s="50"/>
      <c r="C74" s="51"/>
      <c r="D74" s="51"/>
      <c r="E74" s="51"/>
      <c r="F74" s="51"/>
      <c r="G74" s="51"/>
      <c r="H74" s="51"/>
      <c r="I74" s="135"/>
      <c r="J74" s="51"/>
      <c r="K74" s="52"/>
    </row>
    <row r="78" spans="2:12" s="1" customFormat="1" ht="6.95" customHeight="1">
      <c r="B78" s="53"/>
      <c r="C78" s="54"/>
      <c r="D78" s="54"/>
      <c r="E78" s="54"/>
      <c r="F78" s="54"/>
      <c r="G78" s="54"/>
      <c r="H78" s="54"/>
      <c r="I78" s="138"/>
      <c r="J78" s="54"/>
      <c r="K78" s="54"/>
      <c r="L78" s="55"/>
    </row>
    <row r="79" spans="2:12" s="1" customFormat="1" ht="36.950000000000003" customHeight="1">
      <c r="B79" s="35"/>
      <c r="C79" s="56" t="s">
        <v>2064</v>
      </c>
      <c r="D79" s="57"/>
      <c r="E79" s="57"/>
      <c r="F79" s="57"/>
      <c r="G79" s="57"/>
      <c r="H79" s="57"/>
      <c r="I79" s="158"/>
      <c r="J79" s="57"/>
      <c r="K79" s="57"/>
      <c r="L79" s="55"/>
    </row>
    <row r="80" spans="2:12" s="1" customFormat="1" ht="6.95" customHeight="1">
      <c r="B80" s="35"/>
      <c r="C80" s="57"/>
      <c r="D80" s="57"/>
      <c r="E80" s="57"/>
      <c r="F80" s="57"/>
      <c r="G80" s="57"/>
      <c r="H80" s="57"/>
      <c r="I80" s="158"/>
      <c r="J80" s="57"/>
      <c r="K80" s="57"/>
      <c r="L80" s="55"/>
    </row>
    <row r="81" spans="2:63" s="1" customFormat="1" ht="14.45" customHeight="1">
      <c r="B81" s="35"/>
      <c r="C81" s="59" t="s">
        <v>1889</v>
      </c>
      <c r="D81" s="57"/>
      <c r="E81" s="57"/>
      <c r="F81" s="57"/>
      <c r="G81" s="57"/>
      <c r="H81" s="57"/>
      <c r="I81" s="158"/>
      <c r="J81" s="57"/>
      <c r="K81" s="57"/>
      <c r="L81" s="55"/>
    </row>
    <row r="82" spans="2:63" s="1" customFormat="1" ht="22.5" customHeight="1">
      <c r="B82" s="35"/>
      <c r="C82" s="57"/>
      <c r="D82" s="57"/>
      <c r="E82" s="404" t="str">
        <f>E7</f>
        <v>Jezero Most-napojení na komunikace a IS - část I</v>
      </c>
      <c r="F82" s="379"/>
      <c r="G82" s="379"/>
      <c r="H82" s="379"/>
      <c r="I82" s="158"/>
      <c r="J82" s="57"/>
      <c r="K82" s="57"/>
      <c r="L82" s="55"/>
    </row>
    <row r="83" spans="2:63" ht="15">
      <c r="B83" s="22"/>
      <c r="C83" s="59" t="s">
        <v>2048</v>
      </c>
      <c r="D83" s="250"/>
      <c r="E83" s="250"/>
      <c r="F83" s="250"/>
      <c r="G83" s="250"/>
      <c r="H83" s="250"/>
      <c r="J83" s="250"/>
      <c r="K83" s="250"/>
      <c r="L83" s="251"/>
    </row>
    <row r="84" spans="2:63" s="1" customFormat="1" ht="22.5" customHeight="1">
      <c r="B84" s="35"/>
      <c r="C84" s="57"/>
      <c r="D84" s="57"/>
      <c r="E84" s="404" t="s">
        <v>1353</v>
      </c>
      <c r="F84" s="379"/>
      <c r="G84" s="379"/>
      <c r="H84" s="379"/>
      <c r="I84" s="158"/>
      <c r="J84" s="57"/>
      <c r="K84" s="57"/>
      <c r="L84" s="55"/>
    </row>
    <row r="85" spans="2:63" s="1" customFormat="1" ht="14.45" customHeight="1">
      <c r="B85" s="35"/>
      <c r="C85" s="59" t="s">
        <v>2917</v>
      </c>
      <c r="D85" s="57"/>
      <c r="E85" s="57"/>
      <c r="F85" s="57"/>
      <c r="G85" s="57"/>
      <c r="H85" s="57"/>
      <c r="I85" s="158"/>
      <c r="J85" s="57"/>
      <c r="K85" s="57"/>
      <c r="L85" s="55"/>
    </row>
    <row r="86" spans="2:63" s="1" customFormat="1" ht="23.25" customHeight="1">
      <c r="B86" s="35"/>
      <c r="C86" s="57"/>
      <c r="D86" s="57"/>
      <c r="E86" s="376" t="str">
        <f>E11</f>
        <v>SO 305a - Dešťová nádrž</v>
      </c>
      <c r="F86" s="379"/>
      <c r="G86" s="379"/>
      <c r="H86" s="379"/>
      <c r="I86" s="158"/>
      <c r="J86" s="57"/>
      <c r="K86" s="57"/>
      <c r="L86" s="55"/>
    </row>
    <row r="87" spans="2:63" s="1" customFormat="1" ht="6.95" customHeight="1">
      <c r="B87" s="35"/>
      <c r="C87" s="57"/>
      <c r="D87" s="57"/>
      <c r="E87" s="57"/>
      <c r="F87" s="57"/>
      <c r="G87" s="57"/>
      <c r="H87" s="57"/>
      <c r="I87" s="158"/>
      <c r="J87" s="57"/>
      <c r="K87" s="57"/>
      <c r="L87" s="55"/>
    </row>
    <row r="88" spans="2:63" s="1" customFormat="1" ht="18" customHeight="1">
      <c r="B88" s="35"/>
      <c r="C88" s="59" t="s">
        <v>1896</v>
      </c>
      <c r="D88" s="57"/>
      <c r="E88" s="57"/>
      <c r="F88" s="159" t="str">
        <f>F14</f>
        <v xml:space="preserve"> </v>
      </c>
      <c r="G88" s="57"/>
      <c r="H88" s="57"/>
      <c r="I88" s="160" t="s">
        <v>1898</v>
      </c>
      <c r="J88" s="67" t="str">
        <f>IF(J14="","",J14)</f>
        <v>28. 11. 2016</v>
      </c>
      <c r="K88" s="57"/>
      <c r="L88" s="55"/>
    </row>
    <row r="89" spans="2:63" s="1" customFormat="1" ht="6.95" customHeight="1">
      <c r="B89" s="35"/>
      <c r="C89" s="57"/>
      <c r="D89" s="57"/>
      <c r="E89" s="57"/>
      <c r="F89" s="57"/>
      <c r="G89" s="57"/>
      <c r="H89" s="57"/>
      <c r="I89" s="158"/>
      <c r="J89" s="57"/>
      <c r="K89" s="57"/>
      <c r="L89" s="55"/>
    </row>
    <row r="90" spans="2:63" s="1" customFormat="1" ht="15">
      <c r="B90" s="35"/>
      <c r="C90" s="59" t="s">
        <v>1901</v>
      </c>
      <c r="D90" s="57"/>
      <c r="E90" s="57"/>
      <c r="F90" s="159" t="str">
        <f>E17</f>
        <v>ČR - Ministerstvo financí</v>
      </c>
      <c r="G90" s="57"/>
      <c r="H90" s="57"/>
      <c r="I90" s="160" t="s">
        <v>1907</v>
      </c>
      <c r="J90" s="159" t="str">
        <f>E23</f>
        <v>Báňské projekty Teplice a.s.</v>
      </c>
      <c r="K90" s="57"/>
      <c r="L90" s="55"/>
    </row>
    <row r="91" spans="2:63" s="1" customFormat="1" ht="14.45" customHeight="1">
      <c r="B91" s="35"/>
      <c r="C91" s="59" t="s">
        <v>1905</v>
      </c>
      <c r="D91" s="57"/>
      <c r="E91" s="57"/>
      <c r="F91" s="159" t="str">
        <f>IF(E20="","",E20)</f>
        <v/>
      </c>
      <c r="G91" s="57"/>
      <c r="H91" s="57"/>
      <c r="I91" s="158"/>
      <c r="J91" s="57"/>
      <c r="K91" s="57"/>
      <c r="L91" s="55"/>
    </row>
    <row r="92" spans="2:63" s="1" customFormat="1" ht="10.35" customHeight="1">
      <c r="B92" s="35"/>
      <c r="C92" s="57"/>
      <c r="D92" s="57"/>
      <c r="E92" s="57"/>
      <c r="F92" s="57"/>
      <c r="G92" s="57"/>
      <c r="H92" s="57"/>
      <c r="I92" s="158"/>
      <c r="J92" s="57"/>
      <c r="K92" s="57"/>
      <c r="L92" s="55"/>
    </row>
    <row r="93" spans="2:63" s="10" customFormat="1" ht="29.25" customHeight="1">
      <c r="B93" s="161"/>
      <c r="C93" s="162" t="s">
        <v>2065</v>
      </c>
      <c r="D93" s="163" t="s">
        <v>1931</v>
      </c>
      <c r="E93" s="163" t="s">
        <v>1927</v>
      </c>
      <c r="F93" s="163" t="s">
        <v>2066</v>
      </c>
      <c r="G93" s="163" t="s">
        <v>2067</v>
      </c>
      <c r="H93" s="163" t="s">
        <v>2068</v>
      </c>
      <c r="I93" s="164" t="s">
        <v>2069</v>
      </c>
      <c r="J93" s="163" t="s">
        <v>2054</v>
      </c>
      <c r="K93" s="165" t="s">
        <v>2070</v>
      </c>
      <c r="L93" s="166"/>
      <c r="M93" s="75" t="s">
        <v>2071</v>
      </c>
      <c r="N93" s="76" t="s">
        <v>1916</v>
      </c>
      <c r="O93" s="76" t="s">
        <v>2072</v>
      </c>
      <c r="P93" s="76" t="s">
        <v>2073</v>
      </c>
      <c r="Q93" s="76" t="s">
        <v>2074</v>
      </c>
      <c r="R93" s="76" t="s">
        <v>2075</v>
      </c>
      <c r="S93" s="76" t="s">
        <v>2076</v>
      </c>
      <c r="T93" s="77" t="s">
        <v>2077</v>
      </c>
    </row>
    <row r="94" spans="2:63" s="1" customFormat="1" ht="29.25" customHeight="1">
      <c r="B94" s="35"/>
      <c r="C94" s="81" t="s">
        <v>2055</v>
      </c>
      <c r="D94" s="57"/>
      <c r="E94" s="57"/>
      <c r="F94" s="57"/>
      <c r="G94" s="57"/>
      <c r="H94" s="57"/>
      <c r="I94" s="158"/>
      <c r="J94" s="167">
        <f>BK94</f>
        <v>0</v>
      </c>
      <c r="K94" s="57"/>
      <c r="L94" s="55"/>
      <c r="M94" s="78"/>
      <c r="N94" s="79"/>
      <c r="O94" s="79"/>
      <c r="P94" s="168">
        <f>P95+P257</f>
        <v>0</v>
      </c>
      <c r="Q94" s="79"/>
      <c r="R94" s="168">
        <f>R95+R257</f>
        <v>175.87686751000001</v>
      </c>
      <c r="S94" s="79"/>
      <c r="T94" s="169">
        <f>T95+T257</f>
        <v>7.6800000000000007E-2</v>
      </c>
      <c r="AT94" s="18" t="s">
        <v>1945</v>
      </c>
      <c r="AU94" s="18" t="s">
        <v>2056</v>
      </c>
      <c r="BK94" s="170">
        <f>BK95+BK257</f>
        <v>0</v>
      </c>
    </row>
    <row r="95" spans="2:63" s="11" customFormat="1" ht="37.35" customHeight="1">
      <c r="B95" s="171"/>
      <c r="C95" s="172"/>
      <c r="D95" s="173" t="s">
        <v>1945</v>
      </c>
      <c r="E95" s="174" t="s">
        <v>2078</v>
      </c>
      <c r="F95" s="174" t="s">
        <v>2079</v>
      </c>
      <c r="G95" s="172"/>
      <c r="H95" s="172"/>
      <c r="I95" s="175"/>
      <c r="J95" s="176">
        <f>BK95</f>
        <v>0</v>
      </c>
      <c r="K95" s="172"/>
      <c r="L95" s="177"/>
      <c r="M95" s="178"/>
      <c r="N95" s="179"/>
      <c r="O95" s="179"/>
      <c r="P95" s="180">
        <f>P96+P143+P162+P176+P185+P199+P219+P245+P254</f>
        <v>0</v>
      </c>
      <c r="Q95" s="179"/>
      <c r="R95" s="180">
        <f>R96+R143+R162+R176+R185+R199+R219+R245+R254</f>
        <v>175.87686751000001</v>
      </c>
      <c r="S95" s="179"/>
      <c r="T95" s="181">
        <f>T96+T143+T162+T176+T185+T199+T219+T245+T254</f>
        <v>7.6800000000000007E-2</v>
      </c>
      <c r="AR95" s="182" t="s">
        <v>1895</v>
      </c>
      <c r="AT95" s="183" t="s">
        <v>1945</v>
      </c>
      <c r="AU95" s="183" t="s">
        <v>1946</v>
      </c>
      <c r="AY95" s="182" t="s">
        <v>2080</v>
      </c>
      <c r="BK95" s="184">
        <f>BK96+BK143+BK162+BK176+BK185+BK199+BK219+BK245+BK254</f>
        <v>0</v>
      </c>
    </row>
    <row r="96" spans="2:63" s="11" customFormat="1" ht="19.899999999999999" customHeight="1">
      <c r="B96" s="171"/>
      <c r="C96" s="172"/>
      <c r="D96" s="185" t="s">
        <v>1945</v>
      </c>
      <c r="E96" s="186" t="s">
        <v>1895</v>
      </c>
      <c r="F96" s="186" t="s">
        <v>2081</v>
      </c>
      <c r="G96" s="172"/>
      <c r="H96" s="172"/>
      <c r="I96" s="175"/>
      <c r="J96" s="187">
        <f>BK96</f>
        <v>0</v>
      </c>
      <c r="K96" s="172"/>
      <c r="L96" s="177"/>
      <c r="M96" s="178"/>
      <c r="N96" s="179"/>
      <c r="O96" s="179"/>
      <c r="P96" s="180">
        <f>SUM(P97:P142)</f>
        <v>0</v>
      </c>
      <c r="Q96" s="179"/>
      <c r="R96" s="180">
        <f>SUM(R97:R142)</f>
        <v>0.11741000000000001</v>
      </c>
      <c r="S96" s="179"/>
      <c r="T96" s="181">
        <f>SUM(T97:T142)</f>
        <v>0</v>
      </c>
      <c r="AR96" s="182" t="s">
        <v>1895</v>
      </c>
      <c r="AT96" s="183" t="s">
        <v>1945</v>
      </c>
      <c r="AU96" s="183" t="s">
        <v>1895</v>
      </c>
      <c r="AY96" s="182" t="s">
        <v>2080</v>
      </c>
      <c r="BK96" s="184">
        <f>SUM(BK97:BK142)</f>
        <v>0</v>
      </c>
    </row>
    <row r="97" spans="2:65" s="1" customFormat="1" ht="22.5" customHeight="1">
      <c r="B97" s="35"/>
      <c r="C97" s="188" t="s">
        <v>1895</v>
      </c>
      <c r="D97" s="188" t="s">
        <v>2082</v>
      </c>
      <c r="E97" s="189" t="s">
        <v>1428</v>
      </c>
      <c r="F97" s="190" t="s">
        <v>1429</v>
      </c>
      <c r="G97" s="191" t="s">
        <v>2085</v>
      </c>
      <c r="H97" s="192">
        <v>102</v>
      </c>
      <c r="I97" s="193"/>
      <c r="J97" s="194">
        <f>ROUND(I97*H97,2)</f>
        <v>0</v>
      </c>
      <c r="K97" s="190" t="s">
        <v>2086</v>
      </c>
      <c r="L97" s="55"/>
      <c r="M97" s="195" t="s">
        <v>1893</v>
      </c>
      <c r="N97" s="196" t="s">
        <v>1917</v>
      </c>
      <c r="O97" s="36"/>
      <c r="P97" s="197">
        <f>O97*H97</f>
        <v>0</v>
      </c>
      <c r="Q97" s="197">
        <v>0</v>
      </c>
      <c r="R97" s="197">
        <f>Q97*H97</f>
        <v>0</v>
      </c>
      <c r="S97" s="197">
        <v>0</v>
      </c>
      <c r="T97" s="198">
        <f>S97*H97</f>
        <v>0</v>
      </c>
      <c r="AR97" s="18" t="s">
        <v>2036</v>
      </c>
      <c r="AT97" s="18" t="s">
        <v>2082</v>
      </c>
      <c r="AU97" s="18" t="s">
        <v>1955</v>
      </c>
      <c r="AY97" s="18" t="s">
        <v>2080</v>
      </c>
      <c r="BE97" s="199">
        <f>IF(N97="základní",J97,0)</f>
        <v>0</v>
      </c>
      <c r="BF97" s="199">
        <f>IF(N97="snížená",J97,0)</f>
        <v>0</v>
      </c>
      <c r="BG97" s="199">
        <f>IF(N97="zákl. přenesená",J97,0)</f>
        <v>0</v>
      </c>
      <c r="BH97" s="199">
        <f>IF(N97="sníž. přenesená",J97,0)</f>
        <v>0</v>
      </c>
      <c r="BI97" s="199">
        <f>IF(N97="nulová",J97,0)</f>
        <v>0</v>
      </c>
      <c r="BJ97" s="18" t="s">
        <v>1895</v>
      </c>
      <c r="BK97" s="199">
        <f>ROUND(I97*H97,2)</f>
        <v>0</v>
      </c>
      <c r="BL97" s="18" t="s">
        <v>2036</v>
      </c>
      <c r="BM97" s="18" t="s">
        <v>1430</v>
      </c>
    </row>
    <row r="98" spans="2:65" s="12" customFormat="1">
      <c r="B98" s="200"/>
      <c r="C98" s="201"/>
      <c r="D98" s="202" t="s">
        <v>2088</v>
      </c>
      <c r="E98" s="203" t="s">
        <v>1893</v>
      </c>
      <c r="F98" s="204" t="s">
        <v>1431</v>
      </c>
      <c r="G98" s="201"/>
      <c r="H98" s="205">
        <v>102</v>
      </c>
      <c r="I98" s="206"/>
      <c r="J98" s="201"/>
      <c r="K98" s="201"/>
      <c r="L98" s="207"/>
      <c r="M98" s="208"/>
      <c r="N98" s="209"/>
      <c r="O98" s="209"/>
      <c r="P98" s="209"/>
      <c r="Q98" s="209"/>
      <c r="R98" s="209"/>
      <c r="S98" s="209"/>
      <c r="T98" s="210"/>
      <c r="AT98" s="211" t="s">
        <v>2088</v>
      </c>
      <c r="AU98" s="211" t="s">
        <v>1955</v>
      </c>
      <c r="AV98" s="12" t="s">
        <v>1955</v>
      </c>
      <c r="AW98" s="12" t="s">
        <v>1911</v>
      </c>
      <c r="AX98" s="12" t="s">
        <v>1895</v>
      </c>
      <c r="AY98" s="211" t="s">
        <v>2080</v>
      </c>
    </row>
    <row r="99" spans="2:65" s="1" customFormat="1" ht="22.5" customHeight="1">
      <c r="B99" s="35"/>
      <c r="C99" s="188" t="s">
        <v>1955</v>
      </c>
      <c r="D99" s="188" t="s">
        <v>2082</v>
      </c>
      <c r="E99" s="189" t="s">
        <v>2400</v>
      </c>
      <c r="F99" s="190" t="s">
        <v>2401</v>
      </c>
      <c r="G99" s="191" t="s">
        <v>2085</v>
      </c>
      <c r="H99" s="192">
        <v>50</v>
      </c>
      <c r="I99" s="193"/>
      <c r="J99" s="194">
        <f>ROUND(I99*H99,2)</f>
        <v>0</v>
      </c>
      <c r="K99" s="190" t="s">
        <v>2086</v>
      </c>
      <c r="L99" s="55"/>
      <c r="M99" s="195" t="s">
        <v>1893</v>
      </c>
      <c r="N99" s="196" t="s">
        <v>1917</v>
      </c>
      <c r="O99" s="36"/>
      <c r="P99" s="197">
        <f>O99*H99</f>
        <v>0</v>
      </c>
      <c r="Q99" s="197">
        <v>0</v>
      </c>
      <c r="R99" s="197">
        <f>Q99*H99</f>
        <v>0</v>
      </c>
      <c r="S99" s="197">
        <v>0</v>
      </c>
      <c r="T99" s="198">
        <f>S99*H99</f>
        <v>0</v>
      </c>
      <c r="AR99" s="18" t="s">
        <v>2036</v>
      </c>
      <c r="AT99" s="18" t="s">
        <v>2082</v>
      </c>
      <c r="AU99" s="18" t="s">
        <v>1955</v>
      </c>
      <c r="AY99" s="18" t="s">
        <v>2080</v>
      </c>
      <c r="BE99" s="199">
        <f>IF(N99="základní",J99,0)</f>
        <v>0</v>
      </c>
      <c r="BF99" s="199">
        <f>IF(N99="snížená",J99,0)</f>
        <v>0</v>
      </c>
      <c r="BG99" s="199">
        <f>IF(N99="zákl. přenesená",J99,0)</f>
        <v>0</v>
      </c>
      <c r="BH99" s="199">
        <f>IF(N99="sníž. přenesená",J99,0)</f>
        <v>0</v>
      </c>
      <c r="BI99" s="199">
        <f>IF(N99="nulová",J99,0)</f>
        <v>0</v>
      </c>
      <c r="BJ99" s="18" t="s">
        <v>1895</v>
      </c>
      <c r="BK99" s="199">
        <f>ROUND(I99*H99,2)</f>
        <v>0</v>
      </c>
      <c r="BL99" s="18" t="s">
        <v>2036</v>
      </c>
      <c r="BM99" s="18" t="s">
        <v>1432</v>
      </c>
    </row>
    <row r="100" spans="2:65" s="12" customFormat="1">
      <c r="B100" s="200"/>
      <c r="C100" s="201"/>
      <c r="D100" s="212" t="s">
        <v>2088</v>
      </c>
      <c r="E100" s="213" t="s">
        <v>1893</v>
      </c>
      <c r="F100" s="214" t="s">
        <v>1433</v>
      </c>
      <c r="G100" s="201"/>
      <c r="H100" s="215">
        <v>25</v>
      </c>
      <c r="I100" s="206"/>
      <c r="J100" s="201"/>
      <c r="K100" s="201"/>
      <c r="L100" s="207"/>
      <c r="M100" s="208"/>
      <c r="N100" s="209"/>
      <c r="O100" s="209"/>
      <c r="P100" s="209"/>
      <c r="Q100" s="209"/>
      <c r="R100" s="209"/>
      <c r="S100" s="209"/>
      <c r="T100" s="210"/>
      <c r="AT100" s="211" t="s">
        <v>2088</v>
      </c>
      <c r="AU100" s="211" t="s">
        <v>1955</v>
      </c>
      <c r="AV100" s="12" t="s">
        <v>1955</v>
      </c>
      <c r="AW100" s="12" t="s">
        <v>1911</v>
      </c>
      <c r="AX100" s="12" t="s">
        <v>1946</v>
      </c>
      <c r="AY100" s="211" t="s">
        <v>2080</v>
      </c>
    </row>
    <row r="101" spans="2:65" s="12" customFormat="1">
      <c r="B101" s="200"/>
      <c r="C101" s="201"/>
      <c r="D101" s="212" t="s">
        <v>2088</v>
      </c>
      <c r="E101" s="213" t="s">
        <v>1893</v>
      </c>
      <c r="F101" s="214" t="s">
        <v>1434</v>
      </c>
      <c r="G101" s="201"/>
      <c r="H101" s="215">
        <v>25</v>
      </c>
      <c r="I101" s="206"/>
      <c r="J101" s="201"/>
      <c r="K101" s="201"/>
      <c r="L101" s="207"/>
      <c r="M101" s="208"/>
      <c r="N101" s="209"/>
      <c r="O101" s="209"/>
      <c r="P101" s="209"/>
      <c r="Q101" s="209"/>
      <c r="R101" s="209"/>
      <c r="S101" s="209"/>
      <c r="T101" s="210"/>
      <c r="AT101" s="211" t="s">
        <v>2088</v>
      </c>
      <c r="AU101" s="211" t="s">
        <v>1955</v>
      </c>
      <c r="AV101" s="12" t="s">
        <v>1955</v>
      </c>
      <c r="AW101" s="12" t="s">
        <v>1911</v>
      </c>
      <c r="AX101" s="12" t="s">
        <v>1946</v>
      </c>
      <c r="AY101" s="211" t="s">
        <v>2080</v>
      </c>
    </row>
    <row r="102" spans="2:65" s="13" customFormat="1">
      <c r="B102" s="230"/>
      <c r="C102" s="231"/>
      <c r="D102" s="202" t="s">
        <v>2088</v>
      </c>
      <c r="E102" s="241" t="s">
        <v>1893</v>
      </c>
      <c r="F102" s="242" t="s">
        <v>2377</v>
      </c>
      <c r="G102" s="231"/>
      <c r="H102" s="243">
        <v>50</v>
      </c>
      <c r="I102" s="235"/>
      <c r="J102" s="231"/>
      <c r="K102" s="231"/>
      <c r="L102" s="236"/>
      <c r="M102" s="237"/>
      <c r="N102" s="238"/>
      <c r="O102" s="238"/>
      <c r="P102" s="238"/>
      <c r="Q102" s="238"/>
      <c r="R102" s="238"/>
      <c r="S102" s="238"/>
      <c r="T102" s="239"/>
      <c r="AT102" s="240" t="s">
        <v>2088</v>
      </c>
      <c r="AU102" s="240" t="s">
        <v>1955</v>
      </c>
      <c r="AV102" s="13" t="s">
        <v>2036</v>
      </c>
      <c r="AW102" s="13" t="s">
        <v>1911</v>
      </c>
      <c r="AX102" s="13" t="s">
        <v>1895</v>
      </c>
      <c r="AY102" s="240" t="s">
        <v>2080</v>
      </c>
    </row>
    <row r="103" spans="2:65" s="1" customFormat="1" ht="22.5" customHeight="1">
      <c r="B103" s="35"/>
      <c r="C103" s="188" t="s">
        <v>2033</v>
      </c>
      <c r="D103" s="188" t="s">
        <v>2082</v>
      </c>
      <c r="E103" s="189" t="s">
        <v>2404</v>
      </c>
      <c r="F103" s="190" t="s">
        <v>2405</v>
      </c>
      <c r="G103" s="191" t="s">
        <v>2085</v>
      </c>
      <c r="H103" s="192">
        <v>15</v>
      </c>
      <c r="I103" s="193"/>
      <c r="J103" s="194">
        <f>ROUND(I103*H103,2)</f>
        <v>0</v>
      </c>
      <c r="K103" s="190" t="s">
        <v>2086</v>
      </c>
      <c r="L103" s="55"/>
      <c r="M103" s="195" t="s">
        <v>1893</v>
      </c>
      <c r="N103" s="196" t="s">
        <v>1917</v>
      </c>
      <c r="O103" s="36"/>
      <c r="P103" s="197">
        <f>O103*H103</f>
        <v>0</v>
      </c>
      <c r="Q103" s="197">
        <v>0</v>
      </c>
      <c r="R103" s="197">
        <f>Q103*H103</f>
        <v>0</v>
      </c>
      <c r="S103" s="197">
        <v>0</v>
      </c>
      <c r="T103" s="198">
        <f>S103*H103</f>
        <v>0</v>
      </c>
      <c r="AR103" s="18" t="s">
        <v>2036</v>
      </c>
      <c r="AT103" s="18" t="s">
        <v>2082</v>
      </c>
      <c r="AU103" s="18" t="s">
        <v>1955</v>
      </c>
      <c r="AY103" s="18" t="s">
        <v>2080</v>
      </c>
      <c r="BE103" s="199">
        <f>IF(N103="základní",J103,0)</f>
        <v>0</v>
      </c>
      <c r="BF103" s="199">
        <f>IF(N103="snížená",J103,0)</f>
        <v>0</v>
      </c>
      <c r="BG103" s="199">
        <f>IF(N103="zákl. přenesená",J103,0)</f>
        <v>0</v>
      </c>
      <c r="BH103" s="199">
        <f>IF(N103="sníž. přenesená",J103,0)</f>
        <v>0</v>
      </c>
      <c r="BI103" s="199">
        <f>IF(N103="nulová",J103,0)</f>
        <v>0</v>
      </c>
      <c r="BJ103" s="18" t="s">
        <v>1895</v>
      </c>
      <c r="BK103" s="199">
        <f>ROUND(I103*H103,2)</f>
        <v>0</v>
      </c>
      <c r="BL103" s="18" t="s">
        <v>2036</v>
      </c>
      <c r="BM103" s="18" t="s">
        <v>1435</v>
      </c>
    </row>
    <row r="104" spans="2:65" s="12" customFormat="1">
      <c r="B104" s="200"/>
      <c r="C104" s="201"/>
      <c r="D104" s="202" t="s">
        <v>2088</v>
      </c>
      <c r="E104" s="201"/>
      <c r="F104" s="204" t="s">
        <v>1436</v>
      </c>
      <c r="G104" s="201"/>
      <c r="H104" s="205">
        <v>15</v>
      </c>
      <c r="I104" s="206"/>
      <c r="J104" s="201"/>
      <c r="K104" s="201"/>
      <c r="L104" s="207"/>
      <c r="M104" s="208"/>
      <c r="N104" s="209"/>
      <c r="O104" s="209"/>
      <c r="P104" s="209"/>
      <c r="Q104" s="209"/>
      <c r="R104" s="209"/>
      <c r="S104" s="209"/>
      <c r="T104" s="210"/>
      <c r="AT104" s="211" t="s">
        <v>2088</v>
      </c>
      <c r="AU104" s="211" t="s">
        <v>1955</v>
      </c>
      <c r="AV104" s="12" t="s">
        <v>1955</v>
      </c>
      <c r="AW104" s="12" t="s">
        <v>1877</v>
      </c>
      <c r="AX104" s="12" t="s">
        <v>1895</v>
      </c>
      <c r="AY104" s="211" t="s">
        <v>2080</v>
      </c>
    </row>
    <row r="105" spans="2:65" s="1" customFormat="1" ht="22.5" customHeight="1">
      <c r="B105" s="35"/>
      <c r="C105" s="188" t="s">
        <v>2036</v>
      </c>
      <c r="D105" s="188" t="s">
        <v>2082</v>
      </c>
      <c r="E105" s="189" t="s">
        <v>1437</v>
      </c>
      <c r="F105" s="190" t="s">
        <v>1438</v>
      </c>
      <c r="G105" s="191" t="s">
        <v>2122</v>
      </c>
      <c r="H105" s="192">
        <v>80</v>
      </c>
      <c r="I105" s="193"/>
      <c r="J105" s="194">
        <f>ROUND(I105*H105,2)</f>
        <v>0</v>
      </c>
      <c r="K105" s="190" t="s">
        <v>2086</v>
      </c>
      <c r="L105" s="55"/>
      <c r="M105" s="195" t="s">
        <v>1893</v>
      </c>
      <c r="N105" s="196" t="s">
        <v>1917</v>
      </c>
      <c r="O105" s="36"/>
      <c r="P105" s="197">
        <f>O105*H105</f>
        <v>0</v>
      </c>
      <c r="Q105" s="197">
        <v>6.9999999999999999E-4</v>
      </c>
      <c r="R105" s="197">
        <f>Q105*H105</f>
        <v>5.6000000000000001E-2</v>
      </c>
      <c r="S105" s="197">
        <v>0</v>
      </c>
      <c r="T105" s="198">
        <f>S105*H105</f>
        <v>0</v>
      </c>
      <c r="AR105" s="18" t="s">
        <v>2036</v>
      </c>
      <c r="AT105" s="18" t="s">
        <v>2082</v>
      </c>
      <c r="AU105" s="18" t="s">
        <v>1955</v>
      </c>
      <c r="AY105" s="18" t="s">
        <v>2080</v>
      </c>
      <c r="BE105" s="199">
        <f>IF(N105="základní",J105,0)</f>
        <v>0</v>
      </c>
      <c r="BF105" s="199">
        <f>IF(N105="snížená",J105,0)</f>
        <v>0</v>
      </c>
      <c r="BG105" s="199">
        <f>IF(N105="zákl. přenesená",J105,0)</f>
        <v>0</v>
      </c>
      <c r="BH105" s="199">
        <f>IF(N105="sníž. přenesená",J105,0)</f>
        <v>0</v>
      </c>
      <c r="BI105" s="199">
        <f>IF(N105="nulová",J105,0)</f>
        <v>0</v>
      </c>
      <c r="BJ105" s="18" t="s">
        <v>1895</v>
      </c>
      <c r="BK105" s="199">
        <f>ROUND(I105*H105,2)</f>
        <v>0</v>
      </c>
      <c r="BL105" s="18" t="s">
        <v>2036</v>
      </c>
      <c r="BM105" s="18" t="s">
        <v>1439</v>
      </c>
    </row>
    <row r="106" spans="2:65" s="12" customFormat="1">
      <c r="B106" s="200"/>
      <c r="C106" s="201"/>
      <c r="D106" s="212" t="s">
        <v>2088</v>
      </c>
      <c r="E106" s="213" t="s">
        <v>1893</v>
      </c>
      <c r="F106" s="214" t="s">
        <v>1440</v>
      </c>
      <c r="G106" s="201"/>
      <c r="H106" s="215">
        <v>40</v>
      </c>
      <c r="I106" s="206"/>
      <c r="J106" s="201"/>
      <c r="K106" s="201"/>
      <c r="L106" s="207"/>
      <c r="M106" s="208"/>
      <c r="N106" s="209"/>
      <c r="O106" s="209"/>
      <c r="P106" s="209"/>
      <c r="Q106" s="209"/>
      <c r="R106" s="209"/>
      <c r="S106" s="209"/>
      <c r="T106" s="210"/>
      <c r="AT106" s="211" t="s">
        <v>2088</v>
      </c>
      <c r="AU106" s="211" t="s">
        <v>1955</v>
      </c>
      <c r="AV106" s="12" t="s">
        <v>1955</v>
      </c>
      <c r="AW106" s="12" t="s">
        <v>1911</v>
      </c>
      <c r="AX106" s="12" t="s">
        <v>1946</v>
      </c>
      <c r="AY106" s="211" t="s">
        <v>2080</v>
      </c>
    </row>
    <row r="107" spans="2:65" s="12" customFormat="1">
      <c r="B107" s="200"/>
      <c r="C107" s="201"/>
      <c r="D107" s="212" t="s">
        <v>2088</v>
      </c>
      <c r="E107" s="213" t="s">
        <v>1893</v>
      </c>
      <c r="F107" s="214" t="s">
        <v>1441</v>
      </c>
      <c r="G107" s="201"/>
      <c r="H107" s="215">
        <v>40</v>
      </c>
      <c r="I107" s="206"/>
      <c r="J107" s="201"/>
      <c r="K107" s="201"/>
      <c r="L107" s="207"/>
      <c r="M107" s="208"/>
      <c r="N107" s="209"/>
      <c r="O107" s="209"/>
      <c r="P107" s="209"/>
      <c r="Q107" s="209"/>
      <c r="R107" s="209"/>
      <c r="S107" s="209"/>
      <c r="T107" s="210"/>
      <c r="AT107" s="211" t="s">
        <v>2088</v>
      </c>
      <c r="AU107" s="211" t="s">
        <v>1955</v>
      </c>
      <c r="AV107" s="12" t="s">
        <v>1955</v>
      </c>
      <c r="AW107" s="12" t="s">
        <v>1911</v>
      </c>
      <c r="AX107" s="12" t="s">
        <v>1946</v>
      </c>
      <c r="AY107" s="211" t="s">
        <v>2080</v>
      </c>
    </row>
    <row r="108" spans="2:65" s="13" customFormat="1">
      <c r="B108" s="230"/>
      <c r="C108" s="231"/>
      <c r="D108" s="202" t="s">
        <v>2088</v>
      </c>
      <c r="E108" s="241" t="s">
        <v>1893</v>
      </c>
      <c r="F108" s="242" t="s">
        <v>2377</v>
      </c>
      <c r="G108" s="231"/>
      <c r="H108" s="243">
        <v>80</v>
      </c>
      <c r="I108" s="235"/>
      <c r="J108" s="231"/>
      <c r="K108" s="231"/>
      <c r="L108" s="236"/>
      <c r="M108" s="237"/>
      <c r="N108" s="238"/>
      <c r="O108" s="238"/>
      <c r="P108" s="238"/>
      <c r="Q108" s="238"/>
      <c r="R108" s="238"/>
      <c r="S108" s="238"/>
      <c r="T108" s="239"/>
      <c r="AT108" s="240" t="s">
        <v>2088</v>
      </c>
      <c r="AU108" s="240" t="s">
        <v>1955</v>
      </c>
      <c r="AV108" s="13" t="s">
        <v>2036</v>
      </c>
      <c r="AW108" s="13" t="s">
        <v>1911</v>
      </c>
      <c r="AX108" s="13" t="s">
        <v>1895</v>
      </c>
      <c r="AY108" s="240" t="s">
        <v>2080</v>
      </c>
    </row>
    <row r="109" spans="2:65" s="1" customFormat="1" ht="22.5" customHeight="1">
      <c r="B109" s="35"/>
      <c r="C109" s="188" t="s">
        <v>2039</v>
      </c>
      <c r="D109" s="188" t="s">
        <v>2082</v>
      </c>
      <c r="E109" s="189" t="s">
        <v>1442</v>
      </c>
      <c r="F109" s="190" t="s">
        <v>1443</v>
      </c>
      <c r="G109" s="191" t="s">
        <v>2122</v>
      </c>
      <c r="H109" s="192">
        <v>80</v>
      </c>
      <c r="I109" s="193"/>
      <c r="J109" s="194">
        <f>ROUND(I109*H109,2)</f>
        <v>0</v>
      </c>
      <c r="K109" s="190" t="s">
        <v>2086</v>
      </c>
      <c r="L109" s="55"/>
      <c r="M109" s="195" t="s">
        <v>1893</v>
      </c>
      <c r="N109" s="196" t="s">
        <v>1917</v>
      </c>
      <c r="O109" s="36"/>
      <c r="P109" s="197">
        <f>O109*H109</f>
        <v>0</v>
      </c>
      <c r="Q109" s="197">
        <v>0</v>
      </c>
      <c r="R109" s="197">
        <f>Q109*H109</f>
        <v>0</v>
      </c>
      <c r="S109" s="197">
        <v>0</v>
      </c>
      <c r="T109" s="198">
        <f>S109*H109</f>
        <v>0</v>
      </c>
      <c r="AR109" s="18" t="s">
        <v>2036</v>
      </c>
      <c r="AT109" s="18" t="s">
        <v>2082</v>
      </c>
      <c r="AU109" s="18" t="s">
        <v>1955</v>
      </c>
      <c r="AY109" s="18" t="s">
        <v>2080</v>
      </c>
      <c r="BE109" s="199">
        <f>IF(N109="základní",J109,0)</f>
        <v>0</v>
      </c>
      <c r="BF109" s="199">
        <f>IF(N109="snížená",J109,0)</f>
        <v>0</v>
      </c>
      <c r="BG109" s="199">
        <f>IF(N109="zákl. přenesená",J109,0)</f>
        <v>0</v>
      </c>
      <c r="BH109" s="199">
        <f>IF(N109="sníž. přenesená",J109,0)</f>
        <v>0</v>
      </c>
      <c r="BI109" s="199">
        <f>IF(N109="nulová",J109,0)</f>
        <v>0</v>
      </c>
      <c r="BJ109" s="18" t="s">
        <v>1895</v>
      </c>
      <c r="BK109" s="199">
        <f>ROUND(I109*H109,2)</f>
        <v>0</v>
      </c>
      <c r="BL109" s="18" t="s">
        <v>2036</v>
      </c>
      <c r="BM109" s="18" t="s">
        <v>1444</v>
      </c>
    </row>
    <row r="110" spans="2:65" s="1" customFormat="1" ht="22.5" customHeight="1">
      <c r="B110" s="35"/>
      <c r="C110" s="188" t="s">
        <v>2107</v>
      </c>
      <c r="D110" s="188" t="s">
        <v>2082</v>
      </c>
      <c r="E110" s="189" t="s">
        <v>1445</v>
      </c>
      <c r="F110" s="190" t="s">
        <v>1446</v>
      </c>
      <c r="G110" s="191" t="s">
        <v>2085</v>
      </c>
      <c r="H110" s="192">
        <v>12</v>
      </c>
      <c r="I110" s="193"/>
      <c r="J110" s="194">
        <f>ROUND(I110*H110,2)</f>
        <v>0</v>
      </c>
      <c r="K110" s="190" t="s">
        <v>2086</v>
      </c>
      <c r="L110" s="55"/>
      <c r="M110" s="195" t="s">
        <v>1893</v>
      </c>
      <c r="N110" s="196" t="s">
        <v>1917</v>
      </c>
      <c r="O110" s="36"/>
      <c r="P110" s="197">
        <f>O110*H110</f>
        <v>0</v>
      </c>
      <c r="Q110" s="197">
        <v>0</v>
      </c>
      <c r="R110" s="197">
        <f>Q110*H110</f>
        <v>0</v>
      </c>
      <c r="S110" s="197">
        <v>0</v>
      </c>
      <c r="T110" s="198">
        <f>S110*H110</f>
        <v>0</v>
      </c>
      <c r="AR110" s="18" t="s">
        <v>2036</v>
      </c>
      <c r="AT110" s="18" t="s">
        <v>2082</v>
      </c>
      <c r="AU110" s="18" t="s">
        <v>1955</v>
      </c>
      <c r="AY110" s="18" t="s">
        <v>2080</v>
      </c>
      <c r="BE110" s="199">
        <f>IF(N110="základní",J110,0)</f>
        <v>0</v>
      </c>
      <c r="BF110" s="199">
        <f>IF(N110="snížená",J110,0)</f>
        <v>0</v>
      </c>
      <c r="BG110" s="199">
        <f>IF(N110="zákl. přenesená",J110,0)</f>
        <v>0</v>
      </c>
      <c r="BH110" s="199">
        <f>IF(N110="sníž. přenesená",J110,0)</f>
        <v>0</v>
      </c>
      <c r="BI110" s="199">
        <f>IF(N110="nulová",J110,0)</f>
        <v>0</v>
      </c>
      <c r="BJ110" s="18" t="s">
        <v>1895</v>
      </c>
      <c r="BK110" s="199">
        <f>ROUND(I110*H110,2)</f>
        <v>0</v>
      </c>
      <c r="BL110" s="18" t="s">
        <v>2036</v>
      </c>
      <c r="BM110" s="18" t="s">
        <v>1447</v>
      </c>
    </row>
    <row r="111" spans="2:65" s="12" customFormat="1">
      <c r="B111" s="200"/>
      <c r="C111" s="201"/>
      <c r="D111" s="202" t="s">
        <v>2088</v>
      </c>
      <c r="E111" s="203" t="s">
        <v>1893</v>
      </c>
      <c r="F111" s="204" t="s">
        <v>1448</v>
      </c>
      <c r="G111" s="201"/>
      <c r="H111" s="205">
        <v>12</v>
      </c>
      <c r="I111" s="206"/>
      <c r="J111" s="201"/>
      <c r="K111" s="201"/>
      <c r="L111" s="207"/>
      <c r="M111" s="208"/>
      <c r="N111" s="209"/>
      <c r="O111" s="209"/>
      <c r="P111" s="209"/>
      <c r="Q111" s="209"/>
      <c r="R111" s="209"/>
      <c r="S111" s="209"/>
      <c r="T111" s="210"/>
      <c r="AT111" s="211" t="s">
        <v>2088</v>
      </c>
      <c r="AU111" s="211" t="s">
        <v>1955</v>
      </c>
      <c r="AV111" s="12" t="s">
        <v>1955</v>
      </c>
      <c r="AW111" s="12" t="s">
        <v>1911</v>
      </c>
      <c r="AX111" s="12" t="s">
        <v>1895</v>
      </c>
      <c r="AY111" s="211" t="s">
        <v>2080</v>
      </c>
    </row>
    <row r="112" spans="2:65" s="1" customFormat="1" ht="22.5" customHeight="1">
      <c r="B112" s="35"/>
      <c r="C112" s="188" t="s">
        <v>2112</v>
      </c>
      <c r="D112" s="188" t="s">
        <v>2082</v>
      </c>
      <c r="E112" s="189" t="s">
        <v>1449</v>
      </c>
      <c r="F112" s="190" t="s">
        <v>1450</v>
      </c>
      <c r="G112" s="191" t="s">
        <v>2085</v>
      </c>
      <c r="H112" s="192">
        <v>3.6</v>
      </c>
      <c r="I112" s="193"/>
      <c r="J112" s="194">
        <f>ROUND(I112*H112,2)</f>
        <v>0</v>
      </c>
      <c r="K112" s="190" t="s">
        <v>2086</v>
      </c>
      <c r="L112" s="55"/>
      <c r="M112" s="195" t="s">
        <v>1893</v>
      </c>
      <c r="N112" s="196" t="s">
        <v>1917</v>
      </c>
      <c r="O112" s="36"/>
      <c r="P112" s="197">
        <f>O112*H112</f>
        <v>0</v>
      </c>
      <c r="Q112" s="197">
        <v>0</v>
      </c>
      <c r="R112" s="197">
        <f>Q112*H112</f>
        <v>0</v>
      </c>
      <c r="S112" s="197">
        <v>0</v>
      </c>
      <c r="T112" s="198">
        <f>S112*H112</f>
        <v>0</v>
      </c>
      <c r="AR112" s="18" t="s">
        <v>2036</v>
      </c>
      <c r="AT112" s="18" t="s">
        <v>2082</v>
      </c>
      <c r="AU112" s="18" t="s">
        <v>1955</v>
      </c>
      <c r="AY112" s="18" t="s">
        <v>2080</v>
      </c>
      <c r="BE112" s="199">
        <f>IF(N112="základní",J112,0)</f>
        <v>0</v>
      </c>
      <c r="BF112" s="199">
        <f>IF(N112="snížená",J112,0)</f>
        <v>0</v>
      </c>
      <c r="BG112" s="199">
        <f>IF(N112="zákl. přenesená",J112,0)</f>
        <v>0</v>
      </c>
      <c r="BH112" s="199">
        <f>IF(N112="sníž. přenesená",J112,0)</f>
        <v>0</v>
      </c>
      <c r="BI112" s="199">
        <f>IF(N112="nulová",J112,0)</f>
        <v>0</v>
      </c>
      <c r="BJ112" s="18" t="s">
        <v>1895</v>
      </c>
      <c r="BK112" s="199">
        <f>ROUND(I112*H112,2)</f>
        <v>0</v>
      </c>
      <c r="BL112" s="18" t="s">
        <v>2036</v>
      </c>
      <c r="BM112" s="18" t="s">
        <v>1451</v>
      </c>
    </row>
    <row r="113" spans="2:65" s="12" customFormat="1">
      <c r="B113" s="200"/>
      <c r="C113" s="201"/>
      <c r="D113" s="202" t="s">
        <v>2088</v>
      </c>
      <c r="E113" s="201"/>
      <c r="F113" s="204" t="s">
        <v>1452</v>
      </c>
      <c r="G113" s="201"/>
      <c r="H113" s="205">
        <v>3.6</v>
      </c>
      <c r="I113" s="206"/>
      <c r="J113" s="201"/>
      <c r="K113" s="201"/>
      <c r="L113" s="207"/>
      <c r="M113" s="208"/>
      <c r="N113" s="209"/>
      <c r="O113" s="209"/>
      <c r="P113" s="209"/>
      <c r="Q113" s="209"/>
      <c r="R113" s="209"/>
      <c r="S113" s="209"/>
      <c r="T113" s="210"/>
      <c r="AT113" s="211" t="s">
        <v>2088</v>
      </c>
      <c r="AU113" s="211" t="s">
        <v>1955</v>
      </c>
      <c r="AV113" s="12" t="s">
        <v>1955</v>
      </c>
      <c r="AW113" s="12" t="s">
        <v>1877</v>
      </c>
      <c r="AX113" s="12" t="s">
        <v>1895</v>
      </c>
      <c r="AY113" s="211" t="s">
        <v>2080</v>
      </c>
    </row>
    <row r="114" spans="2:65" s="1" customFormat="1" ht="22.5" customHeight="1">
      <c r="B114" s="35"/>
      <c r="C114" s="188" t="s">
        <v>2119</v>
      </c>
      <c r="D114" s="188" t="s">
        <v>2082</v>
      </c>
      <c r="E114" s="189" t="s">
        <v>2446</v>
      </c>
      <c r="F114" s="190" t="s">
        <v>2447</v>
      </c>
      <c r="G114" s="191" t="s">
        <v>2122</v>
      </c>
      <c r="H114" s="192">
        <v>24</v>
      </c>
      <c r="I114" s="193"/>
      <c r="J114" s="194">
        <f>ROUND(I114*H114,2)</f>
        <v>0</v>
      </c>
      <c r="K114" s="190" t="s">
        <v>2086</v>
      </c>
      <c r="L114" s="55"/>
      <c r="M114" s="195" t="s">
        <v>1893</v>
      </c>
      <c r="N114" s="196" t="s">
        <v>1917</v>
      </c>
      <c r="O114" s="36"/>
      <c r="P114" s="197">
        <f>O114*H114</f>
        <v>0</v>
      </c>
      <c r="Q114" s="197">
        <v>8.4000000000000003E-4</v>
      </c>
      <c r="R114" s="197">
        <f>Q114*H114</f>
        <v>2.0160000000000001E-2</v>
      </c>
      <c r="S114" s="197">
        <v>0</v>
      </c>
      <c r="T114" s="198">
        <f>S114*H114</f>
        <v>0</v>
      </c>
      <c r="AR114" s="18" t="s">
        <v>2036</v>
      </c>
      <c r="AT114" s="18" t="s">
        <v>2082</v>
      </c>
      <c r="AU114" s="18" t="s">
        <v>1955</v>
      </c>
      <c r="AY114" s="18" t="s">
        <v>2080</v>
      </c>
      <c r="BE114" s="199">
        <f>IF(N114="základní",J114,0)</f>
        <v>0</v>
      </c>
      <c r="BF114" s="199">
        <f>IF(N114="snížená",J114,0)</f>
        <v>0</v>
      </c>
      <c r="BG114" s="199">
        <f>IF(N114="zákl. přenesená",J114,0)</f>
        <v>0</v>
      </c>
      <c r="BH114" s="199">
        <f>IF(N114="sníž. přenesená",J114,0)</f>
        <v>0</v>
      </c>
      <c r="BI114" s="199">
        <f>IF(N114="nulová",J114,0)</f>
        <v>0</v>
      </c>
      <c r="BJ114" s="18" t="s">
        <v>1895</v>
      </c>
      <c r="BK114" s="199">
        <f>ROUND(I114*H114,2)</f>
        <v>0</v>
      </c>
      <c r="BL114" s="18" t="s">
        <v>2036</v>
      </c>
      <c r="BM114" s="18" t="s">
        <v>1453</v>
      </c>
    </row>
    <row r="115" spans="2:65" s="12" customFormat="1">
      <c r="B115" s="200"/>
      <c r="C115" s="201"/>
      <c r="D115" s="202" t="s">
        <v>2088</v>
      </c>
      <c r="E115" s="203" t="s">
        <v>1893</v>
      </c>
      <c r="F115" s="204" t="s">
        <v>1454</v>
      </c>
      <c r="G115" s="201"/>
      <c r="H115" s="205">
        <v>24</v>
      </c>
      <c r="I115" s="206"/>
      <c r="J115" s="201"/>
      <c r="K115" s="201"/>
      <c r="L115" s="207"/>
      <c r="M115" s="208"/>
      <c r="N115" s="209"/>
      <c r="O115" s="209"/>
      <c r="P115" s="209"/>
      <c r="Q115" s="209"/>
      <c r="R115" s="209"/>
      <c r="S115" s="209"/>
      <c r="T115" s="210"/>
      <c r="AT115" s="211" t="s">
        <v>2088</v>
      </c>
      <c r="AU115" s="211" t="s">
        <v>1955</v>
      </c>
      <c r="AV115" s="12" t="s">
        <v>1955</v>
      </c>
      <c r="AW115" s="12" t="s">
        <v>1911</v>
      </c>
      <c r="AX115" s="12" t="s">
        <v>1895</v>
      </c>
      <c r="AY115" s="211" t="s">
        <v>2080</v>
      </c>
    </row>
    <row r="116" spans="2:65" s="1" customFormat="1" ht="22.5" customHeight="1">
      <c r="B116" s="35"/>
      <c r="C116" s="188" t="s">
        <v>2125</v>
      </c>
      <c r="D116" s="188" t="s">
        <v>2082</v>
      </c>
      <c r="E116" s="189" t="s">
        <v>2450</v>
      </c>
      <c r="F116" s="190" t="s">
        <v>2451</v>
      </c>
      <c r="G116" s="191" t="s">
        <v>2122</v>
      </c>
      <c r="H116" s="192">
        <v>24</v>
      </c>
      <c r="I116" s="193"/>
      <c r="J116" s="194">
        <f>ROUND(I116*H116,2)</f>
        <v>0</v>
      </c>
      <c r="K116" s="190" t="s">
        <v>2086</v>
      </c>
      <c r="L116" s="55"/>
      <c r="M116" s="195" t="s">
        <v>1893</v>
      </c>
      <c r="N116" s="196" t="s">
        <v>1917</v>
      </c>
      <c r="O116" s="36"/>
      <c r="P116" s="197">
        <f>O116*H116</f>
        <v>0</v>
      </c>
      <c r="Q116" s="197">
        <v>0</v>
      </c>
      <c r="R116" s="197">
        <f>Q116*H116</f>
        <v>0</v>
      </c>
      <c r="S116" s="197">
        <v>0</v>
      </c>
      <c r="T116" s="198">
        <f>S116*H116</f>
        <v>0</v>
      </c>
      <c r="AR116" s="18" t="s">
        <v>2036</v>
      </c>
      <c r="AT116" s="18" t="s">
        <v>2082</v>
      </c>
      <c r="AU116" s="18" t="s">
        <v>1955</v>
      </c>
      <c r="AY116" s="18" t="s">
        <v>2080</v>
      </c>
      <c r="BE116" s="199">
        <f>IF(N116="základní",J116,0)</f>
        <v>0</v>
      </c>
      <c r="BF116" s="199">
        <f>IF(N116="snížená",J116,0)</f>
        <v>0</v>
      </c>
      <c r="BG116" s="199">
        <f>IF(N116="zákl. přenesená",J116,0)</f>
        <v>0</v>
      </c>
      <c r="BH116" s="199">
        <f>IF(N116="sníž. přenesená",J116,0)</f>
        <v>0</v>
      </c>
      <c r="BI116" s="199">
        <f>IF(N116="nulová",J116,0)</f>
        <v>0</v>
      </c>
      <c r="BJ116" s="18" t="s">
        <v>1895</v>
      </c>
      <c r="BK116" s="199">
        <f>ROUND(I116*H116,2)</f>
        <v>0</v>
      </c>
      <c r="BL116" s="18" t="s">
        <v>2036</v>
      </c>
      <c r="BM116" s="18" t="s">
        <v>1455</v>
      </c>
    </row>
    <row r="117" spans="2:65" s="1" customFormat="1" ht="22.5" customHeight="1">
      <c r="B117" s="35"/>
      <c r="C117" s="188" t="s">
        <v>1900</v>
      </c>
      <c r="D117" s="188" t="s">
        <v>2082</v>
      </c>
      <c r="E117" s="189" t="s">
        <v>1456</v>
      </c>
      <c r="F117" s="190" t="s">
        <v>1457</v>
      </c>
      <c r="G117" s="191" t="s">
        <v>2085</v>
      </c>
      <c r="H117" s="192">
        <v>784</v>
      </c>
      <c r="I117" s="193"/>
      <c r="J117" s="194">
        <f>ROUND(I117*H117,2)</f>
        <v>0</v>
      </c>
      <c r="K117" s="190" t="s">
        <v>2086</v>
      </c>
      <c r="L117" s="55"/>
      <c r="M117" s="195" t="s">
        <v>1893</v>
      </c>
      <c r="N117" s="196" t="s">
        <v>1917</v>
      </c>
      <c r="O117" s="36"/>
      <c r="P117" s="197">
        <f>O117*H117</f>
        <v>0</v>
      </c>
      <c r="Q117" s="197">
        <v>0</v>
      </c>
      <c r="R117" s="197">
        <f>Q117*H117</f>
        <v>0</v>
      </c>
      <c r="S117" s="197">
        <v>0</v>
      </c>
      <c r="T117" s="198">
        <f>S117*H117</f>
        <v>0</v>
      </c>
      <c r="AR117" s="18" t="s">
        <v>2036</v>
      </c>
      <c r="AT117" s="18" t="s">
        <v>2082</v>
      </c>
      <c r="AU117" s="18" t="s">
        <v>1955</v>
      </c>
      <c r="AY117" s="18" t="s">
        <v>2080</v>
      </c>
      <c r="BE117" s="199">
        <f>IF(N117="základní",J117,0)</f>
        <v>0</v>
      </c>
      <c r="BF117" s="199">
        <f>IF(N117="snížená",J117,0)</f>
        <v>0</v>
      </c>
      <c r="BG117" s="199">
        <f>IF(N117="zákl. přenesená",J117,0)</f>
        <v>0</v>
      </c>
      <c r="BH117" s="199">
        <f>IF(N117="sníž. přenesená",J117,0)</f>
        <v>0</v>
      </c>
      <c r="BI117" s="199">
        <f>IF(N117="nulová",J117,0)</f>
        <v>0</v>
      </c>
      <c r="BJ117" s="18" t="s">
        <v>1895</v>
      </c>
      <c r="BK117" s="199">
        <f>ROUND(I117*H117,2)</f>
        <v>0</v>
      </c>
      <c r="BL117" s="18" t="s">
        <v>2036</v>
      </c>
      <c r="BM117" s="18" t="s">
        <v>1458</v>
      </c>
    </row>
    <row r="118" spans="2:65" s="12" customFormat="1">
      <c r="B118" s="200"/>
      <c r="C118" s="201"/>
      <c r="D118" s="202" t="s">
        <v>2088</v>
      </c>
      <c r="E118" s="203" t="s">
        <v>1893</v>
      </c>
      <c r="F118" s="204" t="s">
        <v>1459</v>
      </c>
      <c r="G118" s="201"/>
      <c r="H118" s="205">
        <v>784</v>
      </c>
      <c r="I118" s="206"/>
      <c r="J118" s="201"/>
      <c r="K118" s="201"/>
      <c r="L118" s="207"/>
      <c r="M118" s="208"/>
      <c r="N118" s="209"/>
      <c r="O118" s="209"/>
      <c r="P118" s="209"/>
      <c r="Q118" s="209"/>
      <c r="R118" s="209"/>
      <c r="S118" s="209"/>
      <c r="T118" s="210"/>
      <c r="AT118" s="211" t="s">
        <v>2088</v>
      </c>
      <c r="AU118" s="211" t="s">
        <v>1955</v>
      </c>
      <c r="AV118" s="12" t="s">
        <v>1955</v>
      </c>
      <c r="AW118" s="12" t="s">
        <v>1911</v>
      </c>
      <c r="AX118" s="12" t="s">
        <v>1895</v>
      </c>
      <c r="AY118" s="211" t="s">
        <v>2080</v>
      </c>
    </row>
    <row r="119" spans="2:65" s="1" customFormat="1" ht="22.5" customHeight="1">
      <c r="B119" s="35"/>
      <c r="C119" s="188" t="s">
        <v>2136</v>
      </c>
      <c r="D119" s="188" t="s">
        <v>2082</v>
      </c>
      <c r="E119" s="189" t="s">
        <v>2937</v>
      </c>
      <c r="F119" s="190" t="s">
        <v>2938</v>
      </c>
      <c r="G119" s="191" t="s">
        <v>2085</v>
      </c>
      <c r="H119" s="192">
        <v>235.2</v>
      </c>
      <c r="I119" s="193"/>
      <c r="J119" s="194">
        <f>ROUND(I119*H119,2)</f>
        <v>0</v>
      </c>
      <c r="K119" s="190" t="s">
        <v>2086</v>
      </c>
      <c r="L119" s="55"/>
      <c r="M119" s="195" t="s">
        <v>1893</v>
      </c>
      <c r="N119" s="196" t="s">
        <v>1917</v>
      </c>
      <c r="O119" s="36"/>
      <c r="P119" s="197">
        <f>O119*H119</f>
        <v>0</v>
      </c>
      <c r="Q119" s="197">
        <v>0</v>
      </c>
      <c r="R119" s="197">
        <f>Q119*H119</f>
        <v>0</v>
      </c>
      <c r="S119" s="197">
        <v>0</v>
      </c>
      <c r="T119" s="198">
        <f>S119*H119</f>
        <v>0</v>
      </c>
      <c r="AR119" s="18" t="s">
        <v>2036</v>
      </c>
      <c r="AT119" s="18" t="s">
        <v>2082</v>
      </c>
      <c r="AU119" s="18" t="s">
        <v>1955</v>
      </c>
      <c r="AY119" s="18" t="s">
        <v>2080</v>
      </c>
      <c r="BE119" s="199">
        <f>IF(N119="základní",J119,0)</f>
        <v>0</v>
      </c>
      <c r="BF119" s="199">
        <f>IF(N119="snížená",J119,0)</f>
        <v>0</v>
      </c>
      <c r="BG119" s="199">
        <f>IF(N119="zákl. přenesená",J119,0)</f>
        <v>0</v>
      </c>
      <c r="BH119" s="199">
        <f>IF(N119="sníž. přenesená",J119,0)</f>
        <v>0</v>
      </c>
      <c r="BI119" s="199">
        <f>IF(N119="nulová",J119,0)</f>
        <v>0</v>
      </c>
      <c r="BJ119" s="18" t="s">
        <v>1895</v>
      </c>
      <c r="BK119" s="199">
        <f>ROUND(I119*H119,2)</f>
        <v>0</v>
      </c>
      <c r="BL119" s="18" t="s">
        <v>2036</v>
      </c>
      <c r="BM119" s="18" t="s">
        <v>1460</v>
      </c>
    </row>
    <row r="120" spans="2:65" s="12" customFormat="1">
      <c r="B120" s="200"/>
      <c r="C120" s="201"/>
      <c r="D120" s="202" t="s">
        <v>2088</v>
      </c>
      <c r="E120" s="201"/>
      <c r="F120" s="204" t="s">
        <v>1461</v>
      </c>
      <c r="G120" s="201"/>
      <c r="H120" s="205">
        <v>235.2</v>
      </c>
      <c r="I120" s="206"/>
      <c r="J120" s="201"/>
      <c r="K120" s="201"/>
      <c r="L120" s="207"/>
      <c r="M120" s="208"/>
      <c r="N120" s="209"/>
      <c r="O120" s="209"/>
      <c r="P120" s="209"/>
      <c r="Q120" s="209"/>
      <c r="R120" s="209"/>
      <c r="S120" s="209"/>
      <c r="T120" s="210"/>
      <c r="AT120" s="211" t="s">
        <v>2088</v>
      </c>
      <c r="AU120" s="211" t="s">
        <v>1955</v>
      </c>
      <c r="AV120" s="12" t="s">
        <v>1955</v>
      </c>
      <c r="AW120" s="12" t="s">
        <v>1877</v>
      </c>
      <c r="AX120" s="12" t="s">
        <v>1895</v>
      </c>
      <c r="AY120" s="211" t="s">
        <v>2080</v>
      </c>
    </row>
    <row r="121" spans="2:65" s="1" customFormat="1" ht="22.5" customHeight="1">
      <c r="B121" s="35"/>
      <c r="C121" s="188" t="s">
        <v>2141</v>
      </c>
      <c r="D121" s="188" t="s">
        <v>2082</v>
      </c>
      <c r="E121" s="189" t="s">
        <v>2929</v>
      </c>
      <c r="F121" s="190" t="s">
        <v>2930</v>
      </c>
      <c r="G121" s="191" t="s">
        <v>2085</v>
      </c>
      <c r="H121" s="192">
        <v>80</v>
      </c>
      <c r="I121" s="193"/>
      <c r="J121" s="194">
        <f>ROUND(I121*H121,2)</f>
        <v>0</v>
      </c>
      <c r="K121" s="190" t="s">
        <v>2086</v>
      </c>
      <c r="L121" s="55"/>
      <c r="M121" s="195" t="s">
        <v>1893</v>
      </c>
      <c r="N121" s="196" t="s">
        <v>1917</v>
      </c>
      <c r="O121" s="36"/>
      <c r="P121" s="197">
        <f>O121*H121</f>
        <v>0</v>
      </c>
      <c r="Q121" s="197">
        <v>0</v>
      </c>
      <c r="R121" s="197">
        <f>Q121*H121</f>
        <v>0</v>
      </c>
      <c r="S121" s="197">
        <v>0</v>
      </c>
      <c r="T121" s="198">
        <f>S121*H121</f>
        <v>0</v>
      </c>
      <c r="AR121" s="18" t="s">
        <v>2036</v>
      </c>
      <c r="AT121" s="18" t="s">
        <v>2082</v>
      </c>
      <c r="AU121" s="18" t="s">
        <v>1955</v>
      </c>
      <c r="AY121" s="18" t="s">
        <v>2080</v>
      </c>
      <c r="BE121" s="199">
        <f>IF(N121="základní",J121,0)</f>
        <v>0</v>
      </c>
      <c r="BF121" s="199">
        <f>IF(N121="snížená",J121,0)</f>
        <v>0</v>
      </c>
      <c r="BG121" s="199">
        <f>IF(N121="zákl. přenesená",J121,0)</f>
        <v>0</v>
      </c>
      <c r="BH121" s="199">
        <f>IF(N121="sníž. přenesená",J121,0)</f>
        <v>0</v>
      </c>
      <c r="BI121" s="199">
        <f>IF(N121="nulová",J121,0)</f>
        <v>0</v>
      </c>
      <c r="BJ121" s="18" t="s">
        <v>1895</v>
      </c>
      <c r="BK121" s="199">
        <f>ROUND(I121*H121,2)</f>
        <v>0</v>
      </c>
      <c r="BL121" s="18" t="s">
        <v>2036</v>
      </c>
      <c r="BM121" s="18" t="s">
        <v>1462</v>
      </c>
    </row>
    <row r="122" spans="2:65" s="12" customFormat="1">
      <c r="B122" s="200"/>
      <c r="C122" s="201"/>
      <c r="D122" s="202" t="s">
        <v>2088</v>
      </c>
      <c r="E122" s="203" t="s">
        <v>1893</v>
      </c>
      <c r="F122" s="204" t="s">
        <v>1463</v>
      </c>
      <c r="G122" s="201"/>
      <c r="H122" s="205">
        <v>80</v>
      </c>
      <c r="I122" s="206"/>
      <c r="J122" s="201"/>
      <c r="K122" s="201"/>
      <c r="L122" s="207"/>
      <c r="M122" s="208"/>
      <c r="N122" s="209"/>
      <c r="O122" s="209"/>
      <c r="P122" s="209"/>
      <c r="Q122" s="209"/>
      <c r="R122" s="209"/>
      <c r="S122" s="209"/>
      <c r="T122" s="210"/>
      <c r="AT122" s="211" t="s">
        <v>2088</v>
      </c>
      <c r="AU122" s="211" t="s">
        <v>1955</v>
      </c>
      <c r="AV122" s="12" t="s">
        <v>1955</v>
      </c>
      <c r="AW122" s="12" t="s">
        <v>1911</v>
      </c>
      <c r="AX122" s="12" t="s">
        <v>1895</v>
      </c>
      <c r="AY122" s="211" t="s">
        <v>2080</v>
      </c>
    </row>
    <row r="123" spans="2:65" s="1" customFormat="1" ht="22.5" customHeight="1">
      <c r="B123" s="35"/>
      <c r="C123" s="188" t="s">
        <v>2146</v>
      </c>
      <c r="D123" s="188" t="s">
        <v>2082</v>
      </c>
      <c r="E123" s="189" t="s">
        <v>2937</v>
      </c>
      <c r="F123" s="190" t="s">
        <v>2938</v>
      </c>
      <c r="G123" s="191" t="s">
        <v>2085</v>
      </c>
      <c r="H123" s="192">
        <v>24</v>
      </c>
      <c r="I123" s="193"/>
      <c r="J123" s="194">
        <f>ROUND(I123*H123,2)</f>
        <v>0</v>
      </c>
      <c r="K123" s="190" t="s">
        <v>2086</v>
      </c>
      <c r="L123" s="55"/>
      <c r="M123" s="195" t="s">
        <v>1893</v>
      </c>
      <c r="N123" s="196" t="s">
        <v>1917</v>
      </c>
      <c r="O123" s="36"/>
      <c r="P123" s="197">
        <f>O123*H123</f>
        <v>0</v>
      </c>
      <c r="Q123" s="197">
        <v>0</v>
      </c>
      <c r="R123" s="197">
        <f>Q123*H123</f>
        <v>0</v>
      </c>
      <c r="S123" s="197">
        <v>0</v>
      </c>
      <c r="T123" s="198">
        <f>S123*H123</f>
        <v>0</v>
      </c>
      <c r="AR123" s="18" t="s">
        <v>2036</v>
      </c>
      <c r="AT123" s="18" t="s">
        <v>2082</v>
      </c>
      <c r="AU123" s="18" t="s">
        <v>1955</v>
      </c>
      <c r="AY123" s="18" t="s">
        <v>2080</v>
      </c>
      <c r="BE123" s="199">
        <f>IF(N123="základní",J123,0)</f>
        <v>0</v>
      </c>
      <c r="BF123" s="199">
        <f>IF(N123="snížená",J123,0)</f>
        <v>0</v>
      </c>
      <c r="BG123" s="199">
        <f>IF(N123="zákl. přenesená",J123,0)</f>
        <v>0</v>
      </c>
      <c r="BH123" s="199">
        <f>IF(N123="sníž. přenesená",J123,0)</f>
        <v>0</v>
      </c>
      <c r="BI123" s="199">
        <f>IF(N123="nulová",J123,0)</f>
        <v>0</v>
      </c>
      <c r="BJ123" s="18" t="s">
        <v>1895</v>
      </c>
      <c r="BK123" s="199">
        <f>ROUND(I123*H123,2)</f>
        <v>0</v>
      </c>
      <c r="BL123" s="18" t="s">
        <v>2036</v>
      </c>
      <c r="BM123" s="18" t="s">
        <v>1464</v>
      </c>
    </row>
    <row r="124" spans="2:65" s="12" customFormat="1">
      <c r="B124" s="200"/>
      <c r="C124" s="201"/>
      <c r="D124" s="202" t="s">
        <v>2088</v>
      </c>
      <c r="E124" s="201"/>
      <c r="F124" s="204" t="s">
        <v>1465</v>
      </c>
      <c r="G124" s="201"/>
      <c r="H124" s="205">
        <v>24</v>
      </c>
      <c r="I124" s="206"/>
      <c r="J124" s="201"/>
      <c r="K124" s="201"/>
      <c r="L124" s="207"/>
      <c r="M124" s="208"/>
      <c r="N124" s="209"/>
      <c r="O124" s="209"/>
      <c r="P124" s="209"/>
      <c r="Q124" s="209"/>
      <c r="R124" s="209"/>
      <c r="S124" s="209"/>
      <c r="T124" s="210"/>
      <c r="AT124" s="211" t="s">
        <v>2088</v>
      </c>
      <c r="AU124" s="211" t="s">
        <v>1955</v>
      </c>
      <c r="AV124" s="12" t="s">
        <v>1955</v>
      </c>
      <c r="AW124" s="12" t="s">
        <v>1877</v>
      </c>
      <c r="AX124" s="12" t="s">
        <v>1895</v>
      </c>
      <c r="AY124" s="211" t="s">
        <v>2080</v>
      </c>
    </row>
    <row r="125" spans="2:65" s="1" customFormat="1" ht="22.5" customHeight="1">
      <c r="B125" s="35"/>
      <c r="C125" s="188" t="s">
        <v>2151</v>
      </c>
      <c r="D125" s="188" t="s">
        <v>2082</v>
      </c>
      <c r="E125" s="189" t="s">
        <v>1466</v>
      </c>
      <c r="F125" s="190" t="s">
        <v>1467</v>
      </c>
      <c r="G125" s="191" t="s">
        <v>2085</v>
      </c>
      <c r="H125" s="192">
        <v>60</v>
      </c>
      <c r="I125" s="193"/>
      <c r="J125" s="194">
        <f>ROUND(I125*H125,2)</f>
        <v>0</v>
      </c>
      <c r="K125" s="190" t="s">
        <v>2086</v>
      </c>
      <c r="L125" s="55"/>
      <c r="M125" s="195" t="s">
        <v>1893</v>
      </c>
      <c r="N125" s="196" t="s">
        <v>1917</v>
      </c>
      <c r="O125" s="36"/>
      <c r="P125" s="197">
        <f>O125*H125</f>
        <v>0</v>
      </c>
      <c r="Q125" s="197">
        <v>0</v>
      </c>
      <c r="R125" s="197">
        <f>Q125*H125</f>
        <v>0</v>
      </c>
      <c r="S125" s="197">
        <v>0</v>
      </c>
      <c r="T125" s="198">
        <f>S125*H125</f>
        <v>0</v>
      </c>
      <c r="AR125" s="18" t="s">
        <v>2036</v>
      </c>
      <c r="AT125" s="18" t="s">
        <v>2082</v>
      </c>
      <c r="AU125" s="18" t="s">
        <v>1955</v>
      </c>
      <c r="AY125" s="18" t="s">
        <v>2080</v>
      </c>
      <c r="BE125" s="199">
        <f>IF(N125="základní",J125,0)</f>
        <v>0</v>
      </c>
      <c r="BF125" s="199">
        <f>IF(N125="snížená",J125,0)</f>
        <v>0</v>
      </c>
      <c r="BG125" s="199">
        <f>IF(N125="zákl. přenesená",J125,0)</f>
        <v>0</v>
      </c>
      <c r="BH125" s="199">
        <f>IF(N125="sníž. přenesená",J125,0)</f>
        <v>0</v>
      </c>
      <c r="BI125" s="199">
        <f>IF(N125="nulová",J125,0)</f>
        <v>0</v>
      </c>
      <c r="BJ125" s="18" t="s">
        <v>1895</v>
      </c>
      <c r="BK125" s="199">
        <f>ROUND(I125*H125,2)</f>
        <v>0</v>
      </c>
      <c r="BL125" s="18" t="s">
        <v>2036</v>
      </c>
      <c r="BM125" s="18" t="s">
        <v>1468</v>
      </c>
    </row>
    <row r="126" spans="2:65" s="12" customFormat="1">
      <c r="B126" s="200"/>
      <c r="C126" s="201"/>
      <c r="D126" s="202" t="s">
        <v>2088</v>
      </c>
      <c r="E126" s="203" t="s">
        <v>1893</v>
      </c>
      <c r="F126" s="204" t="s">
        <v>1469</v>
      </c>
      <c r="G126" s="201"/>
      <c r="H126" s="205">
        <v>60</v>
      </c>
      <c r="I126" s="206"/>
      <c r="J126" s="201"/>
      <c r="K126" s="201"/>
      <c r="L126" s="207"/>
      <c r="M126" s="208"/>
      <c r="N126" s="209"/>
      <c r="O126" s="209"/>
      <c r="P126" s="209"/>
      <c r="Q126" s="209"/>
      <c r="R126" s="209"/>
      <c r="S126" s="209"/>
      <c r="T126" s="210"/>
      <c r="AT126" s="211" t="s">
        <v>2088</v>
      </c>
      <c r="AU126" s="211" t="s">
        <v>1955</v>
      </c>
      <c r="AV126" s="12" t="s">
        <v>1955</v>
      </c>
      <c r="AW126" s="12" t="s">
        <v>1911</v>
      </c>
      <c r="AX126" s="12" t="s">
        <v>1895</v>
      </c>
      <c r="AY126" s="211" t="s">
        <v>2080</v>
      </c>
    </row>
    <row r="127" spans="2:65" s="1" customFormat="1" ht="22.5" customHeight="1">
      <c r="B127" s="35"/>
      <c r="C127" s="188" t="s">
        <v>1881</v>
      </c>
      <c r="D127" s="188" t="s">
        <v>2082</v>
      </c>
      <c r="E127" s="189" t="s">
        <v>2132</v>
      </c>
      <c r="F127" s="190" t="s">
        <v>2133</v>
      </c>
      <c r="G127" s="191" t="s">
        <v>2122</v>
      </c>
      <c r="H127" s="192">
        <v>40</v>
      </c>
      <c r="I127" s="193"/>
      <c r="J127" s="194">
        <f>ROUND(I127*H127,2)</f>
        <v>0</v>
      </c>
      <c r="K127" s="190" t="s">
        <v>2086</v>
      </c>
      <c r="L127" s="55"/>
      <c r="M127" s="195" t="s">
        <v>1893</v>
      </c>
      <c r="N127" s="196" t="s">
        <v>1917</v>
      </c>
      <c r="O127" s="36"/>
      <c r="P127" s="197">
        <f>O127*H127</f>
        <v>0</v>
      </c>
      <c r="Q127" s="197">
        <v>0</v>
      </c>
      <c r="R127" s="197">
        <f>Q127*H127</f>
        <v>0</v>
      </c>
      <c r="S127" s="197">
        <v>0</v>
      </c>
      <c r="T127" s="198">
        <f>S127*H127</f>
        <v>0</v>
      </c>
      <c r="AR127" s="18" t="s">
        <v>2036</v>
      </c>
      <c r="AT127" s="18" t="s">
        <v>2082</v>
      </c>
      <c r="AU127" s="18" t="s">
        <v>1955</v>
      </c>
      <c r="AY127" s="18" t="s">
        <v>2080</v>
      </c>
      <c r="BE127" s="199">
        <f>IF(N127="základní",J127,0)</f>
        <v>0</v>
      </c>
      <c r="BF127" s="199">
        <f>IF(N127="snížená",J127,0)</f>
        <v>0</v>
      </c>
      <c r="BG127" s="199">
        <f>IF(N127="zákl. přenesená",J127,0)</f>
        <v>0</v>
      </c>
      <c r="BH127" s="199">
        <f>IF(N127="sníž. přenesená",J127,0)</f>
        <v>0</v>
      </c>
      <c r="BI127" s="199">
        <f>IF(N127="nulová",J127,0)</f>
        <v>0</v>
      </c>
      <c r="BJ127" s="18" t="s">
        <v>1895</v>
      </c>
      <c r="BK127" s="199">
        <f>ROUND(I127*H127,2)</f>
        <v>0</v>
      </c>
      <c r="BL127" s="18" t="s">
        <v>2036</v>
      </c>
      <c r="BM127" s="18" t="s">
        <v>1470</v>
      </c>
    </row>
    <row r="128" spans="2:65" s="12" customFormat="1">
      <c r="B128" s="200"/>
      <c r="C128" s="201"/>
      <c r="D128" s="202" t="s">
        <v>2088</v>
      </c>
      <c r="E128" s="203" t="s">
        <v>1893</v>
      </c>
      <c r="F128" s="204" t="s">
        <v>1471</v>
      </c>
      <c r="G128" s="201"/>
      <c r="H128" s="205">
        <v>40</v>
      </c>
      <c r="I128" s="206"/>
      <c r="J128" s="201"/>
      <c r="K128" s="201"/>
      <c r="L128" s="207"/>
      <c r="M128" s="208"/>
      <c r="N128" s="209"/>
      <c r="O128" s="209"/>
      <c r="P128" s="209"/>
      <c r="Q128" s="209"/>
      <c r="R128" s="209"/>
      <c r="S128" s="209"/>
      <c r="T128" s="210"/>
      <c r="AT128" s="211" t="s">
        <v>2088</v>
      </c>
      <c r="AU128" s="211" t="s">
        <v>1955</v>
      </c>
      <c r="AV128" s="12" t="s">
        <v>1955</v>
      </c>
      <c r="AW128" s="12" t="s">
        <v>1911</v>
      </c>
      <c r="AX128" s="12" t="s">
        <v>1895</v>
      </c>
      <c r="AY128" s="211" t="s">
        <v>2080</v>
      </c>
    </row>
    <row r="129" spans="2:65" s="1" customFormat="1" ht="22.5" customHeight="1">
      <c r="B129" s="35"/>
      <c r="C129" s="188" t="s">
        <v>2161</v>
      </c>
      <c r="D129" s="188" t="s">
        <v>2082</v>
      </c>
      <c r="E129" s="189" t="s">
        <v>2132</v>
      </c>
      <c r="F129" s="190" t="s">
        <v>2133</v>
      </c>
      <c r="G129" s="191" t="s">
        <v>2122</v>
      </c>
      <c r="H129" s="192">
        <v>300</v>
      </c>
      <c r="I129" s="193"/>
      <c r="J129" s="194">
        <f>ROUND(I129*H129,2)</f>
        <v>0</v>
      </c>
      <c r="K129" s="190" t="s">
        <v>2086</v>
      </c>
      <c r="L129" s="55"/>
      <c r="M129" s="195" t="s">
        <v>1893</v>
      </c>
      <c r="N129" s="196" t="s">
        <v>1917</v>
      </c>
      <c r="O129" s="36"/>
      <c r="P129" s="197">
        <f>O129*H129</f>
        <v>0</v>
      </c>
      <c r="Q129" s="197">
        <v>0</v>
      </c>
      <c r="R129" s="197">
        <f>Q129*H129</f>
        <v>0</v>
      </c>
      <c r="S129" s="197">
        <v>0</v>
      </c>
      <c r="T129" s="198">
        <f>S129*H129</f>
        <v>0</v>
      </c>
      <c r="AR129" s="18" t="s">
        <v>2036</v>
      </c>
      <c r="AT129" s="18" t="s">
        <v>2082</v>
      </c>
      <c r="AU129" s="18" t="s">
        <v>1955</v>
      </c>
      <c r="AY129" s="18" t="s">
        <v>2080</v>
      </c>
      <c r="BE129" s="199">
        <f>IF(N129="základní",J129,0)</f>
        <v>0</v>
      </c>
      <c r="BF129" s="199">
        <f>IF(N129="snížená",J129,0)</f>
        <v>0</v>
      </c>
      <c r="BG129" s="199">
        <f>IF(N129="zákl. přenesená",J129,0)</f>
        <v>0</v>
      </c>
      <c r="BH129" s="199">
        <f>IF(N129="sníž. přenesená",J129,0)</f>
        <v>0</v>
      </c>
      <c r="BI129" s="199">
        <f>IF(N129="nulová",J129,0)</f>
        <v>0</v>
      </c>
      <c r="BJ129" s="18" t="s">
        <v>1895</v>
      </c>
      <c r="BK129" s="199">
        <f>ROUND(I129*H129,2)</f>
        <v>0</v>
      </c>
      <c r="BL129" s="18" t="s">
        <v>2036</v>
      </c>
      <c r="BM129" s="18" t="s">
        <v>1472</v>
      </c>
    </row>
    <row r="130" spans="2:65" s="12" customFormat="1">
      <c r="B130" s="200"/>
      <c r="C130" s="201"/>
      <c r="D130" s="202" t="s">
        <v>2088</v>
      </c>
      <c r="E130" s="203" t="s">
        <v>1893</v>
      </c>
      <c r="F130" s="204" t="s">
        <v>1473</v>
      </c>
      <c r="G130" s="201"/>
      <c r="H130" s="205">
        <v>300</v>
      </c>
      <c r="I130" s="206"/>
      <c r="J130" s="201"/>
      <c r="K130" s="201"/>
      <c r="L130" s="207"/>
      <c r="M130" s="208"/>
      <c r="N130" s="209"/>
      <c r="O130" s="209"/>
      <c r="P130" s="209"/>
      <c r="Q130" s="209"/>
      <c r="R130" s="209"/>
      <c r="S130" s="209"/>
      <c r="T130" s="210"/>
      <c r="AT130" s="211" t="s">
        <v>2088</v>
      </c>
      <c r="AU130" s="211" t="s">
        <v>1955</v>
      </c>
      <c r="AV130" s="12" t="s">
        <v>1955</v>
      </c>
      <c r="AW130" s="12" t="s">
        <v>1911</v>
      </c>
      <c r="AX130" s="12" t="s">
        <v>1895</v>
      </c>
      <c r="AY130" s="211" t="s">
        <v>2080</v>
      </c>
    </row>
    <row r="131" spans="2:65" s="1" customFormat="1" ht="22.5" customHeight="1">
      <c r="B131" s="35"/>
      <c r="C131" s="188" t="s">
        <v>2166</v>
      </c>
      <c r="D131" s="188" t="s">
        <v>2082</v>
      </c>
      <c r="E131" s="189" t="s">
        <v>2446</v>
      </c>
      <c r="F131" s="190" t="s">
        <v>2447</v>
      </c>
      <c r="G131" s="191" t="s">
        <v>2122</v>
      </c>
      <c r="H131" s="192">
        <v>40</v>
      </c>
      <c r="I131" s="193"/>
      <c r="J131" s="194">
        <f>ROUND(I131*H131,2)</f>
        <v>0</v>
      </c>
      <c r="K131" s="190" t="s">
        <v>2086</v>
      </c>
      <c r="L131" s="55"/>
      <c r="M131" s="195" t="s">
        <v>1893</v>
      </c>
      <c r="N131" s="196" t="s">
        <v>1917</v>
      </c>
      <c r="O131" s="36"/>
      <c r="P131" s="197">
        <f>O131*H131</f>
        <v>0</v>
      </c>
      <c r="Q131" s="197">
        <v>8.4000000000000003E-4</v>
      </c>
      <c r="R131" s="197">
        <f>Q131*H131</f>
        <v>3.3600000000000005E-2</v>
      </c>
      <c r="S131" s="197">
        <v>0</v>
      </c>
      <c r="T131" s="198">
        <f>S131*H131</f>
        <v>0</v>
      </c>
      <c r="AR131" s="18" t="s">
        <v>2036</v>
      </c>
      <c r="AT131" s="18" t="s">
        <v>2082</v>
      </c>
      <c r="AU131" s="18" t="s">
        <v>1955</v>
      </c>
      <c r="AY131" s="18" t="s">
        <v>2080</v>
      </c>
      <c r="BE131" s="199">
        <f>IF(N131="základní",J131,0)</f>
        <v>0</v>
      </c>
      <c r="BF131" s="199">
        <f>IF(N131="snížená",J131,0)</f>
        <v>0</v>
      </c>
      <c r="BG131" s="199">
        <f>IF(N131="zákl. přenesená",J131,0)</f>
        <v>0</v>
      </c>
      <c r="BH131" s="199">
        <f>IF(N131="sníž. přenesená",J131,0)</f>
        <v>0</v>
      </c>
      <c r="BI131" s="199">
        <f>IF(N131="nulová",J131,0)</f>
        <v>0</v>
      </c>
      <c r="BJ131" s="18" t="s">
        <v>1895</v>
      </c>
      <c r="BK131" s="199">
        <f>ROUND(I131*H131,2)</f>
        <v>0</v>
      </c>
      <c r="BL131" s="18" t="s">
        <v>2036</v>
      </c>
      <c r="BM131" s="18" t="s">
        <v>1474</v>
      </c>
    </row>
    <row r="132" spans="2:65" s="12" customFormat="1">
      <c r="B132" s="200"/>
      <c r="C132" s="201"/>
      <c r="D132" s="202" t="s">
        <v>2088</v>
      </c>
      <c r="E132" s="203" t="s">
        <v>1893</v>
      </c>
      <c r="F132" s="204" t="s">
        <v>1475</v>
      </c>
      <c r="G132" s="201"/>
      <c r="H132" s="205">
        <v>40</v>
      </c>
      <c r="I132" s="206"/>
      <c r="J132" s="201"/>
      <c r="K132" s="201"/>
      <c r="L132" s="207"/>
      <c r="M132" s="208"/>
      <c r="N132" s="209"/>
      <c r="O132" s="209"/>
      <c r="P132" s="209"/>
      <c r="Q132" s="209"/>
      <c r="R132" s="209"/>
      <c r="S132" s="209"/>
      <c r="T132" s="210"/>
      <c r="AT132" s="211" t="s">
        <v>2088</v>
      </c>
      <c r="AU132" s="211" t="s">
        <v>1955</v>
      </c>
      <c r="AV132" s="12" t="s">
        <v>1955</v>
      </c>
      <c r="AW132" s="12" t="s">
        <v>1911</v>
      </c>
      <c r="AX132" s="12" t="s">
        <v>1895</v>
      </c>
      <c r="AY132" s="211" t="s">
        <v>2080</v>
      </c>
    </row>
    <row r="133" spans="2:65" s="1" customFormat="1" ht="22.5" customHeight="1">
      <c r="B133" s="35"/>
      <c r="C133" s="188" t="s">
        <v>2171</v>
      </c>
      <c r="D133" s="188" t="s">
        <v>2082</v>
      </c>
      <c r="E133" s="189" t="s">
        <v>2421</v>
      </c>
      <c r="F133" s="190" t="s">
        <v>2422</v>
      </c>
      <c r="G133" s="191" t="s">
        <v>2085</v>
      </c>
      <c r="H133" s="192">
        <v>272</v>
      </c>
      <c r="I133" s="193"/>
      <c r="J133" s="194">
        <f>ROUND(I133*H133,2)</f>
        <v>0</v>
      </c>
      <c r="K133" s="190" t="s">
        <v>2086</v>
      </c>
      <c r="L133" s="55"/>
      <c r="M133" s="195" t="s">
        <v>1893</v>
      </c>
      <c r="N133" s="196" t="s">
        <v>1917</v>
      </c>
      <c r="O133" s="36"/>
      <c r="P133" s="197">
        <f>O133*H133</f>
        <v>0</v>
      </c>
      <c r="Q133" s="197">
        <v>0</v>
      </c>
      <c r="R133" s="197">
        <f>Q133*H133</f>
        <v>0</v>
      </c>
      <c r="S133" s="197">
        <v>0</v>
      </c>
      <c r="T133" s="198">
        <f>S133*H133</f>
        <v>0</v>
      </c>
      <c r="AR133" s="18" t="s">
        <v>2036</v>
      </c>
      <c r="AT133" s="18" t="s">
        <v>2082</v>
      </c>
      <c r="AU133" s="18" t="s">
        <v>1955</v>
      </c>
      <c r="AY133" s="18" t="s">
        <v>2080</v>
      </c>
      <c r="BE133" s="199">
        <f>IF(N133="základní",J133,0)</f>
        <v>0</v>
      </c>
      <c r="BF133" s="199">
        <f>IF(N133="snížená",J133,0)</f>
        <v>0</v>
      </c>
      <c r="BG133" s="199">
        <f>IF(N133="zákl. přenesená",J133,0)</f>
        <v>0</v>
      </c>
      <c r="BH133" s="199">
        <f>IF(N133="sníž. přenesená",J133,0)</f>
        <v>0</v>
      </c>
      <c r="BI133" s="199">
        <f>IF(N133="nulová",J133,0)</f>
        <v>0</v>
      </c>
      <c r="BJ133" s="18" t="s">
        <v>1895</v>
      </c>
      <c r="BK133" s="199">
        <f>ROUND(I133*H133,2)</f>
        <v>0</v>
      </c>
      <c r="BL133" s="18" t="s">
        <v>2036</v>
      </c>
      <c r="BM133" s="18" t="s">
        <v>1476</v>
      </c>
    </row>
    <row r="134" spans="2:65" s="1" customFormat="1" ht="22.5" customHeight="1">
      <c r="B134" s="35"/>
      <c r="C134" s="188" t="s">
        <v>2176</v>
      </c>
      <c r="D134" s="188" t="s">
        <v>2082</v>
      </c>
      <c r="E134" s="189" t="s">
        <v>1477</v>
      </c>
      <c r="F134" s="190" t="s">
        <v>1478</v>
      </c>
      <c r="G134" s="191" t="s">
        <v>2122</v>
      </c>
      <c r="H134" s="192">
        <v>510</v>
      </c>
      <c r="I134" s="193"/>
      <c r="J134" s="194">
        <f>ROUND(I134*H134,2)</f>
        <v>0</v>
      </c>
      <c r="K134" s="190" t="s">
        <v>2086</v>
      </c>
      <c r="L134" s="55"/>
      <c r="M134" s="195" t="s">
        <v>1893</v>
      </c>
      <c r="N134" s="196" t="s">
        <v>1917</v>
      </c>
      <c r="O134" s="36"/>
      <c r="P134" s="197">
        <f>O134*H134</f>
        <v>0</v>
      </c>
      <c r="Q134" s="197">
        <v>0</v>
      </c>
      <c r="R134" s="197">
        <f>Q134*H134</f>
        <v>0</v>
      </c>
      <c r="S134" s="197">
        <v>0</v>
      </c>
      <c r="T134" s="198">
        <f>S134*H134</f>
        <v>0</v>
      </c>
      <c r="AR134" s="18" t="s">
        <v>2036</v>
      </c>
      <c r="AT134" s="18" t="s">
        <v>2082</v>
      </c>
      <c r="AU134" s="18" t="s">
        <v>1955</v>
      </c>
      <c r="AY134" s="18" t="s">
        <v>2080</v>
      </c>
      <c r="BE134" s="199">
        <f>IF(N134="základní",J134,0)</f>
        <v>0</v>
      </c>
      <c r="BF134" s="199">
        <f>IF(N134="snížená",J134,0)</f>
        <v>0</v>
      </c>
      <c r="BG134" s="199">
        <f>IF(N134="zákl. přenesená",J134,0)</f>
        <v>0</v>
      </c>
      <c r="BH134" s="199">
        <f>IF(N134="sníž. přenesená",J134,0)</f>
        <v>0</v>
      </c>
      <c r="BI134" s="199">
        <f>IF(N134="nulová",J134,0)</f>
        <v>0</v>
      </c>
      <c r="BJ134" s="18" t="s">
        <v>1895</v>
      </c>
      <c r="BK134" s="199">
        <f>ROUND(I134*H134,2)</f>
        <v>0</v>
      </c>
      <c r="BL134" s="18" t="s">
        <v>2036</v>
      </c>
      <c r="BM134" s="18" t="s">
        <v>1479</v>
      </c>
    </row>
    <row r="135" spans="2:65" s="1" customFormat="1" ht="22.5" customHeight="1">
      <c r="B135" s="35"/>
      <c r="C135" s="188" t="s">
        <v>2179</v>
      </c>
      <c r="D135" s="188" t="s">
        <v>2082</v>
      </c>
      <c r="E135" s="189" t="s">
        <v>1480</v>
      </c>
      <c r="F135" s="190" t="s">
        <v>1481</v>
      </c>
      <c r="G135" s="191" t="s">
        <v>2122</v>
      </c>
      <c r="H135" s="192">
        <v>510</v>
      </c>
      <c r="I135" s="193"/>
      <c r="J135" s="194">
        <f>ROUND(I135*H135,2)</f>
        <v>0</v>
      </c>
      <c r="K135" s="190" t="s">
        <v>2086</v>
      </c>
      <c r="L135" s="55"/>
      <c r="M135" s="195" t="s">
        <v>1893</v>
      </c>
      <c r="N135" s="196" t="s">
        <v>1917</v>
      </c>
      <c r="O135" s="36"/>
      <c r="P135" s="197">
        <f>O135*H135</f>
        <v>0</v>
      </c>
      <c r="Q135" s="197">
        <v>0</v>
      </c>
      <c r="R135" s="197">
        <f>Q135*H135</f>
        <v>0</v>
      </c>
      <c r="S135" s="197">
        <v>0</v>
      </c>
      <c r="T135" s="198">
        <f>S135*H135</f>
        <v>0</v>
      </c>
      <c r="AR135" s="18" t="s">
        <v>2036</v>
      </c>
      <c r="AT135" s="18" t="s">
        <v>2082</v>
      </c>
      <c r="AU135" s="18" t="s">
        <v>1955</v>
      </c>
      <c r="AY135" s="18" t="s">
        <v>2080</v>
      </c>
      <c r="BE135" s="199">
        <f>IF(N135="základní",J135,0)</f>
        <v>0</v>
      </c>
      <c r="BF135" s="199">
        <f>IF(N135="snížená",J135,0)</f>
        <v>0</v>
      </c>
      <c r="BG135" s="199">
        <f>IF(N135="zákl. přenesená",J135,0)</f>
        <v>0</v>
      </c>
      <c r="BH135" s="199">
        <f>IF(N135="sníž. přenesená",J135,0)</f>
        <v>0</v>
      </c>
      <c r="BI135" s="199">
        <f>IF(N135="nulová",J135,0)</f>
        <v>0</v>
      </c>
      <c r="BJ135" s="18" t="s">
        <v>1895</v>
      </c>
      <c r="BK135" s="199">
        <f>ROUND(I135*H135,2)</f>
        <v>0</v>
      </c>
      <c r="BL135" s="18" t="s">
        <v>2036</v>
      </c>
      <c r="BM135" s="18" t="s">
        <v>1482</v>
      </c>
    </row>
    <row r="136" spans="2:65" s="1" customFormat="1" ht="22.5" customHeight="1">
      <c r="B136" s="35"/>
      <c r="C136" s="216" t="s">
        <v>1880</v>
      </c>
      <c r="D136" s="216" t="s">
        <v>2126</v>
      </c>
      <c r="E136" s="217" t="s">
        <v>1483</v>
      </c>
      <c r="F136" s="218" t="s">
        <v>1484</v>
      </c>
      <c r="G136" s="219" t="s">
        <v>2129</v>
      </c>
      <c r="H136" s="220">
        <v>7.65</v>
      </c>
      <c r="I136" s="221"/>
      <c r="J136" s="222">
        <f>ROUND(I136*H136,2)</f>
        <v>0</v>
      </c>
      <c r="K136" s="218" t="s">
        <v>2086</v>
      </c>
      <c r="L136" s="223"/>
      <c r="M136" s="224" t="s">
        <v>1893</v>
      </c>
      <c r="N136" s="225" t="s">
        <v>1917</v>
      </c>
      <c r="O136" s="36"/>
      <c r="P136" s="197">
        <f>O136*H136</f>
        <v>0</v>
      </c>
      <c r="Q136" s="197">
        <v>1E-3</v>
      </c>
      <c r="R136" s="197">
        <f>Q136*H136</f>
        <v>7.6500000000000005E-3</v>
      </c>
      <c r="S136" s="197">
        <v>0</v>
      </c>
      <c r="T136" s="198">
        <f>S136*H136</f>
        <v>0</v>
      </c>
      <c r="AR136" s="18" t="s">
        <v>2119</v>
      </c>
      <c r="AT136" s="18" t="s">
        <v>2126</v>
      </c>
      <c r="AU136" s="18" t="s">
        <v>1955</v>
      </c>
      <c r="AY136" s="18" t="s">
        <v>2080</v>
      </c>
      <c r="BE136" s="199">
        <f>IF(N136="základní",J136,0)</f>
        <v>0</v>
      </c>
      <c r="BF136" s="199">
        <f>IF(N136="snížená",J136,0)</f>
        <v>0</v>
      </c>
      <c r="BG136" s="199">
        <f>IF(N136="zákl. přenesená",J136,0)</f>
        <v>0</v>
      </c>
      <c r="BH136" s="199">
        <f>IF(N136="sníž. přenesená",J136,0)</f>
        <v>0</v>
      </c>
      <c r="BI136" s="199">
        <f>IF(N136="nulová",J136,0)</f>
        <v>0</v>
      </c>
      <c r="BJ136" s="18" t="s">
        <v>1895</v>
      </c>
      <c r="BK136" s="199">
        <f>ROUND(I136*H136,2)</f>
        <v>0</v>
      </c>
      <c r="BL136" s="18" t="s">
        <v>2036</v>
      </c>
      <c r="BM136" s="18" t="s">
        <v>1485</v>
      </c>
    </row>
    <row r="137" spans="2:65" s="12" customFormat="1">
      <c r="B137" s="200"/>
      <c r="C137" s="201"/>
      <c r="D137" s="202" t="s">
        <v>2088</v>
      </c>
      <c r="E137" s="201"/>
      <c r="F137" s="204" t="s">
        <v>1486</v>
      </c>
      <c r="G137" s="201"/>
      <c r="H137" s="205">
        <v>7.65</v>
      </c>
      <c r="I137" s="206"/>
      <c r="J137" s="201"/>
      <c r="K137" s="201"/>
      <c r="L137" s="207"/>
      <c r="M137" s="208"/>
      <c r="N137" s="209"/>
      <c r="O137" s="209"/>
      <c r="P137" s="209"/>
      <c r="Q137" s="209"/>
      <c r="R137" s="209"/>
      <c r="S137" s="209"/>
      <c r="T137" s="210"/>
      <c r="AT137" s="211" t="s">
        <v>2088</v>
      </c>
      <c r="AU137" s="211" t="s">
        <v>1955</v>
      </c>
      <c r="AV137" s="12" t="s">
        <v>1955</v>
      </c>
      <c r="AW137" s="12" t="s">
        <v>1877</v>
      </c>
      <c r="AX137" s="12" t="s">
        <v>1895</v>
      </c>
      <c r="AY137" s="211" t="s">
        <v>2080</v>
      </c>
    </row>
    <row r="138" spans="2:65" s="1" customFormat="1" ht="22.5" customHeight="1">
      <c r="B138" s="35"/>
      <c r="C138" s="188" t="s">
        <v>2187</v>
      </c>
      <c r="D138" s="188" t="s">
        <v>2082</v>
      </c>
      <c r="E138" s="189" t="s">
        <v>2099</v>
      </c>
      <c r="F138" s="190" t="s">
        <v>2100</v>
      </c>
      <c r="G138" s="191" t="s">
        <v>2085</v>
      </c>
      <c r="H138" s="192">
        <v>714</v>
      </c>
      <c r="I138" s="193"/>
      <c r="J138" s="194">
        <f>ROUND(I138*H138,2)</f>
        <v>0</v>
      </c>
      <c r="K138" s="190" t="s">
        <v>2086</v>
      </c>
      <c r="L138" s="55"/>
      <c r="M138" s="195" t="s">
        <v>1893</v>
      </c>
      <c r="N138" s="196" t="s">
        <v>1917</v>
      </c>
      <c r="O138" s="36"/>
      <c r="P138" s="197">
        <f>O138*H138</f>
        <v>0</v>
      </c>
      <c r="Q138" s="197">
        <v>0</v>
      </c>
      <c r="R138" s="197">
        <f>Q138*H138</f>
        <v>0</v>
      </c>
      <c r="S138" s="197">
        <v>0</v>
      </c>
      <c r="T138" s="198">
        <f>S138*H138</f>
        <v>0</v>
      </c>
      <c r="AR138" s="18" t="s">
        <v>2036</v>
      </c>
      <c r="AT138" s="18" t="s">
        <v>2082</v>
      </c>
      <c r="AU138" s="18" t="s">
        <v>1955</v>
      </c>
      <c r="AY138" s="18" t="s">
        <v>2080</v>
      </c>
      <c r="BE138" s="199">
        <f>IF(N138="základní",J138,0)</f>
        <v>0</v>
      </c>
      <c r="BF138" s="199">
        <f>IF(N138="snížená",J138,0)</f>
        <v>0</v>
      </c>
      <c r="BG138" s="199">
        <f>IF(N138="zákl. přenesená",J138,0)</f>
        <v>0</v>
      </c>
      <c r="BH138" s="199">
        <f>IF(N138="sníž. přenesená",J138,0)</f>
        <v>0</v>
      </c>
      <c r="BI138" s="199">
        <f>IF(N138="nulová",J138,0)</f>
        <v>0</v>
      </c>
      <c r="BJ138" s="18" t="s">
        <v>1895</v>
      </c>
      <c r="BK138" s="199">
        <f>ROUND(I138*H138,2)</f>
        <v>0</v>
      </c>
      <c r="BL138" s="18" t="s">
        <v>2036</v>
      </c>
      <c r="BM138" s="18" t="s">
        <v>1487</v>
      </c>
    </row>
    <row r="139" spans="2:65" s="1" customFormat="1" ht="22.5" customHeight="1">
      <c r="B139" s="35"/>
      <c r="C139" s="188" t="s">
        <v>2191</v>
      </c>
      <c r="D139" s="188" t="s">
        <v>2082</v>
      </c>
      <c r="E139" s="189" t="s">
        <v>2108</v>
      </c>
      <c r="F139" s="190" t="s">
        <v>2109</v>
      </c>
      <c r="G139" s="191" t="s">
        <v>2085</v>
      </c>
      <c r="H139" s="192">
        <v>714</v>
      </c>
      <c r="I139" s="193"/>
      <c r="J139" s="194">
        <f>ROUND(I139*H139,2)</f>
        <v>0</v>
      </c>
      <c r="K139" s="190" t="s">
        <v>2086</v>
      </c>
      <c r="L139" s="55"/>
      <c r="M139" s="195" t="s">
        <v>1893</v>
      </c>
      <c r="N139" s="196" t="s">
        <v>1917</v>
      </c>
      <c r="O139" s="36"/>
      <c r="P139" s="197">
        <f>O139*H139</f>
        <v>0</v>
      </c>
      <c r="Q139" s="197">
        <v>0</v>
      </c>
      <c r="R139" s="197">
        <f>Q139*H139</f>
        <v>0</v>
      </c>
      <c r="S139" s="197">
        <v>0</v>
      </c>
      <c r="T139" s="198">
        <f>S139*H139</f>
        <v>0</v>
      </c>
      <c r="AR139" s="18" t="s">
        <v>2036</v>
      </c>
      <c r="AT139" s="18" t="s">
        <v>2082</v>
      </c>
      <c r="AU139" s="18" t="s">
        <v>1955</v>
      </c>
      <c r="AY139" s="18" t="s">
        <v>2080</v>
      </c>
      <c r="BE139" s="199">
        <f>IF(N139="základní",J139,0)</f>
        <v>0</v>
      </c>
      <c r="BF139" s="199">
        <f>IF(N139="snížená",J139,0)</f>
        <v>0</v>
      </c>
      <c r="BG139" s="199">
        <f>IF(N139="zákl. přenesená",J139,0)</f>
        <v>0</v>
      </c>
      <c r="BH139" s="199">
        <f>IF(N139="sníž. přenesená",J139,0)</f>
        <v>0</v>
      </c>
      <c r="BI139" s="199">
        <f>IF(N139="nulová",J139,0)</f>
        <v>0</v>
      </c>
      <c r="BJ139" s="18" t="s">
        <v>1895</v>
      </c>
      <c r="BK139" s="199">
        <f>ROUND(I139*H139,2)</f>
        <v>0</v>
      </c>
      <c r="BL139" s="18" t="s">
        <v>2036</v>
      </c>
      <c r="BM139" s="18" t="s">
        <v>1488</v>
      </c>
    </row>
    <row r="140" spans="2:65" s="1" customFormat="1" ht="22.5" customHeight="1">
      <c r="B140" s="35"/>
      <c r="C140" s="188" t="s">
        <v>2196</v>
      </c>
      <c r="D140" s="188" t="s">
        <v>2082</v>
      </c>
      <c r="E140" s="189" t="s">
        <v>2113</v>
      </c>
      <c r="F140" s="190" t="s">
        <v>2114</v>
      </c>
      <c r="G140" s="191" t="s">
        <v>2115</v>
      </c>
      <c r="H140" s="192">
        <v>1213.8</v>
      </c>
      <c r="I140" s="193"/>
      <c r="J140" s="194">
        <f>ROUND(I140*H140,2)</f>
        <v>0</v>
      </c>
      <c r="K140" s="190" t="s">
        <v>2086</v>
      </c>
      <c r="L140" s="55"/>
      <c r="M140" s="195" t="s">
        <v>1893</v>
      </c>
      <c r="N140" s="196" t="s">
        <v>1917</v>
      </c>
      <c r="O140" s="36"/>
      <c r="P140" s="197">
        <f>O140*H140</f>
        <v>0</v>
      </c>
      <c r="Q140" s="197">
        <v>0</v>
      </c>
      <c r="R140" s="197">
        <f>Q140*H140</f>
        <v>0</v>
      </c>
      <c r="S140" s="197">
        <v>0</v>
      </c>
      <c r="T140" s="198">
        <f>S140*H140</f>
        <v>0</v>
      </c>
      <c r="AR140" s="18" t="s">
        <v>2036</v>
      </c>
      <c r="AT140" s="18" t="s">
        <v>2082</v>
      </c>
      <c r="AU140" s="18" t="s">
        <v>1955</v>
      </c>
      <c r="AY140" s="18" t="s">
        <v>2080</v>
      </c>
      <c r="BE140" s="199">
        <f>IF(N140="základní",J140,0)</f>
        <v>0</v>
      </c>
      <c r="BF140" s="199">
        <f>IF(N140="snížená",J140,0)</f>
        <v>0</v>
      </c>
      <c r="BG140" s="199">
        <f>IF(N140="zákl. přenesená",J140,0)</f>
        <v>0</v>
      </c>
      <c r="BH140" s="199">
        <f>IF(N140="sníž. přenesená",J140,0)</f>
        <v>0</v>
      </c>
      <c r="BI140" s="199">
        <f>IF(N140="nulová",J140,0)</f>
        <v>0</v>
      </c>
      <c r="BJ140" s="18" t="s">
        <v>1895</v>
      </c>
      <c r="BK140" s="199">
        <f>ROUND(I140*H140,2)</f>
        <v>0</v>
      </c>
      <c r="BL140" s="18" t="s">
        <v>2036</v>
      </c>
      <c r="BM140" s="18" t="s">
        <v>1489</v>
      </c>
    </row>
    <row r="141" spans="2:65" s="12" customFormat="1">
      <c r="B141" s="200"/>
      <c r="C141" s="201"/>
      <c r="D141" s="202" t="s">
        <v>2088</v>
      </c>
      <c r="E141" s="201"/>
      <c r="F141" s="204" t="s">
        <v>1490</v>
      </c>
      <c r="G141" s="201"/>
      <c r="H141" s="205">
        <v>1213.8</v>
      </c>
      <c r="I141" s="206"/>
      <c r="J141" s="201"/>
      <c r="K141" s="201"/>
      <c r="L141" s="207"/>
      <c r="M141" s="208"/>
      <c r="N141" s="209"/>
      <c r="O141" s="209"/>
      <c r="P141" s="209"/>
      <c r="Q141" s="209"/>
      <c r="R141" s="209"/>
      <c r="S141" s="209"/>
      <c r="T141" s="210"/>
      <c r="AT141" s="211" t="s">
        <v>2088</v>
      </c>
      <c r="AU141" s="211" t="s">
        <v>1955</v>
      </c>
      <c r="AV141" s="12" t="s">
        <v>1955</v>
      </c>
      <c r="AW141" s="12" t="s">
        <v>1877</v>
      </c>
      <c r="AX141" s="12" t="s">
        <v>1895</v>
      </c>
      <c r="AY141" s="211" t="s">
        <v>2080</v>
      </c>
    </row>
    <row r="142" spans="2:65" s="1" customFormat="1" ht="22.5" customHeight="1">
      <c r="B142" s="35"/>
      <c r="C142" s="188" t="s">
        <v>2200</v>
      </c>
      <c r="D142" s="188" t="s">
        <v>2082</v>
      </c>
      <c r="E142" s="189" t="s">
        <v>1491</v>
      </c>
      <c r="F142" s="190" t="s">
        <v>1492</v>
      </c>
      <c r="G142" s="191" t="s">
        <v>2115</v>
      </c>
      <c r="H142" s="192">
        <v>175.21199999999999</v>
      </c>
      <c r="I142" s="193"/>
      <c r="J142" s="194">
        <f>ROUND(I142*H142,2)</f>
        <v>0</v>
      </c>
      <c r="K142" s="190" t="s">
        <v>2086</v>
      </c>
      <c r="L142" s="55"/>
      <c r="M142" s="195" t="s">
        <v>1893</v>
      </c>
      <c r="N142" s="196" t="s">
        <v>1917</v>
      </c>
      <c r="O142" s="36"/>
      <c r="P142" s="197">
        <f>O142*H142</f>
        <v>0</v>
      </c>
      <c r="Q142" s="197">
        <v>0</v>
      </c>
      <c r="R142" s="197">
        <f>Q142*H142</f>
        <v>0</v>
      </c>
      <c r="S142" s="197">
        <v>0</v>
      </c>
      <c r="T142" s="198">
        <f>S142*H142</f>
        <v>0</v>
      </c>
      <c r="AR142" s="18" t="s">
        <v>2036</v>
      </c>
      <c r="AT142" s="18" t="s">
        <v>2082</v>
      </c>
      <c r="AU142" s="18" t="s">
        <v>1955</v>
      </c>
      <c r="AY142" s="18" t="s">
        <v>2080</v>
      </c>
      <c r="BE142" s="199">
        <f>IF(N142="základní",J142,0)</f>
        <v>0</v>
      </c>
      <c r="BF142" s="199">
        <f>IF(N142="snížená",J142,0)</f>
        <v>0</v>
      </c>
      <c r="BG142" s="199">
        <f>IF(N142="zákl. přenesená",J142,0)</f>
        <v>0</v>
      </c>
      <c r="BH142" s="199">
        <f>IF(N142="sníž. přenesená",J142,0)</f>
        <v>0</v>
      </c>
      <c r="BI142" s="199">
        <f>IF(N142="nulová",J142,0)</f>
        <v>0</v>
      </c>
      <c r="BJ142" s="18" t="s">
        <v>1895</v>
      </c>
      <c r="BK142" s="199">
        <f>ROUND(I142*H142,2)</f>
        <v>0</v>
      </c>
      <c r="BL142" s="18" t="s">
        <v>2036</v>
      </c>
      <c r="BM142" s="18" t="s">
        <v>1493</v>
      </c>
    </row>
    <row r="143" spans="2:65" s="11" customFormat="1" ht="29.85" customHeight="1">
      <c r="B143" s="171"/>
      <c r="C143" s="172"/>
      <c r="D143" s="185" t="s">
        <v>1945</v>
      </c>
      <c r="E143" s="186" t="s">
        <v>1494</v>
      </c>
      <c r="F143" s="186" t="s">
        <v>1495</v>
      </c>
      <c r="G143" s="172"/>
      <c r="H143" s="172"/>
      <c r="I143" s="175"/>
      <c r="J143" s="187">
        <f>BK143</f>
        <v>0</v>
      </c>
      <c r="K143" s="172"/>
      <c r="L143" s="177"/>
      <c r="M143" s="178"/>
      <c r="N143" s="179"/>
      <c r="O143" s="179"/>
      <c r="P143" s="180">
        <f>SUM(P144:P161)</f>
        <v>0</v>
      </c>
      <c r="Q143" s="179"/>
      <c r="R143" s="180">
        <f>SUM(R144:R161)</f>
        <v>8.6492400000000007</v>
      </c>
      <c r="S143" s="179"/>
      <c r="T143" s="181">
        <f>SUM(T144:T161)</f>
        <v>0</v>
      </c>
      <c r="AR143" s="182" t="s">
        <v>1895</v>
      </c>
      <c r="AT143" s="183" t="s">
        <v>1945</v>
      </c>
      <c r="AU143" s="183" t="s">
        <v>1895</v>
      </c>
      <c r="AY143" s="182" t="s">
        <v>2080</v>
      </c>
      <c r="BK143" s="184">
        <f>SUM(BK144:BK161)</f>
        <v>0</v>
      </c>
    </row>
    <row r="144" spans="2:65" s="1" customFormat="1" ht="22.5" customHeight="1">
      <c r="B144" s="35"/>
      <c r="C144" s="188" t="s">
        <v>2205</v>
      </c>
      <c r="D144" s="188" t="s">
        <v>2082</v>
      </c>
      <c r="E144" s="189" t="s">
        <v>1496</v>
      </c>
      <c r="F144" s="190" t="s">
        <v>1497</v>
      </c>
      <c r="G144" s="191" t="s">
        <v>2253</v>
      </c>
      <c r="H144" s="192">
        <v>1</v>
      </c>
      <c r="I144" s="193"/>
      <c r="J144" s="194">
        <f t="shared" ref="J144:J161" si="0">ROUND(I144*H144,2)</f>
        <v>0</v>
      </c>
      <c r="K144" s="190" t="s">
        <v>2086</v>
      </c>
      <c r="L144" s="55"/>
      <c r="M144" s="195" t="s">
        <v>1893</v>
      </c>
      <c r="N144" s="196" t="s">
        <v>1917</v>
      </c>
      <c r="O144" s="36"/>
      <c r="P144" s="197">
        <f t="shared" ref="P144:P161" si="1">O144*H144</f>
        <v>0</v>
      </c>
      <c r="Q144" s="197">
        <v>2.7529999999999999E-2</v>
      </c>
      <c r="R144" s="197">
        <f t="shared" ref="R144:R161" si="2">Q144*H144</f>
        <v>2.7529999999999999E-2</v>
      </c>
      <c r="S144" s="197">
        <v>0</v>
      </c>
      <c r="T144" s="198">
        <f t="shared" ref="T144:T161" si="3">S144*H144</f>
        <v>0</v>
      </c>
      <c r="AR144" s="18" t="s">
        <v>2036</v>
      </c>
      <c r="AT144" s="18" t="s">
        <v>2082</v>
      </c>
      <c r="AU144" s="18" t="s">
        <v>1955</v>
      </c>
      <c r="AY144" s="18" t="s">
        <v>2080</v>
      </c>
      <c r="BE144" s="199">
        <f t="shared" ref="BE144:BE161" si="4">IF(N144="základní",J144,0)</f>
        <v>0</v>
      </c>
      <c r="BF144" s="199">
        <f t="shared" ref="BF144:BF161" si="5">IF(N144="snížená",J144,0)</f>
        <v>0</v>
      </c>
      <c r="BG144" s="199">
        <f t="shared" ref="BG144:BG161" si="6">IF(N144="zákl. přenesená",J144,0)</f>
        <v>0</v>
      </c>
      <c r="BH144" s="199">
        <f t="shared" ref="BH144:BH161" si="7">IF(N144="sníž. přenesená",J144,0)</f>
        <v>0</v>
      </c>
      <c r="BI144" s="199">
        <f t="shared" ref="BI144:BI161" si="8">IF(N144="nulová",J144,0)</f>
        <v>0</v>
      </c>
      <c r="BJ144" s="18" t="s">
        <v>1895</v>
      </c>
      <c r="BK144" s="199">
        <f t="shared" ref="BK144:BK161" si="9">ROUND(I144*H144,2)</f>
        <v>0</v>
      </c>
      <c r="BL144" s="18" t="s">
        <v>2036</v>
      </c>
      <c r="BM144" s="18" t="s">
        <v>1498</v>
      </c>
    </row>
    <row r="145" spans="2:65" s="1" customFormat="1" ht="22.5" customHeight="1">
      <c r="B145" s="35"/>
      <c r="C145" s="216" t="s">
        <v>2210</v>
      </c>
      <c r="D145" s="216" t="s">
        <v>2126</v>
      </c>
      <c r="E145" s="217" t="s">
        <v>1499</v>
      </c>
      <c r="F145" s="218" t="s">
        <v>1500</v>
      </c>
      <c r="G145" s="219" t="s">
        <v>2253</v>
      </c>
      <c r="H145" s="220">
        <v>1</v>
      </c>
      <c r="I145" s="221"/>
      <c r="J145" s="222">
        <f t="shared" si="0"/>
        <v>0</v>
      </c>
      <c r="K145" s="218" t="s">
        <v>1893</v>
      </c>
      <c r="L145" s="223"/>
      <c r="M145" s="224" t="s">
        <v>1893</v>
      </c>
      <c r="N145" s="225" t="s">
        <v>1917</v>
      </c>
      <c r="O145" s="36"/>
      <c r="P145" s="197">
        <f t="shared" si="1"/>
        <v>0</v>
      </c>
      <c r="Q145" s="197">
        <v>5.14</v>
      </c>
      <c r="R145" s="197">
        <f t="shared" si="2"/>
        <v>5.14</v>
      </c>
      <c r="S145" s="197">
        <v>0</v>
      </c>
      <c r="T145" s="198">
        <f t="shared" si="3"/>
        <v>0</v>
      </c>
      <c r="AR145" s="18" t="s">
        <v>2119</v>
      </c>
      <c r="AT145" s="18" t="s">
        <v>2126</v>
      </c>
      <c r="AU145" s="18" t="s">
        <v>1955</v>
      </c>
      <c r="AY145" s="18" t="s">
        <v>2080</v>
      </c>
      <c r="BE145" s="199">
        <f t="shared" si="4"/>
        <v>0</v>
      </c>
      <c r="BF145" s="199">
        <f t="shared" si="5"/>
        <v>0</v>
      </c>
      <c r="BG145" s="199">
        <f t="shared" si="6"/>
        <v>0</v>
      </c>
      <c r="BH145" s="199">
        <f t="shared" si="7"/>
        <v>0</v>
      </c>
      <c r="BI145" s="199">
        <f t="shared" si="8"/>
        <v>0</v>
      </c>
      <c r="BJ145" s="18" t="s">
        <v>1895</v>
      </c>
      <c r="BK145" s="199">
        <f t="shared" si="9"/>
        <v>0</v>
      </c>
      <c r="BL145" s="18" t="s">
        <v>2036</v>
      </c>
      <c r="BM145" s="18" t="s">
        <v>1501</v>
      </c>
    </row>
    <row r="146" spans="2:65" s="1" customFormat="1" ht="22.5" customHeight="1">
      <c r="B146" s="35"/>
      <c r="C146" s="188" t="s">
        <v>2216</v>
      </c>
      <c r="D146" s="188" t="s">
        <v>2082</v>
      </c>
      <c r="E146" s="189" t="s">
        <v>944</v>
      </c>
      <c r="F146" s="190" t="s">
        <v>945</v>
      </c>
      <c r="G146" s="191" t="s">
        <v>2253</v>
      </c>
      <c r="H146" s="192">
        <v>3</v>
      </c>
      <c r="I146" s="193"/>
      <c r="J146" s="194">
        <f t="shared" si="0"/>
        <v>0</v>
      </c>
      <c r="K146" s="190" t="s">
        <v>2086</v>
      </c>
      <c r="L146" s="55"/>
      <c r="M146" s="195" t="s">
        <v>1893</v>
      </c>
      <c r="N146" s="196" t="s">
        <v>1917</v>
      </c>
      <c r="O146" s="36"/>
      <c r="P146" s="197">
        <f t="shared" si="1"/>
        <v>0</v>
      </c>
      <c r="Q146" s="197">
        <v>9.1800000000000007E-3</v>
      </c>
      <c r="R146" s="197">
        <f t="shared" si="2"/>
        <v>2.7540000000000002E-2</v>
      </c>
      <c r="S146" s="197">
        <v>0</v>
      </c>
      <c r="T146" s="198">
        <f t="shared" si="3"/>
        <v>0</v>
      </c>
      <c r="AR146" s="18" t="s">
        <v>2036</v>
      </c>
      <c r="AT146" s="18" t="s">
        <v>2082</v>
      </c>
      <c r="AU146" s="18" t="s">
        <v>1955</v>
      </c>
      <c r="AY146" s="18" t="s">
        <v>2080</v>
      </c>
      <c r="BE146" s="199">
        <f t="shared" si="4"/>
        <v>0</v>
      </c>
      <c r="BF146" s="199">
        <f t="shared" si="5"/>
        <v>0</v>
      </c>
      <c r="BG146" s="199">
        <f t="shared" si="6"/>
        <v>0</v>
      </c>
      <c r="BH146" s="199">
        <f t="shared" si="7"/>
        <v>0</v>
      </c>
      <c r="BI146" s="199">
        <f t="shared" si="8"/>
        <v>0</v>
      </c>
      <c r="BJ146" s="18" t="s">
        <v>1895</v>
      </c>
      <c r="BK146" s="199">
        <f t="shared" si="9"/>
        <v>0</v>
      </c>
      <c r="BL146" s="18" t="s">
        <v>2036</v>
      </c>
      <c r="BM146" s="18" t="s">
        <v>1502</v>
      </c>
    </row>
    <row r="147" spans="2:65" s="1" customFormat="1" ht="22.5" customHeight="1">
      <c r="B147" s="35"/>
      <c r="C147" s="216" t="s">
        <v>2220</v>
      </c>
      <c r="D147" s="216" t="s">
        <v>2126</v>
      </c>
      <c r="E147" s="217" t="s">
        <v>1503</v>
      </c>
      <c r="F147" s="218" t="s">
        <v>1504</v>
      </c>
      <c r="G147" s="219" t="s">
        <v>2253</v>
      </c>
      <c r="H147" s="220">
        <v>1</v>
      </c>
      <c r="I147" s="221"/>
      <c r="J147" s="222">
        <f t="shared" si="0"/>
        <v>0</v>
      </c>
      <c r="K147" s="218" t="s">
        <v>1893</v>
      </c>
      <c r="L147" s="223"/>
      <c r="M147" s="224" t="s">
        <v>1893</v>
      </c>
      <c r="N147" s="225" t="s">
        <v>1917</v>
      </c>
      <c r="O147" s="36"/>
      <c r="P147" s="197">
        <f t="shared" si="1"/>
        <v>0</v>
      </c>
      <c r="Q147" s="197">
        <v>1.415</v>
      </c>
      <c r="R147" s="197">
        <f t="shared" si="2"/>
        <v>1.415</v>
      </c>
      <c r="S147" s="197">
        <v>0</v>
      </c>
      <c r="T147" s="198">
        <f t="shared" si="3"/>
        <v>0</v>
      </c>
      <c r="AR147" s="18" t="s">
        <v>2119</v>
      </c>
      <c r="AT147" s="18" t="s">
        <v>2126</v>
      </c>
      <c r="AU147" s="18" t="s">
        <v>1955</v>
      </c>
      <c r="AY147" s="18" t="s">
        <v>2080</v>
      </c>
      <c r="BE147" s="199">
        <f t="shared" si="4"/>
        <v>0</v>
      </c>
      <c r="BF147" s="199">
        <f t="shared" si="5"/>
        <v>0</v>
      </c>
      <c r="BG147" s="199">
        <f t="shared" si="6"/>
        <v>0</v>
      </c>
      <c r="BH147" s="199">
        <f t="shared" si="7"/>
        <v>0</v>
      </c>
      <c r="BI147" s="199">
        <f t="shared" si="8"/>
        <v>0</v>
      </c>
      <c r="BJ147" s="18" t="s">
        <v>1895</v>
      </c>
      <c r="BK147" s="199">
        <f t="shared" si="9"/>
        <v>0</v>
      </c>
      <c r="BL147" s="18" t="s">
        <v>2036</v>
      </c>
      <c r="BM147" s="18" t="s">
        <v>1505</v>
      </c>
    </row>
    <row r="148" spans="2:65" s="1" customFormat="1" ht="22.5" customHeight="1">
      <c r="B148" s="35"/>
      <c r="C148" s="216" t="s">
        <v>2225</v>
      </c>
      <c r="D148" s="216" t="s">
        <v>2126</v>
      </c>
      <c r="E148" s="217" t="s">
        <v>1506</v>
      </c>
      <c r="F148" s="218" t="s">
        <v>1507</v>
      </c>
      <c r="G148" s="219" t="s">
        <v>2253</v>
      </c>
      <c r="H148" s="220">
        <v>1</v>
      </c>
      <c r="I148" s="221"/>
      <c r="J148" s="222">
        <f t="shared" si="0"/>
        <v>0</v>
      </c>
      <c r="K148" s="218" t="s">
        <v>1893</v>
      </c>
      <c r="L148" s="223"/>
      <c r="M148" s="224" t="s">
        <v>1893</v>
      </c>
      <c r="N148" s="225" t="s">
        <v>1917</v>
      </c>
      <c r="O148" s="36"/>
      <c r="P148" s="197">
        <f t="shared" si="1"/>
        <v>0</v>
      </c>
      <c r="Q148" s="197">
        <v>0.72499999999999998</v>
      </c>
      <c r="R148" s="197">
        <f t="shared" si="2"/>
        <v>0.72499999999999998</v>
      </c>
      <c r="S148" s="197">
        <v>0</v>
      </c>
      <c r="T148" s="198">
        <f t="shared" si="3"/>
        <v>0</v>
      </c>
      <c r="AR148" s="18" t="s">
        <v>2119</v>
      </c>
      <c r="AT148" s="18" t="s">
        <v>2126</v>
      </c>
      <c r="AU148" s="18" t="s">
        <v>1955</v>
      </c>
      <c r="AY148" s="18" t="s">
        <v>2080</v>
      </c>
      <c r="BE148" s="199">
        <f t="shared" si="4"/>
        <v>0</v>
      </c>
      <c r="BF148" s="199">
        <f t="shared" si="5"/>
        <v>0</v>
      </c>
      <c r="BG148" s="199">
        <f t="shared" si="6"/>
        <v>0</v>
      </c>
      <c r="BH148" s="199">
        <f t="shared" si="7"/>
        <v>0</v>
      </c>
      <c r="BI148" s="199">
        <f t="shared" si="8"/>
        <v>0</v>
      </c>
      <c r="BJ148" s="18" t="s">
        <v>1895</v>
      </c>
      <c r="BK148" s="199">
        <f t="shared" si="9"/>
        <v>0</v>
      </c>
      <c r="BL148" s="18" t="s">
        <v>2036</v>
      </c>
      <c r="BM148" s="18" t="s">
        <v>1508</v>
      </c>
    </row>
    <row r="149" spans="2:65" s="1" customFormat="1" ht="22.5" customHeight="1">
      <c r="B149" s="35"/>
      <c r="C149" s="216" t="s">
        <v>2229</v>
      </c>
      <c r="D149" s="216" t="s">
        <v>2126</v>
      </c>
      <c r="E149" s="217" t="s">
        <v>1509</v>
      </c>
      <c r="F149" s="218" t="s">
        <v>1510</v>
      </c>
      <c r="G149" s="219" t="s">
        <v>2253</v>
      </c>
      <c r="H149" s="220">
        <v>1</v>
      </c>
      <c r="I149" s="221"/>
      <c r="J149" s="222">
        <f t="shared" si="0"/>
        <v>0</v>
      </c>
      <c r="K149" s="218" t="s">
        <v>1893</v>
      </c>
      <c r="L149" s="223"/>
      <c r="M149" s="224" t="s">
        <v>1893</v>
      </c>
      <c r="N149" s="225" t="s">
        <v>1917</v>
      </c>
      <c r="O149" s="36"/>
      <c r="P149" s="197">
        <f t="shared" si="1"/>
        <v>0</v>
      </c>
      <c r="Q149" s="197">
        <v>0.46</v>
      </c>
      <c r="R149" s="197">
        <f t="shared" si="2"/>
        <v>0.46</v>
      </c>
      <c r="S149" s="197">
        <v>0</v>
      </c>
      <c r="T149" s="198">
        <f t="shared" si="3"/>
        <v>0</v>
      </c>
      <c r="AR149" s="18" t="s">
        <v>2119</v>
      </c>
      <c r="AT149" s="18" t="s">
        <v>2126</v>
      </c>
      <c r="AU149" s="18" t="s">
        <v>1955</v>
      </c>
      <c r="AY149" s="18" t="s">
        <v>2080</v>
      </c>
      <c r="BE149" s="199">
        <f t="shared" si="4"/>
        <v>0</v>
      </c>
      <c r="BF149" s="199">
        <f t="shared" si="5"/>
        <v>0</v>
      </c>
      <c r="BG149" s="199">
        <f t="shared" si="6"/>
        <v>0</v>
      </c>
      <c r="BH149" s="199">
        <f t="shared" si="7"/>
        <v>0</v>
      </c>
      <c r="BI149" s="199">
        <f t="shared" si="8"/>
        <v>0</v>
      </c>
      <c r="BJ149" s="18" t="s">
        <v>1895</v>
      </c>
      <c r="BK149" s="199">
        <f t="shared" si="9"/>
        <v>0</v>
      </c>
      <c r="BL149" s="18" t="s">
        <v>2036</v>
      </c>
      <c r="BM149" s="18" t="s">
        <v>1511</v>
      </c>
    </row>
    <row r="150" spans="2:65" s="1" customFormat="1" ht="22.5" customHeight="1">
      <c r="B150" s="35"/>
      <c r="C150" s="216" t="s">
        <v>2234</v>
      </c>
      <c r="D150" s="216" t="s">
        <v>2126</v>
      </c>
      <c r="E150" s="217" t="s">
        <v>1512</v>
      </c>
      <c r="F150" s="218" t="s">
        <v>1513</v>
      </c>
      <c r="G150" s="219" t="s">
        <v>2253</v>
      </c>
      <c r="H150" s="220">
        <v>4</v>
      </c>
      <c r="I150" s="221"/>
      <c r="J150" s="222">
        <f t="shared" si="0"/>
        <v>0</v>
      </c>
      <c r="K150" s="218" t="s">
        <v>2086</v>
      </c>
      <c r="L150" s="223"/>
      <c r="M150" s="224" t="s">
        <v>1893</v>
      </c>
      <c r="N150" s="225" t="s">
        <v>1917</v>
      </c>
      <c r="O150" s="36"/>
      <c r="P150" s="197">
        <f t="shared" si="1"/>
        <v>0</v>
      </c>
      <c r="Q150" s="197">
        <v>2E-3</v>
      </c>
      <c r="R150" s="197">
        <f t="shared" si="2"/>
        <v>8.0000000000000002E-3</v>
      </c>
      <c r="S150" s="197">
        <v>0</v>
      </c>
      <c r="T150" s="198">
        <f t="shared" si="3"/>
        <v>0</v>
      </c>
      <c r="AR150" s="18" t="s">
        <v>2119</v>
      </c>
      <c r="AT150" s="18" t="s">
        <v>2126</v>
      </c>
      <c r="AU150" s="18" t="s">
        <v>1955</v>
      </c>
      <c r="AY150" s="18" t="s">
        <v>2080</v>
      </c>
      <c r="BE150" s="199">
        <f t="shared" si="4"/>
        <v>0</v>
      </c>
      <c r="BF150" s="199">
        <f t="shared" si="5"/>
        <v>0</v>
      </c>
      <c r="BG150" s="199">
        <f t="shared" si="6"/>
        <v>0</v>
      </c>
      <c r="BH150" s="199">
        <f t="shared" si="7"/>
        <v>0</v>
      </c>
      <c r="BI150" s="199">
        <f t="shared" si="8"/>
        <v>0</v>
      </c>
      <c r="BJ150" s="18" t="s">
        <v>1895</v>
      </c>
      <c r="BK150" s="199">
        <f t="shared" si="9"/>
        <v>0</v>
      </c>
      <c r="BL150" s="18" t="s">
        <v>2036</v>
      </c>
      <c r="BM150" s="18" t="s">
        <v>1514</v>
      </c>
    </row>
    <row r="151" spans="2:65" s="1" customFormat="1" ht="22.5" customHeight="1">
      <c r="B151" s="35"/>
      <c r="C151" s="188" t="s">
        <v>2239</v>
      </c>
      <c r="D151" s="188" t="s">
        <v>2082</v>
      </c>
      <c r="E151" s="189" t="s">
        <v>1515</v>
      </c>
      <c r="F151" s="190" t="s">
        <v>1516</v>
      </c>
      <c r="G151" s="191" t="s">
        <v>2253</v>
      </c>
      <c r="H151" s="192">
        <v>1</v>
      </c>
      <c r="I151" s="193"/>
      <c r="J151" s="194">
        <f t="shared" si="0"/>
        <v>0</v>
      </c>
      <c r="K151" s="190" t="s">
        <v>2086</v>
      </c>
      <c r="L151" s="55"/>
      <c r="M151" s="195" t="s">
        <v>1893</v>
      </c>
      <c r="N151" s="196" t="s">
        <v>1917</v>
      </c>
      <c r="O151" s="36"/>
      <c r="P151" s="197">
        <f t="shared" si="1"/>
        <v>0</v>
      </c>
      <c r="Q151" s="197">
        <v>1.1469999999999999E-2</v>
      </c>
      <c r="R151" s="197">
        <f t="shared" si="2"/>
        <v>1.1469999999999999E-2</v>
      </c>
      <c r="S151" s="197">
        <v>0</v>
      </c>
      <c r="T151" s="198">
        <f t="shared" si="3"/>
        <v>0</v>
      </c>
      <c r="AR151" s="18" t="s">
        <v>2036</v>
      </c>
      <c r="AT151" s="18" t="s">
        <v>2082</v>
      </c>
      <c r="AU151" s="18" t="s">
        <v>1955</v>
      </c>
      <c r="AY151" s="18" t="s">
        <v>2080</v>
      </c>
      <c r="BE151" s="199">
        <f t="shared" si="4"/>
        <v>0</v>
      </c>
      <c r="BF151" s="199">
        <f t="shared" si="5"/>
        <v>0</v>
      </c>
      <c r="BG151" s="199">
        <f t="shared" si="6"/>
        <v>0</v>
      </c>
      <c r="BH151" s="199">
        <f t="shared" si="7"/>
        <v>0</v>
      </c>
      <c r="BI151" s="199">
        <f t="shared" si="8"/>
        <v>0</v>
      </c>
      <c r="BJ151" s="18" t="s">
        <v>1895</v>
      </c>
      <c r="BK151" s="199">
        <f t="shared" si="9"/>
        <v>0</v>
      </c>
      <c r="BL151" s="18" t="s">
        <v>2036</v>
      </c>
      <c r="BM151" s="18" t="s">
        <v>1517</v>
      </c>
    </row>
    <row r="152" spans="2:65" s="1" customFormat="1" ht="22.5" customHeight="1">
      <c r="B152" s="35"/>
      <c r="C152" s="216" t="s">
        <v>2244</v>
      </c>
      <c r="D152" s="216" t="s">
        <v>2126</v>
      </c>
      <c r="E152" s="217" t="s">
        <v>1518</v>
      </c>
      <c r="F152" s="218" t="s">
        <v>1519</v>
      </c>
      <c r="G152" s="219" t="s">
        <v>2253</v>
      </c>
      <c r="H152" s="220">
        <v>1</v>
      </c>
      <c r="I152" s="221"/>
      <c r="J152" s="222">
        <f t="shared" si="0"/>
        <v>0</v>
      </c>
      <c r="K152" s="218" t="s">
        <v>1893</v>
      </c>
      <c r="L152" s="223"/>
      <c r="M152" s="224" t="s">
        <v>1893</v>
      </c>
      <c r="N152" s="225" t="s">
        <v>1917</v>
      </c>
      <c r="O152" s="36"/>
      <c r="P152" s="197">
        <f t="shared" si="1"/>
        <v>0</v>
      </c>
      <c r="Q152" s="197">
        <v>0.65</v>
      </c>
      <c r="R152" s="197">
        <f t="shared" si="2"/>
        <v>0.65</v>
      </c>
      <c r="S152" s="197">
        <v>0</v>
      </c>
      <c r="T152" s="198">
        <f t="shared" si="3"/>
        <v>0</v>
      </c>
      <c r="AR152" s="18" t="s">
        <v>2119</v>
      </c>
      <c r="AT152" s="18" t="s">
        <v>2126</v>
      </c>
      <c r="AU152" s="18" t="s">
        <v>1955</v>
      </c>
      <c r="AY152" s="18" t="s">
        <v>2080</v>
      </c>
      <c r="BE152" s="199">
        <f t="shared" si="4"/>
        <v>0</v>
      </c>
      <c r="BF152" s="199">
        <f t="shared" si="5"/>
        <v>0</v>
      </c>
      <c r="BG152" s="199">
        <f t="shared" si="6"/>
        <v>0</v>
      </c>
      <c r="BH152" s="199">
        <f t="shared" si="7"/>
        <v>0</v>
      </c>
      <c r="BI152" s="199">
        <f t="shared" si="8"/>
        <v>0</v>
      </c>
      <c r="BJ152" s="18" t="s">
        <v>1895</v>
      </c>
      <c r="BK152" s="199">
        <f t="shared" si="9"/>
        <v>0</v>
      </c>
      <c r="BL152" s="18" t="s">
        <v>2036</v>
      </c>
      <c r="BM152" s="18" t="s">
        <v>1520</v>
      </c>
    </row>
    <row r="153" spans="2:65" s="1" customFormat="1" ht="22.5" customHeight="1">
      <c r="B153" s="35"/>
      <c r="C153" s="188" t="s">
        <v>2250</v>
      </c>
      <c r="D153" s="188" t="s">
        <v>2082</v>
      </c>
      <c r="E153" s="189" t="s">
        <v>1521</v>
      </c>
      <c r="F153" s="190" t="s">
        <v>1522</v>
      </c>
      <c r="G153" s="191" t="s">
        <v>2253</v>
      </c>
      <c r="H153" s="192">
        <v>1</v>
      </c>
      <c r="I153" s="193"/>
      <c r="J153" s="194">
        <f t="shared" si="0"/>
        <v>0</v>
      </c>
      <c r="K153" s="190" t="s">
        <v>2086</v>
      </c>
      <c r="L153" s="55"/>
      <c r="M153" s="195" t="s">
        <v>1893</v>
      </c>
      <c r="N153" s="196" t="s">
        <v>1917</v>
      </c>
      <c r="O153" s="36"/>
      <c r="P153" s="197">
        <f t="shared" si="1"/>
        <v>0</v>
      </c>
      <c r="Q153" s="197">
        <v>6.6E-3</v>
      </c>
      <c r="R153" s="197">
        <f t="shared" si="2"/>
        <v>6.6E-3</v>
      </c>
      <c r="S153" s="197">
        <v>0</v>
      </c>
      <c r="T153" s="198">
        <f t="shared" si="3"/>
        <v>0</v>
      </c>
      <c r="AR153" s="18" t="s">
        <v>2036</v>
      </c>
      <c r="AT153" s="18" t="s">
        <v>2082</v>
      </c>
      <c r="AU153" s="18" t="s">
        <v>1955</v>
      </c>
      <c r="AY153" s="18" t="s">
        <v>2080</v>
      </c>
      <c r="BE153" s="199">
        <f t="shared" si="4"/>
        <v>0</v>
      </c>
      <c r="BF153" s="199">
        <f t="shared" si="5"/>
        <v>0</v>
      </c>
      <c r="BG153" s="199">
        <f t="shared" si="6"/>
        <v>0</v>
      </c>
      <c r="BH153" s="199">
        <f t="shared" si="7"/>
        <v>0</v>
      </c>
      <c r="BI153" s="199">
        <f t="shared" si="8"/>
        <v>0</v>
      </c>
      <c r="BJ153" s="18" t="s">
        <v>1895</v>
      </c>
      <c r="BK153" s="199">
        <f t="shared" si="9"/>
        <v>0</v>
      </c>
      <c r="BL153" s="18" t="s">
        <v>2036</v>
      </c>
      <c r="BM153" s="18" t="s">
        <v>1523</v>
      </c>
    </row>
    <row r="154" spans="2:65" s="1" customFormat="1" ht="22.5" customHeight="1">
      <c r="B154" s="35"/>
      <c r="C154" s="216" t="s">
        <v>2256</v>
      </c>
      <c r="D154" s="216" t="s">
        <v>2126</v>
      </c>
      <c r="E154" s="217" t="s">
        <v>1524</v>
      </c>
      <c r="F154" s="218" t="s">
        <v>1525</v>
      </c>
      <c r="G154" s="219" t="s">
        <v>2253</v>
      </c>
      <c r="H154" s="220">
        <v>1</v>
      </c>
      <c r="I154" s="221"/>
      <c r="J154" s="222">
        <f t="shared" si="0"/>
        <v>0</v>
      </c>
      <c r="K154" s="218" t="s">
        <v>2086</v>
      </c>
      <c r="L154" s="223"/>
      <c r="M154" s="224" t="s">
        <v>1893</v>
      </c>
      <c r="N154" s="225" t="s">
        <v>1917</v>
      </c>
      <c r="O154" s="36"/>
      <c r="P154" s="197">
        <f t="shared" si="1"/>
        <v>0</v>
      </c>
      <c r="Q154" s="197">
        <v>8.1000000000000003E-2</v>
      </c>
      <c r="R154" s="197">
        <f t="shared" si="2"/>
        <v>8.1000000000000003E-2</v>
      </c>
      <c r="S154" s="197">
        <v>0</v>
      </c>
      <c r="T154" s="198">
        <f t="shared" si="3"/>
        <v>0</v>
      </c>
      <c r="AR154" s="18" t="s">
        <v>2119</v>
      </c>
      <c r="AT154" s="18" t="s">
        <v>2126</v>
      </c>
      <c r="AU154" s="18" t="s">
        <v>1955</v>
      </c>
      <c r="AY154" s="18" t="s">
        <v>2080</v>
      </c>
      <c r="BE154" s="199">
        <f t="shared" si="4"/>
        <v>0</v>
      </c>
      <c r="BF154" s="199">
        <f t="shared" si="5"/>
        <v>0</v>
      </c>
      <c r="BG154" s="199">
        <f t="shared" si="6"/>
        <v>0</v>
      </c>
      <c r="BH154" s="199">
        <f t="shared" si="7"/>
        <v>0</v>
      </c>
      <c r="BI154" s="199">
        <f t="shared" si="8"/>
        <v>0</v>
      </c>
      <c r="BJ154" s="18" t="s">
        <v>1895</v>
      </c>
      <c r="BK154" s="199">
        <f t="shared" si="9"/>
        <v>0</v>
      </c>
      <c r="BL154" s="18" t="s">
        <v>2036</v>
      </c>
      <c r="BM154" s="18" t="s">
        <v>1526</v>
      </c>
    </row>
    <row r="155" spans="2:65" s="1" customFormat="1" ht="22.5" customHeight="1">
      <c r="B155" s="35"/>
      <c r="C155" s="216" t="s">
        <v>2260</v>
      </c>
      <c r="D155" s="216" t="s">
        <v>2126</v>
      </c>
      <c r="E155" s="217" t="s">
        <v>1527</v>
      </c>
      <c r="F155" s="218" t="s">
        <v>1528</v>
      </c>
      <c r="G155" s="219" t="s">
        <v>2253</v>
      </c>
      <c r="H155" s="220">
        <v>1</v>
      </c>
      <c r="I155" s="221"/>
      <c r="J155" s="222">
        <f t="shared" si="0"/>
        <v>0</v>
      </c>
      <c r="K155" s="218" t="s">
        <v>1893</v>
      </c>
      <c r="L155" s="223"/>
      <c r="M155" s="224" t="s">
        <v>1893</v>
      </c>
      <c r="N155" s="225" t="s">
        <v>1917</v>
      </c>
      <c r="O155" s="36"/>
      <c r="P155" s="197">
        <f t="shared" si="1"/>
        <v>0</v>
      </c>
      <c r="Q155" s="197">
        <v>2.128E-2</v>
      </c>
      <c r="R155" s="197">
        <f t="shared" si="2"/>
        <v>2.128E-2</v>
      </c>
      <c r="S155" s="197">
        <v>0</v>
      </c>
      <c r="T155" s="198">
        <f t="shared" si="3"/>
        <v>0</v>
      </c>
      <c r="AR155" s="18" t="s">
        <v>2119</v>
      </c>
      <c r="AT155" s="18" t="s">
        <v>2126</v>
      </c>
      <c r="AU155" s="18" t="s">
        <v>1955</v>
      </c>
      <c r="AY155" s="18" t="s">
        <v>2080</v>
      </c>
      <c r="BE155" s="199">
        <f t="shared" si="4"/>
        <v>0</v>
      </c>
      <c r="BF155" s="199">
        <f t="shared" si="5"/>
        <v>0</v>
      </c>
      <c r="BG155" s="199">
        <f t="shared" si="6"/>
        <v>0</v>
      </c>
      <c r="BH155" s="199">
        <f t="shared" si="7"/>
        <v>0</v>
      </c>
      <c r="BI155" s="199">
        <f t="shared" si="8"/>
        <v>0</v>
      </c>
      <c r="BJ155" s="18" t="s">
        <v>1895</v>
      </c>
      <c r="BK155" s="199">
        <f t="shared" si="9"/>
        <v>0</v>
      </c>
      <c r="BL155" s="18" t="s">
        <v>2036</v>
      </c>
      <c r="BM155" s="18" t="s">
        <v>1529</v>
      </c>
    </row>
    <row r="156" spans="2:65" s="1" customFormat="1" ht="22.5" customHeight="1">
      <c r="B156" s="35"/>
      <c r="C156" s="188" t="s">
        <v>2264</v>
      </c>
      <c r="D156" s="188" t="s">
        <v>2082</v>
      </c>
      <c r="E156" s="189" t="s">
        <v>1530</v>
      </c>
      <c r="F156" s="190" t="s">
        <v>1531</v>
      </c>
      <c r="G156" s="191" t="s">
        <v>2253</v>
      </c>
      <c r="H156" s="192">
        <v>1</v>
      </c>
      <c r="I156" s="193"/>
      <c r="J156" s="194">
        <f t="shared" si="0"/>
        <v>0</v>
      </c>
      <c r="K156" s="190" t="s">
        <v>2086</v>
      </c>
      <c r="L156" s="55"/>
      <c r="M156" s="195" t="s">
        <v>1893</v>
      </c>
      <c r="N156" s="196" t="s">
        <v>1917</v>
      </c>
      <c r="O156" s="36"/>
      <c r="P156" s="197">
        <f t="shared" si="1"/>
        <v>0</v>
      </c>
      <c r="Q156" s="197">
        <v>7.0200000000000002E-3</v>
      </c>
      <c r="R156" s="197">
        <f t="shared" si="2"/>
        <v>7.0200000000000002E-3</v>
      </c>
      <c r="S156" s="197">
        <v>0</v>
      </c>
      <c r="T156" s="198">
        <f t="shared" si="3"/>
        <v>0</v>
      </c>
      <c r="AR156" s="18" t="s">
        <v>2036</v>
      </c>
      <c r="AT156" s="18" t="s">
        <v>2082</v>
      </c>
      <c r="AU156" s="18" t="s">
        <v>1955</v>
      </c>
      <c r="AY156" s="18" t="s">
        <v>2080</v>
      </c>
      <c r="BE156" s="199">
        <f t="shared" si="4"/>
        <v>0</v>
      </c>
      <c r="BF156" s="199">
        <f t="shared" si="5"/>
        <v>0</v>
      </c>
      <c r="BG156" s="199">
        <f t="shared" si="6"/>
        <v>0</v>
      </c>
      <c r="BH156" s="199">
        <f t="shared" si="7"/>
        <v>0</v>
      </c>
      <c r="BI156" s="199">
        <f t="shared" si="8"/>
        <v>0</v>
      </c>
      <c r="BJ156" s="18" t="s">
        <v>1895</v>
      </c>
      <c r="BK156" s="199">
        <f t="shared" si="9"/>
        <v>0</v>
      </c>
      <c r="BL156" s="18" t="s">
        <v>2036</v>
      </c>
      <c r="BM156" s="18" t="s">
        <v>1532</v>
      </c>
    </row>
    <row r="157" spans="2:65" s="1" customFormat="1" ht="22.5" customHeight="1">
      <c r="B157" s="35"/>
      <c r="C157" s="216" t="s">
        <v>2268</v>
      </c>
      <c r="D157" s="216" t="s">
        <v>2126</v>
      </c>
      <c r="E157" s="217" t="s">
        <v>1533</v>
      </c>
      <c r="F157" s="218" t="s">
        <v>1534</v>
      </c>
      <c r="G157" s="219" t="s">
        <v>2253</v>
      </c>
      <c r="H157" s="220">
        <v>1</v>
      </c>
      <c r="I157" s="221"/>
      <c r="J157" s="222">
        <f t="shared" si="0"/>
        <v>0</v>
      </c>
      <c r="K157" s="218" t="s">
        <v>2086</v>
      </c>
      <c r="L157" s="223"/>
      <c r="M157" s="224" t="s">
        <v>1893</v>
      </c>
      <c r="N157" s="225" t="s">
        <v>1917</v>
      </c>
      <c r="O157" s="36"/>
      <c r="P157" s="197">
        <f t="shared" si="1"/>
        <v>0</v>
      </c>
      <c r="Q157" s="197">
        <v>5.8999999999999997E-2</v>
      </c>
      <c r="R157" s="197">
        <f t="shared" si="2"/>
        <v>5.8999999999999997E-2</v>
      </c>
      <c r="S157" s="197">
        <v>0</v>
      </c>
      <c r="T157" s="198">
        <f t="shared" si="3"/>
        <v>0</v>
      </c>
      <c r="AR157" s="18" t="s">
        <v>2119</v>
      </c>
      <c r="AT157" s="18" t="s">
        <v>2126</v>
      </c>
      <c r="AU157" s="18" t="s">
        <v>1955</v>
      </c>
      <c r="AY157" s="18" t="s">
        <v>2080</v>
      </c>
      <c r="BE157" s="199">
        <f t="shared" si="4"/>
        <v>0</v>
      </c>
      <c r="BF157" s="199">
        <f t="shared" si="5"/>
        <v>0</v>
      </c>
      <c r="BG157" s="199">
        <f t="shared" si="6"/>
        <v>0</v>
      </c>
      <c r="BH157" s="199">
        <f t="shared" si="7"/>
        <v>0</v>
      </c>
      <c r="BI157" s="199">
        <f t="shared" si="8"/>
        <v>0</v>
      </c>
      <c r="BJ157" s="18" t="s">
        <v>1895</v>
      </c>
      <c r="BK157" s="199">
        <f t="shared" si="9"/>
        <v>0</v>
      </c>
      <c r="BL157" s="18" t="s">
        <v>2036</v>
      </c>
      <c r="BM157" s="18" t="s">
        <v>1535</v>
      </c>
    </row>
    <row r="158" spans="2:65" s="1" customFormat="1" ht="22.5" customHeight="1">
      <c r="B158" s="35"/>
      <c r="C158" s="216" t="s">
        <v>2272</v>
      </c>
      <c r="D158" s="216" t="s">
        <v>2126</v>
      </c>
      <c r="E158" s="217" t="s">
        <v>1536</v>
      </c>
      <c r="F158" s="218" t="s">
        <v>1537</v>
      </c>
      <c r="G158" s="219" t="s">
        <v>2253</v>
      </c>
      <c r="H158" s="220">
        <v>1</v>
      </c>
      <c r="I158" s="221"/>
      <c r="J158" s="222">
        <f t="shared" si="0"/>
        <v>0</v>
      </c>
      <c r="K158" s="218" t="s">
        <v>1893</v>
      </c>
      <c r="L158" s="223"/>
      <c r="M158" s="224" t="s">
        <v>1893</v>
      </c>
      <c r="N158" s="225" t="s">
        <v>1917</v>
      </c>
      <c r="O158" s="36"/>
      <c r="P158" s="197">
        <f t="shared" si="1"/>
        <v>0</v>
      </c>
      <c r="Q158" s="197">
        <v>8.4999999999999995E-4</v>
      </c>
      <c r="R158" s="197">
        <f t="shared" si="2"/>
        <v>8.4999999999999995E-4</v>
      </c>
      <c r="S158" s="197">
        <v>0</v>
      </c>
      <c r="T158" s="198">
        <f t="shared" si="3"/>
        <v>0</v>
      </c>
      <c r="AR158" s="18" t="s">
        <v>2119</v>
      </c>
      <c r="AT158" s="18" t="s">
        <v>2126</v>
      </c>
      <c r="AU158" s="18" t="s">
        <v>1955</v>
      </c>
      <c r="AY158" s="18" t="s">
        <v>2080</v>
      </c>
      <c r="BE158" s="199">
        <f t="shared" si="4"/>
        <v>0</v>
      </c>
      <c r="BF158" s="199">
        <f t="shared" si="5"/>
        <v>0</v>
      </c>
      <c r="BG158" s="199">
        <f t="shared" si="6"/>
        <v>0</v>
      </c>
      <c r="BH158" s="199">
        <f t="shared" si="7"/>
        <v>0</v>
      </c>
      <c r="BI158" s="199">
        <f t="shared" si="8"/>
        <v>0</v>
      </c>
      <c r="BJ158" s="18" t="s">
        <v>1895</v>
      </c>
      <c r="BK158" s="199">
        <f t="shared" si="9"/>
        <v>0</v>
      </c>
      <c r="BL158" s="18" t="s">
        <v>2036</v>
      </c>
      <c r="BM158" s="18" t="s">
        <v>1538</v>
      </c>
    </row>
    <row r="159" spans="2:65" s="1" customFormat="1" ht="22.5" customHeight="1">
      <c r="B159" s="35"/>
      <c r="C159" s="216" t="s">
        <v>2276</v>
      </c>
      <c r="D159" s="216" t="s">
        <v>2126</v>
      </c>
      <c r="E159" s="217" t="s">
        <v>1539</v>
      </c>
      <c r="F159" s="218" t="s">
        <v>1540</v>
      </c>
      <c r="G159" s="219" t="s">
        <v>2253</v>
      </c>
      <c r="H159" s="220">
        <v>1</v>
      </c>
      <c r="I159" s="221"/>
      <c r="J159" s="222">
        <f t="shared" si="0"/>
        <v>0</v>
      </c>
      <c r="K159" s="218" t="s">
        <v>2086</v>
      </c>
      <c r="L159" s="223"/>
      <c r="M159" s="224" t="s">
        <v>1893</v>
      </c>
      <c r="N159" s="225" t="s">
        <v>1917</v>
      </c>
      <c r="O159" s="36"/>
      <c r="P159" s="197">
        <f t="shared" si="1"/>
        <v>0</v>
      </c>
      <c r="Q159" s="197">
        <v>8.4999999999999995E-4</v>
      </c>
      <c r="R159" s="197">
        <f t="shared" si="2"/>
        <v>8.4999999999999995E-4</v>
      </c>
      <c r="S159" s="197">
        <v>0</v>
      </c>
      <c r="T159" s="198">
        <f t="shared" si="3"/>
        <v>0</v>
      </c>
      <c r="AR159" s="18" t="s">
        <v>2119</v>
      </c>
      <c r="AT159" s="18" t="s">
        <v>2126</v>
      </c>
      <c r="AU159" s="18" t="s">
        <v>1955</v>
      </c>
      <c r="AY159" s="18" t="s">
        <v>2080</v>
      </c>
      <c r="BE159" s="199">
        <f t="shared" si="4"/>
        <v>0</v>
      </c>
      <c r="BF159" s="199">
        <f t="shared" si="5"/>
        <v>0</v>
      </c>
      <c r="BG159" s="199">
        <f t="shared" si="6"/>
        <v>0</v>
      </c>
      <c r="BH159" s="199">
        <f t="shared" si="7"/>
        <v>0</v>
      </c>
      <c r="BI159" s="199">
        <f t="shared" si="8"/>
        <v>0</v>
      </c>
      <c r="BJ159" s="18" t="s">
        <v>1895</v>
      </c>
      <c r="BK159" s="199">
        <f t="shared" si="9"/>
        <v>0</v>
      </c>
      <c r="BL159" s="18" t="s">
        <v>2036</v>
      </c>
      <c r="BM159" s="18" t="s">
        <v>1541</v>
      </c>
    </row>
    <row r="160" spans="2:65" s="1" customFormat="1" ht="31.5" customHeight="1">
      <c r="B160" s="35"/>
      <c r="C160" s="188" t="s">
        <v>2281</v>
      </c>
      <c r="D160" s="188" t="s">
        <v>2082</v>
      </c>
      <c r="E160" s="189" t="s">
        <v>1542</v>
      </c>
      <c r="F160" s="190" t="s">
        <v>1543</v>
      </c>
      <c r="G160" s="191" t="s">
        <v>2253</v>
      </c>
      <c r="H160" s="192">
        <v>1</v>
      </c>
      <c r="I160" s="193"/>
      <c r="J160" s="194">
        <f t="shared" si="0"/>
        <v>0</v>
      </c>
      <c r="K160" s="190" t="s">
        <v>2086</v>
      </c>
      <c r="L160" s="55"/>
      <c r="M160" s="195" t="s">
        <v>1893</v>
      </c>
      <c r="N160" s="196" t="s">
        <v>1917</v>
      </c>
      <c r="O160" s="36"/>
      <c r="P160" s="197">
        <f t="shared" si="1"/>
        <v>0</v>
      </c>
      <c r="Q160" s="197">
        <v>8.0999999999999996E-3</v>
      </c>
      <c r="R160" s="197">
        <f t="shared" si="2"/>
        <v>8.0999999999999996E-3</v>
      </c>
      <c r="S160" s="197">
        <v>0</v>
      </c>
      <c r="T160" s="198">
        <f t="shared" si="3"/>
        <v>0</v>
      </c>
      <c r="AR160" s="18" t="s">
        <v>2036</v>
      </c>
      <c r="AT160" s="18" t="s">
        <v>2082</v>
      </c>
      <c r="AU160" s="18" t="s">
        <v>1955</v>
      </c>
      <c r="AY160" s="18" t="s">
        <v>2080</v>
      </c>
      <c r="BE160" s="199">
        <f t="shared" si="4"/>
        <v>0</v>
      </c>
      <c r="BF160" s="199">
        <f t="shared" si="5"/>
        <v>0</v>
      </c>
      <c r="BG160" s="199">
        <f t="shared" si="6"/>
        <v>0</v>
      </c>
      <c r="BH160" s="199">
        <f t="shared" si="7"/>
        <v>0</v>
      </c>
      <c r="BI160" s="199">
        <f t="shared" si="8"/>
        <v>0</v>
      </c>
      <c r="BJ160" s="18" t="s">
        <v>1895</v>
      </c>
      <c r="BK160" s="199">
        <f t="shared" si="9"/>
        <v>0</v>
      </c>
      <c r="BL160" s="18" t="s">
        <v>2036</v>
      </c>
      <c r="BM160" s="18" t="s">
        <v>1544</v>
      </c>
    </row>
    <row r="161" spans="2:65" s="1" customFormat="1" ht="22.5" customHeight="1">
      <c r="B161" s="35"/>
      <c r="C161" s="188" t="s">
        <v>2286</v>
      </c>
      <c r="D161" s="188" t="s">
        <v>2082</v>
      </c>
      <c r="E161" s="189" t="s">
        <v>1545</v>
      </c>
      <c r="F161" s="190" t="s">
        <v>1546</v>
      </c>
      <c r="G161" s="191" t="s">
        <v>2085</v>
      </c>
      <c r="H161" s="192">
        <v>0.5</v>
      </c>
      <c r="I161" s="193"/>
      <c r="J161" s="194">
        <f t="shared" si="0"/>
        <v>0</v>
      </c>
      <c r="K161" s="190" t="s">
        <v>2086</v>
      </c>
      <c r="L161" s="55"/>
      <c r="M161" s="195" t="s">
        <v>1893</v>
      </c>
      <c r="N161" s="196" t="s">
        <v>1917</v>
      </c>
      <c r="O161" s="36"/>
      <c r="P161" s="197">
        <f t="shared" si="1"/>
        <v>0</v>
      </c>
      <c r="Q161" s="197">
        <v>0</v>
      </c>
      <c r="R161" s="197">
        <f t="shared" si="2"/>
        <v>0</v>
      </c>
      <c r="S161" s="197">
        <v>0</v>
      </c>
      <c r="T161" s="198">
        <f t="shared" si="3"/>
        <v>0</v>
      </c>
      <c r="AR161" s="18" t="s">
        <v>2036</v>
      </c>
      <c r="AT161" s="18" t="s">
        <v>2082</v>
      </c>
      <c r="AU161" s="18" t="s">
        <v>1955</v>
      </c>
      <c r="AY161" s="18" t="s">
        <v>2080</v>
      </c>
      <c r="BE161" s="199">
        <f t="shared" si="4"/>
        <v>0</v>
      </c>
      <c r="BF161" s="199">
        <f t="shared" si="5"/>
        <v>0</v>
      </c>
      <c r="BG161" s="199">
        <f t="shared" si="6"/>
        <v>0</v>
      </c>
      <c r="BH161" s="199">
        <f t="shared" si="7"/>
        <v>0</v>
      </c>
      <c r="BI161" s="199">
        <f t="shared" si="8"/>
        <v>0</v>
      </c>
      <c r="BJ161" s="18" t="s">
        <v>1895</v>
      </c>
      <c r="BK161" s="199">
        <f t="shared" si="9"/>
        <v>0</v>
      </c>
      <c r="BL161" s="18" t="s">
        <v>2036</v>
      </c>
      <c r="BM161" s="18" t="s">
        <v>1547</v>
      </c>
    </row>
    <row r="162" spans="2:65" s="11" customFormat="1" ht="29.85" customHeight="1">
      <c r="B162" s="171"/>
      <c r="C162" s="172"/>
      <c r="D162" s="185" t="s">
        <v>1945</v>
      </c>
      <c r="E162" s="186" t="s">
        <v>1548</v>
      </c>
      <c r="F162" s="186" t="s">
        <v>1549</v>
      </c>
      <c r="G162" s="172"/>
      <c r="H162" s="172"/>
      <c r="I162" s="175"/>
      <c r="J162" s="187">
        <f>BK162</f>
        <v>0</v>
      </c>
      <c r="K162" s="172"/>
      <c r="L162" s="177"/>
      <c r="M162" s="178"/>
      <c r="N162" s="179"/>
      <c r="O162" s="179"/>
      <c r="P162" s="180">
        <f>SUM(P163:P175)</f>
        <v>0</v>
      </c>
      <c r="Q162" s="179"/>
      <c r="R162" s="180">
        <f>SUM(R163:R175)</f>
        <v>4.2620800000000001</v>
      </c>
      <c r="S162" s="179"/>
      <c r="T162" s="181">
        <f>SUM(T163:T175)</f>
        <v>0</v>
      </c>
      <c r="AR162" s="182" t="s">
        <v>1895</v>
      </c>
      <c r="AT162" s="183" t="s">
        <v>1945</v>
      </c>
      <c r="AU162" s="183" t="s">
        <v>1895</v>
      </c>
      <c r="AY162" s="182" t="s">
        <v>2080</v>
      </c>
      <c r="BK162" s="184">
        <f>SUM(BK163:BK175)</f>
        <v>0</v>
      </c>
    </row>
    <row r="163" spans="2:65" s="1" customFormat="1" ht="22.5" customHeight="1">
      <c r="B163" s="35"/>
      <c r="C163" s="188" t="s">
        <v>2290</v>
      </c>
      <c r="D163" s="188" t="s">
        <v>2082</v>
      </c>
      <c r="E163" s="189" t="s">
        <v>1496</v>
      </c>
      <c r="F163" s="190" t="s">
        <v>1497</v>
      </c>
      <c r="G163" s="191" t="s">
        <v>2253</v>
      </c>
      <c r="H163" s="192">
        <v>1</v>
      </c>
      <c r="I163" s="193"/>
      <c r="J163" s="194">
        <f t="shared" ref="J163:J175" si="10">ROUND(I163*H163,2)</f>
        <v>0</v>
      </c>
      <c r="K163" s="190" t="s">
        <v>2086</v>
      </c>
      <c r="L163" s="55"/>
      <c r="M163" s="195" t="s">
        <v>1893</v>
      </c>
      <c r="N163" s="196" t="s">
        <v>1917</v>
      </c>
      <c r="O163" s="36"/>
      <c r="P163" s="197">
        <f t="shared" ref="P163:P175" si="11">O163*H163</f>
        <v>0</v>
      </c>
      <c r="Q163" s="197">
        <v>2.7529999999999999E-2</v>
      </c>
      <c r="R163" s="197">
        <f t="shared" ref="R163:R175" si="12">Q163*H163</f>
        <v>2.7529999999999999E-2</v>
      </c>
      <c r="S163" s="197">
        <v>0</v>
      </c>
      <c r="T163" s="198">
        <f t="shared" ref="T163:T175" si="13">S163*H163</f>
        <v>0</v>
      </c>
      <c r="AR163" s="18" t="s">
        <v>2036</v>
      </c>
      <c r="AT163" s="18" t="s">
        <v>2082</v>
      </c>
      <c r="AU163" s="18" t="s">
        <v>1955</v>
      </c>
      <c r="AY163" s="18" t="s">
        <v>2080</v>
      </c>
      <c r="BE163" s="199">
        <f t="shared" ref="BE163:BE175" si="14">IF(N163="základní",J163,0)</f>
        <v>0</v>
      </c>
      <c r="BF163" s="199">
        <f t="shared" ref="BF163:BF175" si="15">IF(N163="snížená",J163,0)</f>
        <v>0</v>
      </c>
      <c r="BG163" s="199">
        <f t="shared" ref="BG163:BG175" si="16">IF(N163="zákl. přenesená",J163,0)</f>
        <v>0</v>
      </c>
      <c r="BH163" s="199">
        <f t="shared" ref="BH163:BH175" si="17">IF(N163="sníž. přenesená",J163,0)</f>
        <v>0</v>
      </c>
      <c r="BI163" s="199">
        <f t="shared" ref="BI163:BI175" si="18">IF(N163="nulová",J163,0)</f>
        <v>0</v>
      </c>
      <c r="BJ163" s="18" t="s">
        <v>1895</v>
      </c>
      <c r="BK163" s="199">
        <f t="shared" ref="BK163:BK175" si="19">ROUND(I163*H163,2)</f>
        <v>0</v>
      </c>
      <c r="BL163" s="18" t="s">
        <v>2036</v>
      </c>
      <c r="BM163" s="18" t="s">
        <v>1550</v>
      </c>
    </row>
    <row r="164" spans="2:65" s="1" customFormat="1" ht="22.5" customHeight="1">
      <c r="B164" s="35"/>
      <c r="C164" s="216" t="s">
        <v>2295</v>
      </c>
      <c r="D164" s="216" t="s">
        <v>2126</v>
      </c>
      <c r="E164" s="217" t="s">
        <v>1551</v>
      </c>
      <c r="F164" s="218" t="s">
        <v>1552</v>
      </c>
      <c r="G164" s="219" t="s">
        <v>2253</v>
      </c>
      <c r="H164" s="220">
        <v>1</v>
      </c>
      <c r="I164" s="221"/>
      <c r="J164" s="222">
        <f t="shared" si="10"/>
        <v>0</v>
      </c>
      <c r="K164" s="218" t="s">
        <v>1893</v>
      </c>
      <c r="L164" s="223"/>
      <c r="M164" s="224" t="s">
        <v>1893</v>
      </c>
      <c r="N164" s="225" t="s">
        <v>1917</v>
      </c>
      <c r="O164" s="36"/>
      <c r="P164" s="197">
        <f t="shared" si="11"/>
        <v>0</v>
      </c>
      <c r="Q164" s="197">
        <v>2.4900000000000002</v>
      </c>
      <c r="R164" s="197">
        <f t="shared" si="12"/>
        <v>2.4900000000000002</v>
      </c>
      <c r="S164" s="197">
        <v>0</v>
      </c>
      <c r="T164" s="198">
        <f t="shared" si="13"/>
        <v>0</v>
      </c>
      <c r="AR164" s="18" t="s">
        <v>2119</v>
      </c>
      <c r="AT164" s="18" t="s">
        <v>2126</v>
      </c>
      <c r="AU164" s="18" t="s">
        <v>1955</v>
      </c>
      <c r="AY164" s="18" t="s">
        <v>2080</v>
      </c>
      <c r="BE164" s="199">
        <f t="shared" si="14"/>
        <v>0</v>
      </c>
      <c r="BF164" s="199">
        <f t="shared" si="15"/>
        <v>0</v>
      </c>
      <c r="BG164" s="199">
        <f t="shared" si="16"/>
        <v>0</v>
      </c>
      <c r="BH164" s="199">
        <f t="shared" si="17"/>
        <v>0</v>
      </c>
      <c r="BI164" s="199">
        <f t="shared" si="18"/>
        <v>0</v>
      </c>
      <c r="BJ164" s="18" t="s">
        <v>1895</v>
      </c>
      <c r="BK164" s="199">
        <f t="shared" si="19"/>
        <v>0</v>
      </c>
      <c r="BL164" s="18" t="s">
        <v>2036</v>
      </c>
      <c r="BM164" s="18" t="s">
        <v>1553</v>
      </c>
    </row>
    <row r="165" spans="2:65" s="1" customFormat="1" ht="22.5" customHeight="1">
      <c r="B165" s="35"/>
      <c r="C165" s="188" t="s">
        <v>2299</v>
      </c>
      <c r="D165" s="188" t="s">
        <v>2082</v>
      </c>
      <c r="E165" s="189" t="s">
        <v>944</v>
      </c>
      <c r="F165" s="190" t="s">
        <v>945</v>
      </c>
      <c r="G165" s="191" t="s">
        <v>2253</v>
      </c>
      <c r="H165" s="192">
        <v>1</v>
      </c>
      <c r="I165" s="193"/>
      <c r="J165" s="194">
        <f t="shared" si="10"/>
        <v>0</v>
      </c>
      <c r="K165" s="190" t="s">
        <v>2086</v>
      </c>
      <c r="L165" s="55"/>
      <c r="M165" s="195" t="s">
        <v>1893</v>
      </c>
      <c r="N165" s="196" t="s">
        <v>1917</v>
      </c>
      <c r="O165" s="36"/>
      <c r="P165" s="197">
        <f t="shared" si="11"/>
        <v>0</v>
      </c>
      <c r="Q165" s="197">
        <v>9.1800000000000007E-3</v>
      </c>
      <c r="R165" s="197">
        <f t="shared" si="12"/>
        <v>9.1800000000000007E-3</v>
      </c>
      <c r="S165" s="197">
        <v>0</v>
      </c>
      <c r="T165" s="198">
        <f t="shared" si="13"/>
        <v>0</v>
      </c>
      <c r="AR165" s="18" t="s">
        <v>2036</v>
      </c>
      <c r="AT165" s="18" t="s">
        <v>2082</v>
      </c>
      <c r="AU165" s="18" t="s">
        <v>1955</v>
      </c>
      <c r="AY165" s="18" t="s">
        <v>2080</v>
      </c>
      <c r="BE165" s="199">
        <f t="shared" si="14"/>
        <v>0</v>
      </c>
      <c r="BF165" s="199">
        <f t="shared" si="15"/>
        <v>0</v>
      </c>
      <c r="BG165" s="199">
        <f t="shared" si="16"/>
        <v>0</v>
      </c>
      <c r="BH165" s="199">
        <f t="shared" si="17"/>
        <v>0</v>
      </c>
      <c r="BI165" s="199">
        <f t="shared" si="18"/>
        <v>0</v>
      </c>
      <c r="BJ165" s="18" t="s">
        <v>1895</v>
      </c>
      <c r="BK165" s="199">
        <f t="shared" si="19"/>
        <v>0</v>
      </c>
      <c r="BL165" s="18" t="s">
        <v>2036</v>
      </c>
      <c r="BM165" s="18" t="s">
        <v>1554</v>
      </c>
    </row>
    <row r="166" spans="2:65" s="1" customFormat="1" ht="22.5" customHeight="1">
      <c r="B166" s="35"/>
      <c r="C166" s="216" t="s">
        <v>2304</v>
      </c>
      <c r="D166" s="216" t="s">
        <v>2126</v>
      </c>
      <c r="E166" s="217" t="s">
        <v>1555</v>
      </c>
      <c r="F166" s="218" t="s">
        <v>1556</v>
      </c>
      <c r="G166" s="219" t="s">
        <v>2253</v>
      </c>
      <c r="H166" s="220">
        <v>1</v>
      </c>
      <c r="I166" s="221"/>
      <c r="J166" s="222">
        <f t="shared" si="10"/>
        <v>0</v>
      </c>
      <c r="K166" s="218" t="s">
        <v>2086</v>
      </c>
      <c r="L166" s="223"/>
      <c r="M166" s="224" t="s">
        <v>1893</v>
      </c>
      <c r="N166" s="225" t="s">
        <v>1917</v>
      </c>
      <c r="O166" s="36"/>
      <c r="P166" s="197">
        <f t="shared" si="11"/>
        <v>0</v>
      </c>
      <c r="Q166" s="197">
        <v>1.0129999999999999</v>
      </c>
      <c r="R166" s="197">
        <f t="shared" si="12"/>
        <v>1.0129999999999999</v>
      </c>
      <c r="S166" s="197">
        <v>0</v>
      </c>
      <c r="T166" s="198">
        <f t="shared" si="13"/>
        <v>0</v>
      </c>
      <c r="AR166" s="18" t="s">
        <v>2119</v>
      </c>
      <c r="AT166" s="18" t="s">
        <v>2126</v>
      </c>
      <c r="AU166" s="18" t="s">
        <v>1955</v>
      </c>
      <c r="AY166" s="18" t="s">
        <v>2080</v>
      </c>
      <c r="BE166" s="199">
        <f t="shared" si="14"/>
        <v>0</v>
      </c>
      <c r="BF166" s="199">
        <f t="shared" si="15"/>
        <v>0</v>
      </c>
      <c r="BG166" s="199">
        <f t="shared" si="16"/>
        <v>0</v>
      </c>
      <c r="BH166" s="199">
        <f t="shared" si="17"/>
        <v>0</v>
      </c>
      <c r="BI166" s="199">
        <f t="shared" si="18"/>
        <v>0</v>
      </c>
      <c r="BJ166" s="18" t="s">
        <v>1895</v>
      </c>
      <c r="BK166" s="199">
        <f t="shared" si="19"/>
        <v>0</v>
      </c>
      <c r="BL166" s="18" t="s">
        <v>2036</v>
      </c>
      <c r="BM166" s="18" t="s">
        <v>1557</v>
      </c>
    </row>
    <row r="167" spans="2:65" s="1" customFormat="1" ht="22.5" customHeight="1">
      <c r="B167" s="35"/>
      <c r="C167" s="216" t="s">
        <v>2309</v>
      </c>
      <c r="D167" s="216" t="s">
        <v>2126</v>
      </c>
      <c r="E167" s="217" t="s">
        <v>1512</v>
      </c>
      <c r="F167" s="218" t="s">
        <v>1513</v>
      </c>
      <c r="G167" s="219" t="s">
        <v>2253</v>
      </c>
      <c r="H167" s="220">
        <v>2</v>
      </c>
      <c r="I167" s="221"/>
      <c r="J167" s="222">
        <f t="shared" si="10"/>
        <v>0</v>
      </c>
      <c r="K167" s="218" t="s">
        <v>2086</v>
      </c>
      <c r="L167" s="223"/>
      <c r="M167" s="224" t="s">
        <v>1893</v>
      </c>
      <c r="N167" s="225" t="s">
        <v>1917</v>
      </c>
      <c r="O167" s="36"/>
      <c r="P167" s="197">
        <f t="shared" si="11"/>
        <v>0</v>
      </c>
      <c r="Q167" s="197">
        <v>2E-3</v>
      </c>
      <c r="R167" s="197">
        <f t="shared" si="12"/>
        <v>4.0000000000000001E-3</v>
      </c>
      <c r="S167" s="197">
        <v>0</v>
      </c>
      <c r="T167" s="198">
        <f t="shared" si="13"/>
        <v>0</v>
      </c>
      <c r="AR167" s="18" t="s">
        <v>2119</v>
      </c>
      <c r="AT167" s="18" t="s">
        <v>2126</v>
      </c>
      <c r="AU167" s="18" t="s">
        <v>1955</v>
      </c>
      <c r="AY167" s="18" t="s">
        <v>2080</v>
      </c>
      <c r="BE167" s="199">
        <f t="shared" si="14"/>
        <v>0</v>
      </c>
      <c r="BF167" s="199">
        <f t="shared" si="15"/>
        <v>0</v>
      </c>
      <c r="BG167" s="199">
        <f t="shared" si="16"/>
        <v>0</v>
      </c>
      <c r="BH167" s="199">
        <f t="shared" si="17"/>
        <v>0</v>
      </c>
      <c r="BI167" s="199">
        <f t="shared" si="18"/>
        <v>0</v>
      </c>
      <c r="BJ167" s="18" t="s">
        <v>1895</v>
      </c>
      <c r="BK167" s="199">
        <f t="shared" si="19"/>
        <v>0</v>
      </c>
      <c r="BL167" s="18" t="s">
        <v>2036</v>
      </c>
      <c r="BM167" s="18" t="s">
        <v>1558</v>
      </c>
    </row>
    <row r="168" spans="2:65" s="1" customFormat="1" ht="22.5" customHeight="1">
      <c r="B168" s="35"/>
      <c r="C168" s="188" t="s">
        <v>2314</v>
      </c>
      <c r="D168" s="188" t="s">
        <v>2082</v>
      </c>
      <c r="E168" s="189" t="s">
        <v>1515</v>
      </c>
      <c r="F168" s="190" t="s">
        <v>1516</v>
      </c>
      <c r="G168" s="191" t="s">
        <v>2253</v>
      </c>
      <c r="H168" s="192">
        <v>1</v>
      </c>
      <c r="I168" s="193"/>
      <c r="J168" s="194">
        <f t="shared" si="10"/>
        <v>0</v>
      </c>
      <c r="K168" s="190" t="s">
        <v>2086</v>
      </c>
      <c r="L168" s="55"/>
      <c r="M168" s="195" t="s">
        <v>1893</v>
      </c>
      <c r="N168" s="196" t="s">
        <v>1917</v>
      </c>
      <c r="O168" s="36"/>
      <c r="P168" s="197">
        <f t="shared" si="11"/>
        <v>0</v>
      </c>
      <c r="Q168" s="197">
        <v>1.1469999999999999E-2</v>
      </c>
      <c r="R168" s="197">
        <f t="shared" si="12"/>
        <v>1.1469999999999999E-2</v>
      </c>
      <c r="S168" s="197">
        <v>0</v>
      </c>
      <c r="T168" s="198">
        <f t="shared" si="13"/>
        <v>0</v>
      </c>
      <c r="AR168" s="18" t="s">
        <v>2036</v>
      </c>
      <c r="AT168" s="18" t="s">
        <v>2082</v>
      </c>
      <c r="AU168" s="18" t="s">
        <v>1955</v>
      </c>
      <c r="AY168" s="18" t="s">
        <v>2080</v>
      </c>
      <c r="BE168" s="199">
        <f t="shared" si="14"/>
        <v>0</v>
      </c>
      <c r="BF168" s="199">
        <f t="shared" si="15"/>
        <v>0</v>
      </c>
      <c r="BG168" s="199">
        <f t="shared" si="16"/>
        <v>0</v>
      </c>
      <c r="BH168" s="199">
        <f t="shared" si="17"/>
        <v>0</v>
      </c>
      <c r="BI168" s="199">
        <f t="shared" si="18"/>
        <v>0</v>
      </c>
      <c r="BJ168" s="18" t="s">
        <v>1895</v>
      </c>
      <c r="BK168" s="199">
        <f t="shared" si="19"/>
        <v>0</v>
      </c>
      <c r="BL168" s="18" t="s">
        <v>2036</v>
      </c>
      <c r="BM168" s="18" t="s">
        <v>1559</v>
      </c>
    </row>
    <row r="169" spans="2:65" s="1" customFormat="1" ht="22.5" customHeight="1">
      <c r="B169" s="35"/>
      <c r="C169" s="216" t="s">
        <v>2319</v>
      </c>
      <c r="D169" s="216" t="s">
        <v>2126</v>
      </c>
      <c r="E169" s="217" t="s">
        <v>2786</v>
      </c>
      <c r="F169" s="218" t="s">
        <v>1560</v>
      </c>
      <c r="G169" s="219" t="s">
        <v>2253</v>
      </c>
      <c r="H169" s="220">
        <v>1</v>
      </c>
      <c r="I169" s="221"/>
      <c r="J169" s="222">
        <f t="shared" si="10"/>
        <v>0</v>
      </c>
      <c r="K169" s="218" t="s">
        <v>2086</v>
      </c>
      <c r="L169" s="223"/>
      <c r="M169" s="224" t="s">
        <v>1893</v>
      </c>
      <c r="N169" s="225" t="s">
        <v>1917</v>
      </c>
      <c r="O169" s="36"/>
      <c r="P169" s="197">
        <f t="shared" si="11"/>
        <v>0</v>
      </c>
      <c r="Q169" s="197">
        <v>0.58499999999999996</v>
      </c>
      <c r="R169" s="197">
        <f t="shared" si="12"/>
        <v>0.58499999999999996</v>
      </c>
      <c r="S169" s="197">
        <v>0</v>
      </c>
      <c r="T169" s="198">
        <f t="shared" si="13"/>
        <v>0</v>
      </c>
      <c r="AR169" s="18" t="s">
        <v>2119</v>
      </c>
      <c r="AT169" s="18" t="s">
        <v>2126</v>
      </c>
      <c r="AU169" s="18" t="s">
        <v>1955</v>
      </c>
      <c r="AY169" s="18" t="s">
        <v>2080</v>
      </c>
      <c r="BE169" s="199">
        <f t="shared" si="14"/>
        <v>0</v>
      </c>
      <c r="BF169" s="199">
        <f t="shared" si="15"/>
        <v>0</v>
      </c>
      <c r="BG169" s="199">
        <f t="shared" si="16"/>
        <v>0</v>
      </c>
      <c r="BH169" s="199">
        <f t="shared" si="17"/>
        <v>0</v>
      </c>
      <c r="BI169" s="199">
        <f t="shared" si="18"/>
        <v>0</v>
      </c>
      <c r="BJ169" s="18" t="s">
        <v>1895</v>
      </c>
      <c r="BK169" s="199">
        <f t="shared" si="19"/>
        <v>0</v>
      </c>
      <c r="BL169" s="18" t="s">
        <v>2036</v>
      </c>
      <c r="BM169" s="18" t="s">
        <v>1561</v>
      </c>
    </row>
    <row r="170" spans="2:65" s="1" customFormat="1" ht="22.5" customHeight="1">
      <c r="B170" s="35"/>
      <c r="C170" s="188" t="s">
        <v>2324</v>
      </c>
      <c r="D170" s="188" t="s">
        <v>2082</v>
      </c>
      <c r="E170" s="189" t="s">
        <v>1521</v>
      </c>
      <c r="F170" s="190" t="s">
        <v>1522</v>
      </c>
      <c r="G170" s="191" t="s">
        <v>2253</v>
      </c>
      <c r="H170" s="192">
        <v>1</v>
      </c>
      <c r="I170" s="193"/>
      <c r="J170" s="194">
        <f t="shared" si="10"/>
        <v>0</v>
      </c>
      <c r="K170" s="190" t="s">
        <v>2086</v>
      </c>
      <c r="L170" s="55"/>
      <c r="M170" s="195" t="s">
        <v>1893</v>
      </c>
      <c r="N170" s="196" t="s">
        <v>1917</v>
      </c>
      <c r="O170" s="36"/>
      <c r="P170" s="197">
        <f t="shared" si="11"/>
        <v>0</v>
      </c>
      <c r="Q170" s="197">
        <v>6.6E-3</v>
      </c>
      <c r="R170" s="197">
        <f t="shared" si="12"/>
        <v>6.6E-3</v>
      </c>
      <c r="S170" s="197">
        <v>0</v>
      </c>
      <c r="T170" s="198">
        <f t="shared" si="13"/>
        <v>0</v>
      </c>
      <c r="AR170" s="18" t="s">
        <v>2036</v>
      </c>
      <c r="AT170" s="18" t="s">
        <v>2082</v>
      </c>
      <c r="AU170" s="18" t="s">
        <v>1955</v>
      </c>
      <c r="AY170" s="18" t="s">
        <v>2080</v>
      </c>
      <c r="BE170" s="199">
        <f t="shared" si="14"/>
        <v>0</v>
      </c>
      <c r="BF170" s="199">
        <f t="shared" si="15"/>
        <v>0</v>
      </c>
      <c r="BG170" s="199">
        <f t="shared" si="16"/>
        <v>0</v>
      </c>
      <c r="BH170" s="199">
        <f t="shared" si="17"/>
        <v>0</v>
      </c>
      <c r="BI170" s="199">
        <f t="shared" si="18"/>
        <v>0</v>
      </c>
      <c r="BJ170" s="18" t="s">
        <v>1895</v>
      </c>
      <c r="BK170" s="199">
        <f t="shared" si="19"/>
        <v>0</v>
      </c>
      <c r="BL170" s="18" t="s">
        <v>2036</v>
      </c>
      <c r="BM170" s="18" t="s">
        <v>1562</v>
      </c>
    </row>
    <row r="171" spans="2:65" s="1" customFormat="1" ht="22.5" customHeight="1">
      <c r="B171" s="35"/>
      <c r="C171" s="216" t="s">
        <v>2331</v>
      </c>
      <c r="D171" s="216" t="s">
        <v>2126</v>
      </c>
      <c r="E171" s="217" t="s">
        <v>1563</v>
      </c>
      <c r="F171" s="218" t="s">
        <v>1564</v>
      </c>
      <c r="G171" s="219" t="s">
        <v>2253</v>
      </c>
      <c r="H171" s="220">
        <v>1</v>
      </c>
      <c r="I171" s="221"/>
      <c r="J171" s="222">
        <f t="shared" si="10"/>
        <v>0</v>
      </c>
      <c r="K171" s="218" t="s">
        <v>2086</v>
      </c>
      <c r="L171" s="223"/>
      <c r="M171" s="224" t="s">
        <v>1893</v>
      </c>
      <c r="N171" s="225" t="s">
        <v>1917</v>
      </c>
      <c r="O171" s="36"/>
      <c r="P171" s="197">
        <f t="shared" si="11"/>
        <v>0</v>
      </c>
      <c r="Q171" s="197">
        <v>2.8000000000000001E-2</v>
      </c>
      <c r="R171" s="197">
        <f t="shared" si="12"/>
        <v>2.8000000000000001E-2</v>
      </c>
      <c r="S171" s="197">
        <v>0</v>
      </c>
      <c r="T171" s="198">
        <f t="shared" si="13"/>
        <v>0</v>
      </c>
      <c r="AR171" s="18" t="s">
        <v>2119</v>
      </c>
      <c r="AT171" s="18" t="s">
        <v>2126</v>
      </c>
      <c r="AU171" s="18" t="s">
        <v>1955</v>
      </c>
      <c r="AY171" s="18" t="s">
        <v>2080</v>
      </c>
      <c r="BE171" s="199">
        <f t="shared" si="14"/>
        <v>0</v>
      </c>
      <c r="BF171" s="199">
        <f t="shared" si="15"/>
        <v>0</v>
      </c>
      <c r="BG171" s="199">
        <f t="shared" si="16"/>
        <v>0</v>
      </c>
      <c r="BH171" s="199">
        <f t="shared" si="17"/>
        <v>0</v>
      </c>
      <c r="BI171" s="199">
        <f t="shared" si="18"/>
        <v>0</v>
      </c>
      <c r="BJ171" s="18" t="s">
        <v>1895</v>
      </c>
      <c r="BK171" s="199">
        <f t="shared" si="19"/>
        <v>0</v>
      </c>
      <c r="BL171" s="18" t="s">
        <v>2036</v>
      </c>
      <c r="BM171" s="18" t="s">
        <v>1565</v>
      </c>
    </row>
    <row r="172" spans="2:65" s="1" customFormat="1" ht="22.5" customHeight="1">
      <c r="B172" s="35"/>
      <c r="C172" s="216" t="s">
        <v>2592</v>
      </c>
      <c r="D172" s="216" t="s">
        <v>2126</v>
      </c>
      <c r="E172" s="217" t="s">
        <v>1527</v>
      </c>
      <c r="F172" s="218" t="s">
        <v>1528</v>
      </c>
      <c r="G172" s="219" t="s">
        <v>2253</v>
      </c>
      <c r="H172" s="220">
        <v>1</v>
      </c>
      <c r="I172" s="221"/>
      <c r="J172" s="222">
        <f t="shared" si="10"/>
        <v>0</v>
      </c>
      <c r="K172" s="218" t="s">
        <v>1893</v>
      </c>
      <c r="L172" s="223"/>
      <c r="M172" s="224" t="s">
        <v>1893</v>
      </c>
      <c r="N172" s="225" t="s">
        <v>1917</v>
      </c>
      <c r="O172" s="36"/>
      <c r="P172" s="197">
        <f t="shared" si="11"/>
        <v>0</v>
      </c>
      <c r="Q172" s="197">
        <v>2.128E-2</v>
      </c>
      <c r="R172" s="197">
        <f t="shared" si="12"/>
        <v>2.128E-2</v>
      </c>
      <c r="S172" s="197">
        <v>0</v>
      </c>
      <c r="T172" s="198">
        <f t="shared" si="13"/>
        <v>0</v>
      </c>
      <c r="AR172" s="18" t="s">
        <v>2119</v>
      </c>
      <c r="AT172" s="18" t="s">
        <v>2126</v>
      </c>
      <c r="AU172" s="18" t="s">
        <v>1955</v>
      </c>
      <c r="AY172" s="18" t="s">
        <v>2080</v>
      </c>
      <c r="BE172" s="199">
        <f t="shared" si="14"/>
        <v>0</v>
      </c>
      <c r="BF172" s="199">
        <f t="shared" si="15"/>
        <v>0</v>
      </c>
      <c r="BG172" s="199">
        <f t="shared" si="16"/>
        <v>0</v>
      </c>
      <c r="BH172" s="199">
        <f t="shared" si="17"/>
        <v>0</v>
      </c>
      <c r="BI172" s="199">
        <f t="shared" si="18"/>
        <v>0</v>
      </c>
      <c r="BJ172" s="18" t="s">
        <v>1895</v>
      </c>
      <c r="BK172" s="199">
        <f t="shared" si="19"/>
        <v>0</v>
      </c>
      <c r="BL172" s="18" t="s">
        <v>2036</v>
      </c>
      <c r="BM172" s="18" t="s">
        <v>1566</v>
      </c>
    </row>
    <row r="173" spans="2:65" s="1" customFormat="1" ht="22.5" customHeight="1">
      <c r="B173" s="35"/>
      <c r="C173" s="188" t="s">
        <v>2596</v>
      </c>
      <c r="D173" s="188" t="s">
        <v>2082</v>
      </c>
      <c r="E173" s="189" t="s">
        <v>1530</v>
      </c>
      <c r="F173" s="190" t="s">
        <v>1531</v>
      </c>
      <c r="G173" s="191" t="s">
        <v>2253</v>
      </c>
      <c r="H173" s="192">
        <v>1</v>
      </c>
      <c r="I173" s="193"/>
      <c r="J173" s="194">
        <f t="shared" si="10"/>
        <v>0</v>
      </c>
      <c r="K173" s="190" t="s">
        <v>2086</v>
      </c>
      <c r="L173" s="55"/>
      <c r="M173" s="195" t="s">
        <v>1893</v>
      </c>
      <c r="N173" s="196" t="s">
        <v>1917</v>
      </c>
      <c r="O173" s="36"/>
      <c r="P173" s="197">
        <f t="shared" si="11"/>
        <v>0</v>
      </c>
      <c r="Q173" s="197">
        <v>7.0200000000000002E-3</v>
      </c>
      <c r="R173" s="197">
        <f t="shared" si="12"/>
        <v>7.0200000000000002E-3</v>
      </c>
      <c r="S173" s="197">
        <v>0</v>
      </c>
      <c r="T173" s="198">
        <f t="shared" si="13"/>
        <v>0</v>
      </c>
      <c r="AR173" s="18" t="s">
        <v>2036</v>
      </c>
      <c r="AT173" s="18" t="s">
        <v>2082</v>
      </c>
      <c r="AU173" s="18" t="s">
        <v>1955</v>
      </c>
      <c r="AY173" s="18" t="s">
        <v>2080</v>
      </c>
      <c r="BE173" s="199">
        <f t="shared" si="14"/>
        <v>0</v>
      </c>
      <c r="BF173" s="199">
        <f t="shared" si="15"/>
        <v>0</v>
      </c>
      <c r="BG173" s="199">
        <f t="shared" si="16"/>
        <v>0</v>
      </c>
      <c r="BH173" s="199">
        <f t="shared" si="17"/>
        <v>0</v>
      </c>
      <c r="BI173" s="199">
        <f t="shared" si="18"/>
        <v>0</v>
      </c>
      <c r="BJ173" s="18" t="s">
        <v>1895</v>
      </c>
      <c r="BK173" s="199">
        <f t="shared" si="19"/>
        <v>0</v>
      </c>
      <c r="BL173" s="18" t="s">
        <v>2036</v>
      </c>
      <c r="BM173" s="18" t="s">
        <v>1567</v>
      </c>
    </row>
    <row r="174" spans="2:65" s="1" customFormat="1" ht="22.5" customHeight="1">
      <c r="B174" s="35"/>
      <c r="C174" s="216" t="s">
        <v>2601</v>
      </c>
      <c r="D174" s="216" t="s">
        <v>2126</v>
      </c>
      <c r="E174" s="217" t="s">
        <v>1533</v>
      </c>
      <c r="F174" s="218" t="s">
        <v>1534</v>
      </c>
      <c r="G174" s="219" t="s">
        <v>2253</v>
      </c>
      <c r="H174" s="220">
        <v>1</v>
      </c>
      <c r="I174" s="221"/>
      <c r="J174" s="222">
        <f t="shared" si="10"/>
        <v>0</v>
      </c>
      <c r="K174" s="218" t="s">
        <v>2086</v>
      </c>
      <c r="L174" s="223"/>
      <c r="M174" s="224" t="s">
        <v>1893</v>
      </c>
      <c r="N174" s="225" t="s">
        <v>1917</v>
      </c>
      <c r="O174" s="36"/>
      <c r="P174" s="197">
        <f t="shared" si="11"/>
        <v>0</v>
      </c>
      <c r="Q174" s="197">
        <v>5.8999999999999997E-2</v>
      </c>
      <c r="R174" s="197">
        <f t="shared" si="12"/>
        <v>5.8999999999999997E-2</v>
      </c>
      <c r="S174" s="197">
        <v>0</v>
      </c>
      <c r="T174" s="198">
        <f t="shared" si="13"/>
        <v>0</v>
      </c>
      <c r="AR174" s="18" t="s">
        <v>2119</v>
      </c>
      <c r="AT174" s="18" t="s">
        <v>2126</v>
      </c>
      <c r="AU174" s="18" t="s">
        <v>1955</v>
      </c>
      <c r="AY174" s="18" t="s">
        <v>2080</v>
      </c>
      <c r="BE174" s="199">
        <f t="shared" si="14"/>
        <v>0</v>
      </c>
      <c r="BF174" s="199">
        <f t="shared" si="15"/>
        <v>0</v>
      </c>
      <c r="BG174" s="199">
        <f t="shared" si="16"/>
        <v>0</v>
      </c>
      <c r="BH174" s="199">
        <f t="shared" si="17"/>
        <v>0</v>
      </c>
      <c r="BI174" s="199">
        <f t="shared" si="18"/>
        <v>0</v>
      </c>
      <c r="BJ174" s="18" t="s">
        <v>1895</v>
      </c>
      <c r="BK174" s="199">
        <f t="shared" si="19"/>
        <v>0</v>
      </c>
      <c r="BL174" s="18" t="s">
        <v>2036</v>
      </c>
      <c r="BM174" s="18" t="s">
        <v>1568</v>
      </c>
    </row>
    <row r="175" spans="2:65" s="1" customFormat="1" ht="22.5" customHeight="1">
      <c r="B175" s="35"/>
      <c r="C175" s="188" t="s">
        <v>2605</v>
      </c>
      <c r="D175" s="188" t="s">
        <v>2082</v>
      </c>
      <c r="E175" s="189" t="s">
        <v>1545</v>
      </c>
      <c r="F175" s="190" t="s">
        <v>1546</v>
      </c>
      <c r="G175" s="191" t="s">
        <v>2085</v>
      </c>
      <c r="H175" s="192">
        <v>0.3</v>
      </c>
      <c r="I175" s="193"/>
      <c r="J175" s="194">
        <f t="shared" si="10"/>
        <v>0</v>
      </c>
      <c r="K175" s="190" t="s">
        <v>2086</v>
      </c>
      <c r="L175" s="55"/>
      <c r="M175" s="195" t="s">
        <v>1893</v>
      </c>
      <c r="N175" s="196" t="s">
        <v>1917</v>
      </c>
      <c r="O175" s="36"/>
      <c r="P175" s="197">
        <f t="shared" si="11"/>
        <v>0</v>
      </c>
      <c r="Q175" s="197">
        <v>0</v>
      </c>
      <c r="R175" s="197">
        <f t="shared" si="12"/>
        <v>0</v>
      </c>
      <c r="S175" s="197">
        <v>0</v>
      </c>
      <c r="T175" s="198">
        <f t="shared" si="13"/>
        <v>0</v>
      </c>
      <c r="AR175" s="18" t="s">
        <v>2036</v>
      </c>
      <c r="AT175" s="18" t="s">
        <v>2082</v>
      </c>
      <c r="AU175" s="18" t="s">
        <v>1955</v>
      </c>
      <c r="AY175" s="18" t="s">
        <v>2080</v>
      </c>
      <c r="BE175" s="199">
        <f t="shared" si="14"/>
        <v>0</v>
      </c>
      <c r="BF175" s="199">
        <f t="shared" si="15"/>
        <v>0</v>
      </c>
      <c r="BG175" s="199">
        <f t="shared" si="16"/>
        <v>0</v>
      </c>
      <c r="BH175" s="199">
        <f t="shared" si="17"/>
        <v>0</v>
      </c>
      <c r="BI175" s="199">
        <f t="shared" si="18"/>
        <v>0</v>
      </c>
      <c r="BJ175" s="18" t="s">
        <v>1895</v>
      </c>
      <c r="BK175" s="199">
        <f t="shared" si="19"/>
        <v>0</v>
      </c>
      <c r="BL175" s="18" t="s">
        <v>2036</v>
      </c>
      <c r="BM175" s="18" t="s">
        <v>1569</v>
      </c>
    </row>
    <row r="176" spans="2:65" s="11" customFormat="1" ht="29.85" customHeight="1">
      <c r="B176" s="171"/>
      <c r="C176" s="172"/>
      <c r="D176" s="185" t="s">
        <v>1945</v>
      </c>
      <c r="E176" s="186" t="s">
        <v>1570</v>
      </c>
      <c r="F176" s="186" t="s">
        <v>1571</v>
      </c>
      <c r="G176" s="172"/>
      <c r="H176" s="172"/>
      <c r="I176" s="175"/>
      <c r="J176" s="187">
        <f>BK176</f>
        <v>0</v>
      </c>
      <c r="K176" s="172"/>
      <c r="L176" s="177"/>
      <c r="M176" s="178"/>
      <c r="N176" s="179"/>
      <c r="O176" s="179"/>
      <c r="P176" s="180">
        <f>SUM(P177:P184)</f>
        <v>0</v>
      </c>
      <c r="Q176" s="179"/>
      <c r="R176" s="180">
        <f>SUM(R177:R184)</f>
        <v>113.02661000000001</v>
      </c>
      <c r="S176" s="179"/>
      <c r="T176" s="181">
        <f>SUM(T177:T184)</f>
        <v>0</v>
      </c>
      <c r="AR176" s="182" t="s">
        <v>1895</v>
      </c>
      <c r="AT176" s="183" t="s">
        <v>1945</v>
      </c>
      <c r="AU176" s="183" t="s">
        <v>1895</v>
      </c>
      <c r="AY176" s="182" t="s">
        <v>2080</v>
      </c>
      <c r="BK176" s="184">
        <f>SUM(BK177:BK184)</f>
        <v>0</v>
      </c>
    </row>
    <row r="177" spans="2:65" s="1" customFormat="1" ht="22.5" customHeight="1">
      <c r="B177" s="35"/>
      <c r="C177" s="188" t="s">
        <v>2609</v>
      </c>
      <c r="D177" s="188" t="s">
        <v>2082</v>
      </c>
      <c r="E177" s="189" t="s">
        <v>2421</v>
      </c>
      <c r="F177" s="190" t="s">
        <v>2422</v>
      </c>
      <c r="G177" s="191" t="s">
        <v>2085</v>
      </c>
      <c r="H177" s="192">
        <v>152</v>
      </c>
      <c r="I177" s="193"/>
      <c r="J177" s="194">
        <f>ROUND(I177*H177,2)</f>
        <v>0</v>
      </c>
      <c r="K177" s="190" t="s">
        <v>2086</v>
      </c>
      <c r="L177" s="55"/>
      <c r="M177" s="195" t="s">
        <v>1893</v>
      </c>
      <c r="N177" s="196" t="s">
        <v>1917</v>
      </c>
      <c r="O177" s="36"/>
      <c r="P177" s="197">
        <f>O177*H177</f>
        <v>0</v>
      </c>
      <c r="Q177" s="197">
        <v>0</v>
      </c>
      <c r="R177" s="197">
        <f>Q177*H177</f>
        <v>0</v>
      </c>
      <c r="S177" s="197">
        <v>0</v>
      </c>
      <c r="T177" s="198">
        <f>S177*H177</f>
        <v>0</v>
      </c>
      <c r="AR177" s="18" t="s">
        <v>2036</v>
      </c>
      <c r="AT177" s="18" t="s">
        <v>2082</v>
      </c>
      <c r="AU177" s="18" t="s">
        <v>1955</v>
      </c>
      <c r="AY177" s="18" t="s">
        <v>2080</v>
      </c>
      <c r="BE177" s="199">
        <f>IF(N177="základní",J177,0)</f>
        <v>0</v>
      </c>
      <c r="BF177" s="199">
        <f>IF(N177="snížená",J177,0)</f>
        <v>0</v>
      </c>
      <c r="BG177" s="199">
        <f>IF(N177="zákl. přenesená",J177,0)</f>
        <v>0</v>
      </c>
      <c r="BH177" s="199">
        <f>IF(N177="sníž. přenesená",J177,0)</f>
        <v>0</v>
      </c>
      <c r="BI177" s="199">
        <f>IF(N177="nulová",J177,0)</f>
        <v>0</v>
      </c>
      <c r="BJ177" s="18" t="s">
        <v>1895</v>
      </c>
      <c r="BK177" s="199">
        <f>ROUND(I177*H177,2)</f>
        <v>0</v>
      </c>
      <c r="BL177" s="18" t="s">
        <v>2036</v>
      </c>
      <c r="BM177" s="18" t="s">
        <v>1572</v>
      </c>
    </row>
    <row r="178" spans="2:65" s="12" customFormat="1">
      <c r="B178" s="200"/>
      <c r="C178" s="201"/>
      <c r="D178" s="202" t="s">
        <v>2088</v>
      </c>
      <c r="E178" s="203" t="s">
        <v>1893</v>
      </c>
      <c r="F178" s="204" t="s">
        <v>1573</v>
      </c>
      <c r="G178" s="201"/>
      <c r="H178" s="205">
        <v>152</v>
      </c>
      <c r="I178" s="206"/>
      <c r="J178" s="201"/>
      <c r="K178" s="201"/>
      <c r="L178" s="207"/>
      <c r="M178" s="208"/>
      <c r="N178" s="209"/>
      <c r="O178" s="209"/>
      <c r="P178" s="209"/>
      <c r="Q178" s="209"/>
      <c r="R178" s="209"/>
      <c r="S178" s="209"/>
      <c r="T178" s="210"/>
      <c r="AT178" s="211" t="s">
        <v>2088</v>
      </c>
      <c r="AU178" s="211" t="s">
        <v>1955</v>
      </c>
      <c r="AV178" s="12" t="s">
        <v>1955</v>
      </c>
      <c r="AW178" s="12" t="s">
        <v>1911</v>
      </c>
      <c r="AX178" s="12" t="s">
        <v>1895</v>
      </c>
      <c r="AY178" s="211" t="s">
        <v>2080</v>
      </c>
    </row>
    <row r="179" spans="2:65" s="1" customFormat="1" ht="22.5" customHeight="1">
      <c r="B179" s="35"/>
      <c r="C179" s="216" t="s">
        <v>2613</v>
      </c>
      <c r="D179" s="216" t="s">
        <v>2126</v>
      </c>
      <c r="E179" s="217" t="s">
        <v>1574</v>
      </c>
      <c r="F179" s="218" t="s">
        <v>1575</v>
      </c>
      <c r="G179" s="219" t="s">
        <v>2115</v>
      </c>
      <c r="H179" s="220">
        <v>304</v>
      </c>
      <c r="I179" s="221"/>
      <c r="J179" s="222">
        <f>ROUND(I179*H179,2)</f>
        <v>0</v>
      </c>
      <c r="K179" s="218" t="s">
        <v>2086</v>
      </c>
      <c r="L179" s="223"/>
      <c r="M179" s="224" t="s">
        <v>1893</v>
      </c>
      <c r="N179" s="225" t="s">
        <v>1917</v>
      </c>
      <c r="O179" s="36"/>
      <c r="P179" s="197">
        <f>O179*H179</f>
        <v>0</v>
      </c>
      <c r="Q179" s="197">
        <v>0</v>
      </c>
      <c r="R179" s="197">
        <f>Q179*H179</f>
        <v>0</v>
      </c>
      <c r="S179" s="197">
        <v>0</v>
      </c>
      <c r="T179" s="198">
        <f>S179*H179</f>
        <v>0</v>
      </c>
      <c r="AR179" s="18" t="s">
        <v>2119</v>
      </c>
      <c r="AT179" s="18" t="s">
        <v>2126</v>
      </c>
      <c r="AU179" s="18" t="s">
        <v>1955</v>
      </c>
      <c r="AY179" s="18" t="s">
        <v>2080</v>
      </c>
      <c r="BE179" s="199">
        <f>IF(N179="základní",J179,0)</f>
        <v>0</v>
      </c>
      <c r="BF179" s="199">
        <f>IF(N179="snížená",J179,0)</f>
        <v>0</v>
      </c>
      <c r="BG179" s="199">
        <f>IF(N179="zákl. přenesená",J179,0)</f>
        <v>0</v>
      </c>
      <c r="BH179" s="199">
        <f>IF(N179="sníž. přenesená",J179,0)</f>
        <v>0</v>
      </c>
      <c r="BI179" s="199">
        <f>IF(N179="nulová",J179,0)</f>
        <v>0</v>
      </c>
      <c r="BJ179" s="18" t="s">
        <v>1895</v>
      </c>
      <c r="BK179" s="199">
        <f>ROUND(I179*H179,2)</f>
        <v>0</v>
      </c>
      <c r="BL179" s="18" t="s">
        <v>2036</v>
      </c>
      <c r="BM179" s="18" t="s">
        <v>1576</v>
      </c>
    </row>
    <row r="180" spans="2:65" s="12" customFormat="1">
      <c r="B180" s="200"/>
      <c r="C180" s="201"/>
      <c r="D180" s="202" t="s">
        <v>2088</v>
      </c>
      <c r="E180" s="201"/>
      <c r="F180" s="204" t="s">
        <v>1577</v>
      </c>
      <c r="G180" s="201"/>
      <c r="H180" s="205">
        <v>304</v>
      </c>
      <c r="I180" s="206"/>
      <c r="J180" s="201"/>
      <c r="K180" s="201"/>
      <c r="L180" s="207"/>
      <c r="M180" s="208"/>
      <c r="N180" s="209"/>
      <c r="O180" s="209"/>
      <c r="P180" s="209"/>
      <c r="Q180" s="209"/>
      <c r="R180" s="209"/>
      <c r="S180" s="209"/>
      <c r="T180" s="210"/>
      <c r="AT180" s="211" t="s">
        <v>2088</v>
      </c>
      <c r="AU180" s="211" t="s">
        <v>1955</v>
      </c>
      <c r="AV180" s="12" t="s">
        <v>1955</v>
      </c>
      <c r="AW180" s="12" t="s">
        <v>1877</v>
      </c>
      <c r="AX180" s="12" t="s">
        <v>1895</v>
      </c>
      <c r="AY180" s="211" t="s">
        <v>2080</v>
      </c>
    </row>
    <row r="181" spans="2:65" s="1" customFormat="1" ht="22.5" customHeight="1">
      <c r="B181" s="35"/>
      <c r="C181" s="188" t="s">
        <v>2618</v>
      </c>
      <c r="D181" s="188" t="s">
        <v>2082</v>
      </c>
      <c r="E181" s="189" t="s">
        <v>1578</v>
      </c>
      <c r="F181" s="190" t="s">
        <v>1579</v>
      </c>
      <c r="G181" s="191" t="s">
        <v>2122</v>
      </c>
      <c r="H181" s="192">
        <v>760</v>
      </c>
      <c r="I181" s="193"/>
      <c r="J181" s="194">
        <f>ROUND(I181*H181,2)</f>
        <v>0</v>
      </c>
      <c r="K181" s="190" t="s">
        <v>2086</v>
      </c>
      <c r="L181" s="55"/>
      <c r="M181" s="195" t="s">
        <v>1893</v>
      </c>
      <c r="N181" s="196" t="s">
        <v>1917</v>
      </c>
      <c r="O181" s="36"/>
      <c r="P181" s="197">
        <f>O181*H181</f>
        <v>0</v>
      </c>
      <c r="Q181" s="197">
        <v>6.8999999999999997E-4</v>
      </c>
      <c r="R181" s="197">
        <f>Q181*H181</f>
        <v>0.52439999999999998</v>
      </c>
      <c r="S181" s="197">
        <v>0</v>
      </c>
      <c r="T181" s="198">
        <f>S181*H181</f>
        <v>0</v>
      </c>
      <c r="AR181" s="18" t="s">
        <v>2036</v>
      </c>
      <c r="AT181" s="18" t="s">
        <v>2082</v>
      </c>
      <c r="AU181" s="18" t="s">
        <v>1955</v>
      </c>
      <c r="AY181" s="18" t="s">
        <v>2080</v>
      </c>
      <c r="BE181" s="199">
        <f>IF(N181="základní",J181,0)</f>
        <v>0</v>
      </c>
      <c r="BF181" s="199">
        <f>IF(N181="snížená",J181,0)</f>
        <v>0</v>
      </c>
      <c r="BG181" s="199">
        <f>IF(N181="zákl. přenesená",J181,0)</f>
        <v>0</v>
      </c>
      <c r="BH181" s="199">
        <f>IF(N181="sníž. přenesená",J181,0)</f>
        <v>0</v>
      </c>
      <c r="BI181" s="199">
        <f>IF(N181="nulová",J181,0)</f>
        <v>0</v>
      </c>
      <c r="BJ181" s="18" t="s">
        <v>1895</v>
      </c>
      <c r="BK181" s="199">
        <f>ROUND(I181*H181,2)</f>
        <v>0</v>
      </c>
      <c r="BL181" s="18" t="s">
        <v>2036</v>
      </c>
      <c r="BM181" s="18" t="s">
        <v>1580</v>
      </c>
    </row>
    <row r="182" spans="2:65" s="1" customFormat="1" ht="31.5" customHeight="1">
      <c r="B182" s="35"/>
      <c r="C182" s="188" t="s">
        <v>2622</v>
      </c>
      <c r="D182" s="188" t="s">
        <v>2082</v>
      </c>
      <c r="E182" s="189" t="s">
        <v>1581</v>
      </c>
      <c r="F182" s="190" t="s">
        <v>1582</v>
      </c>
      <c r="G182" s="191" t="s">
        <v>2731</v>
      </c>
      <c r="H182" s="192">
        <v>1</v>
      </c>
      <c r="I182" s="193"/>
      <c r="J182" s="194">
        <f>ROUND(I182*H182,2)</f>
        <v>0</v>
      </c>
      <c r="K182" s="190" t="s">
        <v>2086</v>
      </c>
      <c r="L182" s="55"/>
      <c r="M182" s="195" t="s">
        <v>1893</v>
      </c>
      <c r="N182" s="196" t="s">
        <v>1917</v>
      </c>
      <c r="O182" s="36"/>
      <c r="P182" s="197">
        <f>O182*H182</f>
        <v>0</v>
      </c>
      <c r="Q182" s="197">
        <v>112.50221000000001</v>
      </c>
      <c r="R182" s="197">
        <f>Q182*H182</f>
        <v>112.50221000000001</v>
      </c>
      <c r="S182" s="197">
        <v>0</v>
      </c>
      <c r="T182" s="198">
        <f>S182*H182</f>
        <v>0</v>
      </c>
      <c r="AR182" s="18" t="s">
        <v>2036</v>
      </c>
      <c r="AT182" s="18" t="s">
        <v>2082</v>
      </c>
      <c r="AU182" s="18" t="s">
        <v>1955</v>
      </c>
      <c r="AY182" s="18" t="s">
        <v>2080</v>
      </c>
      <c r="BE182" s="199">
        <f>IF(N182="základní",J182,0)</f>
        <v>0</v>
      </c>
      <c r="BF182" s="199">
        <f>IF(N182="snížená",J182,0)</f>
        <v>0</v>
      </c>
      <c r="BG182" s="199">
        <f>IF(N182="zákl. přenesená",J182,0)</f>
        <v>0</v>
      </c>
      <c r="BH182" s="199">
        <f>IF(N182="sníž. přenesená",J182,0)</f>
        <v>0</v>
      </c>
      <c r="BI182" s="199">
        <f>IF(N182="nulová",J182,0)</f>
        <v>0</v>
      </c>
      <c r="BJ182" s="18" t="s">
        <v>1895</v>
      </c>
      <c r="BK182" s="199">
        <f>ROUND(I182*H182,2)</f>
        <v>0</v>
      </c>
      <c r="BL182" s="18" t="s">
        <v>2036</v>
      </c>
      <c r="BM182" s="18" t="s">
        <v>1583</v>
      </c>
    </row>
    <row r="183" spans="2:65" s="1" customFormat="1" ht="243">
      <c r="B183" s="35"/>
      <c r="C183" s="57"/>
      <c r="D183" s="202" t="s">
        <v>2415</v>
      </c>
      <c r="E183" s="57"/>
      <c r="F183" s="266" t="s">
        <v>1584</v>
      </c>
      <c r="G183" s="57"/>
      <c r="H183" s="57"/>
      <c r="I183" s="158"/>
      <c r="J183" s="57"/>
      <c r="K183" s="57"/>
      <c r="L183" s="55"/>
      <c r="M183" s="72"/>
      <c r="N183" s="36"/>
      <c r="O183" s="36"/>
      <c r="P183" s="36"/>
      <c r="Q183" s="36"/>
      <c r="R183" s="36"/>
      <c r="S183" s="36"/>
      <c r="T183" s="73"/>
      <c r="AT183" s="18" t="s">
        <v>2415</v>
      </c>
      <c r="AU183" s="18" t="s">
        <v>1955</v>
      </c>
    </row>
    <row r="184" spans="2:65" s="1" customFormat="1" ht="22.5" customHeight="1">
      <c r="B184" s="35"/>
      <c r="C184" s="188" t="s">
        <v>2626</v>
      </c>
      <c r="D184" s="188" t="s">
        <v>2082</v>
      </c>
      <c r="E184" s="189" t="s">
        <v>1585</v>
      </c>
      <c r="F184" s="190" t="s">
        <v>1586</v>
      </c>
      <c r="G184" s="191" t="s">
        <v>2085</v>
      </c>
      <c r="H184" s="192">
        <v>2</v>
      </c>
      <c r="I184" s="193"/>
      <c r="J184" s="194">
        <f>ROUND(I184*H184,2)</f>
        <v>0</v>
      </c>
      <c r="K184" s="190" t="s">
        <v>2086</v>
      </c>
      <c r="L184" s="55"/>
      <c r="M184" s="195" t="s">
        <v>1893</v>
      </c>
      <c r="N184" s="196" t="s">
        <v>1917</v>
      </c>
      <c r="O184" s="36"/>
      <c r="P184" s="197">
        <f>O184*H184</f>
        <v>0</v>
      </c>
      <c r="Q184" s="197">
        <v>0</v>
      </c>
      <c r="R184" s="197">
        <f>Q184*H184</f>
        <v>0</v>
      </c>
      <c r="S184" s="197">
        <v>0</v>
      </c>
      <c r="T184" s="198">
        <f>S184*H184</f>
        <v>0</v>
      </c>
      <c r="AR184" s="18" t="s">
        <v>2036</v>
      </c>
      <c r="AT184" s="18" t="s">
        <v>2082</v>
      </c>
      <c r="AU184" s="18" t="s">
        <v>1955</v>
      </c>
      <c r="AY184" s="18" t="s">
        <v>2080</v>
      </c>
      <c r="BE184" s="199">
        <f>IF(N184="základní",J184,0)</f>
        <v>0</v>
      </c>
      <c r="BF184" s="199">
        <f>IF(N184="snížená",J184,0)</f>
        <v>0</v>
      </c>
      <c r="BG184" s="199">
        <f>IF(N184="zákl. přenesená",J184,0)</f>
        <v>0</v>
      </c>
      <c r="BH184" s="199">
        <f>IF(N184="sníž. přenesená",J184,0)</f>
        <v>0</v>
      </c>
      <c r="BI184" s="199">
        <f>IF(N184="nulová",J184,0)</f>
        <v>0</v>
      </c>
      <c r="BJ184" s="18" t="s">
        <v>1895</v>
      </c>
      <c r="BK184" s="199">
        <f>ROUND(I184*H184,2)</f>
        <v>0</v>
      </c>
      <c r="BL184" s="18" t="s">
        <v>2036</v>
      </c>
      <c r="BM184" s="18" t="s">
        <v>1587</v>
      </c>
    </row>
    <row r="185" spans="2:65" s="11" customFormat="1" ht="29.85" customHeight="1">
      <c r="B185" s="171"/>
      <c r="C185" s="172"/>
      <c r="D185" s="185" t="s">
        <v>1945</v>
      </c>
      <c r="E185" s="186" t="s">
        <v>1588</v>
      </c>
      <c r="F185" s="186" t="s">
        <v>1589</v>
      </c>
      <c r="G185" s="172"/>
      <c r="H185" s="172"/>
      <c r="I185" s="175"/>
      <c r="J185" s="187">
        <f>BK185</f>
        <v>0</v>
      </c>
      <c r="K185" s="172"/>
      <c r="L185" s="177"/>
      <c r="M185" s="178"/>
      <c r="N185" s="179"/>
      <c r="O185" s="179"/>
      <c r="P185" s="180">
        <f>SUM(P186:P198)</f>
        <v>0</v>
      </c>
      <c r="Q185" s="179"/>
      <c r="R185" s="180">
        <f>SUM(R186:R198)</f>
        <v>16.813154650000001</v>
      </c>
      <c r="S185" s="179"/>
      <c r="T185" s="181">
        <f>SUM(T186:T198)</f>
        <v>0</v>
      </c>
      <c r="AR185" s="182" t="s">
        <v>1895</v>
      </c>
      <c r="AT185" s="183" t="s">
        <v>1945</v>
      </c>
      <c r="AU185" s="183" t="s">
        <v>1895</v>
      </c>
      <c r="AY185" s="182" t="s">
        <v>2080</v>
      </c>
      <c r="BK185" s="184">
        <f>SUM(BK186:BK198)</f>
        <v>0</v>
      </c>
    </row>
    <row r="186" spans="2:65" s="1" customFormat="1" ht="22.5" customHeight="1">
      <c r="B186" s="35"/>
      <c r="C186" s="188" t="s">
        <v>2630</v>
      </c>
      <c r="D186" s="188" t="s">
        <v>2082</v>
      </c>
      <c r="E186" s="189" t="s">
        <v>2472</v>
      </c>
      <c r="F186" s="190" t="s">
        <v>2473</v>
      </c>
      <c r="G186" s="191" t="s">
        <v>2085</v>
      </c>
      <c r="H186" s="192">
        <v>1.1000000000000001</v>
      </c>
      <c r="I186" s="193"/>
      <c r="J186" s="194">
        <f>ROUND(I186*H186,2)</f>
        <v>0</v>
      </c>
      <c r="K186" s="190" t="s">
        <v>2086</v>
      </c>
      <c r="L186" s="55"/>
      <c r="M186" s="195" t="s">
        <v>1893</v>
      </c>
      <c r="N186" s="196" t="s">
        <v>1917</v>
      </c>
      <c r="O186" s="36"/>
      <c r="P186" s="197">
        <f>O186*H186</f>
        <v>0</v>
      </c>
      <c r="Q186" s="197">
        <v>1.8907700000000001</v>
      </c>
      <c r="R186" s="197">
        <f>Q186*H186</f>
        <v>2.0798470000000004</v>
      </c>
      <c r="S186" s="197">
        <v>0</v>
      </c>
      <c r="T186" s="198">
        <f>S186*H186</f>
        <v>0</v>
      </c>
      <c r="AR186" s="18" t="s">
        <v>2036</v>
      </c>
      <c r="AT186" s="18" t="s">
        <v>2082</v>
      </c>
      <c r="AU186" s="18" t="s">
        <v>1955</v>
      </c>
      <c r="AY186" s="18" t="s">
        <v>2080</v>
      </c>
      <c r="BE186" s="199">
        <f>IF(N186="základní",J186,0)</f>
        <v>0</v>
      </c>
      <c r="BF186" s="199">
        <f>IF(N186="snížená",J186,0)</f>
        <v>0</v>
      </c>
      <c r="BG186" s="199">
        <f>IF(N186="zákl. přenesená",J186,0)</f>
        <v>0</v>
      </c>
      <c r="BH186" s="199">
        <f>IF(N186="sníž. přenesená",J186,0)</f>
        <v>0</v>
      </c>
      <c r="BI186" s="199">
        <f>IF(N186="nulová",J186,0)</f>
        <v>0</v>
      </c>
      <c r="BJ186" s="18" t="s">
        <v>1895</v>
      </c>
      <c r="BK186" s="199">
        <f>ROUND(I186*H186,2)</f>
        <v>0</v>
      </c>
      <c r="BL186" s="18" t="s">
        <v>2036</v>
      </c>
      <c r="BM186" s="18" t="s">
        <v>1590</v>
      </c>
    </row>
    <row r="187" spans="2:65" s="12" customFormat="1">
      <c r="B187" s="200"/>
      <c r="C187" s="201"/>
      <c r="D187" s="202" t="s">
        <v>2088</v>
      </c>
      <c r="E187" s="203" t="s">
        <v>1893</v>
      </c>
      <c r="F187" s="204" t="s">
        <v>1591</v>
      </c>
      <c r="G187" s="201"/>
      <c r="H187" s="205">
        <v>1.1000000000000001</v>
      </c>
      <c r="I187" s="206"/>
      <c r="J187" s="201"/>
      <c r="K187" s="201"/>
      <c r="L187" s="207"/>
      <c r="M187" s="208"/>
      <c r="N187" s="209"/>
      <c r="O187" s="209"/>
      <c r="P187" s="209"/>
      <c r="Q187" s="209"/>
      <c r="R187" s="209"/>
      <c r="S187" s="209"/>
      <c r="T187" s="210"/>
      <c r="AT187" s="211" t="s">
        <v>2088</v>
      </c>
      <c r="AU187" s="211" t="s">
        <v>1955</v>
      </c>
      <c r="AV187" s="12" t="s">
        <v>1955</v>
      </c>
      <c r="AW187" s="12" t="s">
        <v>1911</v>
      </c>
      <c r="AX187" s="12" t="s">
        <v>1895</v>
      </c>
      <c r="AY187" s="211" t="s">
        <v>2080</v>
      </c>
    </row>
    <row r="188" spans="2:65" s="1" customFormat="1" ht="22.5" customHeight="1">
      <c r="B188" s="35"/>
      <c r="C188" s="188" t="s">
        <v>2634</v>
      </c>
      <c r="D188" s="188" t="s">
        <v>2082</v>
      </c>
      <c r="E188" s="189" t="s">
        <v>2463</v>
      </c>
      <c r="F188" s="190" t="s">
        <v>2464</v>
      </c>
      <c r="G188" s="191" t="s">
        <v>2085</v>
      </c>
      <c r="H188" s="192">
        <v>7.3</v>
      </c>
      <c r="I188" s="193"/>
      <c r="J188" s="194">
        <f>ROUND(I188*H188,2)</f>
        <v>0</v>
      </c>
      <c r="K188" s="190" t="s">
        <v>2086</v>
      </c>
      <c r="L188" s="55"/>
      <c r="M188" s="195" t="s">
        <v>1893</v>
      </c>
      <c r="N188" s="196" t="s">
        <v>1917</v>
      </c>
      <c r="O188" s="36"/>
      <c r="P188" s="197">
        <f>O188*H188</f>
        <v>0</v>
      </c>
      <c r="Q188" s="197">
        <v>0</v>
      </c>
      <c r="R188" s="197">
        <f>Q188*H188</f>
        <v>0</v>
      </c>
      <c r="S188" s="197">
        <v>0</v>
      </c>
      <c r="T188" s="198">
        <f>S188*H188</f>
        <v>0</v>
      </c>
      <c r="AR188" s="18" t="s">
        <v>2036</v>
      </c>
      <c r="AT188" s="18" t="s">
        <v>2082</v>
      </c>
      <c r="AU188" s="18" t="s">
        <v>1955</v>
      </c>
      <c r="AY188" s="18" t="s">
        <v>2080</v>
      </c>
      <c r="BE188" s="199">
        <f>IF(N188="základní",J188,0)</f>
        <v>0</v>
      </c>
      <c r="BF188" s="199">
        <f>IF(N188="snížená",J188,0)</f>
        <v>0</v>
      </c>
      <c r="BG188" s="199">
        <f>IF(N188="zákl. přenesená",J188,0)</f>
        <v>0</v>
      </c>
      <c r="BH188" s="199">
        <f>IF(N188="sníž. přenesená",J188,0)</f>
        <v>0</v>
      </c>
      <c r="BI188" s="199">
        <f>IF(N188="nulová",J188,0)</f>
        <v>0</v>
      </c>
      <c r="BJ188" s="18" t="s">
        <v>1895</v>
      </c>
      <c r="BK188" s="199">
        <f>ROUND(I188*H188,2)</f>
        <v>0</v>
      </c>
      <c r="BL188" s="18" t="s">
        <v>2036</v>
      </c>
      <c r="BM188" s="18" t="s">
        <v>1592</v>
      </c>
    </row>
    <row r="189" spans="2:65" s="12" customFormat="1">
      <c r="B189" s="200"/>
      <c r="C189" s="201"/>
      <c r="D189" s="202" t="s">
        <v>2088</v>
      </c>
      <c r="E189" s="203" t="s">
        <v>1893</v>
      </c>
      <c r="F189" s="204" t="s">
        <v>1593</v>
      </c>
      <c r="G189" s="201"/>
      <c r="H189" s="205">
        <v>7.3</v>
      </c>
      <c r="I189" s="206"/>
      <c r="J189" s="201"/>
      <c r="K189" s="201"/>
      <c r="L189" s="207"/>
      <c r="M189" s="208"/>
      <c r="N189" s="209"/>
      <c r="O189" s="209"/>
      <c r="P189" s="209"/>
      <c r="Q189" s="209"/>
      <c r="R189" s="209"/>
      <c r="S189" s="209"/>
      <c r="T189" s="210"/>
      <c r="AT189" s="211" t="s">
        <v>2088</v>
      </c>
      <c r="AU189" s="211" t="s">
        <v>1955</v>
      </c>
      <c r="AV189" s="12" t="s">
        <v>1955</v>
      </c>
      <c r="AW189" s="12" t="s">
        <v>1911</v>
      </c>
      <c r="AX189" s="12" t="s">
        <v>1895</v>
      </c>
      <c r="AY189" s="211" t="s">
        <v>2080</v>
      </c>
    </row>
    <row r="190" spans="2:65" s="1" customFormat="1" ht="22.5" customHeight="1">
      <c r="B190" s="35"/>
      <c r="C190" s="216" t="s">
        <v>2638</v>
      </c>
      <c r="D190" s="216" t="s">
        <v>2126</v>
      </c>
      <c r="E190" s="217" t="s">
        <v>1574</v>
      </c>
      <c r="F190" s="218" t="s">
        <v>1575</v>
      </c>
      <c r="G190" s="219" t="s">
        <v>2115</v>
      </c>
      <c r="H190" s="220">
        <v>14.6</v>
      </c>
      <c r="I190" s="221"/>
      <c r="J190" s="222">
        <f>ROUND(I190*H190,2)</f>
        <v>0</v>
      </c>
      <c r="K190" s="218" t="s">
        <v>2086</v>
      </c>
      <c r="L190" s="223"/>
      <c r="M190" s="224" t="s">
        <v>1893</v>
      </c>
      <c r="N190" s="225" t="s">
        <v>1917</v>
      </c>
      <c r="O190" s="36"/>
      <c r="P190" s="197">
        <f>O190*H190</f>
        <v>0</v>
      </c>
      <c r="Q190" s="197">
        <v>1</v>
      </c>
      <c r="R190" s="197">
        <f>Q190*H190</f>
        <v>14.6</v>
      </c>
      <c r="S190" s="197">
        <v>0</v>
      </c>
      <c r="T190" s="198">
        <f>S190*H190</f>
        <v>0</v>
      </c>
      <c r="AR190" s="18" t="s">
        <v>2119</v>
      </c>
      <c r="AT190" s="18" t="s">
        <v>2126</v>
      </c>
      <c r="AU190" s="18" t="s">
        <v>1955</v>
      </c>
      <c r="AY190" s="18" t="s">
        <v>2080</v>
      </c>
      <c r="BE190" s="199">
        <f>IF(N190="základní",J190,0)</f>
        <v>0</v>
      </c>
      <c r="BF190" s="199">
        <f>IF(N190="snížená",J190,0)</f>
        <v>0</v>
      </c>
      <c r="BG190" s="199">
        <f>IF(N190="zákl. přenesená",J190,0)</f>
        <v>0</v>
      </c>
      <c r="BH190" s="199">
        <f>IF(N190="sníž. přenesená",J190,0)</f>
        <v>0</v>
      </c>
      <c r="BI190" s="199">
        <f>IF(N190="nulová",J190,0)</f>
        <v>0</v>
      </c>
      <c r="BJ190" s="18" t="s">
        <v>1895</v>
      </c>
      <c r="BK190" s="199">
        <f>ROUND(I190*H190,2)</f>
        <v>0</v>
      </c>
      <c r="BL190" s="18" t="s">
        <v>2036</v>
      </c>
      <c r="BM190" s="18" t="s">
        <v>1594</v>
      </c>
    </row>
    <row r="191" spans="2:65" s="12" customFormat="1">
      <c r="B191" s="200"/>
      <c r="C191" s="201"/>
      <c r="D191" s="202" t="s">
        <v>2088</v>
      </c>
      <c r="E191" s="201"/>
      <c r="F191" s="204" t="s">
        <v>1595</v>
      </c>
      <c r="G191" s="201"/>
      <c r="H191" s="205">
        <v>14.6</v>
      </c>
      <c r="I191" s="206"/>
      <c r="J191" s="201"/>
      <c r="K191" s="201"/>
      <c r="L191" s="207"/>
      <c r="M191" s="208"/>
      <c r="N191" s="209"/>
      <c r="O191" s="209"/>
      <c r="P191" s="209"/>
      <c r="Q191" s="209"/>
      <c r="R191" s="209"/>
      <c r="S191" s="209"/>
      <c r="T191" s="210"/>
      <c r="AT191" s="211" t="s">
        <v>2088</v>
      </c>
      <c r="AU191" s="211" t="s">
        <v>1955</v>
      </c>
      <c r="AV191" s="12" t="s">
        <v>1955</v>
      </c>
      <c r="AW191" s="12" t="s">
        <v>1877</v>
      </c>
      <c r="AX191" s="12" t="s">
        <v>1895</v>
      </c>
      <c r="AY191" s="211" t="s">
        <v>2080</v>
      </c>
    </row>
    <row r="192" spans="2:65" s="1" customFormat="1" ht="22.5" customHeight="1">
      <c r="B192" s="35"/>
      <c r="C192" s="188" t="s">
        <v>2642</v>
      </c>
      <c r="D192" s="188" t="s">
        <v>2082</v>
      </c>
      <c r="E192" s="189" t="s">
        <v>1376</v>
      </c>
      <c r="F192" s="190" t="s">
        <v>1377</v>
      </c>
      <c r="G192" s="191" t="s">
        <v>2096</v>
      </c>
      <c r="H192" s="192">
        <v>6</v>
      </c>
      <c r="I192" s="193"/>
      <c r="J192" s="194">
        <f>ROUND(I192*H192,2)</f>
        <v>0</v>
      </c>
      <c r="K192" s="190" t="s">
        <v>2086</v>
      </c>
      <c r="L192" s="55"/>
      <c r="M192" s="195" t="s">
        <v>1893</v>
      </c>
      <c r="N192" s="196" t="s">
        <v>1917</v>
      </c>
      <c r="O192" s="36"/>
      <c r="P192" s="197">
        <f>O192*H192</f>
        <v>0</v>
      </c>
      <c r="Q192" s="197">
        <v>1.9E-6</v>
      </c>
      <c r="R192" s="197">
        <f>Q192*H192</f>
        <v>1.1399999999999999E-5</v>
      </c>
      <c r="S192" s="197">
        <v>0</v>
      </c>
      <c r="T192" s="198">
        <f>S192*H192</f>
        <v>0</v>
      </c>
      <c r="AR192" s="18" t="s">
        <v>2036</v>
      </c>
      <c r="AT192" s="18" t="s">
        <v>2082</v>
      </c>
      <c r="AU192" s="18" t="s">
        <v>1955</v>
      </c>
      <c r="AY192" s="18" t="s">
        <v>2080</v>
      </c>
      <c r="BE192" s="199">
        <f>IF(N192="základní",J192,0)</f>
        <v>0</v>
      </c>
      <c r="BF192" s="199">
        <f>IF(N192="snížená",J192,0)</f>
        <v>0</v>
      </c>
      <c r="BG192" s="199">
        <f>IF(N192="zákl. přenesená",J192,0)</f>
        <v>0</v>
      </c>
      <c r="BH192" s="199">
        <f>IF(N192="sníž. přenesená",J192,0)</f>
        <v>0</v>
      </c>
      <c r="BI192" s="199">
        <f>IF(N192="nulová",J192,0)</f>
        <v>0</v>
      </c>
      <c r="BJ192" s="18" t="s">
        <v>1895</v>
      </c>
      <c r="BK192" s="199">
        <f>ROUND(I192*H192,2)</f>
        <v>0</v>
      </c>
      <c r="BL192" s="18" t="s">
        <v>2036</v>
      </c>
      <c r="BM192" s="18" t="s">
        <v>1596</v>
      </c>
    </row>
    <row r="193" spans="2:65" s="1" customFormat="1" ht="22.5" customHeight="1">
      <c r="B193" s="35"/>
      <c r="C193" s="216" t="s">
        <v>2646</v>
      </c>
      <c r="D193" s="216" t="s">
        <v>2126</v>
      </c>
      <c r="E193" s="217" t="s">
        <v>1380</v>
      </c>
      <c r="F193" s="218" t="s">
        <v>1381</v>
      </c>
      <c r="G193" s="219" t="s">
        <v>2253</v>
      </c>
      <c r="H193" s="220">
        <v>2.0299999999999998</v>
      </c>
      <c r="I193" s="221"/>
      <c r="J193" s="222">
        <f>ROUND(I193*H193,2)</f>
        <v>0</v>
      </c>
      <c r="K193" s="218" t="s">
        <v>2086</v>
      </c>
      <c r="L193" s="223"/>
      <c r="M193" s="224" t="s">
        <v>1893</v>
      </c>
      <c r="N193" s="225" t="s">
        <v>1917</v>
      </c>
      <c r="O193" s="36"/>
      <c r="P193" s="197">
        <f>O193*H193</f>
        <v>0</v>
      </c>
      <c r="Q193" s="197">
        <v>1.5599999999999999E-2</v>
      </c>
      <c r="R193" s="197">
        <f>Q193*H193</f>
        <v>3.1667999999999995E-2</v>
      </c>
      <c r="S193" s="197">
        <v>0</v>
      </c>
      <c r="T193" s="198">
        <f>S193*H193</f>
        <v>0</v>
      </c>
      <c r="AR193" s="18" t="s">
        <v>2119</v>
      </c>
      <c r="AT193" s="18" t="s">
        <v>2126</v>
      </c>
      <c r="AU193" s="18" t="s">
        <v>1955</v>
      </c>
      <c r="AY193" s="18" t="s">
        <v>2080</v>
      </c>
      <c r="BE193" s="199">
        <f>IF(N193="základní",J193,0)</f>
        <v>0</v>
      </c>
      <c r="BF193" s="199">
        <f>IF(N193="snížená",J193,0)</f>
        <v>0</v>
      </c>
      <c r="BG193" s="199">
        <f>IF(N193="zákl. přenesená",J193,0)</f>
        <v>0</v>
      </c>
      <c r="BH193" s="199">
        <f>IF(N193="sníž. přenesená",J193,0)</f>
        <v>0</v>
      </c>
      <c r="BI193" s="199">
        <f>IF(N193="nulová",J193,0)</f>
        <v>0</v>
      </c>
      <c r="BJ193" s="18" t="s">
        <v>1895</v>
      </c>
      <c r="BK193" s="199">
        <f>ROUND(I193*H193,2)</f>
        <v>0</v>
      </c>
      <c r="BL193" s="18" t="s">
        <v>2036</v>
      </c>
      <c r="BM193" s="18" t="s">
        <v>1597</v>
      </c>
    </row>
    <row r="194" spans="2:65" s="12" customFormat="1">
      <c r="B194" s="200"/>
      <c r="C194" s="201"/>
      <c r="D194" s="202" t="s">
        <v>2088</v>
      </c>
      <c r="E194" s="201"/>
      <c r="F194" s="204" t="s">
        <v>1598</v>
      </c>
      <c r="G194" s="201"/>
      <c r="H194" s="205">
        <v>2.0299999999999998</v>
      </c>
      <c r="I194" s="206"/>
      <c r="J194" s="201"/>
      <c r="K194" s="201"/>
      <c r="L194" s="207"/>
      <c r="M194" s="208"/>
      <c r="N194" s="209"/>
      <c r="O194" s="209"/>
      <c r="P194" s="209"/>
      <c r="Q194" s="209"/>
      <c r="R194" s="209"/>
      <c r="S194" s="209"/>
      <c r="T194" s="210"/>
      <c r="AT194" s="211" t="s">
        <v>2088</v>
      </c>
      <c r="AU194" s="211" t="s">
        <v>1955</v>
      </c>
      <c r="AV194" s="12" t="s">
        <v>1955</v>
      </c>
      <c r="AW194" s="12" t="s">
        <v>1877</v>
      </c>
      <c r="AX194" s="12" t="s">
        <v>1895</v>
      </c>
      <c r="AY194" s="211" t="s">
        <v>2080</v>
      </c>
    </row>
    <row r="195" spans="2:65" s="1" customFormat="1" ht="22.5" customHeight="1">
      <c r="B195" s="35"/>
      <c r="C195" s="216" t="s">
        <v>2650</v>
      </c>
      <c r="D195" s="216" t="s">
        <v>2126</v>
      </c>
      <c r="E195" s="217" t="s">
        <v>1599</v>
      </c>
      <c r="F195" s="218" t="s">
        <v>1600</v>
      </c>
      <c r="G195" s="219" t="s">
        <v>2253</v>
      </c>
      <c r="H195" s="220">
        <v>2</v>
      </c>
      <c r="I195" s="221"/>
      <c r="J195" s="222">
        <f>ROUND(I195*H195,2)</f>
        <v>0</v>
      </c>
      <c r="K195" s="218" t="s">
        <v>2086</v>
      </c>
      <c r="L195" s="223"/>
      <c r="M195" s="224" t="s">
        <v>1893</v>
      </c>
      <c r="N195" s="225" t="s">
        <v>1917</v>
      </c>
      <c r="O195" s="36"/>
      <c r="P195" s="197">
        <f>O195*H195</f>
        <v>0</v>
      </c>
      <c r="Q195" s="197">
        <v>1.5E-3</v>
      </c>
      <c r="R195" s="197">
        <f>Q195*H195</f>
        <v>3.0000000000000001E-3</v>
      </c>
      <c r="S195" s="197">
        <v>0</v>
      </c>
      <c r="T195" s="198">
        <f>S195*H195</f>
        <v>0</v>
      </c>
      <c r="AR195" s="18" t="s">
        <v>2119</v>
      </c>
      <c r="AT195" s="18" t="s">
        <v>2126</v>
      </c>
      <c r="AU195" s="18" t="s">
        <v>1955</v>
      </c>
      <c r="AY195" s="18" t="s">
        <v>2080</v>
      </c>
      <c r="BE195" s="199">
        <f>IF(N195="základní",J195,0)</f>
        <v>0</v>
      </c>
      <c r="BF195" s="199">
        <f>IF(N195="snížená",J195,0)</f>
        <v>0</v>
      </c>
      <c r="BG195" s="199">
        <f>IF(N195="zákl. přenesená",J195,0)</f>
        <v>0</v>
      </c>
      <c r="BH195" s="199">
        <f>IF(N195="sníž. přenesená",J195,0)</f>
        <v>0</v>
      </c>
      <c r="BI195" s="199">
        <f>IF(N195="nulová",J195,0)</f>
        <v>0</v>
      </c>
      <c r="BJ195" s="18" t="s">
        <v>1895</v>
      </c>
      <c r="BK195" s="199">
        <f>ROUND(I195*H195,2)</f>
        <v>0</v>
      </c>
      <c r="BL195" s="18" t="s">
        <v>2036</v>
      </c>
      <c r="BM195" s="18" t="s">
        <v>1601</v>
      </c>
    </row>
    <row r="196" spans="2:65" s="12" customFormat="1">
      <c r="B196" s="200"/>
      <c r="C196" s="201"/>
      <c r="D196" s="202" t="s">
        <v>2088</v>
      </c>
      <c r="E196" s="203" t="s">
        <v>1893</v>
      </c>
      <c r="F196" s="204" t="s">
        <v>1602</v>
      </c>
      <c r="G196" s="201"/>
      <c r="H196" s="205">
        <v>2</v>
      </c>
      <c r="I196" s="206"/>
      <c r="J196" s="201"/>
      <c r="K196" s="201"/>
      <c r="L196" s="207"/>
      <c r="M196" s="208"/>
      <c r="N196" s="209"/>
      <c r="O196" s="209"/>
      <c r="P196" s="209"/>
      <c r="Q196" s="209"/>
      <c r="R196" s="209"/>
      <c r="S196" s="209"/>
      <c r="T196" s="210"/>
      <c r="AT196" s="211" t="s">
        <v>2088</v>
      </c>
      <c r="AU196" s="211" t="s">
        <v>1955</v>
      </c>
      <c r="AV196" s="12" t="s">
        <v>1955</v>
      </c>
      <c r="AW196" s="12" t="s">
        <v>1911</v>
      </c>
      <c r="AX196" s="12" t="s">
        <v>1895</v>
      </c>
      <c r="AY196" s="211" t="s">
        <v>2080</v>
      </c>
    </row>
    <row r="197" spans="2:65" s="1" customFormat="1" ht="22.5" customHeight="1">
      <c r="B197" s="35"/>
      <c r="C197" s="188" t="s">
        <v>2654</v>
      </c>
      <c r="D197" s="188" t="s">
        <v>2082</v>
      </c>
      <c r="E197" s="189" t="s">
        <v>1318</v>
      </c>
      <c r="F197" s="190" t="s">
        <v>1319</v>
      </c>
      <c r="G197" s="191" t="s">
        <v>2096</v>
      </c>
      <c r="H197" s="192">
        <v>5</v>
      </c>
      <c r="I197" s="193"/>
      <c r="J197" s="194">
        <f>ROUND(I197*H197,2)</f>
        <v>0</v>
      </c>
      <c r="K197" s="190" t="s">
        <v>2086</v>
      </c>
      <c r="L197" s="55"/>
      <c r="M197" s="195" t="s">
        <v>1893</v>
      </c>
      <c r="N197" s="196" t="s">
        <v>1917</v>
      </c>
      <c r="O197" s="36"/>
      <c r="P197" s="197">
        <f>O197*H197</f>
        <v>0</v>
      </c>
      <c r="Q197" s="197">
        <v>5.6500000000000001E-6</v>
      </c>
      <c r="R197" s="197">
        <f>Q197*H197</f>
        <v>2.8250000000000002E-5</v>
      </c>
      <c r="S197" s="197">
        <v>0</v>
      </c>
      <c r="T197" s="198">
        <f>S197*H197</f>
        <v>0</v>
      </c>
      <c r="AR197" s="18" t="s">
        <v>2036</v>
      </c>
      <c r="AT197" s="18" t="s">
        <v>2082</v>
      </c>
      <c r="AU197" s="18" t="s">
        <v>1955</v>
      </c>
      <c r="AY197" s="18" t="s">
        <v>2080</v>
      </c>
      <c r="BE197" s="199">
        <f>IF(N197="základní",J197,0)</f>
        <v>0</v>
      </c>
      <c r="BF197" s="199">
        <f>IF(N197="snížená",J197,0)</f>
        <v>0</v>
      </c>
      <c r="BG197" s="199">
        <f>IF(N197="zákl. přenesená",J197,0)</f>
        <v>0</v>
      </c>
      <c r="BH197" s="199">
        <f>IF(N197="sníž. přenesená",J197,0)</f>
        <v>0</v>
      </c>
      <c r="BI197" s="199">
        <f>IF(N197="nulová",J197,0)</f>
        <v>0</v>
      </c>
      <c r="BJ197" s="18" t="s">
        <v>1895</v>
      </c>
      <c r="BK197" s="199">
        <f>ROUND(I197*H197,2)</f>
        <v>0</v>
      </c>
      <c r="BL197" s="18" t="s">
        <v>2036</v>
      </c>
      <c r="BM197" s="18" t="s">
        <v>1603</v>
      </c>
    </row>
    <row r="198" spans="2:65" s="1" customFormat="1" ht="22.5" customHeight="1">
      <c r="B198" s="35"/>
      <c r="C198" s="216" t="s">
        <v>2658</v>
      </c>
      <c r="D198" s="216" t="s">
        <v>2126</v>
      </c>
      <c r="E198" s="217" t="s">
        <v>1604</v>
      </c>
      <c r="F198" s="218" t="s">
        <v>1605</v>
      </c>
      <c r="G198" s="219" t="s">
        <v>2253</v>
      </c>
      <c r="H198" s="220">
        <v>1</v>
      </c>
      <c r="I198" s="221"/>
      <c r="J198" s="222">
        <f>ROUND(I198*H198,2)</f>
        <v>0</v>
      </c>
      <c r="K198" s="218" t="s">
        <v>2086</v>
      </c>
      <c r="L198" s="223"/>
      <c r="M198" s="224" t="s">
        <v>1893</v>
      </c>
      <c r="N198" s="225" t="s">
        <v>1917</v>
      </c>
      <c r="O198" s="36"/>
      <c r="P198" s="197">
        <f>O198*H198</f>
        <v>0</v>
      </c>
      <c r="Q198" s="197">
        <v>9.8599999999999993E-2</v>
      </c>
      <c r="R198" s="197">
        <f>Q198*H198</f>
        <v>9.8599999999999993E-2</v>
      </c>
      <c r="S198" s="197">
        <v>0</v>
      </c>
      <c r="T198" s="198">
        <f>S198*H198</f>
        <v>0</v>
      </c>
      <c r="AR198" s="18" t="s">
        <v>2119</v>
      </c>
      <c r="AT198" s="18" t="s">
        <v>2126</v>
      </c>
      <c r="AU198" s="18" t="s">
        <v>1955</v>
      </c>
      <c r="AY198" s="18" t="s">
        <v>2080</v>
      </c>
      <c r="BE198" s="199">
        <f>IF(N198="základní",J198,0)</f>
        <v>0</v>
      </c>
      <c r="BF198" s="199">
        <f>IF(N198="snížená",J198,0)</f>
        <v>0</v>
      </c>
      <c r="BG198" s="199">
        <f>IF(N198="zákl. přenesená",J198,0)</f>
        <v>0</v>
      </c>
      <c r="BH198" s="199">
        <f>IF(N198="sníž. přenesená",J198,0)</f>
        <v>0</v>
      </c>
      <c r="BI198" s="199">
        <f>IF(N198="nulová",J198,0)</f>
        <v>0</v>
      </c>
      <c r="BJ198" s="18" t="s">
        <v>1895</v>
      </c>
      <c r="BK198" s="199">
        <f>ROUND(I198*H198,2)</f>
        <v>0</v>
      </c>
      <c r="BL198" s="18" t="s">
        <v>2036</v>
      </c>
      <c r="BM198" s="18" t="s">
        <v>1606</v>
      </c>
    </row>
    <row r="199" spans="2:65" s="11" customFormat="1" ht="29.85" customHeight="1">
      <c r="B199" s="171"/>
      <c r="C199" s="172"/>
      <c r="D199" s="185" t="s">
        <v>1945</v>
      </c>
      <c r="E199" s="186" t="s">
        <v>1607</v>
      </c>
      <c r="F199" s="186" t="s">
        <v>1608</v>
      </c>
      <c r="G199" s="172"/>
      <c r="H199" s="172"/>
      <c r="I199" s="175"/>
      <c r="J199" s="187">
        <f>BK199</f>
        <v>0</v>
      </c>
      <c r="K199" s="172"/>
      <c r="L199" s="177"/>
      <c r="M199" s="178"/>
      <c r="N199" s="179"/>
      <c r="O199" s="179"/>
      <c r="P199" s="180">
        <f>SUM(P200:P218)</f>
        <v>0</v>
      </c>
      <c r="Q199" s="179"/>
      <c r="R199" s="180">
        <f>SUM(R200:R218)</f>
        <v>21.712183200000002</v>
      </c>
      <c r="S199" s="179"/>
      <c r="T199" s="181">
        <f>SUM(T200:T218)</f>
        <v>0</v>
      </c>
      <c r="AR199" s="182" t="s">
        <v>1895</v>
      </c>
      <c r="AT199" s="183" t="s">
        <v>1945</v>
      </c>
      <c r="AU199" s="183" t="s">
        <v>1895</v>
      </c>
      <c r="AY199" s="182" t="s">
        <v>2080</v>
      </c>
      <c r="BK199" s="184">
        <f>SUM(BK200:BK218)</f>
        <v>0</v>
      </c>
    </row>
    <row r="200" spans="2:65" s="1" customFormat="1" ht="22.5" customHeight="1">
      <c r="B200" s="35"/>
      <c r="C200" s="188" t="s">
        <v>2664</v>
      </c>
      <c r="D200" s="188" t="s">
        <v>2082</v>
      </c>
      <c r="E200" s="189" t="s">
        <v>1609</v>
      </c>
      <c r="F200" s="190" t="s">
        <v>1610</v>
      </c>
      <c r="G200" s="191" t="s">
        <v>2253</v>
      </c>
      <c r="H200" s="192">
        <v>1</v>
      </c>
      <c r="I200" s="193"/>
      <c r="J200" s="194">
        <f t="shared" ref="J200:J216" si="20">ROUND(I200*H200,2)</f>
        <v>0</v>
      </c>
      <c r="K200" s="190" t="s">
        <v>1893</v>
      </c>
      <c r="L200" s="55"/>
      <c r="M200" s="195" t="s">
        <v>1893</v>
      </c>
      <c r="N200" s="196" t="s">
        <v>1917</v>
      </c>
      <c r="O200" s="36"/>
      <c r="P200" s="197">
        <f t="shared" ref="P200:P216" si="21">O200*H200</f>
        <v>0</v>
      </c>
      <c r="Q200" s="197">
        <v>9.7472899999999996</v>
      </c>
      <c r="R200" s="197">
        <f t="shared" ref="R200:R216" si="22">Q200*H200</f>
        <v>9.7472899999999996</v>
      </c>
      <c r="S200" s="197">
        <v>0</v>
      </c>
      <c r="T200" s="198">
        <f t="shared" ref="T200:T216" si="23">S200*H200</f>
        <v>0</v>
      </c>
      <c r="AR200" s="18" t="s">
        <v>2036</v>
      </c>
      <c r="AT200" s="18" t="s">
        <v>2082</v>
      </c>
      <c r="AU200" s="18" t="s">
        <v>1955</v>
      </c>
      <c r="AY200" s="18" t="s">
        <v>2080</v>
      </c>
      <c r="BE200" s="199">
        <f t="shared" ref="BE200:BE216" si="24">IF(N200="základní",J200,0)</f>
        <v>0</v>
      </c>
      <c r="BF200" s="199">
        <f t="shared" ref="BF200:BF216" si="25">IF(N200="snížená",J200,0)</f>
        <v>0</v>
      </c>
      <c r="BG200" s="199">
        <f t="shared" ref="BG200:BG216" si="26">IF(N200="zákl. přenesená",J200,0)</f>
        <v>0</v>
      </c>
      <c r="BH200" s="199">
        <f t="shared" ref="BH200:BH216" si="27">IF(N200="sníž. přenesená",J200,0)</f>
        <v>0</v>
      </c>
      <c r="BI200" s="199">
        <f t="shared" ref="BI200:BI216" si="28">IF(N200="nulová",J200,0)</f>
        <v>0</v>
      </c>
      <c r="BJ200" s="18" t="s">
        <v>1895</v>
      </c>
      <c r="BK200" s="199">
        <f t="shared" ref="BK200:BK216" si="29">ROUND(I200*H200,2)</f>
        <v>0</v>
      </c>
      <c r="BL200" s="18" t="s">
        <v>2036</v>
      </c>
      <c r="BM200" s="18" t="s">
        <v>1611</v>
      </c>
    </row>
    <row r="201" spans="2:65" s="1" customFormat="1" ht="22.5" customHeight="1">
      <c r="B201" s="35"/>
      <c r="C201" s="216" t="s">
        <v>2669</v>
      </c>
      <c r="D201" s="216" t="s">
        <v>2126</v>
      </c>
      <c r="E201" s="217" t="s">
        <v>1612</v>
      </c>
      <c r="F201" s="218" t="s">
        <v>1613</v>
      </c>
      <c r="G201" s="219" t="s">
        <v>2253</v>
      </c>
      <c r="H201" s="220">
        <v>1</v>
      </c>
      <c r="I201" s="221"/>
      <c r="J201" s="222">
        <f t="shared" si="20"/>
        <v>0</v>
      </c>
      <c r="K201" s="218" t="s">
        <v>2086</v>
      </c>
      <c r="L201" s="223"/>
      <c r="M201" s="224" t="s">
        <v>1893</v>
      </c>
      <c r="N201" s="225" t="s">
        <v>1917</v>
      </c>
      <c r="O201" s="36"/>
      <c r="P201" s="197">
        <f t="shared" si="21"/>
        <v>0</v>
      </c>
      <c r="Q201" s="197">
        <v>7.77</v>
      </c>
      <c r="R201" s="197">
        <f t="shared" si="22"/>
        <v>7.77</v>
      </c>
      <c r="S201" s="197">
        <v>0</v>
      </c>
      <c r="T201" s="198">
        <f t="shared" si="23"/>
        <v>0</v>
      </c>
      <c r="AR201" s="18" t="s">
        <v>2119</v>
      </c>
      <c r="AT201" s="18" t="s">
        <v>2126</v>
      </c>
      <c r="AU201" s="18" t="s">
        <v>1955</v>
      </c>
      <c r="AY201" s="18" t="s">
        <v>2080</v>
      </c>
      <c r="BE201" s="199">
        <f t="shared" si="24"/>
        <v>0</v>
      </c>
      <c r="BF201" s="199">
        <f t="shared" si="25"/>
        <v>0</v>
      </c>
      <c r="BG201" s="199">
        <f t="shared" si="26"/>
        <v>0</v>
      </c>
      <c r="BH201" s="199">
        <f t="shared" si="27"/>
        <v>0</v>
      </c>
      <c r="BI201" s="199">
        <f t="shared" si="28"/>
        <v>0</v>
      </c>
      <c r="BJ201" s="18" t="s">
        <v>1895</v>
      </c>
      <c r="BK201" s="199">
        <f t="shared" si="29"/>
        <v>0</v>
      </c>
      <c r="BL201" s="18" t="s">
        <v>2036</v>
      </c>
      <c r="BM201" s="18" t="s">
        <v>1614</v>
      </c>
    </row>
    <row r="202" spans="2:65" s="1" customFormat="1" ht="22.5" customHeight="1">
      <c r="B202" s="35"/>
      <c r="C202" s="216" t="s">
        <v>2673</v>
      </c>
      <c r="D202" s="216" t="s">
        <v>2126</v>
      </c>
      <c r="E202" s="217" t="s">
        <v>1615</v>
      </c>
      <c r="F202" s="218" t="s">
        <v>1616</v>
      </c>
      <c r="G202" s="219" t="s">
        <v>2253</v>
      </c>
      <c r="H202" s="220">
        <v>1</v>
      </c>
      <c r="I202" s="221"/>
      <c r="J202" s="222">
        <f t="shared" si="20"/>
        <v>0</v>
      </c>
      <c r="K202" s="218" t="s">
        <v>2086</v>
      </c>
      <c r="L202" s="223"/>
      <c r="M202" s="224" t="s">
        <v>1893</v>
      </c>
      <c r="N202" s="225" t="s">
        <v>1917</v>
      </c>
      <c r="O202" s="36"/>
      <c r="P202" s="197">
        <f t="shared" si="21"/>
        <v>0</v>
      </c>
      <c r="Q202" s="197">
        <v>3.355</v>
      </c>
      <c r="R202" s="197">
        <f t="shared" si="22"/>
        <v>3.355</v>
      </c>
      <c r="S202" s="197">
        <v>0</v>
      </c>
      <c r="T202" s="198">
        <f t="shared" si="23"/>
        <v>0</v>
      </c>
      <c r="AR202" s="18" t="s">
        <v>2119</v>
      </c>
      <c r="AT202" s="18" t="s">
        <v>2126</v>
      </c>
      <c r="AU202" s="18" t="s">
        <v>1955</v>
      </c>
      <c r="AY202" s="18" t="s">
        <v>2080</v>
      </c>
      <c r="BE202" s="199">
        <f t="shared" si="24"/>
        <v>0</v>
      </c>
      <c r="BF202" s="199">
        <f t="shared" si="25"/>
        <v>0</v>
      </c>
      <c r="BG202" s="199">
        <f t="shared" si="26"/>
        <v>0</v>
      </c>
      <c r="BH202" s="199">
        <f t="shared" si="27"/>
        <v>0</v>
      </c>
      <c r="BI202" s="199">
        <f t="shared" si="28"/>
        <v>0</v>
      </c>
      <c r="BJ202" s="18" t="s">
        <v>1895</v>
      </c>
      <c r="BK202" s="199">
        <f t="shared" si="29"/>
        <v>0</v>
      </c>
      <c r="BL202" s="18" t="s">
        <v>2036</v>
      </c>
      <c r="BM202" s="18" t="s">
        <v>1617</v>
      </c>
    </row>
    <row r="203" spans="2:65" s="1" customFormat="1" ht="22.5" customHeight="1">
      <c r="B203" s="35"/>
      <c r="C203" s="188" t="s">
        <v>2676</v>
      </c>
      <c r="D203" s="188" t="s">
        <v>2082</v>
      </c>
      <c r="E203" s="189" t="s">
        <v>1618</v>
      </c>
      <c r="F203" s="190" t="s">
        <v>1619</v>
      </c>
      <c r="G203" s="191" t="s">
        <v>2253</v>
      </c>
      <c r="H203" s="192">
        <v>1</v>
      </c>
      <c r="I203" s="193"/>
      <c r="J203" s="194">
        <f t="shared" si="20"/>
        <v>0</v>
      </c>
      <c r="K203" s="190" t="s">
        <v>2086</v>
      </c>
      <c r="L203" s="55"/>
      <c r="M203" s="195" t="s">
        <v>1893</v>
      </c>
      <c r="N203" s="196" t="s">
        <v>1917</v>
      </c>
      <c r="O203" s="36"/>
      <c r="P203" s="197">
        <f t="shared" si="21"/>
        <v>0</v>
      </c>
      <c r="Q203" s="197">
        <v>6.6E-3</v>
      </c>
      <c r="R203" s="197">
        <f t="shared" si="22"/>
        <v>6.6E-3</v>
      </c>
      <c r="S203" s="197">
        <v>0</v>
      </c>
      <c r="T203" s="198">
        <f t="shared" si="23"/>
        <v>0</v>
      </c>
      <c r="AR203" s="18" t="s">
        <v>2036</v>
      </c>
      <c r="AT203" s="18" t="s">
        <v>2082</v>
      </c>
      <c r="AU203" s="18" t="s">
        <v>1955</v>
      </c>
      <c r="AY203" s="18" t="s">
        <v>2080</v>
      </c>
      <c r="BE203" s="199">
        <f t="shared" si="24"/>
        <v>0</v>
      </c>
      <c r="BF203" s="199">
        <f t="shared" si="25"/>
        <v>0</v>
      </c>
      <c r="BG203" s="199">
        <f t="shared" si="26"/>
        <v>0</v>
      </c>
      <c r="BH203" s="199">
        <f t="shared" si="27"/>
        <v>0</v>
      </c>
      <c r="BI203" s="199">
        <f t="shared" si="28"/>
        <v>0</v>
      </c>
      <c r="BJ203" s="18" t="s">
        <v>1895</v>
      </c>
      <c r="BK203" s="199">
        <f t="shared" si="29"/>
        <v>0</v>
      </c>
      <c r="BL203" s="18" t="s">
        <v>2036</v>
      </c>
      <c r="BM203" s="18" t="s">
        <v>1620</v>
      </c>
    </row>
    <row r="204" spans="2:65" s="1" customFormat="1" ht="22.5" customHeight="1">
      <c r="B204" s="35"/>
      <c r="C204" s="216" t="s">
        <v>2679</v>
      </c>
      <c r="D204" s="216" t="s">
        <v>2126</v>
      </c>
      <c r="E204" s="217" t="s">
        <v>1621</v>
      </c>
      <c r="F204" s="218" t="s">
        <v>1622</v>
      </c>
      <c r="G204" s="219" t="s">
        <v>2253</v>
      </c>
      <c r="H204" s="220">
        <v>2</v>
      </c>
      <c r="I204" s="221"/>
      <c r="J204" s="222">
        <f t="shared" si="20"/>
        <v>0</v>
      </c>
      <c r="K204" s="218" t="s">
        <v>2086</v>
      </c>
      <c r="L204" s="223"/>
      <c r="M204" s="224" t="s">
        <v>1893</v>
      </c>
      <c r="N204" s="225" t="s">
        <v>1917</v>
      </c>
      <c r="O204" s="36"/>
      <c r="P204" s="197">
        <f t="shared" si="21"/>
        <v>0</v>
      </c>
      <c r="Q204" s="197">
        <v>8.3999999999999995E-3</v>
      </c>
      <c r="R204" s="197">
        <f t="shared" si="22"/>
        <v>1.6799999999999999E-2</v>
      </c>
      <c r="S204" s="197">
        <v>0</v>
      </c>
      <c r="T204" s="198">
        <f t="shared" si="23"/>
        <v>0</v>
      </c>
      <c r="AR204" s="18" t="s">
        <v>2119</v>
      </c>
      <c r="AT204" s="18" t="s">
        <v>2126</v>
      </c>
      <c r="AU204" s="18" t="s">
        <v>1955</v>
      </c>
      <c r="AY204" s="18" t="s">
        <v>2080</v>
      </c>
      <c r="BE204" s="199">
        <f t="shared" si="24"/>
        <v>0</v>
      </c>
      <c r="BF204" s="199">
        <f t="shared" si="25"/>
        <v>0</v>
      </c>
      <c r="BG204" s="199">
        <f t="shared" si="26"/>
        <v>0</v>
      </c>
      <c r="BH204" s="199">
        <f t="shared" si="27"/>
        <v>0</v>
      </c>
      <c r="BI204" s="199">
        <f t="shared" si="28"/>
        <v>0</v>
      </c>
      <c r="BJ204" s="18" t="s">
        <v>1895</v>
      </c>
      <c r="BK204" s="199">
        <f t="shared" si="29"/>
        <v>0</v>
      </c>
      <c r="BL204" s="18" t="s">
        <v>2036</v>
      </c>
      <c r="BM204" s="18" t="s">
        <v>1623</v>
      </c>
    </row>
    <row r="205" spans="2:65" s="1" customFormat="1" ht="22.5" customHeight="1">
      <c r="B205" s="35"/>
      <c r="C205" s="188" t="s">
        <v>2683</v>
      </c>
      <c r="D205" s="188" t="s">
        <v>2082</v>
      </c>
      <c r="E205" s="189" t="s">
        <v>1624</v>
      </c>
      <c r="F205" s="190" t="s">
        <v>1625</v>
      </c>
      <c r="G205" s="191" t="s">
        <v>2253</v>
      </c>
      <c r="H205" s="192">
        <v>1</v>
      </c>
      <c r="I205" s="193"/>
      <c r="J205" s="194">
        <f t="shared" si="20"/>
        <v>0</v>
      </c>
      <c r="K205" s="190" t="s">
        <v>1893</v>
      </c>
      <c r="L205" s="55"/>
      <c r="M205" s="195" t="s">
        <v>1893</v>
      </c>
      <c r="N205" s="196" t="s">
        <v>1917</v>
      </c>
      <c r="O205" s="36"/>
      <c r="P205" s="197">
        <f t="shared" si="21"/>
        <v>0</v>
      </c>
      <c r="Q205" s="197">
        <v>0</v>
      </c>
      <c r="R205" s="197">
        <f t="shared" si="22"/>
        <v>0</v>
      </c>
      <c r="S205" s="197">
        <v>0</v>
      </c>
      <c r="T205" s="198">
        <f t="shared" si="23"/>
        <v>0</v>
      </c>
      <c r="AR205" s="18" t="s">
        <v>2036</v>
      </c>
      <c r="AT205" s="18" t="s">
        <v>2082</v>
      </c>
      <c r="AU205" s="18" t="s">
        <v>1955</v>
      </c>
      <c r="AY205" s="18" t="s">
        <v>2080</v>
      </c>
      <c r="BE205" s="199">
        <f t="shared" si="24"/>
        <v>0</v>
      </c>
      <c r="BF205" s="199">
        <f t="shared" si="25"/>
        <v>0</v>
      </c>
      <c r="BG205" s="199">
        <f t="shared" si="26"/>
        <v>0</v>
      </c>
      <c r="BH205" s="199">
        <f t="shared" si="27"/>
        <v>0</v>
      </c>
      <c r="BI205" s="199">
        <f t="shared" si="28"/>
        <v>0</v>
      </c>
      <c r="BJ205" s="18" t="s">
        <v>1895</v>
      </c>
      <c r="BK205" s="199">
        <f t="shared" si="29"/>
        <v>0</v>
      </c>
      <c r="BL205" s="18" t="s">
        <v>2036</v>
      </c>
      <c r="BM205" s="18" t="s">
        <v>1626</v>
      </c>
    </row>
    <row r="206" spans="2:65" s="1" customFormat="1" ht="22.5" customHeight="1">
      <c r="B206" s="35"/>
      <c r="C206" s="216" t="s">
        <v>2687</v>
      </c>
      <c r="D206" s="216" t="s">
        <v>2126</v>
      </c>
      <c r="E206" s="217" t="s">
        <v>1627</v>
      </c>
      <c r="F206" s="218" t="s">
        <v>1628</v>
      </c>
      <c r="G206" s="219" t="s">
        <v>1629</v>
      </c>
      <c r="H206" s="220">
        <v>1</v>
      </c>
      <c r="I206" s="221"/>
      <c r="J206" s="222">
        <f t="shared" si="20"/>
        <v>0</v>
      </c>
      <c r="K206" s="218" t="s">
        <v>1893</v>
      </c>
      <c r="L206" s="223"/>
      <c r="M206" s="224" t="s">
        <v>1893</v>
      </c>
      <c r="N206" s="225" t="s">
        <v>1917</v>
      </c>
      <c r="O206" s="36"/>
      <c r="P206" s="197">
        <f t="shared" si="21"/>
        <v>0</v>
      </c>
      <c r="Q206" s="197">
        <v>0.124</v>
      </c>
      <c r="R206" s="197">
        <f t="shared" si="22"/>
        <v>0.124</v>
      </c>
      <c r="S206" s="197">
        <v>0</v>
      </c>
      <c r="T206" s="198">
        <f t="shared" si="23"/>
        <v>0</v>
      </c>
      <c r="AR206" s="18" t="s">
        <v>2119</v>
      </c>
      <c r="AT206" s="18" t="s">
        <v>2126</v>
      </c>
      <c r="AU206" s="18" t="s">
        <v>1955</v>
      </c>
      <c r="AY206" s="18" t="s">
        <v>2080</v>
      </c>
      <c r="BE206" s="199">
        <f t="shared" si="24"/>
        <v>0</v>
      </c>
      <c r="BF206" s="199">
        <f t="shared" si="25"/>
        <v>0</v>
      </c>
      <c r="BG206" s="199">
        <f t="shared" si="26"/>
        <v>0</v>
      </c>
      <c r="BH206" s="199">
        <f t="shared" si="27"/>
        <v>0</v>
      </c>
      <c r="BI206" s="199">
        <f t="shared" si="28"/>
        <v>0</v>
      </c>
      <c r="BJ206" s="18" t="s">
        <v>1895</v>
      </c>
      <c r="BK206" s="199">
        <f t="shared" si="29"/>
        <v>0</v>
      </c>
      <c r="BL206" s="18" t="s">
        <v>2036</v>
      </c>
      <c r="BM206" s="18" t="s">
        <v>1630</v>
      </c>
    </row>
    <row r="207" spans="2:65" s="1" customFormat="1" ht="22.5" customHeight="1">
      <c r="B207" s="35"/>
      <c r="C207" s="188" t="s">
        <v>2692</v>
      </c>
      <c r="D207" s="188" t="s">
        <v>2082</v>
      </c>
      <c r="E207" s="189" t="s">
        <v>1521</v>
      </c>
      <c r="F207" s="190" t="s">
        <v>1522</v>
      </c>
      <c r="G207" s="191" t="s">
        <v>2253</v>
      </c>
      <c r="H207" s="192">
        <v>1</v>
      </c>
      <c r="I207" s="193"/>
      <c r="J207" s="194">
        <f t="shared" si="20"/>
        <v>0</v>
      </c>
      <c r="K207" s="190" t="s">
        <v>2086</v>
      </c>
      <c r="L207" s="55"/>
      <c r="M207" s="195" t="s">
        <v>1893</v>
      </c>
      <c r="N207" s="196" t="s">
        <v>1917</v>
      </c>
      <c r="O207" s="36"/>
      <c r="P207" s="197">
        <f t="shared" si="21"/>
        <v>0</v>
      </c>
      <c r="Q207" s="197">
        <v>6.6E-3</v>
      </c>
      <c r="R207" s="197">
        <f t="shared" si="22"/>
        <v>6.6E-3</v>
      </c>
      <c r="S207" s="197">
        <v>0</v>
      </c>
      <c r="T207" s="198">
        <f t="shared" si="23"/>
        <v>0</v>
      </c>
      <c r="AR207" s="18" t="s">
        <v>2036</v>
      </c>
      <c r="AT207" s="18" t="s">
        <v>2082</v>
      </c>
      <c r="AU207" s="18" t="s">
        <v>1955</v>
      </c>
      <c r="AY207" s="18" t="s">
        <v>2080</v>
      </c>
      <c r="BE207" s="199">
        <f t="shared" si="24"/>
        <v>0</v>
      </c>
      <c r="BF207" s="199">
        <f t="shared" si="25"/>
        <v>0</v>
      </c>
      <c r="BG207" s="199">
        <f t="shared" si="26"/>
        <v>0</v>
      </c>
      <c r="BH207" s="199">
        <f t="shared" si="27"/>
        <v>0</v>
      </c>
      <c r="BI207" s="199">
        <f t="shared" si="28"/>
        <v>0</v>
      </c>
      <c r="BJ207" s="18" t="s">
        <v>1895</v>
      </c>
      <c r="BK207" s="199">
        <f t="shared" si="29"/>
        <v>0</v>
      </c>
      <c r="BL207" s="18" t="s">
        <v>2036</v>
      </c>
      <c r="BM207" s="18" t="s">
        <v>1631</v>
      </c>
    </row>
    <row r="208" spans="2:65" s="1" customFormat="1" ht="22.5" customHeight="1">
      <c r="B208" s="35"/>
      <c r="C208" s="216" t="s">
        <v>2696</v>
      </c>
      <c r="D208" s="216" t="s">
        <v>2126</v>
      </c>
      <c r="E208" s="217" t="s">
        <v>2786</v>
      </c>
      <c r="F208" s="218" t="s">
        <v>1560</v>
      </c>
      <c r="G208" s="219" t="s">
        <v>2253</v>
      </c>
      <c r="H208" s="220">
        <v>1</v>
      </c>
      <c r="I208" s="221"/>
      <c r="J208" s="222">
        <f t="shared" si="20"/>
        <v>0</v>
      </c>
      <c r="K208" s="218" t="s">
        <v>2086</v>
      </c>
      <c r="L208" s="223"/>
      <c r="M208" s="224" t="s">
        <v>1893</v>
      </c>
      <c r="N208" s="225" t="s">
        <v>1917</v>
      </c>
      <c r="O208" s="36"/>
      <c r="P208" s="197">
        <f t="shared" si="21"/>
        <v>0</v>
      </c>
      <c r="Q208" s="197">
        <v>0.58499999999999996</v>
      </c>
      <c r="R208" s="197">
        <f t="shared" si="22"/>
        <v>0.58499999999999996</v>
      </c>
      <c r="S208" s="197">
        <v>0</v>
      </c>
      <c r="T208" s="198">
        <f t="shared" si="23"/>
        <v>0</v>
      </c>
      <c r="AR208" s="18" t="s">
        <v>2844</v>
      </c>
      <c r="AT208" s="18" t="s">
        <v>2126</v>
      </c>
      <c r="AU208" s="18" t="s">
        <v>1955</v>
      </c>
      <c r="AY208" s="18" t="s">
        <v>2080</v>
      </c>
      <c r="BE208" s="199">
        <f t="shared" si="24"/>
        <v>0</v>
      </c>
      <c r="BF208" s="199">
        <f t="shared" si="25"/>
        <v>0</v>
      </c>
      <c r="BG208" s="199">
        <f t="shared" si="26"/>
        <v>0</v>
      </c>
      <c r="BH208" s="199">
        <f t="shared" si="27"/>
        <v>0</v>
      </c>
      <c r="BI208" s="199">
        <f t="shared" si="28"/>
        <v>0</v>
      </c>
      <c r="BJ208" s="18" t="s">
        <v>1895</v>
      </c>
      <c r="BK208" s="199">
        <f t="shared" si="29"/>
        <v>0</v>
      </c>
      <c r="BL208" s="18" t="s">
        <v>2844</v>
      </c>
      <c r="BM208" s="18" t="s">
        <v>1632</v>
      </c>
    </row>
    <row r="209" spans="2:65" s="1" customFormat="1" ht="22.5" customHeight="1">
      <c r="B209" s="35"/>
      <c r="C209" s="216" t="s">
        <v>2701</v>
      </c>
      <c r="D209" s="216" t="s">
        <v>2126</v>
      </c>
      <c r="E209" s="217" t="s">
        <v>1527</v>
      </c>
      <c r="F209" s="218" t="s">
        <v>1528</v>
      </c>
      <c r="G209" s="219" t="s">
        <v>2253</v>
      </c>
      <c r="H209" s="220">
        <v>1</v>
      </c>
      <c r="I209" s="221"/>
      <c r="J209" s="222">
        <f t="shared" si="20"/>
        <v>0</v>
      </c>
      <c r="K209" s="218" t="s">
        <v>1893</v>
      </c>
      <c r="L209" s="223"/>
      <c r="M209" s="224" t="s">
        <v>1893</v>
      </c>
      <c r="N209" s="225" t="s">
        <v>1917</v>
      </c>
      <c r="O209" s="36"/>
      <c r="P209" s="197">
        <f t="shared" si="21"/>
        <v>0</v>
      </c>
      <c r="Q209" s="197">
        <v>2.128E-2</v>
      </c>
      <c r="R209" s="197">
        <f t="shared" si="22"/>
        <v>2.128E-2</v>
      </c>
      <c r="S209" s="197">
        <v>0</v>
      </c>
      <c r="T209" s="198">
        <f t="shared" si="23"/>
        <v>0</v>
      </c>
      <c r="AR209" s="18" t="s">
        <v>2119</v>
      </c>
      <c r="AT209" s="18" t="s">
        <v>2126</v>
      </c>
      <c r="AU209" s="18" t="s">
        <v>1955</v>
      </c>
      <c r="AY209" s="18" t="s">
        <v>2080</v>
      </c>
      <c r="BE209" s="199">
        <f t="shared" si="24"/>
        <v>0</v>
      </c>
      <c r="BF209" s="199">
        <f t="shared" si="25"/>
        <v>0</v>
      </c>
      <c r="BG209" s="199">
        <f t="shared" si="26"/>
        <v>0</v>
      </c>
      <c r="BH209" s="199">
        <f t="shared" si="27"/>
        <v>0</v>
      </c>
      <c r="BI209" s="199">
        <f t="shared" si="28"/>
        <v>0</v>
      </c>
      <c r="BJ209" s="18" t="s">
        <v>1895</v>
      </c>
      <c r="BK209" s="199">
        <f t="shared" si="29"/>
        <v>0</v>
      </c>
      <c r="BL209" s="18" t="s">
        <v>2036</v>
      </c>
      <c r="BM209" s="18" t="s">
        <v>1633</v>
      </c>
    </row>
    <row r="210" spans="2:65" s="1" customFormat="1" ht="22.5" customHeight="1">
      <c r="B210" s="35"/>
      <c r="C210" s="216" t="s">
        <v>2705</v>
      </c>
      <c r="D210" s="216" t="s">
        <v>2126</v>
      </c>
      <c r="E210" s="217" t="s">
        <v>1634</v>
      </c>
      <c r="F210" s="218" t="s">
        <v>1635</v>
      </c>
      <c r="G210" s="219" t="s">
        <v>2253</v>
      </c>
      <c r="H210" s="220">
        <v>1</v>
      </c>
      <c r="I210" s="221"/>
      <c r="J210" s="222">
        <f t="shared" si="20"/>
        <v>0</v>
      </c>
      <c r="K210" s="218" t="s">
        <v>2086</v>
      </c>
      <c r="L210" s="223"/>
      <c r="M210" s="224" t="s">
        <v>1893</v>
      </c>
      <c r="N210" s="225" t="s">
        <v>1917</v>
      </c>
      <c r="O210" s="36"/>
      <c r="P210" s="197">
        <f t="shared" si="21"/>
        <v>0</v>
      </c>
      <c r="Q210" s="197">
        <v>7.5599999999999999E-3</v>
      </c>
      <c r="R210" s="197">
        <f t="shared" si="22"/>
        <v>7.5599999999999999E-3</v>
      </c>
      <c r="S210" s="197">
        <v>0</v>
      </c>
      <c r="T210" s="198">
        <f t="shared" si="23"/>
        <v>0</v>
      </c>
      <c r="AR210" s="18" t="s">
        <v>2844</v>
      </c>
      <c r="AT210" s="18" t="s">
        <v>2126</v>
      </c>
      <c r="AU210" s="18" t="s">
        <v>1955</v>
      </c>
      <c r="AY210" s="18" t="s">
        <v>2080</v>
      </c>
      <c r="BE210" s="199">
        <f t="shared" si="24"/>
        <v>0</v>
      </c>
      <c r="BF210" s="199">
        <f t="shared" si="25"/>
        <v>0</v>
      </c>
      <c r="BG210" s="199">
        <f t="shared" si="26"/>
        <v>0</v>
      </c>
      <c r="BH210" s="199">
        <f t="shared" si="27"/>
        <v>0</v>
      </c>
      <c r="BI210" s="199">
        <f t="shared" si="28"/>
        <v>0</v>
      </c>
      <c r="BJ210" s="18" t="s">
        <v>1895</v>
      </c>
      <c r="BK210" s="199">
        <f t="shared" si="29"/>
        <v>0</v>
      </c>
      <c r="BL210" s="18" t="s">
        <v>2844</v>
      </c>
      <c r="BM210" s="18" t="s">
        <v>1636</v>
      </c>
    </row>
    <row r="211" spans="2:65" s="1" customFormat="1" ht="22.5" customHeight="1">
      <c r="B211" s="35"/>
      <c r="C211" s="188" t="s">
        <v>2709</v>
      </c>
      <c r="D211" s="188" t="s">
        <v>2082</v>
      </c>
      <c r="E211" s="189" t="s">
        <v>1637</v>
      </c>
      <c r="F211" s="190" t="s">
        <v>1638</v>
      </c>
      <c r="G211" s="191" t="s">
        <v>2096</v>
      </c>
      <c r="H211" s="192">
        <v>3.14</v>
      </c>
      <c r="I211" s="193"/>
      <c r="J211" s="194">
        <f t="shared" si="20"/>
        <v>0</v>
      </c>
      <c r="K211" s="190" t="s">
        <v>2086</v>
      </c>
      <c r="L211" s="55"/>
      <c r="M211" s="195" t="s">
        <v>1893</v>
      </c>
      <c r="N211" s="196" t="s">
        <v>1917</v>
      </c>
      <c r="O211" s="36"/>
      <c r="P211" s="197">
        <f t="shared" si="21"/>
        <v>0</v>
      </c>
      <c r="Q211" s="197">
        <v>1.3799999999999999E-3</v>
      </c>
      <c r="R211" s="197">
        <f t="shared" si="22"/>
        <v>4.3331999999999997E-3</v>
      </c>
      <c r="S211" s="197">
        <v>0</v>
      </c>
      <c r="T211" s="198">
        <f t="shared" si="23"/>
        <v>0</v>
      </c>
      <c r="AR211" s="18" t="s">
        <v>2638</v>
      </c>
      <c r="AT211" s="18" t="s">
        <v>2082</v>
      </c>
      <c r="AU211" s="18" t="s">
        <v>1955</v>
      </c>
      <c r="AY211" s="18" t="s">
        <v>2080</v>
      </c>
      <c r="BE211" s="199">
        <f t="shared" si="24"/>
        <v>0</v>
      </c>
      <c r="BF211" s="199">
        <f t="shared" si="25"/>
        <v>0</v>
      </c>
      <c r="BG211" s="199">
        <f t="shared" si="26"/>
        <v>0</v>
      </c>
      <c r="BH211" s="199">
        <f t="shared" si="27"/>
        <v>0</v>
      </c>
      <c r="BI211" s="199">
        <f t="shared" si="28"/>
        <v>0</v>
      </c>
      <c r="BJ211" s="18" t="s">
        <v>1895</v>
      </c>
      <c r="BK211" s="199">
        <f t="shared" si="29"/>
        <v>0</v>
      </c>
      <c r="BL211" s="18" t="s">
        <v>2638</v>
      </c>
      <c r="BM211" s="18" t="s">
        <v>1639</v>
      </c>
    </row>
    <row r="212" spans="2:65" s="1" customFormat="1" ht="22.5" customHeight="1">
      <c r="B212" s="35"/>
      <c r="C212" s="188" t="s">
        <v>2717</v>
      </c>
      <c r="D212" s="188" t="s">
        <v>2082</v>
      </c>
      <c r="E212" s="189" t="s">
        <v>1530</v>
      </c>
      <c r="F212" s="190" t="s">
        <v>1531</v>
      </c>
      <c r="G212" s="191" t="s">
        <v>2253</v>
      </c>
      <c r="H212" s="192">
        <v>1</v>
      </c>
      <c r="I212" s="193"/>
      <c r="J212" s="194">
        <f t="shared" si="20"/>
        <v>0</v>
      </c>
      <c r="K212" s="190" t="s">
        <v>2086</v>
      </c>
      <c r="L212" s="55"/>
      <c r="M212" s="195" t="s">
        <v>1893</v>
      </c>
      <c r="N212" s="196" t="s">
        <v>1917</v>
      </c>
      <c r="O212" s="36"/>
      <c r="P212" s="197">
        <f t="shared" si="21"/>
        <v>0</v>
      </c>
      <c r="Q212" s="197">
        <v>7.0200000000000002E-3</v>
      </c>
      <c r="R212" s="197">
        <f t="shared" si="22"/>
        <v>7.0200000000000002E-3</v>
      </c>
      <c r="S212" s="197">
        <v>0</v>
      </c>
      <c r="T212" s="198">
        <f t="shared" si="23"/>
        <v>0</v>
      </c>
      <c r="AR212" s="18" t="s">
        <v>2638</v>
      </c>
      <c r="AT212" s="18" t="s">
        <v>2082</v>
      </c>
      <c r="AU212" s="18" t="s">
        <v>1955</v>
      </c>
      <c r="AY212" s="18" t="s">
        <v>2080</v>
      </c>
      <c r="BE212" s="199">
        <f t="shared" si="24"/>
        <v>0</v>
      </c>
      <c r="BF212" s="199">
        <f t="shared" si="25"/>
        <v>0</v>
      </c>
      <c r="BG212" s="199">
        <f t="shared" si="26"/>
        <v>0</v>
      </c>
      <c r="BH212" s="199">
        <f t="shared" si="27"/>
        <v>0</v>
      </c>
      <c r="BI212" s="199">
        <f t="shared" si="28"/>
        <v>0</v>
      </c>
      <c r="BJ212" s="18" t="s">
        <v>1895</v>
      </c>
      <c r="BK212" s="199">
        <f t="shared" si="29"/>
        <v>0</v>
      </c>
      <c r="BL212" s="18" t="s">
        <v>2638</v>
      </c>
      <c r="BM212" s="18" t="s">
        <v>1640</v>
      </c>
    </row>
    <row r="213" spans="2:65" s="1" customFormat="1" ht="22.5" customHeight="1">
      <c r="B213" s="35"/>
      <c r="C213" s="216" t="s">
        <v>2722</v>
      </c>
      <c r="D213" s="216" t="s">
        <v>2126</v>
      </c>
      <c r="E213" s="217" t="s">
        <v>1533</v>
      </c>
      <c r="F213" s="218" t="s">
        <v>1534</v>
      </c>
      <c r="G213" s="219" t="s">
        <v>2253</v>
      </c>
      <c r="H213" s="220">
        <v>1</v>
      </c>
      <c r="I213" s="221"/>
      <c r="J213" s="222">
        <f t="shared" si="20"/>
        <v>0</v>
      </c>
      <c r="K213" s="218" t="s">
        <v>2086</v>
      </c>
      <c r="L213" s="223"/>
      <c r="M213" s="224" t="s">
        <v>1893</v>
      </c>
      <c r="N213" s="225" t="s">
        <v>1917</v>
      </c>
      <c r="O213" s="36"/>
      <c r="P213" s="197">
        <f t="shared" si="21"/>
        <v>0</v>
      </c>
      <c r="Q213" s="197">
        <v>5.8999999999999997E-2</v>
      </c>
      <c r="R213" s="197">
        <f t="shared" si="22"/>
        <v>5.8999999999999997E-2</v>
      </c>
      <c r="S213" s="197">
        <v>0</v>
      </c>
      <c r="T213" s="198">
        <f t="shared" si="23"/>
        <v>0</v>
      </c>
      <c r="AR213" s="18" t="s">
        <v>2844</v>
      </c>
      <c r="AT213" s="18" t="s">
        <v>2126</v>
      </c>
      <c r="AU213" s="18" t="s">
        <v>1955</v>
      </c>
      <c r="AY213" s="18" t="s">
        <v>2080</v>
      </c>
      <c r="BE213" s="199">
        <f t="shared" si="24"/>
        <v>0</v>
      </c>
      <c r="BF213" s="199">
        <f t="shared" si="25"/>
        <v>0</v>
      </c>
      <c r="BG213" s="199">
        <f t="shared" si="26"/>
        <v>0</v>
      </c>
      <c r="BH213" s="199">
        <f t="shared" si="27"/>
        <v>0</v>
      </c>
      <c r="BI213" s="199">
        <f t="shared" si="28"/>
        <v>0</v>
      </c>
      <c r="BJ213" s="18" t="s">
        <v>1895</v>
      </c>
      <c r="BK213" s="199">
        <f t="shared" si="29"/>
        <v>0</v>
      </c>
      <c r="BL213" s="18" t="s">
        <v>2844</v>
      </c>
      <c r="BM213" s="18" t="s">
        <v>1641</v>
      </c>
    </row>
    <row r="214" spans="2:65" s="1" customFormat="1" ht="22.5" customHeight="1">
      <c r="B214" s="35"/>
      <c r="C214" s="216" t="s">
        <v>2728</v>
      </c>
      <c r="D214" s="216" t="s">
        <v>2126</v>
      </c>
      <c r="E214" s="217" t="s">
        <v>1536</v>
      </c>
      <c r="F214" s="218" t="s">
        <v>1537</v>
      </c>
      <c r="G214" s="219" t="s">
        <v>2253</v>
      </c>
      <c r="H214" s="220">
        <v>1</v>
      </c>
      <c r="I214" s="221"/>
      <c r="J214" s="222">
        <f t="shared" si="20"/>
        <v>0</v>
      </c>
      <c r="K214" s="218" t="s">
        <v>1893</v>
      </c>
      <c r="L214" s="223"/>
      <c r="M214" s="224" t="s">
        <v>1893</v>
      </c>
      <c r="N214" s="225" t="s">
        <v>1917</v>
      </c>
      <c r="O214" s="36"/>
      <c r="P214" s="197">
        <f t="shared" si="21"/>
        <v>0</v>
      </c>
      <c r="Q214" s="197">
        <v>8.4999999999999995E-4</v>
      </c>
      <c r="R214" s="197">
        <f t="shared" si="22"/>
        <v>8.4999999999999995E-4</v>
      </c>
      <c r="S214" s="197">
        <v>0</v>
      </c>
      <c r="T214" s="198">
        <f t="shared" si="23"/>
        <v>0</v>
      </c>
      <c r="AR214" s="18" t="s">
        <v>2844</v>
      </c>
      <c r="AT214" s="18" t="s">
        <v>2126</v>
      </c>
      <c r="AU214" s="18" t="s">
        <v>1955</v>
      </c>
      <c r="AY214" s="18" t="s">
        <v>2080</v>
      </c>
      <c r="BE214" s="199">
        <f t="shared" si="24"/>
        <v>0</v>
      </c>
      <c r="BF214" s="199">
        <f t="shared" si="25"/>
        <v>0</v>
      </c>
      <c r="BG214" s="199">
        <f t="shared" si="26"/>
        <v>0</v>
      </c>
      <c r="BH214" s="199">
        <f t="shared" si="27"/>
        <v>0</v>
      </c>
      <c r="BI214" s="199">
        <f t="shared" si="28"/>
        <v>0</v>
      </c>
      <c r="BJ214" s="18" t="s">
        <v>1895</v>
      </c>
      <c r="BK214" s="199">
        <f t="shared" si="29"/>
        <v>0</v>
      </c>
      <c r="BL214" s="18" t="s">
        <v>2844</v>
      </c>
      <c r="BM214" s="18" t="s">
        <v>1642</v>
      </c>
    </row>
    <row r="215" spans="2:65" s="1" customFormat="1" ht="22.5" customHeight="1">
      <c r="B215" s="35"/>
      <c r="C215" s="216" t="s">
        <v>2733</v>
      </c>
      <c r="D215" s="216" t="s">
        <v>2126</v>
      </c>
      <c r="E215" s="217" t="s">
        <v>1539</v>
      </c>
      <c r="F215" s="218" t="s">
        <v>1540</v>
      </c>
      <c r="G215" s="219" t="s">
        <v>2253</v>
      </c>
      <c r="H215" s="220">
        <v>1</v>
      </c>
      <c r="I215" s="221"/>
      <c r="J215" s="222">
        <f t="shared" si="20"/>
        <v>0</v>
      </c>
      <c r="K215" s="218" t="s">
        <v>2086</v>
      </c>
      <c r="L215" s="223"/>
      <c r="M215" s="224" t="s">
        <v>1893</v>
      </c>
      <c r="N215" s="225" t="s">
        <v>1917</v>
      </c>
      <c r="O215" s="36"/>
      <c r="P215" s="197">
        <f t="shared" si="21"/>
        <v>0</v>
      </c>
      <c r="Q215" s="197">
        <v>8.4999999999999995E-4</v>
      </c>
      <c r="R215" s="197">
        <f t="shared" si="22"/>
        <v>8.4999999999999995E-4</v>
      </c>
      <c r="S215" s="197">
        <v>0</v>
      </c>
      <c r="T215" s="198">
        <f t="shared" si="23"/>
        <v>0</v>
      </c>
      <c r="AR215" s="18" t="s">
        <v>2844</v>
      </c>
      <c r="AT215" s="18" t="s">
        <v>2126</v>
      </c>
      <c r="AU215" s="18" t="s">
        <v>1955</v>
      </c>
      <c r="AY215" s="18" t="s">
        <v>2080</v>
      </c>
      <c r="BE215" s="199">
        <f t="shared" si="24"/>
        <v>0</v>
      </c>
      <c r="BF215" s="199">
        <f t="shared" si="25"/>
        <v>0</v>
      </c>
      <c r="BG215" s="199">
        <f t="shared" si="26"/>
        <v>0</v>
      </c>
      <c r="BH215" s="199">
        <f t="shared" si="27"/>
        <v>0</v>
      </c>
      <c r="BI215" s="199">
        <f t="shared" si="28"/>
        <v>0</v>
      </c>
      <c r="BJ215" s="18" t="s">
        <v>1895</v>
      </c>
      <c r="BK215" s="199">
        <f t="shared" si="29"/>
        <v>0</v>
      </c>
      <c r="BL215" s="18" t="s">
        <v>2844</v>
      </c>
      <c r="BM215" s="18" t="s">
        <v>1643</v>
      </c>
    </row>
    <row r="216" spans="2:65" s="1" customFormat="1" ht="22.5" customHeight="1">
      <c r="B216" s="35"/>
      <c r="C216" s="188" t="s">
        <v>1039</v>
      </c>
      <c r="D216" s="188" t="s">
        <v>2082</v>
      </c>
      <c r="E216" s="189" t="s">
        <v>1644</v>
      </c>
      <c r="F216" s="190" t="s">
        <v>1645</v>
      </c>
      <c r="G216" s="191" t="s">
        <v>2085</v>
      </c>
      <c r="H216" s="192">
        <v>1</v>
      </c>
      <c r="I216" s="193"/>
      <c r="J216" s="194">
        <f t="shared" si="20"/>
        <v>0</v>
      </c>
      <c r="K216" s="190" t="s">
        <v>2086</v>
      </c>
      <c r="L216" s="55"/>
      <c r="M216" s="195" t="s">
        <v>1893</v>
      </c>
      <c r="N216" s="196" t="s">
        <v>1917</v>
      </c>
      <c r="O216" s="36"/>
      <c r="P216" s="197">
        <f t="shared" si="21"/>
        <v>0</v>
      </c>
      <c r="Q216" s="197">
        <v>0</v>
      </c>
      <c r="R216" s="197">
        <f t="shared" si="22"/>
        <v>0</v>
      </c>
      <c r="S216" s="197">
        <v>0</v>
      </c>
      <c r="T216" s="198">
        <f t="shared" si="23"/>
        <v>0</v>
      </c>
      <c r="AR216" s="18" t="s">
        <v>2638</v>
      </c>
      <c r="AT216" s="18" t="s">
        <v>2082</v>
      </c>
      <c r="AU216" s="18" t="s">
        <v>1955</v>
      </c>
      <c r="AY216" s="18" t="s">
        <v>2080</v>
      </c>
      <c r="BE216" s="199">
        <f t="shared" si="24"/>
        <v>0</v>
      </c>
      <c r="BF216" s="199">
        <f t="shared" si="25"/>
        <v>0</v>
      </c>
      <c r="BG216" s="199">
        <f t="shared" si="26"/>
        <v>0</v>
      </c>
      <c r="BH216" s="199">
        <f t="shared" si="27"/>
        <v>0</v>
      </c>
      <c r="BI216" s="199">
        <f t="shared" si="28"/>
        <v>0</v>
      </c>
      <c r="BJ216" s="18" t="s">
        <v>1895</v>
      </c>
      <c r="BK216" s="199">
        <f t="shared" si="29"/>
        <v>0</v>
      </c>
      <c r="BL216" s="18" t="s">
        <v>2638</v>
      </c>
      <c r="BM216" s="18" t="s">
        <v>1646</v>
      </c>
    </row>
    <row r="217" spans="2:65" s="12" customFormat="1">
      <c r="B217" s="200"/>
      <c r="C217" s="201"/>
      <c r="D217" s="202" t="s">
        <v>2088</v>
      </c>
      <c r="E217" s="203" t="s">
        <v>1893</v>
      </c>
      <c r="F217" s="204" t="s">
        <v>1647</v>
      </c>
      <c r="G217" s="201"/>
      <c r="H217" s="205">
        <v>1</v>
      </c>
      <c r="I217" s="206"/>
      <c r="J217" s="201"/>
      <c r="K217" s="201"/>
      <c r="L217" s="207"/>
      <c r="M217" s="208"/>
      <c r="N217" s="209"/>
      <c r="O217" s="209"/>
      <c r="P217" s="209"/>
      <c r="Q217" s="209"/>
      <c r="R217" s="209"/>
      <c r="S217" s="209"/>
      <c r="T217" s="210"/>
      <c r="AT217" s="211" t="s">
        <v>2088</v>
      </c>
      <c r="AU217" s="211" t="s">
        <v>1955</v>
      </c>
      <c r="AV217" s="12" t="s">
        <v>1955</v>
      </c>
      <c r="AW217" s="12" t="s">
        <v>1911</v>
      </c>
      <c r="AX217" s="12" t="s">
        <v>1895</v>
      </c>
      <c r="AY217" s="211" t="s">
        <v>2080</v>
      </c>
    </row>
    <row r="218" spans="2:65" s="1" customFormat="1" ht="22.5" customHeight="1">
      <c r="B218" s="35"/>
      <c r="C218" s="188" t="s">
        <v>1044</v>
      </c>
      <c r="D218" s="188" t="s">
        <v>2082</v>
      </c>
      <c r="E218" s="189" t="s">
        <v>1648</v>
      </c>
      <c r="F218" s="190" t="s">
        <v>1649</v>
      </c>
      <c r="G218" s="191" t="s">
        <v>2085</v>
      </c>
      <c r="H218" s="192">
        <v>1</v>
      </c>
      <c r="I218" s="193"/>
      <c r="J218" s="194">
        <f>ROUND(I218*H218,2)</f>
        <v>0</v>
      </c>
      <c r="K218" s="190" t="s">
        <v>1893</v>
      </c>
      <c r="L218" s="55"/>
      <c r="M218" s="195" t="s">
        <v>1893</v>
      </c>
      <c r="N218" s="196" t="s">
        <v>1917</v>
      </c>
      <c r="O218" s="36"/>
      <c r="P218" s="197">
        <f>O218*H218</f>
        <v>0</v>
      </c>
      <c r="Q218" s="197">
        <v>0</v>
      </c>
      <c r="R218" s="197">
        <f>Q218*H218</f>
        <v>0</v>
      </c>
      <c r="S218" s="197">
        <v>0</v>
      </c>
      <c r="T218" s="198">
        <f>S218*H218</f>
        <v>0</v>
      </c>
      <c r="AR218" s="18" t="s">
        <v>2036</v>
      </c>
      <c r="AT218" s="18" t="s">
        <v>2082</v>
      </c>
      <c r="AU218" s="18" t="s">
        <v>1955</v>
      </c>
      <c r="AY218" s="18" t="s">
        <v>2080</v>
      </c>
      <c r="BE218" s="199">
        <f>IF(N218="základní",J218,0)</f>
        <v>0</v>
      </c>
      <c r="BF218" s="199">
        <f>IF(N218="snížená",J218,0)</f>
        <v>0</v>
      </c>
      <c r="BG218" s="199">
        <f>IF(N218="zákl. přenesená",J218,0)</f>
        <v>0</v>
      </c>
      <c r="BH218" s="199">
        <f>IF(N218="sníž. přenesená",J218,0)</f>
        <v>0</v>
      </c>
      <c r="BI218" s="199">
        <f>IF(N218="nulová",J218,0)</f>
        <v>0</v>
      </c>
      <c r="BJ218" s="18" t="s">
        <v>1895</v>
      </c>
      <c r="BK218" s="199">
        <f>ROUND(I218*H218,2)</f>
        <v>0</v>
      </c>
      <c r="BL218" s="18" t="s">
        <v>2036</v>
      </c>
      <c r="BM218" s="18" t="s">
        <v>1650</v>
      </c>
    </row>
    <row r="219" spans="2:65" s="11" customFormat="1" ht="29.85" customHeight="1">
      <c r="B219" s="171"/>
      <c r="C219" s="172"/>
      <c r="D219" s="185" t="s">
        <v>1945</v>
      </c>
      <c r="E219" s="186" t="s">
        <v>1651</v>
      </c>
      <c r="F219" s="186" t="s">
        <v>1652</v>
      </c>
      <c r="G219" s="172"/>
      <c r="H219" s="172"/>
      <c r="I219" s="175"/>
      <c r="J219" s="187">
        <f>BK219</f>
        <v>0</v>
      </c>
      <c r="K219" s="172"/>
      <c r="L219" s="177"/>
      <c r="M219" s="178"/>
      <c r="N219" s="179"/>
      <c r="O219" s="179"/>
      <c r="P219" s="180">
        <f>SUM(P220:P244)</f>
        <v>0</v>
      </c>
      <c r="Q219" s="179"/>
      <c r="R219" s="180">
        <f>SUM(R220:R244)</f>
        <v>9.9952828599999997</v>
      </c>
      <c r="S219" s="179"/>
      <c r="T219" s="181">
        <f>SUM(T220:T244)</f>
        <v>0</v>
      </c>
      <c r="AR219" s="182" t="s">
        <v>1895</v>
      </c>
      <c r="AT219" s="183" t="s">
        <v>1945</v>
      </c>
      <c r="AU219" s="183" t="s">
        <v>1895</v>
      </c>
      <c r="AY219" s="182" t="s">
        <v>2080</v>
      </c>
      <c r="BK219" s="184">
        <f>SUM(BK220:BK244)</f>
        <v>0</v>
      </c>
    </row>
    <row r="220" spans="2:65" s="1" customFormat="1" ht="22.5" customHeight="1">
      <c r="B220" s="35"/>
      <c r="C220" s="188" t="s">
        <v>1049</v>
      </c>
      <c r="D220" s="188" t="s">
        <v>2082</v>
      </c>
      <c r="E220" s="189" t="s">
        <v>1653</v>
      </c>
      <c r="F220" s="190" t="s">
        <v>1654</v>
      </c>
      <c r="G220" s="191" t="s">
        <v>2253</v>
      </c>
      <c r="H220" s="192">
        <v>1</v>
      </c>
      <c r="I220" s="193"/>
      <c r="J220" s="194">
        <f>ROUND(I220*H220,2)</f>
        <v>0</v>
      </c>
      <c r="K220" s="190" t="s">
        <v>2086</v>
      </c>
      <c r="L220" s="55"/>
      <c r="M220" s="195" t="s">
        <v>1893</v>
      </c>
      <c r="N220" s="196" t="s">
        <v>1917</v>
      </c>
      <c r="O220" s="36"/>
      <c r="P220" s="197">
        <f>O220*H220</f>
        <v>0</v>
      </c>
      <c r="Q220" s="197">
        <v>0</v>
      </c>
      <c r="R220" s="197">
        <f>Q220*H220</f>
        <v>0</v>
      </c>
      <c r="S220" s="197">
        <v>0</v>
      </c>
      <c r="T220" s="198">
        <f>S220*H220</f>
        <v>0</v>
      </c>
      <c r="AR220" s="18" t="s">
        <v>2036</v>
      </c>
      <c r="AT220" s="18" t="s">
        <v>2082</v>
      </c>
      <c r="AU220" s="18" t="s">
        <v>1955</v>
      </c>
      <c r="AY220" s="18" t="s">
        <v>2080</v>
      </c>
      <c r="BE220" s="199">
        <f>IF(N220="základní",J220,0)</f>
        <v>0</v>
      </c>
      <c r="BF220" s="199">
        <f>IF(N220="snížená",J220,0)</f>
        <v>0</v>
      </c>
      <c r="BG220" s="199">
        <f>IF(N220="zákl. přenesená",J220,0)</f>
        <v>0</v>
      </c>
      <c r="BH220" s="199">
        <f>IF(N220="sníž. přenesená",J220,0)</f>
        <v>0</v>
      </c>
      <c r="BI220" s="199">
        <f>IF(N220="nulová",J220,0)</f>
        <v>0</v>
      </c>
      <c r="BJ220" s="18" t="s">
        <v>1895</v>
      </c>
      <c r="BK220" s="199">
        <f>ROUND(I220*H220,2)</f>
        <v>0</v>
      </c>
      <c r="BL220" s="18" t="s">
        <v>2036</v>
      </c>
      <c r="BM220" s="18" t="s">
        <v>1655</v>
      </c>
    </row>
    <row r="221" spans="2:65" s="1" customFormat="1" ht="22.5" customHeight="1">
      <c r="B221" s="35"/>
      <c r="C221" s="216" t="s">
        <v>1053</v>
      </c>
      <c r="D221" s="216" t="s">
        <v>2126</v>
      </c>
      <c r="E221" s="217" t="s">
        <v>1656</v>
      </c>
      <c r="F221" s="218" t="s">
        <v>1657</v>
      </c>
      <c r="G221" s="219" t="s">
        <v>2253</v>
      </c>
      <c r="H221" s="220">
        <v>1</v>
      </c>
      <c r="I221" s="221"/>
      <c r="J221" s="222">
        <f>ROUND(I221*H221,2)</f>
        <v>0</v>
      </c>
      <c r="K221" s="218" t="s">
        <v>1893</v>
      </c>
      <c r="L221" s="223"/>
      <c r="M221" s="224" t="s">
        <v>1893</v>
      </c>
      <c r="N221" s="225" t="s">
        <v>1917</v>
      </c>
      <c r="O221" s="36"/>
      <c r="P221" s="197">
        <f>O221*H221</f>
        <v>0</v>
      </c>
      <c r="Q221" s="197">
        <v>0.5</v>
      </c>
      <c r="R221" s="197">
        <f>Q221*H221</f>
        <v>0.5</v>
      </c>
      <c r="S221" s="197">
        <v>0</v>
      </c>
      <c r="T221" s="198">
        <f>S221*H221</f>
        <v>0</v>
      </c>
      <c r="AR221" s="18" t="s">
        <v>2119</v>
      </c>
      <c r="AT221" s="18" t="s">
        <v>2126</v>
      </c>
      <c r="AU221" s="18" t="s">
        <v>1955</v>
      </c>
      <c r="AY221" s="18" t="s">
        <v>2080</v>
      </c>
      <c r="BE221" s="199">
        <f>IF(N221="základní",J221,0)</f>
        <v>0</v>
      </c>
      <c r="BF221" s="199">
        <f>IF(N221="snížená",J221,0)</f>
        <v>0</v>
      </c>
      <c r="BG221" s="199">
        <f>IF(N221="zákl. přenesená",J221,0)</f>
        <v>0</v>
      </c>
      <c r="BH221" s="199">
        <f>IF(N221="sníž. přenesená",J221,0)</f>
        <v>0</v>
      </c>
      <c r="BI221" s="199">
        <f>IF(N221="nulová",J221,0)</f>
        <v>0</v>
      </c>
      <c r="BJ221" s="18" t="s">
        <v>1895</v>
      </c>
      <c r="BK221" s="199">
        <f>ROUND(I221*H221,2)</f>
        <v>0</v>
      </c>
      <c r="BL221" s="18" t="s">
        <v>2036</v>
      </c>
      <c r="BM221" s="18" t="s">
        <v>1658</v>
      </c>
    </row>
    <row r="222" spans="2:65" s="1" customFormat="1" ht="22.5" customHeight="1">
      <c r="B222" s="35"/>
      <c r="C222" s="188" t="s">
        <v>1057</v>
      </c>
      <c r="D222" s="188" t="s">
        <v>2082</v>
      </c>
      <c r="E222" s="189" t="s">
        <v>2472</v>
      </c>
      <c r="F222" s="190" t="s">
        <v>2473</v>
      </c>
      <c r="G222" s="191" t="s">
        <v>2085</v>
      </c>
      <c r="H222" s="192">
        <v>0.5</v>
      </c>
      <c r="I222" s="193"/>
      <c r="J222" s="194">
        <f>ROUND(I222*H222,2)</f>
        <v>0</v>
      </c>
      <c r="K222" s="190" t="s">
        <v>2086</v>
      </c>
      <c r="L222" s="55"/>
      <c r="M222" s="195" t="s">
        <v>1893</v>
      </c>
      <c r="N222" s="196" t="s">
        <v>1917</v>
      </c>
      <c r="O222" s="36"/>
      <c r="P222" s="197">
        <f>O222*H222</f>
        <v>0</v>
      </c>
      <c r="Q222" s="197">
        <v>1.8907700000000001</v>
      </c>
      <c r="R222" s="197">
        <f>Q222*H222</f>
        <v>0.94538500000000003</v>
      </c>
      <c r="S222" s="197">
        <v>0</v>
      </c>
      <c r="T222" s="198">
        <f>S222*H222</f>
        <v>0</v>
      </c>
      <c r="AR222" s="18" t="s">
        <v>2036</v>
      </c>
      <c r="AT222" s="18" t="s">
        <v>2082</v>
      </c>
      <c r="AU222" s="18" t="s">
        <v>1955</v>
      </c>
      <c r="AY222" s="18" t="s">
        <v>2080</v>
      </c>
      <c r="BE222" s="199">
        <f>IF(N222="základní",J222,0)</f>
        <v>0</v>
      </c>
      <c r="BF222" s="199">
        <f>IF(N222="snížená",J222,0)</f>
        <v>0</v>
      </c>
      <c r="BG222" s="199">
        <f>IF(N222="zákl. přenesená",J222,0)</f>
        <v>0</v>
      </c>
      <c r="BH222" s="199">
        <f>IF(N222="sníž. přenesená",J222,0)</f>
        <v>0</v>
      </c>
      <c r="BI222" s="199">
        <f>IF(N222="nulová",J222,0)</f>
        <v>0</v>
      </c>
      <c r="BJ222" s="18" t="s">
        <v>1895</v>
      </c>
      <c r="BK222" s="199">
        <f>ROUND(I222*H222,2)</f>
        <v>0</v>
      </c>
      <c r="BL222" s="18" t="s">
        <v>2036</v>
      </c>
      <c r="BM222" s="18" t="s">
        <v>1659</v>
      </c>
    </row>
    <row r="223" spans="2:65" s="1" customFormat="1" ht="22.5" customHeight="1">
      <c r="B223" s="35"/>
      <c r="C223" s="188" t="s">
        <v>1061</v>
      </c>
      <c r="D223" s="188" t="s">
        <v>2082</v>
      </c>
      <c r="E223" s="189" t="s">
        <v>2463</v>
      </c>
      <c r="F223" s="190" t="s">
        <v>2464</v>
      </c>
      <c r="G223" s="191" t="s">
        <v>2085</v>
      </c>
      <c r="H223" s="192">
        <v>3</v>
      </c>
      <c r="I223" s="193"/>
      <c r="J223" s="194">
        <f>ROUND(I223*H223,2)</f>
        <v>0</v>
      </c>
      <c r="K223" s="190" t="s">
        <v>2086</v>
      </c>
      <c r="L223" s="55"/>
      <c r="M223" s="195" t="s">
        <v>1893</v>
      </c>
      <c r="N223" s="196" t="s">
        <v>1917</v>
      </c>
      <c r="O223" s="36"/>
      <c r="P223" s="197">
        <f>O223*H223</f>
        <v>0</v>
      </c>
      <c r="Q223" s="197">
        <v>0</v>
      </c>
      <c r="R223" s="197">
        <f>Q223*H223</f>
        <v>0</v>
      </c>
      <c r="S223" s="197">
        <v>0</v>
      </c>
      <c r="T223" s="198">
        <f>S223*H223</f>
        <v>0</v>
      </c>
      <c r="AR223" s="18" t="s">
        <v>2036</v>
      </c>
      <c r="AT223" s="18" t="s">
        <v>2082</v>
      </c>
      <c r="AU223" s="18" t="s">
        <v>1955</v>
      </c>
      <c r="AY223" s="18" t="s">
        <v>2080</v>
      </c>
      <c r="BE223" s="199">
        <f>IF(N223="základní",J223,0)</f>
        <v>0</v>
      </c>
      <c r="BF223" s="199">
        <f>IF(N223="snížená",J223,0)</f>
        <v>0</v>
      </c>
      <c r="BG223" s="199">
        <f>IF(N223="zákl. přenesená",J223,0)</f>
        <v>0</v>
      </c>
      <c r="BH223" s="199">
        <f>IF(N223="sníž. přenesená",J223,0)</f>
        <v>0</v>
      </c>
      <c r="BI223" s="199">
        <f>IF(N223="nulová",J223,0)</f>
        <v>0</v>
      </c>
      <c r="BJ223" s="18" t="s">
        <v>1895</v>
      </c>
      <c r="BK223" s="199">
        <f>ROUND(I223*H223,2)</f>
        <v>0</v>
      </c>
      <c r="BL223" s="18" t="s">
        <v>2036</v>
      </c>
      <c r="BM223" s="18" t="s">
        <v>1660</v>
      </c>
    </row>
    <row r="224" spans="2:65" s="1" customFormat="1" ht="22.5" customHeight="1">
      <c r="B224" s="35"/>
      <c r="C224" s="216" t="s">
        <v>1065</v>
      </c>
      <c r="D224" s="216" t="s">
        <v>2126</v>
      </c>
      <c r="E224" s="217" t="s">
        <v>1574</v>
      </c>
      <c r="F224" s="218" t="s">
        <v>1575</v>
      </c>
      <c r="G224" s="219" t="s">
        <v>2115</v>
      </c>
      <c r="H224" s="220">
        <v>6</v>
      </c>
      <c r="I224" s="221"/>
      <c r="J224" s="222">
        <f>ROUND(I224*H224,2)</f>
        <v>0</v>
      </c>
      <c r="K224" s="218" t="s">
        <v>2086</v>
      </c>
      <c r="L224" s="223"/>
      <c r="M224" s="224" t="s">
        <v>1893</v>
      </c>
      <c r="N224" s="225" t="s">
        <v>1917</v>
      </c>
      <c r="O224" s="36"/>
      <c r="P224" s="197">
        <f>O224*H224</f>
        <v>0</v>
      </c>
      <c r="Q224" s="197">
        <v>1</v>
      </c>
      <c r="R224" s="197">
        <f>Q224*H224</f>
        <v>6</v>
      </c>
      <c r="S224" s="197">
        <v>0</v>
      </c>
      <c r="T224" s="198">
        <f>S224*H224</f>
        <v>0</v>
      </c>
      <c r="AR224" s="18" t="s">
        <v>2119</v>
      </c>
      <c r="AT224" s="18" t="s">
        <v>2126</v>
      </c>
      <c r="AU224" s="18" t="s">
        <v>1955</v>
      </c>
      <c r="AY224" s="18" t="s">
        <v>2080</v>
      </c>
      <c r="BE224" s="199">
        <f>IF(N224="základní",J224,0)</f>
        <v>0</v>
      </c>
      <c r="BF224" s="199">
        <f>IF(N224="snížená",J224,0)</f>
        <v>0</v>
      </c>
      <c r="BG224" s="199">
        <f>IF(N224="zákl. přenesená",J224,0)</f>
        <v>0</v>
      </c>
      <c r="BH224" s="199">
        <f>IF(N224="sníž. přenesená",J224,0)</f>
        <v>0</v>
      </c>
      <c r="BI224" s="199">
        <f>IF(N224="nulová",J224,0)</f>
        <v>0</v>
      </c>
      <c r="BJ224" s="18" t="s">
        <v>1895</v>
      </c>
      <c r="BK224" s="199">
        <f>ROUND(I224*H224,2)</f>
        <v>0</v>
      </c>
      <c r="BL224" s="18" t="s">
        <v>2036</v>
      </c>
      <c r="BM224" s="18" t="s">
        <v>1661</v>
      </c>
    </row>
    <row r="225" spans="2:65" s="12" customFormat="1">
      <c r="B225" s="200"/>
      <c r="C225" s="201"/>
      <c r="D225" s="202" t="s">
        <v>2088</v>
      </c>
      <c r="E225" s="201"/>
      <c r="F225" s="204" t="s">
        <v>1662</v>
      </c>
      <c r="G225" s="201"/>
      <c r="H225" s="205">
        <v>6</v>
      </c>
      <c r="I225" s="206"/>
      <c r="J225" s="201"/>
      <c r="K225" s="201"/>
      <c r="L225" s="207"/>
      <c r="M225" s="208"/>
      <c r="N225" s="209"/>
      <c r="O225" s="209"/>
      <c r="P225" s="209"/>
      <c r="Q225" s="209"/>
      <c r="R225" s="209"/>
      <c r="S225" s="209"/>
      <c r="T225" s="210"/>
      <c r="AT225" s="211" t="s">
        <v>2088</v>
      </c>
      <c r="AU225" s="211" t="s">
        <v>1955</v>
      </c>
      <c r="AV225" s="12" t="s">
        <v>1955</v>
      </c>
      <c r="AW225" s="12" t="s">
        <v>1877</v>
      </c>
      <c r="AX225" s="12" t="s">
        <v>1895</v>
      </c>
      <c r="AY225" s="211" t="s">
        <v>2080</v>
      </c>
    </row>
    <row r="226" spans="2:65" s="1" customFormat="1" ht="22.5" customHeight="1">
      <c r="B226" s="35"/>
      <c r="C226" s="188" t="s">
        <v>1071</v>
      </c>
      <c r="D226" s="188" t="s">
        <v>2082</v>
      </c>
      <c r="E226" s="189" t="s">
        <v>1663</v>
      </c>
      <c r="F226" s="190" t="s">
        <v>1664</v>
      </c>
      <c r="G226" s="191" t="s">
        <v>2085</v>
      </c>
      <c r="H226" s="192">
        <v>1.25</v>
      </c>
      <c r="I226" s="193"/>
      <c r="J226" s="194">
        <f>ROUND(I226*H226,2)</f>
        <v>0</v>
      </c>
      <c r="K226" s="190" t="s">
        <v>2086</v>
      </c>
      <c r="L226" s="55"/>
      <c r="M226" s="195" t="s">
        <v>1893</v>
      </c>
      <c r="N226" s="196" t="s">
        <v>1917</v>
      </c>
      <c r="O226" s="36"/>
      <c r="P226" s="197">
        <f>O226*H226</f>
        <v>0</v>
      </c>
      <c r="Q226" s="197">
        <v>0</v>
      </c>
      <c r="R226" s="197">
        <f>Q226*H226</f>
        <v>0</v>
      </c>
      <c r="S226" s="197">
        <v>0</v>
      </c>
      <c r="T226" s="198">
        <f>S226*H226</f>
        <v>0</v>
      </c>
      <c r="AR226" s="18" t="s">
        <v>2036</v>
      </c>
      <c r="AT226" s="18" t="s">
        <v>2082</v>
      </c>
      <c r="AU226" s="18" t="s">
        <v>1955</v>
      </c>
      <c r="AY226" s="18" t="s">
        <v>2080</v>
      </c>
      <c r="BE226" s="199">
        <f>IF(N226="základní",J226,0)</f>
        <v>0</v>
      </c>
      <c r="BF226" s="199">
        <f>IF(N226="snížená",J226,0)</f>
        <v>0</v>
      </c>
      <c r="BG226" s="199">
        <f>IF(N226="zákl. přenesená",J226,0)</f>
        <v>0</v>
      </c>
      <c r="BH226" s="199">
        <f>IF(N226="sníž. přenesená",J226,0)</f>
        <v>0</v>
      </c>
      <c r="BI226" s="199">
        <f>IF(N226="nulová",J226,0)</f>
        <v>0</v>
      </c>
      <c r="BJ226" s="18" t="s">
        <v>1895</v>
      </c>
      <c r="BK226" s="199">
        <f>ROUND(I226*H226,2)</f>
        <v>0</v>
      </c>
      <c r="BL226" s="18" t="s">
        <v>2036</v>
      </c>
      <c r="BM226" s="18" t="s">
        <v>1665</v>
      </c>
    </row>
    <row r="227" spans="2:65" s="12" customFormat="1">
      <c r="B227" s="200"/>
      <c r="C227" s="201"/>
      <c r="D227" s="202" t="s">
        <v>2088</v>
      </c>
      <c r="E227" s="203" t="s">
        <v>1893</v>
      </c>
      <c r="F227" s="204" t="s">
        <v>1666</v>
      </c>
      <c r="G227" s="201"/>
      <c r="H227" s="205">
        <v>1.25</v>
      </c>
      <c r="I227" s="206"/>
      <c r="J227" s="201"/>
      <c r="K227" s="201"/>
      <c r="L227" s="207"/>
      <c r="M227" s="208"/>
      <c r="N227" s="209"/>
      <c r="O227" s="209"/>
      <c r="P227" s="209"/>
      <c r="Q227" s="209"/>
      <c r="R227" s="209"/>
      <c r="S227" s="209"/>
      <c r="T227" s="210"/>
      <c r="AT227" s="211" t="s">
        <v>2088</v>
      </c>
      <c r="AU227" s="211" t="s">
        <v>1955</v>
      </c>
      <c r="AV227" s="12" t="s">
        <v>1955</v>
      </c>
      <c r="AW227" s="12" t="s">
        <v>1911</v>
      </c>
      <c r="AX227" s="12" t="s">
        <v>1895</v>
      </c>
      <c r="AY227" s="211" t="s">
        <v>2080</v>
      </c>
    </row>
    <row r="228" spans="2:65" s="1" customFormat="1" ht="31.5" customHeight="1">
      <c r="B228" s="35"/>
      <c r="C228" s="188" t="s">
        <v>1077</v>
      </c>
      <c r="D228" s="188" t="s">
        <v>2082</v>
      </c>
      <c r="E228" s="189" t="s">
        <v>1667</v>
      </c>
      <c r="F228" s="190" t="s">
        <v>1668</v>
      </c>
      <c r="G228" s="191" t="s">
        <v>2115</v>
      </c>
      <c r="H228" s="192">
        <v>2.7E-2</v>
      </c>
      <c r="I228" s="193"/>
      <c r="J228" s="194">
        <f>ROUND(I228*H228,2)</f>
        <v>0</v>
      </c>
      <c r="K228" s="190" t="s">
        <v>2086</v>
      </c>
      <c r="L228" s="55"/>
      <c r="M228" s="195" t="s">
        <v>1893</v>
      </c>
      <c r="N228" s="196" t="s">
        <v>1917</v>
      </c>
      <c r="O228" s="36"/>
      <c r="P228" s="197">
        <f>O228*H228</f>
        <v>0</v>
      </c>
      <c r="Q228" s="197">
        <v>0.84758</v>
      </c>
      <c r="R228" s="197">
        <f>Q228*H228</f>
        <v>2.2884660000000001E-2</v>
      </c>
      <c r="S228" s="197">
        <v>0</v>
      </c>
      <c r="T228" s="198">
        <f>S228*H228</f>
        <v>0</v>
      </c>
      <c r="AR228" s="18" t="s">
        <v>2036</v>
      </c>
      <c r="AT228" s="18" t="s">
        <v>2082</v>
      </c>
      <c r="AU228" s="18" t="s">
        <v>1955</v>
      </c>
      <c r="AY228" s="18" t="s">
        <v>2080</v>
      </c>
      <c r="BE228" s="199">
        <f>IF(N228="základní",J228,0)</f>
        <v>0</v>
      </c>
      <c r="BF228" s="199">
        <f>IF(N228="snížená",J228,0)</f>
        <v>0</v>
      </c>
      <c r="BG228" s="199">
        <f>IF(N228="zákl. přenesená",J228,0)</f>
        <v>0</v>
      </c>
      <c r="BH228" s="199">
        <f>IF(N228="sníž. přenesená",J228,0)</f>
        <v>0</v>
      </c>
      <c r="BI228" s="199">
        <f>IF(N228="nulová",J228,0)</f>
        <v>0</v>
      </c>
      <c r="BJ228" s="18" t="s">
        <v>1895</v>
      </c>
      <c r="BK228" s="199">
        <f>ROUND(I228*H228,2)</f>
        <v>0</v>
      </c>
      <c r="BL228" s="18" t="s">
        <v>2036</v>
      </c>
      <c r="BM228" s="18" t="s">
        <v>1669</v>
      </c>
    </row>
    <row r="229" spans="2:65" s="12" customFormat="1">
      <c r="B229" s="200"/>
      <c r="C229" s="201"/>
      <c r="D229" s="202" t="s">
        <v>2088</v>
      </c>
      <c r="E229" s="203" t="s">
        <v>1893</v>
      </c>
      <c r="F229" s="204" t="s">
        <v>1670</v>
      </c>
      <c r="G229" s="201"/>
      <c r="H229" s="205">
        <v>2.6499999999999999E-2</v>
      </c>
      <c r="I229" s="206"/>
      <c r="J229" s="201"/>
      <c r="K229" s="201"/>
      <c r="L229" s="207"/>
      <c r="M229" s="208"/>
      <c r="N229" s="209"/>
      <c r="O229" s="209"/>
      <c r="P229" s="209"/>
      <c r="Q229" s="209"/>
      <c r="R229" s="209"/>
      <c r="S229" s="209"/>
      <c r="T229" s="210"/>
      <c r="AT229" s="211" t="s">
        <v>2088</v>
      </c>
      <c r="AU229" s="211" t="s">
        <v>1955</v>
      </c>
      <c r="AV229" s="12" t="s">
        <v>1955</v>
      </c>
      <c r="AW229" s="12" t="s">
        <v>1911</v>
      </c>
      <c r="AX229" s="12" t="s">
        <v>1895</v>
      </c>
      <c r="AY229" s="211" t="s">
        <v>2080</v>
      </c>
    </row>
    <row r="230" spans="2:65" s="1" customFormat="1" ht="22.5" customHeight="1">
      <c r="B230" s="35"/>
      <c r="C230" s="188" t="s">
        <v>1083</v>
      </c>
      <c r="D230" s="188" t="s">
        <v>2082</v>
      </c>
      <c r="E230" s="189" t="s">
        <v>944</v>
      </c>
      <c r="F230" s="190" t="s">
        <v>945</v>
      </c>
      <c r="G230" s="191" t="s">
        <v>2253</v>
      </c>
      <c r="H230" s="192">
        <v>1</v>
      </c>
      <c r="I230" s="193"/>
      <c r="J230" s="194">
        <f t="shared" ref="J230:J244" si="30">ROUND(I230*H230,2)</f>
        <v>0</v>
      </c>
      <c r="K230" s="190" t="s">
        <v>2086</v>
      </c>
      <c r="L230" s="55"/>
      <c r="M230" s="195" t="s">
        <v>1893</v>
      </c>
      <c r="N230" s="196" t="s">
        <v>1917</v>
      </c>
      <c r="O230" s="36"/>
      <c r="P230" s="197">
        <f t="shared" ref="P230:P244" si="31">O230*H230</f>
        <v>0</v>
      </c>
      <c r="Q230" s="197">
        <v>9.1800000000000007E-3</v>
      </c>
      <c r="R230" s="197">
        <f t="shared" ref="R230:R244" si="32">Q230*H230</f>
        <v>9.1800000000000007E-3</v>
      </c>
      <c r="S230" s="197">
        <v>0</v>
      </c>
      <c r="T230" s="198">
        <f t="shared" ref="T230:T244" si="33">S230*H230</f>
        <v>0</v>
      </c>
      <c r="AR230" s="18" t="s">
        <v>2036</v>
      </c>
      <c r="AT230" s="18" t="s">
        <v>2082</v>
      </c>
      <c r="AU230" s="18" t="s">
        <v>1955</v>
      </c>
      <c r="AY230" s="18" t="s">
        <v>2080</v>
      </c>
      <c r="BE230" s="199">
        <f t="shared" ref="BE230:BE244" si="34">IF(N230="základní",J230,0)</f>
        <v>0</v>
      </c>
      <c r="BF230" s="199">
        <f t="shared" ref="BF230:BF244" si="35">IF(N230="snížená",J230,0)</f>
        <v>0</v>
      </c>
      <c r="BG230" s="199">
        <f t="shared" ref="BG230:BG244" si="36">IF(N230="zákl. přenesená",J230,0)</f>
        <v>0</v>
      </c>
      <c r="BH230" s="199">
        <f t="shared" ref="BH230:BH244" si="37">IF(N230="sníž. přenesená",J230,0)</f>
        <v>0</v>
      </c>
      <c r="BI230" s="199">
        <f t="shared" ref="BI230:BI244" si="38">IF(N230="nulová",J230,0)</f>
        <v>0</v>
      </c>
      <c r="BJ230" s="18" t="s">
        <v>1895</v>
      </c>
      <c r="BK230" s="199">
        <f t="shared" ref="BK230:BK244" si="39">ROUND(I230*H230,2)</f>
        <v>0</v>
      </c>
      <c r="BL230" s="18" t="s">
        <v>2036</v>
      </c>
      <c r="BM230" s="18" t="s">
        <v>1671</v>
      </c>
    </row>
    <row r="231" spans="2:65" s="1" customFormat="1" ht="22.5" customHeight="1">
      <c r="B231" s="35"/>
      <c r="C231" s="216" t="s">
        <v>1088</v>
      </c>
      <c r="D231" s="216" t="s">
        <v>2126</v>
      </c>
      <c r="E231" s="217" t="s">
        <v>1555</v>
      </c>
      <c r="F231" s="218" t="s">
        <v>1556</v>
      </c>
      <c r="G231" s="219" t="s">
        <v>2253</v>
      </c>
      <c r="H231" s="220">
        <v>1</v>
      </c>
      <c r="I231" s="221"/>
      <c r="J231" s="222">
        <f t="shared" si="30"/>
        <v>0</v>
      </c>
      <c r="K231" s="218" t="s">
        <v>2086</v>
      </c>
      <c r="L231" s="223"/>
      <c r="M231" s="224" t="s">
        <v>1893</v>
      </c>
      <c r="N231" s="225" t="s">
        <v>1917</v>
      </c>
      <c r="O231" s="36"/>
      <c r="P231" s="197">
        <f t="shared" si="31"/>
        <v>0</v>
      </c>
      <c r="Q231" s="197">
        <v>1.0129999999999999</v>
      </c>
      <c r="R231" s="197">
        <f t="shared" si="32"/>
        <v>1.0129999999999999</v>
      </c>
      <c r="S231" s="197">
        <v>0</v>
      </c>
      <c r="T231" s="198">
        <f t="shared" si="33"/>
        <v>0</v>
      </c>
      <c r="AR231" s="18" t="s">
        <v>2119</v>
      </c>
      <c r="AT231" s="18" t="s">
        <v>2126</v>
      </c>
      <c r="AU231" s="18" t="s">
        <v>1955</v>
      </c>
      <c r="AY231" s="18" t="s">
        <v>2080</v>
      </c>
      <c r="BE231" s="199">
        <f t="shared" si="34"/>
        <v>0</v>
      </c>
      <c r="BF231" s="199">
        <f t="shared" si="35"/>
        <v>0</v>
      </c>
      <c r="BG231" s="199">
        <f t="shared" si="36"/>
        <v>0</v>
      </c>
      <c r="BH231" s="199">
        <f t="shared" si="37"/>
        <v>0</v>
      </c>
      <c r="BI231" s="199">
        <f t="shared" si="38"/>
        <v>0</v>
      </c>
      <c r="BJ231" s="18" t="s">
        <v>1895</v>
      </c>
      <c r="BK231" s="199">
        <f t="shared" si="39"/>
        <v>0</v>
      </c>
      <c r="BL231" s="18" t="s">
        <v>2036</v>
      </c>
      <c r="BM231" s="18" t="s">
        <v>1672</v>
      </c>
    </row>
    <row r="232" spans="2:65" s="1" customFormat="1" ht="22.5" customHeight="1">
      <c r="B232" s="35"/>
      <c r="C232" s="216" t="s">
        <v>1094</v>
      </c>
      <c r="D232" s="216" t="s">
        <v>2126</v>
      </c>
      <c r="E232" s="217" t="s">
        <v>1673</v>
      </c>
      <c r="F232" s="218" t="s">
        <v>1674</v>
      </c>
      <c r="G232" s="219" t="s">
        <v>2253</v>
      </c>
      <c r="H232" s="220">
        <v>1</v>
      </c>
      <c r="I232" s="221"/>
      <c r="J232" s="222">
        <f t="shared" si="30"/>
        <v>0</v>
      </c>
      <c r="K232" s="218" t="s">
        <v>2086</v>
      </c>
      <c r="L232" s="223"/>
      <c r="M232" s="224" t="s">
        <v>1893</v>
      </c>
      <c r="N232" s="225" t="s">
        <v>1917</v>
      </c>
      <c r="O232" s="36"/>
      <c r="P232" s="197">
        <f t="shared" si="31"/>
        <v>0</v>
      </c>
      <c r="Q232" s="197">
        <v>0.50600000000000001</v>
      </c>
      <c r="R232" s="197">
        <f t="shared" si="32"/>
        <v>0.50600000000000001</v>
      </c>
      <c r="S232" s="197">
        <v>0</v>
      </c>
      <c r="T232" s="198">
        <f t="shared" si="33"/>
        <v>0</v>
      </c>
      <c r="AR232" s="18" t="s">
        <v>2119</v>
      </c>
      <c r="AT232" s="18" t="s">
        <v>2126</v>
      </c>
      <c r="AU232" s="18" t="s">
        <v>1955</v>
      </c>
      <c r="AY232" s="18" t="s">
        <v>2080</v>
      </c>
      <c r="BE232" s="199">
        <f t="shared" si="34"/>
        <v>0</v>
      </c>
      <c r="BF232" s="199">
        <f t="shared" si="35"/>
        <v>0</v>
      </c>
      <c r="BG232" s="199">
        <f t="shared" si="36"/>
        <v>0</v>
      </c>
      <c r="BH232" s="199">
        <f t="shared" si="37"/>
        <v>0</v>
      </c>
      <c r="BI232" s="199">
        <f t="shared" si="38"/>
        <v>0</v>
      </c>
      <c r="BJ232" s="18" t="s">
        <v>1895</v>
      </c>
      <c r="BK232" s="199">
        <f t="shared" si="39"/>
        <v>0</v>
      </c>
      <c r="BL232" s="18" t="s">
        <v>2036</v>
      </c>
      <c r="BM232" s="18" t="s">
        <v>1675</v>
      </c>
    </row>
    <row r="233" spans="2:65" s="1" customFormat="1" ht="22.5" customHeight="1">
      <c r="B233" s="35"/>
      <c r="C233" s="216" t="s">
        <v>1100</v>
      </c>
      <c r="D233" s="216" t="s">
        <v>2126</v>
      </c>
      <c r="E233" s="217" t="s">
        <v>1676</v>
      </c>
      <c r="F233" s="218" t="s">
        <v>1677</v>
      </c>
      <c r="G233" s="219" t="s">
        <v>2253</v>
      </c>
      <c r="H233" s="220">
        <v>1</v>
      </c>
      <c r="I233" s="221"/>
      <c r="J233" s="222">
        <f t="shared" si="30"/>
        <v>0</v>
      </c>
      <c r="K233" s="218" t="s">
        <v>2086</v>
      </c>
      <c r="L233" s="223"/>
      <c r="M233" s="224" t="s">
        <v>1893</v>
      </c>
      <c r="N233" s="225" t="s">
        <v>1917</v>
      </c>
      <c r="O233" s="36"/>
      <c r="P233" s="197">
        <f t="shared" si="31"/>
        <v>0</v>
      </c>
      <c r="Q233" s="197">
        <v>0.254</v>
      </c>
      <c r="R233" s="197">
        <f t="shared" si="32"/>
        <v>0.254</v>
      </c>
      <c r="S233" s="197">
        <v>0</v>
      </c>
      <c r="T233" s="198">
        <f t="shared" si="33"/>
        <v>0</v>
      </c>
      <c r="AR233" s="18" t="s">
        <v>2119</v>
      </c>
      <c r="AT233" s="18" t="s">
        <v>2126</v>
      </c>
      <c r="AU233" s="18" t="s">
        <v>1955</v>
      </c>
      <c r="AY233" s="18" t="s">
        <v>2080</v>
      </c>
      <c r="BE233" s="199">
        <f t="shared" si="34"/>
        <v>0</v>
      </c>
      <c r="BF233" s="199">
        <f t="shared" si="35"/>
        <v>0</v>
      </c>
      <c r="BG233" s="199">
        <f t="shared" si="36"/>
        <v>0</v>
      </c>
      <c r="BH233" s="199">
        <f t="shared" si="37"/>
        <v>0</v>
      </c>
      <c r="BI233" s="199">
        <f t="shared" si="38"/>
        <v>0</v>
      </c>
      <c r="BJ233" s="18" t="s">
        <v>1895</v>
      </c>
      <c r="BK233" s="199">
        <f t="shared" si="39"/>
        <v>0</v>
      </c>
      <c r="BL233" s="18" t="s">
        <v>2036</v>
      </c>
      <c r="BM233" s="18" t="s">
        <v>1678</v>
      </c>
    </row>
    <row r="234" spans="2:65" s="1" customFormat="1" ht="22.5" customHeight="1">
      <c r="B234" s="35"/>
      <c r="C234" s="216" t="s">
        <v>2329</v>
      </c>
      <c r="D234" s="216" t="s">
        <v>2126</v>
      </c>
      <c r="E234" s="217" t="s">
        <v>1512</v>
      </c>
      <c r="F234" s="218" t="s">
        <v>1513</v>
      </c>
      <c r="G234" s="219" t="s">
        <v>2253</v>
      </c>
      <c r="H234" s="220">
        <v>4</v>
      </c>
      <c r="I234" s="221"/>
      <c r="J234" s="222">
        <f t="shared" si="30"/>
        <v>0</v>
      </c>
      <c r="K234" s="218" t="s">
        <v>2086</v>
      </c>
      <c r="L234" s="223"/>
      <c r="M234" s="224" t="s">
        <v>1893</v>
      </c>
      <c r="N234" s="225" t="s">
        <v>1917</v>
      </c>
      <c r="O234" s="36"/>
      <c r="P234" s="197">
        <f t="shared" si="31"/>
        <v>0</v>
      </c>
      <c r="Q234" s="197">
        <v>2E-3</v>
      </c>
      <c r="R234" s="197">
        <f t="shared" si="32"/>
        <v>8.0000000000000002E-3</v>
      </c>
      <c r="S234" s="197">
        <v>0</v>
      </c>
      <c r="T234" s="198">
        <f t="shared" si="33"/>
        <v>0</v>
      </c>
      <c r="AR234" s="18" t="s">
        <v>2119</v>
      </c>
      <c r="AT234" s="18" t="s">
        <v>2126</v>
      </c>
      <c r="AU234" s="18" t="s">
        <v>1955</v>
      </c>
      <c r="AY234" s="18" t="s">
        <v>2080</v>
      </c>
      <c r="BE234" s="199">
        <f t="shared" si="34"/>
        <v>0</v>
      </c>
      <c r="BF234" s="199">
        <f t="shared" si="35"/>
        <v>0</v>
      </c>
      <c r="BG234" s="199">
        <f t="shared" si="36"/>
        <v>0</v>
      </c>
      <c r="BH234" s="199">
        <f t="shared" si="37"/>
        <v>0</v>
      </c>
      <c r="BI234" s="199">
        <f t="shared" si="38"/>
        <v>0</v>
      </c>
      <c r="BJ234" s="18" t="s">
        <v>1895</v>
      </c>
      <c r="BK234" s="199">
        <f t="shared" si="39"/>
        <v>0</v>
      </c>
      <c r="BL234" s="18" t="s">
        <v>2036</v>
      </c>
      <c r="BM234" s="18" t="s">
        <v>1679</v>
      </c>
    </row>
    <row r="235" spans="2:65" s="1" customFormat="1" ht="22.5" customHeight="1">
      <c r="B235" s="35"/>
      <c r="C235" s="188" t="s">
        <v>1107</v>
      </c>
      <c r="D235" s="188" t="s">
        <v>2082</v>
      </c>
      <c r="E235" s="189" t="s">
        <v>1515</v>
      </c>
      <c r="F235" s="190" t="s">
        <v>1516</v>
      </c>
      <c r="G235" s="191" t="s">
        <v>2253</v>
      </c>
      <c r="H235" s="192">
        <v>2</v>
      </c>
      <c r="I235" s="193"/>
      <c r="J235" s="194">
        <f t="shared" si="30"/>
        <v>0</v>
      </c>
      <c r="K235" s="190" t="s">
        <v>2086</v>
      </c>
      <c r="L235" s="55"/>
      <c r="M235" s="195" t="s">
        <v>1893</v>
      </c>
      <c r="N235" s="196" t="s">
        <v>1917</v>
      </c>
      <c r="O235" s="36"/>
      <c r="P235" s="197">
        <f t="shared" si="31"/>
        <v>0</v>
      </c>
      <c r="Q235" s="197">
        <v>1.1469999999999999E-2</v>
      </c>
      <c r="R235" s="197">
        <f t="shared" si="32"/>
        <v>2.2939999999999999E-2</v>
      </c>
      <c r="S235" s="197">
        <v>0</v>
      </c>
      <c r="T235" s="198">
        <f t="shared" si="33"/>
        <v>0</v>
      </c>
      <c r="AR235" s="18" t="s">
        <v>2036</v>
      </c>
      <c r="AT235" s="18" t="s">
        <v>2082</v>
      </c>
      <c r="AU235" s="18" t="s">
        <v>1955</v>
      </c>
      <c r="AY235" s="18" t="s">
        <v>2080</v>
      </c>
      <c r="BE235" s="199">
        <f t="shared" si="34"/>
        <v>0</v>
      </c>
      <c r="BF235" s="199">
        <f t="shared" si="35"/>
        <v>0</v>
      </c>
      <c r="BG235" s="199">
        <f t="shared" si="36"/>
        <v>0</v>
      </c>
      <c r="BH235" s="199">
        <f t="shared" si="37"/>
        <v>0</v>
      </c>
      <c r="BI235" s="199">
        <f t="shared" si="38"/>
        <v>0</v>
      </c>
      <c r="BJ235" s="18" t="s">
        <v>1895</v>
      </c>
      <c r="BK235" s="199">
        <f t="shared" si="39"/>
        <v>0</v>
      </c>
      <c r="BL235" s="18" t="s">
        <v>2036</v>
      </c>
      <c r="BM235" s="18" t="s">
        <v>1680</v>
      </c>
    </row>
    <row r="236" spans="2:65" s="1" customFormat="1" ht="22.5" customHeight="1">
      <c r="B236" s="35"/>
      <c r="C236" s="216" t="s">
        <v>1111</v>
      </c>
      <c r="D236" s="216" t="s">
        <v>2126</v>
      </c>
      <c r="E236" s="217" t="s">
        <v>2786</v>
      </c>
      <c r="F236" s="218" t="s">
        <v>1560</v>
      </c>
      <c r="G236" s="219" t="s">
        <v>2253</v>
      </c>
      <c r="H236" s="220">
        <v>1</v>
      </c>
      <c r="I236" s="221"/>
      <c r="J236" s="222">
        <f t="shared" si="30"/>
        <v>0</v>
      </c>
      <c r="K236" s="218" t="s">
        <v>2086</v>
      </c>
      <c r="L236" s="223"/>
      <c r="M236" s="224" t="s">
        <v>1893</v>
      </c>
      <c r="N236" s="225" t="s">
        <v>1917</v>
      </c>
      <c r="O236" s="36"/>
      <c r="P236" s="197">
        <f t="shared" si="31"/>
        <v>0</v>
      </c>
      <c r="Q236" s="197">
        <v>0.58499999999999996</v>
      </c>
      <c r="R236" s="197">
        <f t="shared" si="32"/>
        <v>0.58499999999999996</v>
      </c>
      <c r="S236" s="197">
        <v>0</v>
      </c>
      <c r="T236" s="198">
        <f t="shared" si="33"/>
        <v>0</v>
      </c>
      <c r="AR236" s="18" t="s">
        <v>2119</v>
      </c>
      <c r="AT236" s="18" t="s">
        <v>2126</v>
      </c>
      <c r="AU236" s="18" t="s">
        <v>1955</v>
      </c>
      <c r="AY236" s="18" t="s">
        <v>2080</v>
      </c>
      <c r="BE236" s="199">
        <f t="shared" si="34"/>
        <v>0</v>
      </c>
      <c r="BF236" s="199">
        <f t="shared" si="35"/>
        <v>0</v>
      </c>
      <c r="BG236" s="199">
        <f t="shared" si="36"/>
        <v>0</v>
      </c>
      <c r="BH236" s="199">
        <f t="shared" si="37"/>
        <v>0</v>
      </c>
      <c r="BI236" s="199">
        <f t="shared" si="38"/>
        <v>0</v>
      </c>
      <c r="BJ236" s="18" t="s">
        <v>1895</v>
      </c>
      <c r="BK236" s="199">
        <f t="shared" si="39"/>
        <v>0</v>
      </c>
      <c r="BL236" s="18" t="s">
        <v>2036</v>
      </c>
      <c r="BM236" s="18" t="s">
        <v>1681</v>
      </c>
    </row>
    <row r="237" spans="2:65" s="1" customFormat="1" ht="22.5" customHeight="1">
      <c r="B237" s="35"/>
      <c r="C237" s="216" t="s">
        <v>1115</v>
      </c>
      <c r="D237" s="216" t="s">
        <v>2126</v>
      </c>
      <c r="E237" s="217" t="s">
        <v>1563</v>
      </c>
      <c r="F237" s="218" t="s">
        <v>1564</v>
      </c>
      <c r="G237" s="219" t="s">
        <v>2253</v>
      </c>
      <c r="H237" s="220">
        <v>1</v>
      </c>
      <c r="I237" s="221"/>
      <c r="J237" s="222">
        <f t="shared" si="30"/>
        <v>0</v>
      </c>
      <c r="K237" s="218" t="s">
        <v>2086</v>
      </c>
      <c r="L237" s="223"/>
      <c r="M237" s="224" t="s">
        <v>1893</v>
      </c>
      <c r="N237" s="225" t="s">
        <v>1917</v>
      </c>
      <c r="O237" s="36"/>
      <c r="P237" s="197">
        <f t="shared" si="31"/>
        <v>0</v>
      </c>
      <c r="Q237" s="197">
        <v>2.8000000000000001E-2</v>
      </c>
      <c r="R237" s="197">
        <f t="shared" si="32"/>
        <v>2.8000000000000001E-2</v>
      </c>
      <c r="S237" s="197">
        <v>0</v>
      </c>
      <c r="T237" s="198">
        <f t="shared" si="33"/>
        <v>0</v>
      </c>
      <c r="AR237" s="18" t="s">
        <v>2119</v>
      </c>
      <c r="AT237" s="18" t="s">
        <v>2126</v>
      </c>
      <c r="AU237" s="18" t="s">
        <v>1955</v>
      </c>
      <c r="AY237" s="18" t="s">
        <v>2080</v>
      </c>
      <c r="BE237" s="199">
        <f t="shared" si="34"/>
        <v>0</v>
      </c>
      <c r="BF237" s="199">
        <f t="shared" si="35"/>
        <v>0</v>
      </c>
      <c r="BG237" s="199">
        <f t="shared" si="36"/>
        <v>0</v>
      </c>
      <c r="BH237" s="199">
        <f t="shared" si="37"/>
        <v>0</v>
      </c>
      <c r="BI237" s="199">
        <f t="shared" si="38"/>
        <v>0</v>
      </c>
      <c r="BJ237" s="18" t="s">
        <v>1895</v>
      </c>
      <c r="BK237" s="199">
        <f t="shared" si="39"/>
        <v>0</v>
      </c>
      <c r="BL237" s="18" t="s">
        <v>2036</v>
      </c>
      <c r="BM237" s="18" t="s">
        <v>1682</v>
      </c>
    </row>
    <row r="238" spans="2:65" s="1" customFormat="1" ht="22.5" customHeight="1">
      <c r="B238" s="35"/>
      <c r="C238" s="216" t="s">
        <v>1119</v>
      </c>
      <c r="D238" s="216" t="s">
        <v>2126</v>
      </c>
      <c r="E238" s="217" t="s">
        <v>1527</v>
      </c>
      <c r="F238" s="218" t="s">
        <v>1528</v>
      </c>
      <c r="G238" s="219" t="s">
        <v>2253</v>
      </c>
      <c r="H238" s="220">
        <v>1</v>
      </c>
      <c r="I238" s="221"/>
      <c r="J238" s="222">
        <f t="shared" si="30"/>
        <v>0</v>
      </c>
      <c r="K238" s="218" t="s">
        <v>1893</v>
      </c>
      <c r="L238" s="223"/>
      <c r="M238" s="224" t="s">
        <v>1893</v>
      </c>
      <c r="N238" s="225" t="s">
        <v>1917</v>
      </c>
      <c r="O238" s="36"/>
      <c r="P238" s="197">
        <f t="shared" si="31"/>
        <v>0</v>
      </c>
      <c r="Q238" s="197">
        <v>2.128E-2</v>
      </c>
      <c r="R238" s="197">
        <f t="shared" si="32"/>
        <v>2.128E-2</v>
      </c>
      <c r="S238" s="197">
        <v>0</v>
      </c>
      <c r="T238" s="198">
        <f t="shared" si="33"/>
        <v>0</v>
      </c>
      <c r="AR238" s="18" t="s">
        <v>2119</v>
      </c>
      <c r="AT238" s="18" t="s">
        <v>2126</v>
      </c>
      <c r="AU238" s="18" t="s">
        <v>1955</v>
      </c>
      <c r="AY238" s="18" t="s">
        <v>2080</v>
      </c>
      <c r="BE238" s="199">
        <f t="shared" si="34"/>
        <v>0</v>
      </c>
      <c r="BF238" s="199">
        <f t="shared" si="35"/>
        <v>0</v>
      </c>
      <c r="BG238" s="199">
        <f t="shared" si="36"/>
        <v>0</v>
      </c>
      <c r="BH238" s="199">
        <f t="shared" si="37"/>
        <v>0</v>
      </c>
      <c r="BI238" s="199">
        <f t="shared" si="38"/>
        <v>0</v>
      </c>
      <c r="BJ238" s="18" t="s">
        <v>1895</v>
      </c>
      <c r="BK238" s="199">
        <f t="shared" si="39"/>
        <v>0</v>
      </c>
      <c r="BL238" s="18" t="s">
        <v>2036</v>
      </c>
      <c r="BM238" s="18" t="s">
        <v>1683</v>
      </c>
    </row>
    <row r="239" spans="2:65" s="1" customFormat="1" ht="22.5" customHeight="1">
      <c r="B239" s="35"/>
      <c r="C239" s="216" t="s">
        <v>1123</v>
      </c>
      <c r="D239" s="216" t="s">
        <v>2126</v>
      </c>
      <c r="E239" s="217" t="s">
        <v>1634</v>
      </c>
      <c r="F239" s="218" t="s">
        <v>1635</v>
      </c>
      <c r="G239" s="219" t="s">
        <v>2253</v>
      </c>
      <c r="H239" s="220">
        <v>1</v>
      </c>
      <c r="I239" s="221"/>
      <c r="J239" s="222">
        <f t="shared" si="30"/>
        <v>0</v>
      </c>
      <c r="K239" s="218" t="s">
        <v>2086</v>
      </c>
      <c r="L239" s="223"/>
      <c r="M239" s="224" t="s">
        <v>1893</v>
      </c>
      <c r="N239" s="225" t="s">
        <v>1917</v>
      </c>
      <c r="O239" s="36"/>
      <c r="P239" s="197">
        <f t="shared" si="31"/>
        <v>0</v>
      </c>
      <c r="Q239" s="197">
        <v>7.5599999999999999E-3</v>
      </c>
      <c r="R239" s="197">
        <f t="shared" si="32"/>
        <v>7.5599999999999999E-3</v>
      </c>
      <c r="S239" s="197">
        <v>0</v>
      </c>
      <c r="T239" s="198">
        <f t="shared" si="33"/>
        <v>0</v>
      </c>
      <c r="AR239" s="18" t="s">
        <v>2119</v>
      </c>
      <c r="AT239" s="18" t="s">
        <v>2126</v>
      </c>
      <c r="AU239" s="18" t="s">
        <v>1955</v>
      </c>
      <c r="AY239" s="18" t="s">
        <v>2080</v>
      </c>
      <c r="BE239" s="199">
        <f t="shared" si="34"/>
        <v>0</v>
      </c>
      <c r="BF239" s="199">
        <f t="shared" si="35"/>
        <v>0</v>
      </c>
      <c r="BG239" s="199">
        <f t="shared" si="36"/>
        <v>0</v>
      </c>
      <c r="BH239" s="199">
        <f t="shared" si="37"/>
        <v>0</v>
      </c>
      <c r="BI239" s="199">
        <f t="shared" si="38"/>
        <v>0</v>
      </c>
      <c r="BJ239" s="18" t="s">
        <v>1895</v>
      </c>
      <c r="BK239" s="199">
        <f t="shared" si="39"/>
        <v>0</v>
      </c>
      <c r="BL239" s="18" t="s">
        <v>2036</v>
      </c>
      <c r="BM239" s="18" t="s">
        <v>1684</v>
      </c>
    </row>
    <row r="240" spans="2:65" s="1" customFormat="1" ht="22.5" customHeight="1">
      <c r="B240" s="35"/>
      <c r="C240" s="188" t="s">
        <v>1127</v>
      </c>
      <c r="D240" s="188" t="s">
        <v>2082</v>
      </c>
      <c r="E240" s="189" t="s">
        <v>1530</v>
      </c>
      <c r="F240" s="190" t="s">
        <v>1531</v>
      </c>
      <c r="G240" s="191" t="s">
        <v>2253</v>
      </c>
      <c r="H240" s="192">
        <v>1</v>
      </c>
      <c r="I240" s="193"/>
      <c r="J240" s="194">
        <f t="shared" si="30"/>
        <v>0</v>
      </c>
      <c r="K240" s="190" t="s">
        <v>2086</v>
      </c>
      <c r="L240" s="55"/>
      <c r="M240" s="195" t="s">
        <v>1893</v>
      </c>
      <c r="N240" s="196" t="s">
        <v>1917</v>
      </c>
      <c r="O240" s="36"/>
      <c r="P240" s="197">
        <f t="shared" si="31"/>
        <v>0</v>
      </c>
      <c r="Q240" s="197">
        <v>7.0200000000000002E-3</v>
      </c>
      <c r="R240" s="197">
        <f t="shared" si="32"/>
        <v>7.0200000000000002E-3</v>
      </c>
      <c r="S240" s="197">
        <v>0</v>
      </c>
      <c r="T240" s="198">
        <f t="shared" si="33"/>
        <v>0</v>
      </c>
      <c r="AR240" s="18" t="s">
        <v>2036</v>
      </c>
      <c r="AT240" s="18" t="s">
        <v>2082</v>
      </c>
      <c r="AU240" s="18" t="s">
        <v>1955</v>
      </c>
      <c r="AY240" s="18" t="s">
        <v>2080</v>
      </c>
      <c r="BE240" s="199">
        <f t="shared" si="34"/>
        <v>0</v>
      </c>
      <c r="BF240" s="199">
        <f t="shared" si="35"/>
        <v>0</v>
      </c>
      <c r="BG240" s="199">
        <f t="shared" si="36"/>
        <v>0</v>
      </c>
      <c r="BH240" s="199">
        <f t="shared" si="37"/>
        <v>0</v>
      </c>
      <c r="BI240" s="199">
        <f t="shared" si="38"/>
        <v>0</v>
      </c>
      <c r="BJ240" s="18" t="s">
        <v>1895</v>
      </c>
      <c r="BK240" s="199">
        <f t="shared" si="39"/>
        <v>0</v>
      </c>
      <c r="BL240" s="18" t="s">
        <v>2036</v>
      </c>
      <c r="BM240" s="18" t="s">
        <v>1685</v>
      </c>
    </row>
    <row r="241" spans="2:65" s="1" customFormat="1" ht="22.5" customHeight="1">
      <c r="B241" s="35"/>
      <c r="C241" s="216" t="s">
        <v>1131</v>
      </c>
      <c r="D241" s="216" t="s">
        <v>2126</v>
      </c>
      <c r="E241" s="217" t="s">
        <v>1533</v>
      </c>
      <c r="F241" s="218" t="s">
        <v>1534</v>
      </c>
      <c r="G241" s="219" t="s">
        <v>2253</v>
      </c>
      <c r="H241" s="220">
        <v>1</v>
      </c>
      <c r="I241" s="221"/>
      <c r="J241" s="222">
        <f t="shared" si="30"/>
        <v>0</v>
      </c>
      <c r="K241" s="218" t="s">
        <v>2086</v>
      </c>
      <c r="L241" s="223"/>
      <c r="M241" s="224" t="s">
        <v>1893</v>
      </c>
      <c r="N241" s="225" t="s">
        <v>1917</v>
      </c>
      <c r="O241" s="36"/>
      <c r="P241" s="197">
        <f t="shared" si="31"/>
        <v>0</v>
      </c>
      <c r="Q241" s="197">
        <v>5.8999999999999997E-2</v>
      </c>
      <c r="R241" s="197">
        <f t="shared" si="32"/>
        <v>5.8999999999999997E-2</v>
      </c>
      <c r="S241" s="197">
        <v>0</v>
      </c>
      <c r="T241" s="198">
        <f t="shared" si="33"/>
        <v>0</v>
      </c>
      <c r="AR241" s="18" t="s">
        <v>2119</v>
      </c>
      <c r="AT241" s="18" t="s">
        <v>2126</v>
      </c>
      <c r="AU241" s="18" t="s">
        <v>1955</v>
      </c>
      <c r="AY241" s="18" t="s">
        <v>2080</v>
      </c>
      <c r="BE241" s="199">
        <f t="shared" si="34"/>
        <v>0</v>
      </c>
      <c r="BF241" s="199">
        <f t="shared" si="35"/>
        <v>0</v>
      </c>
      <c r="BG241" s="199">
        <f t="shared" si="36"/>
        <v>0</v>
      </c>
      <c r="BH241" s="199">
        <f t="shared" si="37"/>
        <v>0</v>
      </c>
      <c r="BI241" s="199">
        <f t="shared" si="38"/>
        <v>0</v>
      </c>
      <c r="BJ241" s="18" t="s">
        <v>1895</v>
      </c>
      <c r="BK241" s="199">
        <f t="shared" si="39"/>
        <v>0</v>
      </c>
      <c r="BL241" s="18" t="s">
        <v>2036</v>
      </c>
      <c r="BM241" s="18" t="s">
        <v>1686</v>
      </c>
    </row>
    <row r="242" spans="2:65" s="1" customFormat="1" ht="22.5" customHeight="1">
      <c r="B242" s="35"/>
      <c r="C242" s="216" t="s">
        <v>1135</v>
      </c>
      <c r="D242" s="216" t="s">
        <v>2126</v>
      </c>
      <c r="E242" s="217" t="s">
        <v>1536</v>
      </c>
      <c r="F242" s="218" t="s">
        <v>1537</v>
      </c>
      <c r="G242" s="219" t="s">
        <v>2253</v>
      </c>
      <c r="H242" s="220">
        <v>1</v>
      </c>
      <c r="I242" s="221"/>
      <c r="J242" s="222">
        <f t="shared" si="30"/>
        <v>0</v>
      </c>
      <c r="K242" s="218" t="s">
        <v>1893</v>
      </c>
      <c r="L242" s="223"/>
      <c r="M242" s="224" t="s">
        <v>1893</v>
      </c>
      <c r="N242" s="225" t="s">
        <v>1917</v>
      </c>
      <c r="O242" s="36"/>
      <c r="P242" s="197">
        <f t="shared" si="31"/>
        <v>0</v>
      </c>
      <c r="Q242" s="197">
        <v>8.4999999999999995E-4</v>
      </c>
      <c r="R242" s="197">
        <f t="shared" si="32"/>
        <v>8.4999999999999995E-4</v>
      </c>
      <c r="S242" s="197">
        <v>0</v>
      </c>
      <c r="T242" s="198">
        <f t="shared" si="33"/>
        <v>0</v>
      </c>
      <c r="AR242" s="18" t="s">
        <v>2119</v>
      </c>
      <c r="AT242" s="18" t="s">
        <v>2126</v>
      </c>
      <c r="AU242" s="18" t="s">
        <v>1955</v>
      </c>
      <c r="AY242" s="18" t="s">
        <v>2080</v>
      </c>
      <c r="BE242" s="199">
        <f t="shared" si="34"/>
        <v>0</v>
      </c>
      <c r="BF242" s="199">
        <f t="shared" si="35"/>
        <v>0</v>
      </c>
      <c r="BG242" s="199">
        <f t="shared" si="36"/>
        <v>0</v>
      </c>
      <c r="BH242" s="199">
        <f t="shared" si="37"/>
        <v>0</v>
      </c>
      <c r="BI242" s="199">
        <f t="shared" si="38"/>
        <v>0</v>
      </c>
      <c r="BJ242" s="18" t="s">
        <v>1895</v>
      </c>
      <c r="BK242" s="199">
        <f t="shared" si="39"/>
        <v>0</v>
      </c>
      <c r="BL242" s="18" t="s">
        <v>2036</v>
      </c>
      <c r="BM242" s="18" t="s">
        <v>1687</v>
      </c>
    </row>
    <row r="243" spans="2:65" s="1" customFormat="1" ht="22.5" customHeight="1">
      <c r="B243" s="35"/>
      <c r="C243" s="216" t="s">
        <v>1139</v>
      </c>
      <c r="D243" s="216" t="s">
        <v>2126</v>
      </c>
      <c r="E243" s="217" t="s">
        <v>1539</v>
      </c>
      <c r="F243" s="218" t="s">
        <v>1540</v>
      </c>
      <c r="G243" s="219" t="s">
        <v>2253</v>
      </c>
      <c r="H243" s="220">
        <v>1</v>
      </c>
      <c r="I243" s="221"/>
      <c r="J243" s="222">
        <f t="shared" si="30"/>
        <v>0</v>
      </c>
      <c r="K243" s="218" t="s">
        <v>2086</v>
      </c>
      <c r="L243" s="223"/>
      <c r="M243" s="224" t="s">
        <v>1893</v>
      </c>
      <c r="N243" s="225" t="s">
        <v>1917</v>
      </c>
      <c r="O243" s="36"/>
      <c r="P243" s="197">
        <f t="shared" si="31"/>
        <v>0</v>
      </c>
      <c r="Q243" s="197">
        <v>8.4999999999999995E-4</v>
      </c>
      <c r="R243" s="197">
        <f t="shared" si="32"/>
        <v>8.4999999999999995E-4</v>
      </c>
      <c r="S243" s="197">
        <v>0</v>
      </c>
      <c r="T243" s="198">
        <f t="shared" si="33"/>
        <v>0</v>
      </c>
      <c r="AR243" s="18" t="s">
        <v>2119</v>
      </c>
      <c r="AT243" s="18" t="s">
        <v>2126</v>
      </c>
      <c r="AU243" s="18" t="s">
        <v>1955</v>
      </c>
      <c r="AY243" s="18" t="s">
        <v>2080</v>
      </c>
      <c r="BE243" s="199">
        <f t="shared" si="34"/>
        <v>0</v>
      </c>
      <c r="BF243" s="199">
        <f t="shared" si="35"/>
        <v>0</v>
      </c>
      <c r="BG243" s="199">
        <f t="shared" si="36"/>
        <v>0</v>
      </c>
      <c r="BH243" s="199">
        <f t="shared" si="37"/>
        <v>0</v>
      </c>
      <c r="BI243" s="199">
        <f t="shared" si="38"/>
        <v>0</v>
      </c>
      <c r="BJ243" s="18" t="s">
        <v>1895</v>
      </c>
      <c r="BK243" s="199">
        <f t="shared" si="39"/>
        <v>0</v>
      </c>
      <c r="BL243" s="18" t="s">
        <v>2036</v>
      </c>
      <c r="BM243" s="18" t="s">
        <v>1688</v>
      </c>
    </row>
    <row r="244" spans="2:65" s="1" customFormat="1" ht="22.5" customHeight="1">
      <c r="B244" s="35"/>
      <c r="C244" s="188" t="s">
        <v>1144</v>
      </c>
      <c r="D244" s="188" t="s">
        <v>2082</v>
      </c>
      <c r="E244" s="189" t="s">
        <v>1637</v>
      </c>
      <c r="F244" s="190" t="s">
        <v>1638</v>
      </c>
      <c r="G244" s="191" t="s">
        <v>2096</v>
      </c>
      <c r="H244" s="192">
        <v>3.14</v>
      </c>
      <c r="I244" s="193"/>
      <c r="J244" s="194">
        <f t="shared" si="30"/>
        <v>0</v>
      </c>
      <c r="K244" s="190" t="s">
        <v>2086</v>
      </c>
      <c r="L244" s="55"/>
      <c r="M244" s="195" t="s">
        <v>1893</v>
      </c>
      <c r="N244" s="196" t="s">
        <v>1917</v>
      </c>
      <c r="O244" s="36"/>
      <c r="P244" s="197">
        <f t="shared" si="31"/>
        <v>0</v>
      </c>
      <c r="Q244" s="197">
        <v>1.3799999999999999E-3</v>
      </c>
      <c r="R244" s="197">
        <f t="shared" si="32"/>
        <v>4.3331999999999997E-3</v>
      </c>
      <c r="S244" s="197">
        <v>0</v>
      </c>
      <c r="T244" s="198">
        <f t="shared" si="33"/>
        <v>0</v>
      </c>
      <c r="AR244" s="18" t="s">
        <v>2036</v>
      </c>
      <c r="AT244" s="18" t="s">
        <v>2082</v>
      </c>
      <c r="AU244" s="18" t="s">
        <v>1955</v>
      </c>
      <c r="AY244" s="18" t="s">
        <v>2080</v>
      </c>
      <c r="BE244" s="199">
        <f t="shared" si="34"/>
        <v>0</v>
      </c>
      <c r="BF244" s="199">
        <f t="shared" si="35"/>
        <v>0</v>
      </c>
      <c r="BG244" s="199">
        <f t="shared" si="36"/>
        <v>0</v>
      </c>
      <c r="BH244" s="199">
        <f t="shared" si="37"/>
        <v>0</v>
      </c>
      <c r="BI244" s="199">
        <f t="shared" si="38"/>
        <v>0</v>
      </c>
      <c r="BJ244" s="18" t="s">
        <v>1895</v>
      </c>
      <c r="BK244" s="199">
        <f t="shared" si="39"/>
        <v>0</v>
      </c>
      <c r="BL244" s="18" t="s">
        <v>2036</v>
      </c>
      <c r="BM244" s="18" t="s">
        <v>1689</v>
      </c>
    </row>
    <row r="245" spans="2:65" s="11" customFormat="1" ht="29.85" customHeight="1">
      <c r="B245" s="171"/>
      <c r="C245" s="172"/>
      <c r="D245" s="185" t="s">
        <v>1945</v>
      </c>
      <c r="E245" s="186" t="s">
        <v>1690</v>
      </c>
      <c r="F245" s="186" t="s">
        <v>1691</v>
      </c>
      <c r="G245" s="172"/>
      <c r="H245" s="172"/>
      <c r="I245" s="175"/>
      <c r="J245" s="187">
        <f>BK245</f>
        <v>0</v>
      </c>
      <c r="K245" s="172"/>
      <c r="L245" s="177"/>
      <c r="M245" s="178"/>
      <c r="N245" s="179"/>
      <c r="O245" s="179"/>
      <c r="P245" s="180">
        <f>SUM(P246:P253)</f>
        <v>0</v>
      </c>
      <c r="Q245" s="179"/>
      <c r="R245" s="180">
        <f>SUM(R246:R253)</f>
        <v>1.2996808</v>
      </c>
      <c r="S245" s="179"/>
      <c r="T245" s="181">
        <f>SUM(T246:T253)</f>
        <v>0</v>
      </c>
      <c r="AR245" s="182" t="s">
        <v>1895</v>
      </c>
      <c r="AT245" s="183" t="s">
        <v>1945</v>
      </c>
      <c r="AU245" s="183" t="s">
        <v>1895</v>
      </c>
      <c r="AY245" s="182" t="s">
        <v>2080</v>
      </c>
      <c r="BK245" s="184">
        <f>SUM(BK246:BK253)</f>
        <v>0</v>
      </c>
    </row>
    <row r="246" spans="2:65" s="1" customFormat="1" ht="22.5" customHeight="1">
      <c r="B246" s="35"/>
      <c r="C246" s="188" t="s">
        <v>1150</v>
      </c>
      <c r="D246" s="188" t="s">
        <v>2082</v>
      </c>
      <c r="E246" s="189" t="s">
        <v>2472</v>
      </c>
      <c r="F246" s="190" t="s">
        <v>2473</v>
      </c>
      <c r="G246" s="191" t="s">
        <v>2085</v>
      </c>
      <c r="H246" s="192">
        <v>0.1</v>
      </c>
      <c r="I246" s="193"/>
      <c r="J246" s="194">
        <f>ROUND(I246*H246,2)</f>
        <v>0</v>
      </c>
      <c r="K246" s="190" t="s">
        <v>2086</v>
      </c>
      <c r="L246" s="55"/>
      <c r="M246" s="195" t="s">
        <v>1893</v>
      </c>
      <c r="N246" s="196" t="s">
        <v>1917</v>
      </c>
      <c r="O246" s="36"/>
      <c r="P246" s="197">
        <f>O246*H246</f>
        <v>0</v>
      </c>
      <c r="Q246" s="197">
        <v>1.8907700000000001</v>
      </c>
      <c r="R246" s="197">
        <f>Q246*H246</f>
        <v>0.18907700000000002</v>
      </c>
      <c r="S246" s="197">
        <v>0</v>
      </c>
      <c r="T246" s="198">
        <f>S246*H246</f>
        <v>0</v>
      </c>
      <c r="AR246" s="18" t="s">
        <v>2036</v>
      </c>
      <c r="AT246" s="18" t="s">
        <v>2082</v>
      </c>
      <c r="AU246" s="18" t="s">
        <v>1955</v>
      </c>
      <c r="AY246" s="18" t="s">
        <v>2080</v>
      </c>
      <c r="BE246" s="199">
        <f>IF(N246="základní",J246,0)</f>
        <v>0</v>
      </c>
      <c r="BF246" s="199">
        <f>IF(N246="snížená",J246,0)</f>
        <v>0</v>
      </c>
      <c r="BG246" s="199">
        <f>IF(N246="zákl. přenesená",J246,0)</f>
        <v>0</v>
      </c>
      <c r="BH246" s="199">
        <f>IF(N246="sníž. přenesená",J246,0)</f>
        <v>0</v>
      </c>
      <c r="BI246" s="199">
        <f>IF(N246="nulová",J246,0)</f>
        <v>0</v>
      </c>
      <c r="BJ246" s="18" t="s">
        <v>1895</v>
      </c>
      <c r="BK246" s="199">
        <f>ROUND(I246*H246,2)</f>
        <v>0</v>
      </c>
      <c r="BL246" s="18" t="s">
        <v>2036</v>
      </c>
      <c r="BM246" s="18" t="s">
        <v>1692</v>
      </c>
    </row>
    <row r="247" spans="2:65" s="12" customFormat="1">
      <c r="B247" s="200"/>
      <c r="C247" s="201"/>
      <c r="D247" s="202" t="s">
        <v>2088</v>
      </c>
      <c r="E247" s="203" t="s">
        <v>1893</v>
      </c>
      <c r="F247" s="204" t="s">
        <v>1693</v>
      </c>
      <c r="G247" s="201"/>
      <c r="H247" s="205">
        <v>0.1</v>
      </c>
      <c r="I247" s="206"/>
      <c r="J247" s="201"/>
      <c r="K247" s="201"/>
      <c r="L247" s="207"/>
      <c r="M247" s="208"/>
      <c r="N247" s="209"/>
      <c r="O247" s="209"/>
      <c r="P247" s="209"/>
      <c r="Q247" s="209"/>
      <c r="R247" s="209"/>
      <c r="S247" s="209"/>
      <c r="T247" s="210"/>
      <c r="AT247" s="211" t="s">
        <v>2088</v>
      </c>
      <c r="AU247" s="211" t="s">
        <v>1955</v>
      </c>
      <c r="AV247" s="12" t="s">
        <v>1955</v>
      </c>
      <c r="AW247" s="12" t="s">
        <v>1911</v>
      </c>
      <c r="AX247" s="12" t="s">
        <v>1895</v>
      </c>
      <c r="AY247" s="211" t="s">
        <v>2080</v>
      </c>
    </row>
    <row r="248" spans="2:65" s="1" customFormat="1" ht="22.5" customHeight="1">
      <c r="B248" s="35"/>
      <c r="C248" s="188" t="s">
        <v>1155</v>
      </c>
      <c r="D248" s="188" t="s">
        <v>2082</v>
      </c>
      <c r="E248" s="189" t="s">
        <v>2463</v>
      </c>
      <c r="F248" s="190" t="s">
        <v>2464</v>
      </c>
      <c r="G248" s="191" t="s">
        <v>2085</v>
      </c>
      <c r="H248" s="192">
        <v>0.55000000000000004</v>
      </c>
      <c r="I248" s="193"/>
      <c r="J248" s="194">
        <f>ROUND(I248*H248,2)</f>
        <v>0</v>
      </c>
      <c r="K248" s="190" t="s">
        <v>2086</v>
      </c>
      <c r="L248" s="55"/>
      <c r="M248" s="195" t="s">
        <v>1893</v>
      </c>
      <c r="N248" s="196" t="s">
        <v>1917</v>
      </c>
      <c r="O248" s="36"/>
      <c r="P248" s="197">
        <f>O248*H248</f>
        <v>0</v>
      </c>
      <c r="Q248" s="197">
        <v>0</v>
      </c>
      <c r="R248" s="197">
        <f>Q248*H248</f>
        <v>0</v>
      </c>
      <c r="S248" s="197">
        <v>0</v>
      </c>
      <c r="T248" s="198">
        <f>S248*H248</f>
        <v>0</v>
      </c>
      <c r="AR248" s="18" t="s">
        <v>2036</v>
      </c>
      <c r="AT248" s="18" t="s">
        <v>2082</v>
      </c>
      <c r="AU248" s="18" t="s">
        <v>1955</v>
      </c>
      <c r="AY248" s="18" t="s">
        <v>2080</v>
      </c>
      <c r="BE248" s="199">
        <f>IF(N248="základní",J248,0)</f>
        <v>0</v>
      </c>
      <c r="BF248" s="199">
        <f>IF(N248="snížená",J248,0)</f>
        <v>0</v>
      </c>
      <c r="BG248" s="199">
        <f>IF(N248="zákl. přenesená",J248,0)</f>
        <v>0</v>
      </c>
      <c r="BH248" s="199">
        <f>IF(N248="sníž. přenesená",J248,0)</f>
        <v>0</v>
      </c>
      <c r="BI248" s="199">
        <f>IF(N248="nulová",J248,0)</f>
        <v>0</v>
      </c>
      <c r="BJ248" s="18" t="s">
        <v>1895</v>
      </c>
      <c r="BK248" s="199">
        <f>ROUND(I248*H248,2)</f>
        <v>0</v>
      </c>
      <c r="BL248" s="18" t="s">
        <v>2036</v>
      </c>
      <c r="BM248" s="18" t="s">
        <v>1694</v>
      </c>
    </row>
    <row r="249" spans="2:65" s="12" customFormat="1">
      <c r="B249" s="200"/>
      <c r="C249" s="201"/>
      <c r="D249" s="202" t="s">
        <v>2088</v>
      </c>
      <c r="E249" s="203" t="s">
        <v>1893</v>
      </c>
      <c r="F249" s="204" t="s">
        <v>1695</v>
      </c>
      <c r="G249" s="201"/>
      <c r="H249" s="205">
        <v>0.55000000000000004</v>
      </c>
      <c r="I249" s="206"/>
      <c r="J249" s="201"/>
      <c r="K249" s="201"/>
      <c r="L249" s="207"/>
      <c r="M249" s="208"/>
      <c r="N249" s="209"/>
      <c r="O249" s="209"/>
      <c r="P249" s="209"/>
      <c r="Q249" s="209"/>
      <c r="R249" s="209"/>
      <c r="S249" s="209"/>
      <c r="T249" s="210"/>
      <c r="AT249" s="211" t="s">
        <v>2088</v>
      </c>
      <c r="AU249" s="211" t="s">
        <v>1955</v>
      </c>
      <c r="AV249" s="12" t="s">
        <v>1955</v>
      </c>
      <c r="AW249" s="12" t="s">
        <v>1911</v>
      </c>
      <c r="AX249" s="12" t="s">
        <v>1895</v>
      </c>
      <c r="AY249" s="211" t="s">
        <v>2080</v>
      </c>
    </row>
    <row r="250" spans="2:65" s="1" customFormat="1" ht="22.5" customHeight="1">
      <c r="B250" s="35"/>
      <c r="C250" s="216" t="s">
        <v>1160</v>
      </c>
      <c r="D250" s="216" t="s">
        <v>2126</v>
      </c>
      <c r="E250" s="217" t="s">
        <v>1574</v>
      </c>
      <c r="F250" s="218" t="s">
        <v>1575</v>
      </c>
      <c r="G250" s="219" t="s">
        <v>2115</v>
      </c>
      <c r="H250" s="220">
        <v>1.1000000000000001</v>
      </c>
      <c r="I250" s="221"/>
      <c r="J250" s="222">
        <f>ROUND(I250*H250,2)</f>
        <v>0</v>
      </c>
      <c r="K250" s="218" t="s">
        <v>2086</v>
      </c>
      <c r="L250" s="223"/>
      <c r="M250" s="224" t="s">
        <v>1893</v>
      </c>
      <c r="N250" s="225" t="s">
        <v>1917</v>
      </c>
      <c r="O250" s="36"/>
      <c r="P250" s="197">
        <f>O250*H250</f>
        <v>0</v>
      </c>
      <c r="Q250" s="197">
        <v>1</v>
      </c>
      <c r="R250" s="197">
        <f>Q250*H250</f>
        <v>1.1000000000000001</v>
      </c>
      <c r="S250" s="197">
        <v>0</v>
      </c>
      <c r="T250" s="198">
        <f>S250*H250</f>
        <v>0</v>
      </c>
      <c r="AR250" s="18" t="s">
        <v>2119</v>
      </c>
      <c r="AT250" s="18" t="s">
        <v>2126</v>
      </c>
      <c r="AU250" s="18" t="s">
        <v>1955</v>
      </c>
      <c r="AY250" s="18" t="s">
        <v>2080</v>
      </c>
      <c r="BE250" s="199">
        <f>IF(N250="základní",J250,0)</f>
        <v>0</v>
      </c>
      <c r="BF250" s="199">
        <f>IF(N250="snížená",J250,0)</f>
        <v>0</v>
      </c>
      <c r="BG250" s="199">
        <f>IF(N250="zákl. přenesená",J250,0)</f>
        <v>0</v>
      </c>
      <c r="BH250" s="199">
        <f>IF(N250="sníž. přenesená",J250,0)</f>
        <v>0</v>
      </c>
      <c r="BI250" s="199">
        <f>IF(N250="nulová",J250,0)</f>
        <v>0</v>
      </c>
      <c r="BJ250" s="18" t="s">
        <v>1895</v>
      </c>
      <c r="BK250" s="199">
        <f>ROUND(I250*H250,2)</f>
        <v>0</v>
      </c>
      <c r="BL250" s="18" t="s">
        <v>2036</v>
      </c>
      <c r="BM250" s="18" t="s">
        <v>1696</v>
      </c>
    </row>
    <row r="251" spans="2:65" s="12" customFormat="1">
      <c r="B251" s="200"/>
      <c r="C251" s="201"/>
      <c r="D251" s="202" t="s">
        <v>2088</v>
      </c>
      <c r="E251" s="201"/>
      <c r="F251" s="204" t="s">
        <v>1697</v>
      </c>
      <c r="G251" s="201"/>
      <c r="H251" s="205">
        <v>1.1000000000000001</v>
      </c>
      <c r="I251" s="206"/>
      <c r="J251" s="201"/>
      <c r="K251" s="201"/>
      <c r="L251" s="207"/>
      <c r="M251" s="208"/>
      <c r="N251" s="209"/>
      <c r="O251" s="209"/>
      <c r="P251" s="209"/>
      <c r="Q251" s="209"/>
      <c r="R251" s="209"/>
      <c r="S251" s="209"/>
      <c r="T251" s="210"/>
      <c r="AT251" s="211" t="s">
        <v>2088</v>
      </c>
      <c r="AU251" s="211" t="s">
        <v>1955</v>
      </c>
      <c r="AV251" s="12" t="s">
        <v>1955</v>
      </c>
      <c r="AW251" s="12" t="s">
        <v>1877</v>
      </c>
      <c r="AX251" s="12" t="s">
        <v>1895</v>
      </c>
      <c r="AY251" s="211" t="s">
        <v>2080</v>
      </c>
    </row>
    <row r="252" spans="2:65" s="1" customFormat="1" ht="22.5" customHeight="1">
      <c r="B252" s="35"/>
      <c r="C252" s="188" t="s">
        <v>1165</v>
      </c>
      <c r="D252" s="188" t="s">
        <v>2082</v>
      </c>
      <c r="E252" s="189" t="s">
        <v>1376</v>
      </c>
      <c r="F252" s="190" t="s">
        <v>1377</v>
      </c>
      <c r="G252" s="191" t="s">
        <v>2096</v>
      </c>
      <c r="H252" s="192">
        <v>2</v>
      </c>
      <c r="I252" s="193"/>
      <c r="J252" s="194">
        <f>ROUND(I252*H252,2)</f>
        <v>0</v>
      </c>
      <c r="K252" s="190" t="s">
        <v>2086</v>
      </c>
      <c r="L252" s="55"/>
      <c r="M252" s="195" t="s">
        <v>1893</v>
      </c>
      <c r="N252" s="196" t="s">
        <v>1917</v>
      </c>
      <c r="O252" s="36"/>
      <c r="P252" s="197">
        <f>O252*H252</f>
        <v>0</v>
      </c>
      <c r="Q252" s="197">
        <v>1.9E-6</v>
      </c>
      <c r="R252" s="197">
        <f>Q252*H252</f>
        <v>3.8E-6</v>
      </c>
      <c r="S252" s="197">
        <v>0</v>
      </c>
      <c r="T252" s="198">
        <f>S252*H252</f>
        <v>0</v>
      </c>
      <c r="AR252" s="18" t="s">
        <v>2036</v>
      </c>
      <c r="AT252" s="18" t="s">
        <v>2082</v>
      </c>
      <c r="AU252" s="18" t="s">
        <v>1955</v>
      </c>
      <c r="AY252" s="18" t="s">
        <v>2080</v>
      </c>
      <c r="BE252" s="199">
        <f>IF(N252="základní",J252,0)</f>
        <v>0</v>
      </c>
      <c r="BF252" s="199">
        <f>IF(N252="snížená",J252,0)</f>
        <v>0</v>
      </c>
      <c r="BG252" s="199">
        <f>IF(N252="zákl. přenesená",J252,0)</f>
        <v>0</v>
      </c>
      <c r="BH252" s="199">
        <f>IF(N252="sníž. přenesená",J252,0)</f>
        <v>0</v>
      </c>
      <c r="BI252" s="199">
        <f>IF(N252="nulová",J252,0)</f>
        <v>0</v>
      </c>
      <c r="BJ252" s="18" t="s">
        <v>1895</v>
      </c>
      <c r="BK252" s="199">
        <f>ROUND(I252*H252,2)</f>
        <v>0</v>
      </c>
      <c r="BL252" s="18" t="s">
        <v>2036</v>
      </c>
      <c r="BM252" s="18" t="s">
        <v>1698</v>
      </c>
    </row>
    <row r="253" spans="2:65" s="1" customFormat="1" ht="22.5" customHeight="1">
      <c r="B253" s="35"/>
      <c r="C253" s="216" t="s">
        <v>1171</v>
      </c>
      <c r="D253" s="216" t="s">
        <v>2126</v>
      </c>
      <c r="E253" s="217" t="s">
        <v>1699</v>
      </c>
      <c r="F253" s="218" t="s">
        <v>1700</v>
      </c>
      <c r="G253" s="219" t="s">
        <v>2253</v>
      </c>
      <c r="H253" s="220">
        <v>1</v>
      </c>
      <c r="I253" s="221"/>
      <c r="J253" s="222">
        <f>ROUND(I253*H253,2)</f>
        <v>0</v>
      </c>
      <c r="K253" s="218" t="s">
        <v>2086</v>
      </c>
      <c r="L253" s="223"/>
      <c r="M253" s="224" t="s">
        <v>1893</v>
      </c>
      <c r="N253" s="225" t="s">
        <v>1917</v>
      </c>
      <c r="O253" s="36"/>
      <c r="P253" s="197">
        <f>O253*H253</f>
        <v>0</v>
      </c>
      <c r="Q253" s="197">
        <v>1.06E-2</v>
      </c>
      <c r="R253" s="197">
        <f>Q253*H253</f>
        <v>1.06E-2</v>
      </c>
      <c r="S253" s="197">
        <v>0</v>
      </c>
      <c r="T253" s="198">
        <f>S253*H253</f>
        <v>0</v>
      </c>
      <c r="AR253" s="18" t="s">
        <v>2119</v>
      </c>
      <c r="AT253" s="18" t="s">
        <v>2126</v>
      </c>
      <c r="AU253" s="18" t="s">
        <v>1955</v>
      </c>
      <c r="AY253" s="18" t="s">
        <v>2080</v>
      </c>
      <c r="BE253" s="199">
        <f>IF(N253="základní",J253,0)</f>
        <v>0</v>
      </c>
      <c r="BF253" s="199">
        <f>IF(N253="snížená",J253,0)</f>
        <v>0</v>
      </c>
      <c r="BG253" s="199">
        <f>IF(N253="zákl. přenesená",J253,0)</f>
        <v>0</v>
      </c>
      <c r="BH253" s="199">
        <f>IF(N253="sníž. přenesená",J253,0)</f>
        <v>0</v>
      </c>
      <c r="BI253" s="199">
        <f>IF(N253="nulová",J253,0)</f>
        <v>0</v>
      </c>
      <c r="BJ253" s="18" t="s">
        <v>1895</v>
      </c>
      <c r="BK253" s="199">
        <f>ROUND(I253*H253,2)</f>
        <v>0</v>
      </c>
      <c r="BL253" s="18" t="s">
        <v>2036</v>
      </c>
      <c r="BM253" s="18" t="s">
        <v>1701</v>
      </c>
    </row>
    <row r="254" spans="2:65" s="11" customFormat="1" ht="29.85" customHeight="1">
      <c r="B254" s="171"/>
      <c r="C254" s="172"/>
      <c r="D254" s="185" t="s">
        <v>1945</v>
      </c>
      <c r="E254" s="186" t="s">
        <v>1702</v>
      </c>
      <c r="F254" s="186" t="s">
        <v>1703</v>
      </c>
      <c r="G254" s="172"/>
      <c r="H254" s="172"/>
      <c r="I254" s="175"/>
      <c r="J254" s="187">
        <f>BK254</f>
        <v>0</v>
      </c>
      <c r="K254" s="172"/>
      <c r="L254" s="177"/>
      <c r="M254" s="178"/>
      <c r="N254" s="179"/>
      <c r="O254" s="179"/>
      <c r="P254" s="180">
        <f>SUM(P255:P256)</f>
        <v>0</v>
      </c>
      <c r="Q254" s="179"/>
      <c r="R254" s="180">
        <f>SUM(R255:R256)</f>
        <v>1.2259999999999999E-3</v>
      </c>
      <c r="S254" s="179"/>
      <c r="T254" s="181">
        <f>SUM(T255:T256)</f>
        <v>7.6800000000000007E-2</v>
      </c>
      <c r="AR254" s="182" t="s">
        <v>1895</v>
      </c>
      <c r="AT254" s="183" t="s">
        <v>1945</v>
      </c>
      <c r="AU254" s="183" t="s">
        <v>1895</v>
      </c>
      <c r="AY254" s="182" t="s">
        <v>2080</v>
      </c>
      <c r="BK254" s="184">
        <f>SUM(BK255:BK256)</f>
        <v>0</v>
      </c>
    </row>
    <row r="255" spans="2:65" s="1" customFormat="1" ht="22.5" customHeight="1">
      <c r="B255" s="35"/>
      <c r="C255" s="188" t="s">
        <v>1175</v>
      </c>
      <c r="D255" s="188" t="s">
        <v>2082</v>
      </c>
      <c r="E255" s="189" t="s">
        <v>1704</v>
      </c>
      <c r="F255" s="190" t="s">
        <v>1705</v>
      </c>
      <c r="G255" s="191" t="s">
        <v>2096</v>
      </c>
      <c r="H255" s="192">
        <v>0.2</v>
      </c>
      <c r="I255" s="193"/>
      <c r="J255" s="194">
        <f>ROUND(I255*H255,2)</f>
        <v>0</v>
      </c>
      <c r="K255" s="190" t="s">
        <v>2086</v>
      </c>
      <c r="L255" s="55"/>
      <c r="M255" s="195" t="s">
        <v>1893</v>
      </c>
      <c r="N255" s="196" t="s">
        <v>1917</v>
      </c>
      <c r="O255" s="36"/>
      <c r="P255" s="197">
        <f>O255*H255</f>
        <v>0</v>
      </c>
      <c r="Q255" s="197">
        <v>4.6299999999999996E-3</v>
      </c>
      <c r="R255" s="197">
        <f>Q255*H255</f>
        <v>9.2599999999999996E-4</v>
      </c>
      <c r="S255" s="197">
        <v>0.38400000000000001</v>
      </c>
      <c r="T255" s="198">
        <f>S255*H255</f>
        <v>7.6800000000000007E-2</v>
      </c>
      <c r="AR255" s="18" t="s">
        <v>2036</v>
      </c>
      <c r="AT255" s="18" t="s">
        <v>2082</v>
      </c>
      <c r="AU255" s="18" t="s">
        <v>1955</v>
      </c>
      <c r="AY255" s="18" t="s">
        <v>2080</v>
      </c>
      <c r="BE255" s="199">
        <f>IF(N255="základní",J255,0)</f>
        <v>0</v>
      </c>
      <c r="BF255" s="199">
        <f>IF(N255="snížená",J255,0)</f>
        <v>0</v>
      </c>
      <c r="BG255" s="199">
        <f>IF(N255="zákl. přenesená",J255,0)</f>
        <v>0</v>
      </c>
      <c r="BH255" s="199">
        <f>IF(N255="sníž. přenesená",J255,0)</f>
        <v>0</v>
      </c>
      <c r="BI255" s="199">
        <f>IF(N255="nulová",J255,0)</f>
        <v>0</v>
      </c>
      <c r="BJ255" s="18" t="s">
        <v>1895</v>
      </c>
      <c r="BK255" s="199">
        <f>ROUND(I255*H255,2)</f>
        <v>0</v>
      </c>
      <c r="BL255" s="18" t="s">
        <v>2036</v>
      </c>
      <c r="BM255" s="18" t="s">
        <v>1706</v>
      </c>
    </row>
    <row r="256" spans="2:65" s="1" customFormat="1" ht="22.5" customHeight="1">
      <c r="B256" s="35"/>
      <c r="C256" s="188" t="s">
        <v>1179</v>
      </c>
      <c r="D256" s="188" t="s">
        <v>2082</v>
      </c>
      <c r="E256" s="189" t="s">
        <v>1707</v>
      </c>
      <c r="F256" s="190" t="s">
        <v>1708</v>
      </c>
      <c r="G256" s="191" t="s">
        <v>2085</v>
      </c>
      <c r="H256" s="192">
        <v>0.3</v>
      </c>
      <c r="I256" s="193"/>
      <c r="J256" s="194">
        <f>ROUND(I256*H256,2)</f>
        <v>0</v>
      </c>
      <c r="K256" s="190" t="s">
        <v>1893</v>
      </c>
      <c r="L256" s="55"/>
      <c r="M256" s="195" t="s">
        <v>1893</v>
      </c>
      <c r="N256" s="196" t="s">
        <v>1917</v>
      </c>
      <c r="O256" s="36"/>
      <c r="P256" s="197">
        <f>O256*H256</f>
        <v>0</v>
      </c>
      <c r="Q256" s="197">
        <v>1E-3</v>
      </c>
      <c r="R256" s="197">
        <f>Q256*H256</f>
        <v>2.9999999999999997E-4</v>
      </c>
      <c r="S256" s="197">
        <v>0</v>
      </c>
      <c r="T256" s="198">
        <f>S256*H256</f>
        <v>0</v>
      </c>
      <c r="AR256" s="18" t="s">
        <v>2036</v>
      </c>
      <c r="AT256" s="18" t="s">
        <v>2082</v>
      </c>
      <c r="AU256" s="18" t="s">
        <v>1955</v>
      </c>
      <c r="AY256" s="18" t="s">
        <v>2080</v>
      </c>
      <c r="BE256" s="199">
        <f>IF(N256="základní",J256,0)</f>
        <v>0</v>
      </c>
      <c r="BF256" s="199">
        <f>IF(N256="snížená",J256,0)</f>
        <v>0</v>
      </c>
      <c r="BG256" s="199">
        <f>IF(N256="zákl. přenesená",J256,0)</f>
        <v>0</v>
      </c>
      <c r="BH256" s="199">
        <f>IF(N256="sníž. přenesená",J256,0)</f>
        <v>0</v>
      </c>
      <c r="BI256" s="199">
        <f>IF(N256="nulová",J256,0)</f>
        <v>0</v>
      </c>
      <c r="BJ256" s="18" t="s">
        <v>1895</v>
      </c>
      <c r="BK256" s="199">
        <f>ROUND(I256*H256,2)</f>
        <v>0</v>
      </c>
      <c r="BL256" s="18" t="s">
        <v>2036</v>
      </c>
      <c r="BM256" s="18" t="s">
        <v>1709</v>
      </c>
    </row>
    <row r="257" spans="2:65" s="11" customFormat="1" ht="37.35" customHeight="1">
      <c r="B257" s="171"/>
      <c r="C257" s="172"/>
      <c r="D257" s="173" t="s">
        <v>1945</v>
      </c>
      <c r="E257" s="174" t="s">
        <v>2126</v>
      </c>
      <c r="F257" s="174" t="s">
        <v>2892</v>
      </c>
      <c r="G257" s="172"/>
      <c r="H257" s="172"/>
      <c r="I257" s="175"/>
      <c r="J257" s="176">
        <f>BK257</f>
        <v>0</v>
      </c>
      <c r="K257" s="172"/>
      <c r="L257" s="177"/>
      <c r="M257" s="178"/>
      <c r="N257" s="179"/>
      <c r="O257" s="179"/>
      <c r="P257" s="180">
        <f>P258</f>
        <v>0</v>
      </c>
      <c r="Q257" s="179"/>
      <c r="R257" s="180">
        <f>R258</f>
        <v>0</v>
      </c>
      <c r="S257" s="179"/>
      <c r="T257" s="181">
        <f>T258</f>
        <v>0</v>
      </c>
      <c r="AR257" s="182" t="s">
        <v>2033</v>
      </c>
      <c r="AT257" s="183" t="s">
        <v>1945</v>
      </c>
      <c r="AU257" s="183" t="s">
        <v>1946</v>
      </c>
      <c r="AY257" s="182" t="s">
        <v>2080</v>
      </c>
      <c r="BK257" s="184">
        <f>BK258</f>
        <v>0</v>
      </c>
    </row>
    <row r="258" spans="2:65" s="11" customFormat="1" ht="19.899999999999999" customHeight="1">
      <c r="B258" s="171"/>
      <c r="C258" s="172"/>
      <c r="D258" s="185" t="s">
        <v>1945</v>
      </c>
      <c r="E258" s="186" t="s">
        <v>1710</v>
      </c>
      <c r="F258" s="186" t="s">
        <v>1711</v>
      </c>
      <c r="G258" s="172"/>
      <c r="H258" s="172"/>
      <c r="I258" s="175"/>
      <c r="J258" s="187">
        <f>BK258</f>
        <v>0</v>
      </c>
      <c r="K258" s="172"/>
      <c r="L258" s="177"/>
      <c r="M258" s="178"/>
      <c r="N258" s="179"/>
      <c r="O258" s="179"/>
      <c r="P258" s="180">
        <f>SUM(P259:P260)</f>
        <v>0</v>
      </c>
      <c r="Q258" s="179"/>
      <c r="R258" s="180">
        <f>SUM(R259:R260)</f>
        <v>0</v>
      </c>
      <c r="S258" s="179"/>
      <c r="T258" s="181">
        <f>SUM(T259:T260)</f>
        <v>0</v>
      </c>
      <c r="AR258" s="182" t="s">
        <v>2033</v>
      </c>
      <c r="AT258" s="183" t="s">
        <v>1945</v>
      </c>
      <c r="AU258" s="183" t="s">
        <v>1895</v>
      </c>
      <c r="AY258" s="182" t="s">
        <v>2080</v>
      </c>
      <c r="BK258" s="184">
        <f>SUM(BK259:BK260)</f>
        <v>0</v>
      </c>
    </row>
    <row r="259" spans="2:65" s="1" customFormat="1" ht="22.5" customHeight="1">
      <c r="B259" s="35"/>
      <c r="C259" s="188" t="s">
        <v>1184</v>
      </c>
      <c r="D259" s="188" t="s">
        <v>2082</v>
      </c>
      <c r="E259" s="189" t="s">
        <v>1712</v>
      </c>
      <c r="F259" s="190" t="s">
        <v>1713</v>
      </c>
      <c r="G259" s="191" t="s">
        <v>2253</v>
      </c>
      <c r="H259" s="192">
        <v>1</v>
      </c>
      <c r="I259" s="193"/>
      <c r="J259" s="194">
        <f>ROUND(I259*H259,2)</f>
        <v>0</v>
      </c>
      <c r="K259" s="190" t="s">
        <v>1893</v>
      </c>
      <c r="L259" s="55"/>
      <c r="M259" s="195" t="s">
        <v>1893</v>
      </c>
      <c r="N259" s="196" t="s">
        <v>1917</v>
      </c>
      <c r="O259" s="36"/>
      <c r="P259" s="197">
        <f>O259*H259</f>
        <v>0</v>
      </c>
      <c r="Q259" s="197">
        <v>0</v>
      </c>
      <c r="R259" s="197">
        <f>Q259*H259</f>
        <v>0</v>
      </c>
      <c r="S259" s="197">
        <v>0</v>
      </c>
      <c r="T259" s="198">
        <f>S259*H259</f>
        <v>0</v>
      </c>
      <c r="AR259" s="18" t="s">
        <v>2638</v>
      </c>
      <c r="AT259" s="18" t="s">
        <v>2082</v>
      </c>
      <c r="AU259" s="18" t="s">
        <v>1955</v>
      </c>
      <c r="AY259" s="18" t="s">
        <v>2080</v>
      </c>
      <c r="BE259" s="199">
        <f>IF(N259="základní",J259,0)</f>
        <v>0</v>
      </c>
      <c r="BF259" s="199">
        <f>IF(N259="snížená",J259,0)</f>
        <v>0</v>
      </c>
      <c r="BG259" s="199">
        <f>IF(N259="zákl. přenesená",J259,0)</f>
        <v>0</v>
      </c>
      <c r="BH259" s="199">
        <f>IF(N259="sníž. přenesená",J259,0)</f>
        <v>0</v>
      </c>
      <c r="BI259" s="199">
        <f>IF(N259="nulová",J259,0)</f>
        <v>0</v>
      </c>
      <c r="BJ259" s="18" t="s">
        <v>1895</v>
      </c>
      <c r="BK259" s="199">
        <f>ROUND(I259*H259,2)</f>
        <v>0</v>
      </c>
      <c r="BL259" s="18" t="s">
        <v>2638</v>
      </c>
      <c r="BM259" s="18" t="s">
        <v>1714</v>
      </c>
    </row>
    <row r="260" spans="2:65" s="1" customFormat="1" ht="27">
      <c r="B260" s="35"/>
      <c r="C260" s="57"/>
      <c r="D260" s="212" t="s">
        <v>2415</v>
      </c>
      <c r="E260" s="57"/>
      <c r="F260" s="244" t="s">
        <v>1715</v>
      </c>
      <c r="G260" s="57"/>
      <c r="H260" s="57"/>
      <c r="I260" s="158"/>
      <c r="J260" s="57"/>
      <c r="K260" s="57"/>
      <c r="L260" s="55"/>
      <c r="M260" s="268"/>
      <c r="N260" s="227"/>
      <c r="O260" s="227"/>
      <c r="P260" s="227"/>
      <c r="Q260" s="227"/>
      <c r="R260" s="227"/>
      <c r="S260" s="227"/>
      <c r="T260" s="269"/>
      <c r="AT260" s="18" t="s">
        <v>2415</v>
      </c>
      <c r="AU260" s="18" t="s">
        <v>1955</v>
      </c>
    </row>
    <row r="261" spans="2:65" s="1" customFormat="1" ht="6.95" customHeight="1">
      <c r="B261" s="50"/>
      <c r="C261" s="51"/>
      <c r="D261" s="51"/>
      <c r="E261" s="51"/>
      <c r="F261" s="51"/>
      <c r="G261" s="51"/>
      <c r="H261" s="51"/>
      <c r="I261" s="135"/>
      <c r="J261" s="51"/>
      <c r="K261" s="51"/>
      <c r="L261" s="55"/>
    </row>
  </sheetData>
  <sheetProtection sheet="1" objects="1" scenarios="1" formatColumns="0" formatRows="0" sort="0" autoFilter="0"/>
  <autoFilter ref="C93:K93"/>
  <mergeCells count="12">
    <mergeCell ref="E47:H47"/>
    <mergeCell ref="E82:H82"/>
    <mergeCell ref="G1:H1"/>
    <mergeCell ref="L2:V2"/>
    <mergeCell ref="E49:H49"/>
    <mergeCell ref="E51:H51"/>
    <mergeCell ref="E84:H84"/>
    <mergeCell ref="E86:H86"/>
    <mergeCell ref="E7:H7"/>
    <mergeCell ref="E9:H9"/>
    <mergeCell ref="E11:H11"/>
    <mergeCell ref="E26:H26"/>
  </mergeCells>
  <phoneticPr fontId="51" type="noConversion"/>
  <hyperlinks>
    <hyperlink ref="F1:G1" location="C2" tooltip="Krycí list soupisu" display="1) Krycí list soupisu"/>
    <hyperlink ref="G1:H1" location="C58" tooltip="Rekapitulace" display="2) Rekapitulace"/>
    <hyperlink ref="J1" location="C93" tooltip="Soupis prací" display="3) Soupis prací"/>
    <hyperlink ref="L1:V1" location="'Rekapitulace stavby'!C2" tooltip="Rekapitulace stavby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62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3" customWidth="1"/>
    <col min="10" max="10" width="23.5" customWidth="1"/>
    <col min="11" max="11" width="15.5" customWidth="1"/>
    <col min="13" max="18" width="9.33203125" hidden="1" customWidth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 customWidth="1"/>
  </cols>
  <sheetData>
    <row r="1" spans="1:70" ht="21.75" customHeight="1">
      <c r="A1" s="16"/>
      <c r="B1" s="276"/>
      <c r="C1" s="276"/>
      <c r="D1" s="275" t="s">
        <v>1874</v>
      </c>
      <c r="E1" s="276"/>
      <c r="F1" s="277" t="s">
        <v>643</v>
      </c>
      <c r="G1" s="405" t="s">
        <v>644</v>
      </c>
      <c r="H1" s="405"/>
      <c r="I1" s="282"/>
      <c r="J1" s="277" t="s">
        <v>645</v>
      </c>
      <c r="K1" s="275" t="s">
        <v>2046</v>
      </c>
      <c r="L1" s="277" t="s">
        <v>646</v>
      </c>
      <c r="M1" s="277"/>
      <c r="N1" s="277"/>
      <c r="O1" s="277"/>
      <c r="P1" s="277"/>
      <c r="Q1" s="277"/>
      <c r="R1" s="277"/>
      <c r="S1" s="277"/>
      <c r="T1" s="277"/>
      <c r="U1" s="273"/>
      <c r="V1" s="273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1:70" ht="36.950000000000003" customHeight="1"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AT2" s="18" t="s">
        <v>1991</v>
      </c>
    </row>
    <row r="3" spans="1:70" ht="6.95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1955</v>
      </c>
    </row>
    <row r="4" spans="1:70" ht="36.950000000000003" customHeight="1">
      <c r="B4" s="22"/>
      <c r="C4" s="23"/>
      <c r="D4" s="24" t="s">
        <v>2047</v>
      </c>
      <c r="E4" s="23"/>
      <c r="F4" s="23"/>
      <c r="G4" s="23"/>
      <c r="H4" s="23"/>
      <c r="I4" s="115"/>
      <c r="J4" s="23"/>
      <c r="K4" s="25"/>
      <c r="M4" s="26" t="s">
        <v>1883</v>
      </c>
      <c r="AT4" s="18" t="s">
        <v>1877</v>
      </c>
    </row>
    <row r="5" spans="1:70" ht="6.95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1:70" ht="15">
      <c r="B6" s="22"/>
      <c r="C6" s="23"/>
      <c r="D6" s="31" t="s">
        <v>1889</v>
      </c>
      <c r="E6" s="23"/>
      <c r="F6" s="23"/>
      <c r="G6" s="23"/>
      <c r="H6" s="23"/>
      <c r="I6" s="115"/>
      <c r="J6" s="23"/>
      <c r="K6" s="25"/>
    </row>
    <row r="7" spans="1:70" ht="22.5" customHeight="1">
      <c r="B7" s="22"/>
      <c r="C7" s="23"/>
      <c r="D7" s="23"/>
      <c r="E7" s="406" t="str">
        <f ca="1">'Rekapitulace stavby'!K6</f>
        <v>Jezero Most-napojení na komunikace a IS - část I</v>
      </c>
      <c r="F7" s="397"/>
      <c r="G7" s="397"/>
      <c r="H7" s="397"/>
      <c r="I7" s="115"/>
      <c r="J7" s="23"/>
      <c r="K7" s="25"/>
    </row>
    <row r="8" spans="1:70" s="1" customFormat="1" ht="15">
      <c r="B8" s="35"/>
      <c r="C8" s="36"/>
      <c r="D8" s="31" t="s">
        <v>2048</v>
      </c>
      <c r="E8" s="36"/>
      <c r="F8" s="36"/>
      <c r="G8" s="36"/>
      <c r="H8" s="36"/>
      <c r="I8" s="116"/>
      <c r="J8" s="36"/>
      <c r="K8" s="39"/>
    </row>
    <row r="9" spans="1:70" s="1" customFormat="1" ht="36.950000000000003" customHeight="1">
      <c r="B9" s="35"/>
      <c r="C9" s="36"/>
      <c r="D9" s="36"/>
      <c r="E9" s="407" t="s">
        <v>1716</v>
      </c>
      <c r="F9" s="386"/>
      <c r="G9" s="386"/>
      <c r="H9" s="386"/>
      <c r="I9" s="116"/>
      <c r="J9" s="36"/>
      <c r="K9" s="39"/>
    </row>
    <row r="10" spans="1:70" s="1" customFormat="1">
      <c r="B10" s="35"/>
      <c r="C10" s="36"/>
      <c r="D10" s="36"/>
      <c r="E10" s="36"/>
      <c r="F10" s="36"/>
      <c r="G10" s="36"/>
      <c r="H10" s="36"/>
      <c r="I10" s="116"/>
      <c r="J10" s="36"/>
      <c r="K10" s="39"/>
    </row>
    <row r="11" spans="1:70" s="1" customFormat="1" ht="14.45" customHeight="1">
      <c r="B11" s="35"/>
      <c r="C11" s="36"/>
      <c r="D11" s="31" t="s">
        <v>1892</v>
      </c>
      <c r="E11" s="36"/>
      <c r="F11" s="29" t="s">
        <v>1982</v>
      </c>
      <c r="G11" s="36"/>
      <c r="H11" s="36"/>
      <c r="I11" s="117" t="s">
        <v>1894</v>
      </c>
      <c r="J11" s="29" t="s">
        <v>1893</v>
      </c>
      <c r="K11" s="39"/>
    </row>
    <row r="12" spans="1:70" s="1" customFormat="1" ht="14.45" customHeight="1">
      <c r="B12" s="35"/>
      <c r="C12" s="36"/>
      <c r="D12" s="31" t="s">
        <v>1896</v>
      </c>
      <c r="E12" s="36"/>
      <c r="F12" s="29" t="s">
        <v>1897</v>
      </c>
      <c r="G12" s="36"/>
      <c r="H12" s="36"/>
      <c r="I12" s="117" t="s">
        <v>1898</v>
      </c>
      <c r="J12" s="118" t="str">
        <f ca="1">'Rekapitulace stavby'!AN8</f>
        <v>28. 11. 2016</v>
      </c>
      <c r="K12" s="39"/>
    </row>
    <row r="13" spans="1:70" s="1" customFormat="1" ht="21.75" customHeight="1">
      <c r="B13" s="35"/>
      <c r="C13" s="36"/>
      <c r="D13" s="28" t="s">
        <v>2050</v>
      </c>
      <c r="E13" s="36"/>
      <c r="F13" s="119" t="s">
        <v>2399</v>
      </c>
      <c r="G13" s="36"/>
      <c r="H13" s="36"/>
      <c r="I13" s="116"/>
      <c r="J13" s="36"/>
      <c r="K13" s="39"/>
    </row>
    <row r="14" spans="1:70" s="1" customFormat="1" ht="14.45" customHeight="1">
      <c r="B14" s="35"/>
      <c r="C14" s="36"/>
      <c r="D14" s="31" t="s">
        <v>1901</v>
      </c>
      <c r="E14" s="36"/>
      <c r="F14" s="36"/>
      <c r="G14" s="36"/>
      <c r="H14" s="36"/>
      <c r="I14" s="117" t="s">
        <v>1902</v>
      </c>
      <c r="J14" s="29" t="s">
        <v>1893</v>
      </c>
      <c r="K14" s="39"/>
    </row>
    <row r="15" spans="1:70" s="1" customFormat="1" ht="18" customHeight="1">
      <c r="B15" s="35"/>
      <c r="C15" s="36"/>
      <c r="D15" s="36"/>
      <c r="E15" s="29" t="s">
        <v>1903</v>
      </c>
      <c r="F15" s="36"/>
      <c r="G15" s="36"/>
      <c r="H15" s="36"/>
      <c r="I15" s="117" t="s">
        <v>1904</v>
      </c>
      <c r="J15" s="29" t="s">
        <v>1893</v>
      </c>
      <c r="K15" s="39"/>
    </row>
    <row r="16" spans="1:70" s="1" customFormat="1" ht="6.95" customHeight="1">
      <c r="B16" s="35"/>
      <c r="C16" s="36"/>
      <c r="D16" s="36"/>
      <c r="E16" s="36"/>
      <c r="F16" s="36"/>
      <c r="G16" s="36"/>
      <c r="H16" s="36"/>
      <c r="I16" s="116"/>
      <c r="J16" s="36"/>
      <c r="K16" s="39"/>
    </row>
    <row r="17" spans="2:11" s="1" customFormat="1" ht="14.45" customHeight="1">
      <c r="B17" s="35"/>
      <c r="C17" s="36"/>
      <c r="D17" s="31" t="s">
        <v>1905</v>
      </c>
      <c r="E17" s="36"/>
      <c r="F17" s="36"/>
      <c r="G17" s="36"/>
      <c r="H17" s="36"/>
      <c r="I17" s="117" t="s">
        <v>1902</v>
      </c>
      <c r="J17" s="29" t="str">
        <f ca="1">IF('Rekapitulace stavby'!AN13="Vyplň údaj","",IF('Rekapitulace stavby'!AN13="","",'Rekapitulace stavby'!AN13))</f>
        <v/>
      </c>
      <c r="K17" s="39"/>
    </row>
    <row r="18" spans="2:11" s="1" customFormat="1" ht="18" customHeight="1">
      <c r="B18" s="35"/>
      <c r="C18" s="36"/>
      <c r="D18" s="36"/>
      <c r="E18" s="29" t="str">
        <f ca="1">IF('Rekapitulace stavby'!E14="Vyplň údaj","",IF('Rekapitulace stavby'!E14="","",'Rekapitulace stavby'!E14))</f>
        <v/>
      </c>
      <c r="F18" s="36"/>
      <c r="G18" s="36"/>
      <c r="H18" s="36"/>
      <c r="I18" s="117" t="s">
        <v>1904</v>
      </c>
      <c r="J18" s="29" t="str">
        <f ca="1">IF('Rekapitulace stavby'!AN14="Vyplň údaj","",IF('Rekapitulace stavby'!AN14="","",'Rekapitulace stavby'!AN14))</f>
        <v/>
      </c>
      <c r="K18" s="39"/>
    </row>
    <row r="19" spans="2:11" s="1" customFormat="1" ht="6.95" customHeight="1">
      <c r="B19" s="35"/>
      <c r="C19" s="36"/>
      <c r="D19" s="36"/>
      <c r="E19" s="36"/>
      <c r="F19" s="36"/>
      <c r="G19" s="36"/>
      <c r="H19" s="36"/>
      <c r="I19" s="116"/>
      <c r="J19" s="36"/>
      <c r="K19" s="39"/>
    </row>
    <row r="20" spans="2:11" s="1" customFormat="1" ht="14.45" customHeight="1">
      <c r="B20" s="35"/>
      <c r="C20" s="36"/>
      <c r="D20" s="31" t="s">
        <v>1907</v>
      </c>
      <c r="E20" s="36"/>
      <c r="F20" s="36"/>
      <c r="G20" s="36"/>
      <c r="H20" s="36"/>
      <c r="I20" s="117" t="s">
        <v>1902</v>
      </c>
      <c r="J20" s="29" t="s">
        <v>1893</v>
      </c>
      <c r="K20" s="39"/>
    </row>
    <row r="21" spans="2:11" s="1" customFormat="1" ht="18" customHeight="1">
      <c r="B21" s="35"/>
      <c r="C21" s="36"/>
      <c r="D21" s="36"/>
      <c r="E21" s="29" t="s">
        <v>1908</v>
      </c>
      <c r="F21" s="36"/>
      <c r="G21" s="36"/>
      <c r="H21" s="36"/>
      <c r="I21" s="117" t="s">
        <v>1904</v>
      </c>
      <c r="J21" s="29" t="s">
        <v>1893</v>
      </c>
      <c r="K21" s="39"/>
    </row>
    <row r="22" spans="2:11" s="1" customFormat="1" ht="6.95" customHeight="1">
      <c r="B22" s="35"/>
      <c r="C22" s="36"/>
      <c r="D22" s="36"/>
      <c r="E22" s="36"/>
      <c r="F22" s="36"/>
      <c r="G22" s="36"/>
      <c r="H22" s="36"/>
      <c r="I22" s="116"/>
      <c r="J22" s="36"/>
      <c r="K22" s="39"/>
    </row>
    <row r="23" spans="2:11" s="1" customFormat="1" ht="14.45" customHeight="1">
      <c r="B23" s="35"/>
      <c r="C23" s="36"/>
      <c r="D23" s="31" t="s">
        <v>1909</v>
      </c>
      <c r="E23" s="36"/>
      <c r="F23" s="36"/>
      <c r="G23" s="36"/>
      <c r="H23" s="36"/>
      <c r="I23" s="116"/>
      <c r="J23" s="36"/>
      <c r="K23" s="39"/>
    </row>
    <row r="24" spans="2:11" s="7" customFormat="1" ht="22.5" customHeight="1">
      <c r="B24" s="120"/>
      <c r="C24" s="121"/>
      <c r="D24" s="121"/>
      <c r="E24" s="400" t="s">
        <v>1893</v>
      </c>
      <c r="F24" s="408"/>
      <c r="G24" s="408"/>
      <c r="H24" s="408"/>
      <c r="I24" s="122"/>
      <c r="J24" s="121"/>
      <c r="K24" s="123"/>
    </row>
    <row r="25" spans="2:11" s="1" customFormat="1" ht="6.95" customHeight="1">
      <c r="B25" s="35"/>
      <c r="C25" s="36"/>
      <c r="D25" s="36"/>
      <c r="E25" s="36"/>
      <c r="F25" s="36"/>
      <c r="G25" s="36"/>
      <c r="H25" s="36"/>
      <c r="I25" s="116"/>
      <c r="J25" s="36"/>
      <c r="K25" s="39"/>
    </row>
    <row r="26" spans="2:11" s="1" customFormat="1" ht="6.95" customHeight="1">
      <c r="B26" s="35"/>
      <c r="C26" s="36"/>
      <c r="D26" s="79"/>
      <c r="E26" s="79"/>
      <c r="F26" s="79"/>
      <c r="G26" s="79"/>
      <c r="H26" s="79"/>
      <c r="I26" s="124"/>
      <c r="J26" s="79"/>
      <c r="K26" s="125"/>
    </row>
    <row r="27" spans="2:11" s="1" customFormat="1" ht="25.35" customHeight="1">
      <c r="B27" s="35"/>
      <c r="C27" s="36"/>
      <c r="D27" s="126" t="s">
        <v>1912</v>
      </c>
      <c r="E27" s="36"/>
      <c r="F27" s="36"/>
      <c r="G27" s="36"/>
      <c r="H27" s="36"/>
      <c r="I27" s="116"/>
      <c r="J27" s="127">
        <f>ROUNDUP(J85,2)</f>
        <v>0</v>
      </c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24"/>
      <c r="J28" s="79"/>
      <c r="K28" s="125"/>
    </row>
    <row r="29" spans="2:11" s="1" customFormat="1" ht="14.45" customHeight="1">
      <c r="B29" s="35"/>
      <c r="C29" s="36"/>
      <c r="D29" s="36"/>
      <c r="E29" s="36"/>
      <c r="F29" s="40" t="s">
        <v>1914</v>
      </c>
      <c r="G29" s="36"/>
      <c r="H29" s="36"/>
      <c r="I29" s="128" t="s">
        <v>1913</v>
      </c>
      <c r="J29" s="40" t="s">
        <v>1915</v>
      </c>
      <c r="K29" s="39"/>
    </row>
    <row r="30" spans="2:11" s="1" customFormat="1" ht="14.45" customHeight="1">
      <c r="B30" s="35"/>
      <c r="C30" s="36"/>
      <c r="D30" s="43" t="s">
        <v>1916</v>
      </c>
      <c r="E30" s="43" t="s">
        <v>1917</v>
      </c>
      <c r="F30" s="129">
        <f>ROUNDUP(SUM(BE85:BE161), 2)</f>
        <v>0</v>
      </c>
      <c r="G30" s="36"/>
      <c r="H30" s="36"/>
      <c r="I30" s="130">
        <v>0.21</v>
      </c>
      <c r="J30" s="129">
        <f>ROUNDUP(ROUNDUP((SUM(BE85:BE161)), 2)*I30, 1)</f>
        <v>0</v>
      </c>
      <c r="K30" s="39"/>
    </row>
    <row r="31" spans="2:11" s="1" customFormat="1" ht="14.45" customHeight="1">
      <c r="B31" s="35"/>
      <c r="C31" s="36"/>
      <c r="D31" s="36"/>
      <c r="E31" s="43" t="s">
        <v>1918</v>
      </c>
      <c r="F31" s="129">
        <f>ROUNDUP(SUM(BF85:BF161), 2)</f>
        <v>0</v>
      </c>
      <c r="G31" s="36"/>
      <c r="H31" s="36"/>
      <c r="I31" s="130">
        <v>0.15</v>
      </c>
      <c r="J31" s="129">
        <f>ROUNDUP(ROUNDUP((SUM(BF85:BF161)), 2)*I31, 1)</f>
        <v>0</v>
      </c>
      <c r="K31" s="39"/>
    </row>
    <row r="32" spans="2:11" s="1" customFormat="1" ht="14.45" hidden="1" customHeight="1">
      <c r="B32" s="35"/>
      <c r="C32" s="36"/>
      <c r="D32" s="36"/>
      <c r="E32" s="43" t="s">
        <v>1919</v>
      </c>
      <c r="F32" s="129">
        <f>ROUNDUP(SUM(BG85:BG161), 2)</f>
        <v>0</v>
      </c>
      <c r="G32" s="36"/>
      <c r="H32" s="36"/>
      <c r="I32" s="130">
        <v>0.21</v>
      </c>
      <c r="J32" s="129">
        <v>0</v>
      </c>
      <c r="K32" s="39"/>
    </row>
    <row r="33" spans="2:11" s="1" customFormat="1" ht="14.45" hidden="1" customHeight="1">
      <c r="B33" s="35"/>
      <c r="C33" s="36"/>
      <c r="D33" s="36"/>
      <c r="E33" s="43" t="s">
        <v>1920</v>
      </c>
      <c r="F33" s="129">
        <f>ROUNDUP(SUM(BH85:BH161), 2)</f>
        <v>0</v>
      </c>
      <c r="G33" s="36"/>
      <c r="H33" s="36"/>
      <c r="I33" s="130">
        <v>0.15</v>
      </c>
      <c r="J33" s="129">
        <v>0</v>
      </c>
      <c r="K33" s="39"/>
    </row>
    <row r="34" spans="2:11" s="1" customFormat="1" ht="14.45" hidden="1" customHeight="1">
      <c r="B34" s="35"/>
      <c r="C34" s="36"/>
      <c r="D34" s="36"/>
      <c r="E34" s="43" t="s">
        <v>1921</v>
      </c>
      <c r="F34" s="129">
        <f>ROUNDUP(SUM(BI85:BI161), 2)</f>
        <v>0</v>
      </c>
      <c r="G34" s="36"/>
      <c r="H34" s="36"/>
      <c r="I34" s="130">
        <v>0</v>
      </c>
      <c r="J34" s="129">
        <v>0</v>
      </c>
      <c r="K34" s="39"/>
    </row>
    <row r="35" spans="2:11" s="1" customFormat="1" ht="6.95" customHeight="1">
      <c r="B35" s="35"/>
      <c r="C35" s="36"/>
      <c r="D35" s="36"/>
      <c r="E35" s="36"/>
      <c r="F35" s="36"/>
      <c r="G35" s="36"/>
      <c r="H35" s="36"/>
      <c r="I35" s="116"/>
      <c r="J35" s="36"/>
      <c r="K35" s="39"/>
    </row>
    <row r="36" spans="2:11" s="1" customFormat="1" ht="25.35" customHeight="1">
      <c r="B36" s="35"/>
      <c r="C36" s="45"/>
      <c r="D36" s="46" t="s">
        <v>1922</v>
      </c>
      <c r="E36" s="47"/>
      <c r="F36" s="47"/>
      <c r="G36" s="131" t="s">
        <v>1923</v>
      </c>
      <c r="H36" s="48" t="s">
        <v>1924</v>
      </c>
      <c r="I36" s="132"/>
      <c r="J36" s="133">
        <f>SUM(J27:J34)</f>
        <v>0</v>
      </c>
      <c r="K36" s="134"/>
    </row>
    <row r="37" spans="2:11" s="1" customFormat="1" ht="14.45" customHeight="1">
      <c r="B37" s="50"/>
      <c r="C37" s="51"/>
      <c r="D37" s="51"/>
      <c r="E37" s="51"/>
      <c r="F37" s="51"/>
      <c r="G37" s="51"/>
      <c r="H37" s="51"/>
      <c r="I37" s="135"/>
      <c r="J37" s="51"/>
      <c r="K37" s="52"/>
    </row>
    <row r="41" spans="2:11" s="1" customFormat="1" ht="6.95" customHeight="1">
      <c r="B41" s="136"/>
      <c r="C41" s="137"/>
      <c r="D41" s="137"/>
      <c r="E41" s="137"/>
      <c r="F41" s="137"/>
      <c r="G41" s="137"/>
      <c r="H41" s="137"/>
      <c r="I41" s="138"/>
      <c r="J41" s="137"/>
      <c r="K41" s="139"/>
    </row>
    <row r="42" spans="2:11" s="1" customFormat="1" ht="36.950000000000003" customHeight="1">
      <c r="B42" s="35"/>
      <c r="C42" s="24" t="s">
        <v>2052</v>
      </c>
      <c r="D42" s="36"/>
      <c r="E42" s="36"/>
      <c r="F42" s="36"/>
      <c r="G42" s="36"/>
      <c r="H42" s="36"/>
      <c r="I42" s="116"/>
      <c r="J42" s="36"/>
      <c r="K42" s="39"/>
    </row>
    <row r="43" spans="2:11" s="1" customFormat="1" ht="6.95" customHeight="1">
      <c r="B43" s="35"/>
      <c r="C43" s="36"/>
      <c r="D43" s="36"/>
      <c r="E43" s="36"/>
      <c r="F43" s="36"/>
      <c r="G43" s="36"/>
      <c r="H43" s="36"/>
      <c r="I43" s="116"/>
      <c r="J43" s="36"/>
      <c r="K43" s="39"/>
    </row>
    <row r="44" spans="2:11" s="1" customFormat="1" ht="14.45" customHeight="1">
      <c r="B44" s="35"/>
      <c r="C44" s="31" t="s">
        <v>1889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22.5" customHeight="1">
      <c r="B45" s="35"/>
      <c r="C45" s="36"/>
      <c r="D45" s="36"/>
      <c r="E45" s="406" t="str">
        <f>E7</f>
        <v>Jezero Most-napojení na komunikace a IS - část I</v>
      </c>
      <c r="F45" s="386"/>
      <c r="G45" s="386"/>
      <c r="H45" s="386"/>
      <c r="I45" s="116"/>
      <c r="J45" s="36"/>
      <c r="K45" s="39"/>
    </row>
    <row r="46" spans="2:11" s="1" customFormat="1" ht="14.45" customHeight="1">
      <c r="B46" s="35"/>
      <c r="C46" s="31" t="s">
        <v>2048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3.25" customHeight="1">
      <c r="B47" s="35"/>
      <c r="C47" s="36"/>
      <c r="D47" s="36"/>
      <c r="E47" s="407" t="str">
        <f>E9</f>
        <v>SO 306 - SO 306 - Dešťová kanalizace  ČS a výtlak</v>
      </c>
      <c r="F47" s="386"/>
      <c r="G47" s="386"/>
      <c r="H47" s="386"/>
      <c r="I47" s="116"/>
      <c r="J47" s="36"/>
      <c r="K47" s="39"/>
    </row>
    <row r="48" spans="2:11" s="1" customFormat="1" ht="6.95" customHeight="1">
      <c r="B48" s="35"/>
      <c r="C48" s="36"/>
      <c r="D48" s="36"/>
      <c r="E48" s="36"/>
      <c r="F48" s="36"/>
      <c r="G48" s="36"/>
      <c r="H48" s="36"/>
      <c r="I48" s="116"/>
      <c r="J48" s="36"/>
      <c r="K48" s="39"/>
    </row>
    <row r="49" spans="2:47" s="1" customFormat="1" ht="18" customHeight="1">
      <c r="B49" s="35"/>
      <c r="C49" s="31" t="s">
        <v>1896</v>
      </c>
      <c r="D49" s="36"/>
      <c r="E49" s="36"/>
      <c r="F49" s="29" t="str">
        <f>F12</f>
        <v xml:space="preserve"> </v>
      </c>
      <c r="G49" s="36"/>
      <c r="H49" s="36"/>
      <c r="I49" s="117" t="s">
        <v>1898</v>
      </c>
      <c r="J49" s="118" t="str">
        <f>IF(J12="","",J12)</f>
        <v>28. 11. 2016</v>
      </c>
      <c r="K49" s="39"/>
    </row>
    <row r="50" spans="2:47" s="1" customFormat="1" ht="6.95" customHeight="1">
      <c r="B50" s="35"/>
      <c r="C50" s="36"/>
      <c r="D50" s="36"/>
      <c r="E50" s="36"/>
      <c r="F50" s="36"/>
      <c r="G50" s="36"/>
      <c r="H50" s="36"/>
      <c r="I50" s="116"/>
      <c r="J50" s="36"/>
      <c r="K50" s="39"/>
    </row>
    <row r="51" spans="2:47" s="1" customFormat="1" ht="15">
      <c r="B51" s="35"/>
      <c r="C51" s="31" t="s">
        <v>1901</v>
      </c>
      <c r="D51" s="36"/>
      <c r="E51" s="36"/>
      <c r="F51" s="29" t="str">
        <f>E15</f>
        <v>ČR - Ministerstvo financí</v>
      </c>
      <c r="G51" s="36"/>
      <c r="H51" s="36"/>
      <c r="I51" s="117" t="s">
        <v>1907</v>
      </c>
      <c r="J51" s="29" t="str">
        <f>E21</f>
        <v>Báňské projekty Teplice a.s.</v>
      </c>
      <c r="K51" s="39"/>
    </row>
    <row r="52" spans="2:47" s="1" customFormat="1" ht="14.45" customHeight="1">
      <c r="B52" s="35"/>
      <c r="C52" s="31" t="s">
        <v>1905</v>
      </c>
      <c r="D52" s="36"/>
      <c r="E52" s="36"/>
      <c r="F52" s="29" t="str">
        <f>IF(E18="","",E18)</f>
        <v/>
      </c>
      <c r="G52" s="36"/>
      <c r="H52" s="36"/>
      <c r="I52" s="116"/>
      <c r="J52" s="36"/>
      <c r="K52" s="39"/>
    </row>
    <row r="53" spans="2:47" s="1" customFormat="1" ht="10.35" customHeight="1">
      <c r="B53" s="35"/>
      <c r="C53" s="36"/>
      <c r="D53" s="36"/>
      <c r="E53" s="36"/>
      <c r="F53" s="36"/>
      <c r="G53" s="36"/>
      <c r="H53" s="36"/>
      <c r="I53" s="116"/>
      <c r="J53" s="36"/>
      <c r="K53" s="39"/>
    </row>
    <row r="54" spans="2:47" s="1" customFormat="1" ht="29.25" customHeight="1">
      <c r="B54" s="35"/>
      <c r="C54" s="140" t="s">
        <v>2053</v>
      </c>
      <c r="D54" s="45"/>
      <c r="E54" s="45"/>
      <c r="F54" s="45"/>
      <c r="G54" s="45"/>
      <c r="H54" s="45"/>
      <c r="I54" s="141"/>
      <c r="J54" s="142" t="s">
        <v>2054</v>
      </c>
      <c r="K54" s="49"/>
    </row>
    <row r="55" spans="2:47" s="1" customFormat="1" ht="10.35" customHeight="1">
      <c r="B55" s="35"/>
      <c r="C55" s="36"/>
      <c r="D55" s="36"/>
      <c r="E55" s="36"/>
      <c r="F55" s="36"/>
      <c r="G55" s="36"/>
      <c r="H55" s="36"/>
      <c r="I55" s="116"/>
      <c r="J55" s="36"/>
      <c r="K55" s="39"/>
    </row>
    <row r="56" spans="2:47" s="1" customFormat="1" ht="29.25" customHeight="1">
      <c r="B56" s="35"/>
      <c r="C56" s="143" t="s">
        <v>2055</v>
      </c>
      <c r="D56" s="36"/>
      <c r="E56" s="36"/>
      <c r="F56" s="36"/>
      <c r="G56" s="36"/>
      <c r="H56" s="36"/>
      <c r="I56" s="116"/>
      <c r="J56" s="127">
        <f>J85</f>
        <v>0</v>
      </c>
      <c r="K56" s="39"/>
      <c r="AU56" s="18" t="s">
        <v>2056</v>
      </c>
    </row>
    <row r="57" spans="2:47" s="8" customFormat="1" ht="24.95" customHeight="1">
      <c r="B57" s="144"/>
      <c r="C57" s="145"/>
      <c r="D57" s="146" t="s">
        <v>2057</v>
      </c>
      <c r="E57" s="147"/>
      <c r="F57" s="147"/>
      <c r="G57" s="147"/>
      <c r="H57" s="147"/>
      <c r="I57" s="148"/>
      <c r="J57" s="149">
        <f>J86</f>
        <v>0</v>
      </c>
      <c r="K57" s="150"/>
    </row>
    <row r="58" spans="2:47" s="9" customFormat="1" ht="19.899999999999999" customHeight="1">
      <c r="B58" s="151"/>
      <c r="C58" s="152"/>
      <c r="D58" s="153" t="s">
        <v>2058</v>
      </c>
      <c r="E58" s="154"/>
      <c r="F58" s="154"/>
      <c r="G58" s="154"/>
      <c r="H58" s="154"/>
      <c r="I58" s="155"/>
      <c r="J58" s="156">
        <f>J87</f>
        <v>0</v>
      </c>
      <c r="K58" s="157"/>
    </row>
    <row r="59" spans="2:47" s="9" customFormat="1" ht="19.899999999999999" customHeight="1">
      <c r="B59" s="151"/>
      <c r="C59" s="152"/>
      <c r="D59" s="153" t="s">
        <v>2426</v>
      </c>
      <c r="E59" s="154"/>
      <c r="F59" s="154"/>
      <c r="G59" s="154"/>
      <c r="H59" s="154"/>
      <c r="I59" s="155"/>
      <c r="J59" s="156">
        <f>J110</f>
        <v>0</v>
      </c>
      <c r="K59" s="157"/>
    </row>
    <row r="60" spans="2:47" s="9" customFormat="1" ht="19.899999999999999" customHeight="1">
      <c r="B60" s="151"/>
      <c r="C60" s="152"/>
      <c r="D60" s="153" t="s">
        <v>2060</v>
      </c>
      <c r="E60" s="154"/>
      <c r="F60" s="154"/>
      <c r="G60" s="154"/>
      <c r="H60" s="154"/>
      <c r="I60" s="155"/>
      <c r="J60" s="156">
        <f>J114</f>
        <v>0</v>
      </c>
      <c r="K60" s="157"/>
    </row>
    <row r="61" spans="2:47" s="9" customFormat="1" ht="19.899999999999999" customHeight="1">
      <c r="B61" s="151"/>
      <c r="C61" s="152"/>
      <c r="D61" s="153" t="s">
        <v>2061</v>
      </c>
      <c r="E61" s="154"/>
      <c r="F61" s="154"/>
      <c r="G61" s="154"/>
      <c r="H61" s="154"/>
      <c r="I61" s="155"/>
      <c r="J61" s="156">
        <f>J121</f>
        <v>0</v>
      </c>
      <c r="K61" s="157"/>
    </row>
    <row r="62" spans="2:47" s="9" customFormat="1" ht="19.899999999999999" customHeight="1">
      <c r="B62" s="151"/>
      <c r="C62" s="152"/>
      <c r="D62" s="153" t="s">
        <v>2062</v>
      </c>
      <c r="E62" s="154"/>
      <c r="F62" s="154"/>
      <c r="G62" s="154"/>
      <c r="H62" s="154"/>
      <c r="I62" s="155"/>
      <c r="J62" s="156">
        <f>J151</f>
        <v>0</v>
      </c>
      <c r="K62" s="157"/>
    </row>
    <row r="63" spans="2:47" s="9" customFormat="1" ht="14.85" customHeight="1">
      <c r="B63" s="151"/>
      <c r="C63" s="152"/>
      <c r="D63" s="153" t="s">
        <v>2063</v>
      </c>
      <c r="E63" s="154"/>
      <c r="F63" s="154"/>
      <c r="G63" s="154"/>
      <c r="H63" s="154"/>
      <c r="I63" s="155"/>
      <c r="J63" s="156">
        <f>J152</f>
        <v>0</v>
      </c>
      <c r="K63" s="157"/>
    </row>
    <row r="64" spans="2:47" s="8" customFormat="1" ht="24.95" customHeight="1">
      <c r="B64" s="144"/>
      <c r="C64" s="145"/>
      <c r="D64" s="146" t="s">
        <v>2805</v>
      </c>
      <c r="E64" s="147"/>
      <c r="F64" s="147"/>
      <c r="G64" s="147"/>
      <c r="H64" s="147"/>
      <c r="I64" s="148"/>
      <c r="J64" s="149">
        <f>J154</f>
        <v>0</v>
      </c>
      <c r="K64" s="150"/>
    </row>
    <row r="65" spans="2:12" s="9" customFormat="1" ht="19.899999999999999" customHeight="1">
      <c r="B65" s="151"/>
      <c r="C65" s="152"/>
      <c r="D65" s="153" t="s">
        <v>2806</v>
      </c>
      <c r="E65" s="154"/>
      <c r="F65" s="154"/>
      <c r="G65" s="154"/>
      <c r="H65" s="154"/>
      <c r="I65" s="155"/>
      <c r="J65" s="156">
        <f>J155</f>
        <v>0</v>
      </c>
      <c r="K65" s="157"/>
    </row>
    <row r="66" spans="2:12" s="1" customFormat="1" ht="21.75" customHeight="1">
      <c r="B66" s="35"/>
      <c r="C66" s="36"/>
      <c r="D66" s="36"/>
      <c r="E66" s="36"/>
      <c r="F66" s="36"/>
      <c r="G66" s="36"/>
      <c r="H66" s="36"/>
      <c r="I66" s="116"/>
      <c r="J66" s="36"/>
      <c r="K66" s="39"/>
    </row>
    <row r="67" spans="2:12" s="1" customFormat="1" ht="6.95" customHeight="1">
      <c r="B67" s="50"/>
      <c r="C67" s="51"/>
      <c r="D67" s="51"/>
      <c r="E67" s="51"/>
      <c r="F67" s="51"/>
      <c r="G67" s="51"/>
      <c r="H67" s="51"/>
      <c r="I67" s="135"/>
      <c r="J67" s="51"/>
      <c r="K67" s="52"/>
    </row>
    <row r="71" spans="2:12" s="1" customFormat="1" ht="6.95" customHeight="1">
      <c r="B71" s="53"/>
      <c r="C71" s="54"/>
      <c r="D71" s="54"/>
      <c r="E71" s="54"/>
      <c r="F71" s="54"/>
      <c r="G71" s="54"/>
      <c r="H71" s="54"/>
      <c r="I71" s="138"/>
      <c r="J71" s="54"/>
      <c r="K71" s="54"/>
      <c r="L71" s="55"/>
    </row>
    <row r="72" spans="2:12" s="1" customFormat="1" ht="36.950000000000003" customHeight="1">
      <c r="B72" s="35"/>
      <c r="C72" s="56" t="s">
        <v>2064</v>
      </c>
      <c r="D72" s="57"/>
      <c r="E72" s="57"/>
      <c r="F72" s="57"/>
      <c r="G72" s="57"/>
      <c r="H72" s="57"/>
      <c r="I72" s="158"/>
      <c r="J72" s="57"/>
      <c r="K72" s="57"/>
      <c r="L72" s="55"/>
    </row>
    <row r="73" spans="2:12" s="1" customFormat="1" ht="6.95" customHeight="1">
      <c r="B73" s="35"/>
      <c r="C73" s="57"/>
      <c r="D73" s="57"/>
      <c r="E73" s="57"/>
      <c r="F73" s="57"/>
      <c r="G73" s="57"/>
      <c r="H73" s="57"/>
      <c r="I73" s="158"/>
      <c r="J73" s="57"/>
      <c r="K73" s="57"/>
      <c r="L73" s="55"/>
    </row>
    <row r="74" spans="2:12" s="1" customFormat="1" ht="14.45" customHeight="1">
      <c r="B74" s="35"/>
      <c r="C74" s="59" t="s">
        <v>1889</v>
      </c>
      <c r="D74" s="57"/>
      <c r="E74" s="57"/>
      <c r="F74" s="57"/>
      <c r="G74" s="57"/>
      <c r="H74" s="57"/>
      <c r="I74" s="158"/>
      <c r="J74" s="57"/>
      <c r="K74" s="57"/>
      <c r="L74" s="55"/>
    </row>
    <row r="75" spans="2:12" s="1" customFormat="1" ht="22.5" customHeight="1">
      <c r="B75" s="35"/>
      <c r="C75" s="57"/>
      <c r="D75" s="57"/>
      <c r="E75" s="404" t="str">
        <f>E7</f>
        <v>Jezero Most-napojení na komunikace a IS - část I</v>
      </c>
      <c r="F75" s="379"/>
      <c r="G75" s="379"/>
      <c r="H75" s="379"/>
      <c r="I75" s="158"/>
      <c r="J75" s="57"/>
      <c r="K75" s="57"/>
      <c r="L75" s="55"/>
    </row>
    <row r="76" spans="2:12" s="1" customFormat="1" ht="14.45" customHeight="1">
      <c r="B76" s="35"/>
      <c r="C76" s="59" t="s">
        <v>2048</v>
      </c>
      <c r="D76" s="57"/>
      <c r="E76" s="57"/>
      <c r="F76" s="57"/>
      <c r="G76" s="57"/>
      <c r="H76" s="57"/>
      <c r="I76" s="158"/>
      <c r="J76" s="57"/>
      <c r="K76" s="57"/>
      <c r="L76" s="55"/>
    </row>
    <row r="77" spans="2:12" s="1" customFormat="1" ht="23.25" customHeight="1">
      <c r="B77" s="35"/>
      <c r="C77" s="57"/>
      <c r="D77" s="57"/>
      <c r="E77" s="376" t="str">
        <f>E9</f>
        <v>SO 306 - SO 306 - Dešťová kanalizace  ČS a výtlak</v>
      </c>
      <c r="F77" s="379"/>
      <c r="G77" s="379"/>
      <c r="H77" s="379"/>
      <c r="I77" s="158"/>
      <c r="J77" s="57"/>
      <c r="K77" s="57"/>
      <c r="L77" s="55"/>
    </row>
    <row r="78" spans="2:12" s="1" customFormat="1" ht="6.95" customHeight="1">
      <c r="B78" s="35"/>
      <c r="C78" s="57"/>
      <c r="D78" s="57"/>
      <c r="E78" s="57"/>
      <c r="F78" s="57"/>
      <c r="G78" s="57"/>
      <c r="H78" s="57"/>
      <c r="I78" s="158"/>
      <c r="J78" s="57"/>
      <c r="K78" s="57"/>
      <c r="L78" s="55"/>
    </row>
    <row r="79" spans="2:12" s="1" customFormat="1" ht="18" customHeight="1">
      <c r="B79" s="35"/>
      <c r="C79" s="59" t="s">
        <v>1896</v>
      </c>
      <c r="D79" s="57"/>
      <c r="E79" s="57"/>
      <c r="F79" s="159" t="str">
        <f>F12</f>
        <v xml:space="preserve"> </v>
      </c>
      <c r="G79" s="57"/>
      <c r="H79" s="57"/>
      <c r="I79" s="160" t="s">
        <v>1898</v>
      </c>
      <c r="J79" s="67" t="str">
        <f>IF(J12="","",J12)</f>
        <v>28. 11. 2016</v>
      </c>
      <c r="K79" s="57"/>
      <c r="L79" s="55"/>
    </row>
    <row r="80" spans="2:12" s="1" customFormat="1" ht="6.95" customHeight="1">
      <c r="B80" s="35"/>
      <c r="C80" s="57"/>
      <c r="D80" s="57"/>
      <c r="E80" s="57"/>
      <c r="F80" s="57"/>
      <c r="G80" s="57"/>
      <c r="H80" s="57"/>
      <c r="I80" s="158"/>
      <c r="J80" s="57"/>
      <c r="K80" s="57"/>
      <c r="L80" s="55"/>
    </row>
    <row r="81" spans="2:65" s="1" customFormat="1" ht="15">
      <c r="B81" s="35"/>
      <c r="C81" s="59" t="s">
        <v>1901</v>
      </c>
      <c r="D81" s="57"/>
      <c r="E81" s="57"/>
      <c r="F81" s="159" t="str">
        <f>E15</f>
        <v>ČR - Ministerstvo financí</v>
      </c>
      <c r="G81" s="57"/>
      <c r="H81" s="57"/>
      <c r="I81" s="160" t="s">
        <v>1907</v>
      </c>
      <c r="J81" s="159" t="str">
        <f>E21</f>
        <v>Báňské projekty Teplice a.s.</v>
      </c>
      <c r="K81" s="57"/>
      <c r="L81" s="55"/>
    </row>
    <row r="82" spans="2:65" s="1" customFormat="1" ht="14.45" customHeight="1">
      <c r="B82" s="35"/>
      <c r="C82" s="59" t="s">
        <v>1905</v>
      </c>
      <c r="D82" s="57"/>
      <c r="E82" s="57"/>
      <c r="F82" s="159" t="str">
        <f>IF(E18="","",E18)</f>
        <v/>
      </c>
      <c r="G82" s="57"/>
      <c r="H82" s="57"/>
      <c r="I82" s="158"/>
      <c r="J82" s="57"/>
      <c r="K82" s="57"/>
      <c r="L82" s="55"/>
    </row>
    <row r="83" spans="2:65" s="1" customFormat="1" ht="10.35" customHeight="1">
      <c r="B83" s="35"/>
      <c r="C83" s="57"/>
      <c r="D83" s="57"/>
      <c r="E83" s="57"/>
      <c r="F83" s="57"/>
      <c r="G83" s="57"/>
      <c r="H83" s="57"/>
      <c r="I83" s="158"/>
      <c r="J83" s="57"/>
      <c r="K83" s="57"/>
      <c r="L83" s="55"/>
    </row>
    <row r="84" spans="2:65" s="10" customFormat="1" ht="29.25" customHeight="1">
      <c r="B84" s="161"/>
      <c r="C84" s="162" t="s">
        <v>2065</v>
      </c>
      <c r="D84" s="163" t="s">
        <v>1931</v>
      </c>
      <c r="E84" s="163" t="s">
        <v>1927</v>
      </c>
      <c r="F84" s="163" t="s">
        <v>2066</v>
      </c>
      <c r="G84" s="163" t="s">
        <v>2067</v>
      </c>
      <c r="H84" s="163" t="s">
        <v>2068</v>
      </c>
      <c r="I84" s="164" t="s">
        <v>2069</v>
      </c>
      <c r="J84" s="163" t="s">
        <v>2054</v>
      </c>
      <c r="K84" s="165" t="s">
        <v>2070</v>
      </c>
      <c r="L84" s="166"/>
      <c r="M84" s="75" t="s">
        <v>2071</v>
      </c>
      <c r="N84" s="76" t="s">
        <v>1916</v>
      </c>
      <c r="O84" s="76" t="s">
        <v>2072</v>
      </c>
      <c r="P84" s="76" t="s">
        <v>2073</v>
      </c>
      <c r="Q84" s="76" t="s">
        <v>2074</v>
      </c>
      <c r="R84" s="76" t="s">
        <v>2075</v>
      </c>
      <c r="S84" s="76" t="s">
        <v>2076</v>
      </c>
      <c r="T84" s="77" t="s">
        <v>2077</v>
      </c>
    </row>
    <row r="85" spans="2:65" s="1" customFormat="1" ht="29.25" customHeight="1">
      <c r="B85" s="35"/>
      <c r="C85" s="81" t="s">
        <v>2055</v>
      </c>
      <c r="D85" s="57"/>
      <c r="E85" s="57"/>
      <c r="F85" s="57"/>
      <c r="G85" s="57"/>
      <c r="H85" s="57"/>
      <c r="I85" s="158"/>
      <c r="J85" s="167">
        <f>BK85</f>
        <v>0</v>
      </c>
      <c r="K85" s="57"/>
      <c r="L85" s="55"/>
      <c r="M85" s="78"/>
      <c r="N85" s="79"/>
      <c r="O85" s="79"/>
      <c r="P85" s="168">
        <f>P86+P154</f>
        <v>0</v>
      </c>
      <c r="Q85" s="79"/>
      <c r="R85" s="168">
        <f>R86+R154</f>
        <v>744.51761489799992</v>
      </c>
      <c r="S85" s="79"/>
      <c r="T85" s="169">
        <f>T86+T154</f>
        <v>0</v>
      </c>
      <c r="AT85" s="18" t="s">
        <v>1945</v>
      </c>
      <c r="AU85" s="18" t="s">
        <v>2056</v>
      </c>
      <c r="BK85" s="170">
        <f>BK86+BK154</f>
        <v>0</v>
      </c>
    </row>
    <row r="86" spans="2:65" s="11" customFormat="1" ht="37.35" customHeight="1">
      <c r="B86" s="171"/>
      <c r="C86" s="172"/>
      <c r="D86" s="173" t="s">
        <v>1945</v>
      </c>
      <c r="E86" s="174" t="s">
        <v>2078</v>
      </c>
      <c r="F86" s="174" t="s">
        <v>2079</v>
      </c>
      <c r="G86" s="172"/>
      <c r="H86" s="172"/>
      <c r="I86" s="175"/>
      <c r="J86" s="176">
        <f>BK86</f>
        <v>0</v>
      </c>
      <c r="K86" s="172"/>
      <c r="L86" s="177"/>
      <c r="M86" s="178"/>
      <c r="N86" s="179"/>
      <c r="O86" s="179"/>
      <c r="P86" s="180">
        <f>P87+P110+P114+P121+P151</f>
        <v>0</v>
      </c>
      <c r="Q86" s="179"/>
      <c r="R86" s="180">
        <f>R87+R110+R114+R121+R151</f>
        <v>743.13544254399994</v>
      </c>
      <c r="S86" s="179"/>
      <c r="T86" s="181">
        <f>T87+T110+T114+T121+T151</f>
        <v>0</v>
      </c>
      <c r="AR86" s="182" t="s">
        <v>1895</v>
      </c>
      <c r="AT86" s="183" t="s">
        <v>1945</v>
      </c>
      <c r="AU86" s="183" t="s">
        <v>1946</v>
      </c>
      <c r="AY86" s="182" t="s">
        <v>2080</v>
      </c>
      <c r="BK86" s="184">
        <f>BK87+BK110+BK114+BK121+BK151</f>
        <v>0</v>
      </c>
    </row>
    <row r="87" spans="2:65" s="11" customFormat="1" ht="19.899999999999999" customHeight="1">
      <c r="B87" s="171"/>
      <c r="C87" s="172"/>
      <c r="D87" s="185" t="s">
        <v>1945</v>
      </c>
      <c r="E87" s="186" t="s">
        <v>1895</v>
      </c>
      <c r="F87" s="186" t="s">
        <v>2081</v>
      </c>
      <c r="G87" s="172"/>
      <c r="H87" s="172"/>
      <c r="I87" s="175"/>
      <c r="J87" s="187">
        <f>BK87</f>
        <v>0</v>
      </c>
      <c r="K87" s="172"/>
      <c r="L87" s="177"/>
      <c r="M87" s="178"/>
      <c r="N87" s="179"/>
      <c r="O87" s="179"/>
      <c r="P87" s="180">
        <f>SUM(P88:P109)</f>
        <v>0</v>
      </c>
      <c r="Q87" s="179"/>
      <c r="R87" s="180">
        <f>SUM(R88:R109)</f>
        <v>483.42623917999998</v>
      </c>
      <c r="S87" s="179"/>
      <c r="T87" s="181">
        <f>SUM(T88:T109)</f>
        <v>0</v>
      </c>
      <c r="AR87" s="182" t="s">
        <v>1895</v>
      </c>
      <c r="AT87" s="183" t="s">
        <v>1945</v>
      </c>
      <c r="AU87" s="183" t="s">
        <v>1895</v>
      </c>
      <c r="AY87" s="182" t="s">
        <v>2080</v>
      </c>
      <c r="BK87" s="184">
        <f>SUM(BK88:BK109)</f>
        <v>0</v>
      </c>
    </row>
    <row r="88" spans="2:65" s="1" customFormat="1" ht="22.5" customHeight="1">
      <c r="B88" s="35"/>
      <c r="C88" s="188" t="s">
        <v>1895</v>
      </c>
      <c r="D88" s="188" t="s">
        <v>2082</v>
      </c>
      <c r="E88" s="189" t="s">
        <v>2438</v>
      </c>
      <c r="F88" s="190" t="s">
        <v>2439</v>
      </c>
      <c r="G88" s="191" t="s">
        <v>2085</v>
      </c>
      <c r="H88" s="192">
        <v>2540</v>
      </c>
      <c r="I88" s="193"/>
      <c r="J88" s="194">
        <f>ROUND(I88*H88,2)</f>
        <v>0</v>
      </c>
      <c r="K88" s="190" t="s">
        <v>2086</v>
      </c>
      <c r="L88" s="55"/>
      <c r="M88" s="195" t="s">
        <v>1893</v>
      </c>
      <c r="N88" s="196" t="s">
        <v>1917</v>
      </c>
      <c r="O88" s="36"/>
      <c r="P88" s="197">
        <f>O88*H88</f>
        <v>0</v>
      </c>
      <c r="Q88" s="197">
        <v>0</v>
      </c>
      <c r="R88" s="197">
        <f>Q88*H88</f>
        <v>0</v>
      </c>
      <c r="S88" s="197">
        <v>0</v>
      </c>
      <c r="T88" s="198">
        <f>S88*H88</f>
        <v>0</v>
      </c>
      <c r="AR88" s="18" t="s">
        <v>2036</v>
      </c>
      <c r="AT88" s="18" t="s">
        <v>2082</v>
      </c>
      <c r="AU88" s="18" t="s">
        <v>1955</v>
      </c>
      <c r="AY88" s="18" t="s">
        <v>2080</v>
      </c>
      <c r="BE88" s="199">
        <f>IF(N88="základní",J88,0)</f>
        <v>0</v>
      </c>
      <c r="BF88" s="199">
        <f>IF(N88="snížená",J88,0)</f>
        <v>0</v>
      </c>
      <c r="BG88" s="199">
        <f>IF(N88="zákl. přenesená",J88,0)</f>
        <v>0</v>
      </c>
      <c r="BH88" s="199">
        <f>IF(N88="sníž. přenesená",J88,0)</f>
        <v>0</v>
      </c>
      <c r="BI88" s="199">
        <f>IF(N88="nulová",J88,0)</f>
        <v>0</v>
      </c>
      <c r="BJ88" s="18" t="s">
        <v>1895</v>
      </c>
      <c r="BK88" s="199">
        <f>ROUND(I88*H88,2)</f>
        <v>0</v>
      </c>
      <c r="BL88" s="18" t="s">
        <v>2036</v>
      </c>
      <c r="BM88" s="18" t="s">
        <v>1717</v>
      </c>
    </row>
    <row r="89" spans="2:65" s="12" customFormat="1">
      <c r="B89" s="200"/>
      <c r="C89" s="201"/>
      <c r="D89" s="202" t="s">
        <v>2088</v>
      </c>
      <c r="E89" s="203" t="s">
        <v>1893</v>
      </c>
      <c r="F89" s="204" t="s">
        <v>1718</v>
      </c>
      <c r="G89" s="201"/>
      <c r="H89" s="205">
        <v>2540</v>
      </c>
      <c r="I89" s="206"/>
      <c r="J89" s="201"/>
      <c r="K89" s="201"/>
      <c r="L89" s="207"/>
      <c r="M89" s="208"/>
      <c r="N89" s="209"/>
      <c r="O89" s="209"/>
      <c r="P89" s="209"/>
      <c r="Q89" s="209"/>
      <c r="R89" s="209"/>
      <c r="S89" s="209"/>
      <c r="T89" s="210"/>
      <c r="AT89" s="211" t="s">
        <v>2088</v>
      </c>
      <c r="AU89" s="211" t="s">
        <v>1955</v>
      </c>
      <c r="AV89" s="12" t="s">
        <v>1955</v>
      </c>
      <c r="AW89" s="12" t="s">
        <v>1911</v>
      </c>
      <c r="AX89" s="12" t="s">
        <v>1946</v>
      </c>
      <c r="AY89" s="211" t="s">
        <v>2080</v>
      </c>
    </row>
    <row r="90" spans="2:65" s="1" customFormat="1" ht="22.5" customHeight="1">
      <c r="B90" s="35"/>
      <c r="C90" s="188" t="s">
        <v>1955</v>
      </c>
      <c r="D90" s="188" t="s">
        <v>2082</v>
      </c>
      <c r="E90" s="189" t="s">
        <v>2442</v>
      </c>
      <c r="F90" s="190" t="s">
        <v>2443</v>
      </c>
      <c r="G90" s="191" t="s">
        <v>2085</v>
      </c>
      <c r="H90" s="192">
        <v>762</v>
      </c>
      <c r="I90" s="193"/>
      <c r="J90" s="194">
        <f>ROUND(I90*H90,2)</f>
        <v>0</v>
      </c>
      <c r="K90" s="190" t="s">
        <v>2086</v>
      </c>
      <c r="L90" s="55"/>
      <c r="M90" s="195" t="s">
        <v>1893</v>
      </c>
      <c r="N90" s="196" t="s">
        <v>1917</v>
      </c>
      <c r="O90" s="36"/>
      <c r="P90" s="197">
        <f>O90*H90</f>
        <v>0</v>
      </c>
      <c r="Q90" s="197">
        <v>0</v>
      </c>
      <c r="R90" s="197">
        <f>Q90*H90</f>
        <v>0</v>
      </c>
      <c r="S90" s="197">
        <v>0</v>
      </c>
      <c r="T90" s="198">
        <f>S90*H90</f>
        <v>0</v>
      </c>
      <c r="AR90" s="18" t="s">
        <v>2036</v>
      </c>
      <c r="AT90" s="18" t="s">
        <v>2082</v>
      </c>
      <c r="AU90" s="18" t="s">
        <v>1955</v>
      </c>
      <c r="AY90" s="18" t="s">
        <v>2080</v>
      </c>
      <c r="BE90" s="199">
        <f>IF(N90="základní",J90,0)</f>
        <v>0</v>
      </c>
      <c r="BF90" s="199">
        <f>IF(N90="snížená",J90,0)</f>
        <v>0</v>
      </c>
      <c r="BG90" s="199">
        <f>IF(N90="zákl. přenesená",J90,0)</f>
        <v>0</v>
      </c>
      <c r="BH90" s="199">
        <f>IF(N90="sníž. přenesená",J90,0)</f>
        <v>0</v>
      </c>
      <c r="BI90" s="199">
        <f>IF(N90="nulová",J90,0)</f>
        <v>0</v>
      </c>
      <c r="BJ90" s="18" t="s">
        <v>1895</v>
      </c>
      <c r="BK90" s="199">
        <f>ROUND(I90*H90,2)</f>
        <v>0</v>
      </c>
      <c r="BL90" s="18" t="s">
        <v>2036</v>
      </c>
      <c r="BM90" s="18" t="s">
        <v>1719</v>
      </c>
    </row>
    <row r="91" spans="2:65" s="12" customFormat="1">
      <c r="B91" s="200"/>
      <c r="C91" s="201"/>
      <c r="D91" s="202" t="s">
        <v>2088</v>
      </c>
      <c r="E91" s="201"/>
      <c r="F91" s="204" t="s">
        <v>1720</v>
      </c>
      <c r="G91" s="201"/>
      <c r="H91" s="205">
        <v>762</v>
      </c>
      <c r="I91" s="206"/>
      <c r="J91" s="201"/>
      <c r="K91" s="201"/>
      <c r="L91" s="207"/>
      <c r="M91" s="208"/>
      <c r="N91" s="209"/>
      <c r="O91" s="209"/>
      <c r="P91" s="209"/>
      <c r="Q91" s="209"/>
      <c r="R91" s="209"/>
      <c r="S91" s="209"/>
      <c r="T91" s="210"/>
      <c r="AT91" s="211" t="s">
        <v>2088</v>
      </c>
      <c r="AU91" s="211" t="s">
        <v>1955</v>
      </c>
      <c r="AV91" s="12" t="s">
        <v>1955</v>
      </c>
      <c r="AW91" s="12" t="s">
        <v>1877</v>
      </c>
      <c r="AX91" s="12" t="s">
        <v>1895</v>
      </c>
      <c r="AY91" s="211" t="s">
        <v>2080</v>
      </c>
    </row>
    <row r="92" spans="2:65" s="1" customFormat="1" ht="22.5" customHeight="1">
      <c r="B92" s="35"/>
      <c r="C92" s="188" t="s">
        <v>2033</v>
      </c>
      <c r="D92" s="188" t="s">
        <v>2082</v>
      </c>
      <c r="E92" s="189" t="s">
        <v>2446</v>
      </c>
      <c r="F92" s="190" t="s">
        <v>2447</v>
      </c>
      <c r="G92" s="191" t="s">
        <v>2122</v>
      </c>
      <c r="H92" s="192">
        <v>4618</v>
      </c>
      <c r="I92" s="193"/>
      <c r="J92" s="194">
        <f>ROUND(I92*H92,2)</f>
        <v>0</v>
      </c>
      <c r="K92" s="190" t="s">
        <v>2086</v>
      </c>
      <c r="L92" s="55"/>
      <c r="M92" s="195" t="s">
        <v>1893</v>
      </c>
      <c r="N92" s="196" t="s">
        <v>1917</v>
      </c>
      <c r="O92" s="36"/>
      <c r="P92" s="197">
        <f>O92*H92</f>
        <v>0</v>
      </c>
      <c r="Q92" s="197">
        <v>8.3850999999999999E-4</v>
      </c>
      <c r="R92" s="197">
        <f>Q92*H92</f>
        <v>3.8722391799999998</v>
      </c>
      <c r="S92" s="197">
        <v>0</v>
      </c>
      <c r="T92" s="198">
        <f>S92*H92</f>
        <v>0</v>
      </c>
      <c r="AR92" s="18" t="s">
        <v>2036</v>
      </c>
      <c r="AT92" s="18" t="s">
        <v>2082</v>
      </c>
      <c r="AU92" s="18" t="s">
        <v>1955</v>
      </c>
      <c r="AY92" s="18" t="s">
        <v>2080</v>
      </c>
      <c r="BE92" s="199">
        <f>IF(N92="základní",J92,0)</f>
        <v>0</v>
      </c>
      <c r="BF92" s="199">
        <f>IF(N92="snížená",J92,0)</f>
        <v>0</v>
      </c>
      <c r="BG92" s="199">
        <f>IF(N92="zákl. přenesená",J92,0)</f>
        <v>0</v>
      </c>
      <c r="BH92" s="199">
        <f>IF(N92="sníž. přenesená",J92,0)</f>
        <v>0</v>
      </c>
      <c r="BI92" s="199">
        <f>IF(N92="nulová",J92,0)</f>
        <v>0</v>
      </c>
      <c r="BJ92" s="18" t="s">
        <v>1895</v>
      </c>
      <c r="BK92" s="199">
        <f>ROUND(I92*H92,2)</f>
        <v>0</v>
      </c>
      <c r="BL92" s="18" t="s">
        <v>2036</v>
      </c>
      <c r="BM92" s="18" t="s">
        <v>2448</v>
      </c>
    </row>
    <row r="93" spans="2:65" s="12" customFormat="1">
      <c r="B93" s="200"/>
      <c r="C93" s="201"/>
      <c r="D93" s="202" t="s">
        <v>2088</v>
      </c>
      <c r="E93" s="203" t="s">
        <v>1893</v>
      </c>
      <c r="F93" s="204" t="s">
        <v>1721</v>
      </c>
      <c r="G93" s="201"/>
      <c r="H93" s="205">
        <v>4618</v>
      </c>
      <c r="I93" s="206"/>
      <c r="J93" s="201"/>
      <c r="K93" s="201"/>
      <c r="L93" s="207"/>
      <c r="M93" s="208"/>
      <c r="N93" s="209"/>
      <c r="O93" s="209"/>
      <c r="P93" s="209"/>
      <c r="Q93" s="209"/>
      <c r="R93" s="209"/>
      <c r="S93" s="209"/>
      <c r="T93" s="210"/>
      <c r="AT93" s="211" t="s">
        <v>2088</v>
      </c>
      <c r="AU93" s="211" t="s">
        <v>1955</v>
      </c>
      <c r="AV93" s="12" t="s">
        <v>1955</v>
      </c>
      <c r="AW93" s="12" t="s">
        <v>1911</v>
      </c>
      <c r="AX93" s="12" t="s">
        <v>1946</v>
      </c>
      <c r="AY93" s="211" t="s">
        <v>2080</v>
      </c>
    </row>
    <row r="94" spans="2:65" s="1" customFormat="1" ht="22.5" customHeight="1">
      <c r="B94" s="35"/>
      <c r="C94" s="188" t="s">
        <v>2036</v>
      </c>
      <c r="D94" s="188" t="s">
        <v>2082</v>
      </c>
      <c r="E94" s="189" t="s">
        <v>2450</v>
      </c>
      <c r="F94" s="190" t="s">
        <v>2451</v>
      </c>
      <c r="G94" s="191" t="s">
        <v>2122</v>
      </c>
      <c r="H94" s="192">
        <v>4618</v>
      </c>
      <c r="I94" s="193"/>
      <c r="J94" s="194">
        <f>ROUND(I94*H94,2)</f>
        <v>0</v>
      </c>
      <c r="K94" s="190" t="s">
        <v>2086</v>
      </c>
      <c r="L94" s="55"/>
      <c r="M94" s="195" t="s">
        <v>1893</v>
      </c>
      <c r="N94" s="196" t="s">
        <v>1917</v>
      </c>
      <c r="O94" s="36"/>
      <c r="P94" s="197">
        <f>O94*H94</f>
        <v>0</v>
      </c>
      <c r="Q94" s="197">
        <v>0</v>
      </c>
      <c r="R94" s="197">
        <f>Q94*H94</f>
        <v>0</v>
      </c>
      <c r="S94" s="197">
        <v>0</v>
      </c>
      <c r="T94" s="198">
        <f>S94*H94</f>
        <v>0</v>
      </c>
      <c r="AR94" s="18" t="s">
        <v>2036</v>
      </c>
      <c r="AT94" s="18" t="s">
        <v>2082</v>
      </c>
      <c r="AU94" s="18" t="s">
        <v>1955</v>
      </c>
      <c r="AY94" s="18" t="s">
        <v>2080</v>
      </c>
      <c r="BE94" s="199">
        <f>IF(N94="základní",J94,0)</f>
        <v>0</v>
      </c>
      <c r="BF94" s="199">
        <f>IF(N94="snížená",J94,0)</f>
        <v>0</v>
      </c>
      <c r="BG94" s="199">
        <f>IF(N94="zákl. přenesená",J94,0)</f>
        <v>0</v>
      </c>
      <c r="BH94" s="199">
        <f>IF(N94="sníž. přenesená",J94,0)</f>
        <v>0</v>
      </c>
      <c r="BI94" s="199">
        <f>IF(N94="nulová",J94,0)</f>
        <v>0</v>
      </c>
      <c r="BJ94" s="18" t="s">
        <v>1895</v>
      </c>
      <c r="BK94" s="199">
        <f>ROUND(I94*H94,2)</f>
        <v>0</v>
      </c>
      <c r="BL94" s="18" t="s">
        <v>2036</v>
      </c>
      <c r="BM94" s="18" t="s">
        <v>2452</v>
      </c>
    </row>
    <row r="95" spans="2:65" s="12" customFormat="1">
      <c r="B95" s="200"/>
      <c r="C95" s="201"/>
      <c r="D95" s="202" t="s">
        <v>2088</v>
      </c>
      <c r="E95" s="203" t="s">
        <v>1893</v>
      </c>
      <c r="F95" s="204" t="s">
        <v>1722</v>
      </c>
      <c r="G95" s="201"/>
      <c r="H95" s="205">
        <v>4618</v>
      </c>
      <c r="I95" s="206"/>
      <c r="J95" s="201"/>
      <c r="K95" s="201"/>
      <c r="L95" s="207"/>
      <c r="M95" s="208"/>
      <c r="N95" s="209"/>
      <c r="O95" s="209"/>
      <c r="P95" s="209"/>
      <c r="Q95" s="209"/>
      <c r="R95" s="209"/>
      <c r="S95" s="209"/>
      <c r="T95" s="210"/>
      <c r="AT95" s="211" t="s">
        <v>2088</v>
      </c>
      <c r="AU95" s="211" t="s">
        <v>1955</v>
      </c>
      <c r="AV95" s="12" t="s">
        <v>1955</v>
      </c>
      <c r="AW95" s="12" t="s">
        <v>1911</v>
      </c>
      <c r="AX95" s="12" t="s">
        <v>1946</v>
      </c>
      <c r="AY95" s="211" t="s">
        <v>2080</v>
      </c>
    </row>
    <row r="96" spans="2:65" s="1" customFormat="1" ht="22.5" customHeight="1">
      <c r="B96" s="35"/>
      <c r="C96" s="188" t="s">
        <v>2039</v>
      </c>
      <c r="D96" s="188" t="s">
        <v>2082</v>
      </c>
      <c r="E96" s="189" t="s">
        <v>2418</v>
      </c>
      <c r="F96" s="190" t="s">
        <v>2419</v>
      </c>
      <c r="G96" s="191" t="s">
        <v>2085</v>
      </c>
      <c r="H96" s="192">
        <v>2540</v>
      </c>
      <c r="I96" s="193"/>
      <c r="J96" s="194">
        <f>ROUND(I96*H96,2)</f>
        <v>0</v>
      </c>
      <c r="K96" s="190" t="s">
        <v>2086</v>
      </c>
      <c r="L96" s="55"/>
      <c r="M96" s="195" t="s">
        <v>1893</v>
      </c>
      <c r="N96" s="196" t="s">
        <v>1917</v>
      </c>
      <c r="O96" s="36"/>
      <c r="P96" s="197">
        <f>O96*H96</f>
        <v>0</v>
      </c>
      <c r="Q96" s="197">
        <v>0</v>
      </c>
      <c r="R96" s="197">
        <f>Q96*H96</f>
        <v>0</v>
      </c>
      <c r="S96" s="197">
        <v>0</v>
      </c>
      <c r="T96" s="198">
        <f>S96*H96</f>
        <v>0</v>
      </c>
      <c r="AR96" s="18" t="s">
        <v>2036</v>
      </c>
      <c r="AT96" s="18" t="s">
        <v>2082</v>
      </c>
      <c r="AU96" s="18" t="s">
        <v>1955</v>
      </c>
      <c r="AY96" s="18" t="s">
        <v>2080</v>
      </c>
      <c r="BE96" s="199">
        <f>IF(N96="základní",J96,0)</f>
        <v>0</v>
      </c>
      <c r="BF96" s="199">
        <f>IF(N96="snížená",J96,0)</f>
        <v>0</v>
      </c>
      <c r="BG96" s="199">
        <f>IF(N96="zákl. přenesená",J96,0)</f>
        <v>0</v>
      </c>
      <c r="BH96" s="199">
        <f>IF(N96="sníž. přenesená",J96,0)</f>
        <v>0</v>
      </c>
      <c r="BI96" s="199">
        <f>IF(N96="nulová",J96,0)</f>
        <v>0</v>
      </c>
      <c r="BJ96" s="18" t="s">
        <v>1895</v>
      </c>
      <c r="BK96" s="199">
        <f>ROUND(I96*H96,2)</f>
        <v>0</v>
      </c>
      <c r="BL96" s="18" t="s">
        <v>2036</v>
      </c>
      <c r="BM96" s="18" t="s">
        <v>2454</v>
      </c>
    </row>
    <row r="97" spans="2:65" s="12" customFormat="1">
      <c r="B97" s="200"/>
      <c r="C97" s="201"/>
      <c r="D97" s="202" t="s">
        <v>2088</v>
      </c>
      <c r="E97" s="203" t="s">
        <v>1893</v>
      </c>
      <c r="F97" s="204" t="s">
        <v>1723</v>
      </c>
      <c r="G97" s="201"/>
      <c r="H97" s="205">
        <v>2540</v>
      </c>
      <c r="I97" s="206"/>
      <c r="J97" s="201"/>
      <c r="K97" s="201"/>
      <c r="L97" s="207"/>
      <c r="M97" s="208"/>
      <c r="N97" s="209"/>
      <c r="O97" s="209"/>
      <c r="P97" s="209"/>
      <c r="Q97" s="209"/>
      <c r="R97" s="209"/>
      <c r="S97" s="209"/>
      <c r="T97" s="210"/>
      <c r="AT97" s="211" t="s">
        <v>2088</v>
      </c>
      <c r="AU97" s="211" t="s">
        <v>1955</v>
      </c>
      <c r="AV97" s="12" t="s">
        <v>1955</v>
      </c>
      <c r="AW97" s="12" t="s">
        <v>1911</v>
      </c>
      <c r="AX97" s="12" t="s">
        <v>1946</v>
      </c>
      <c r="AY97" s="211" t="s">
        <v>2080</v>
      </c>
    </row>
    <row r="98" spans="2:65" s="1" customFormat="1" ht="22.5" customHeight="1">
      <c r="B98" s="35"/>
      <c r="C98" s="188" t="s">
        <v>2107</v>
      </c>
      <c r="D98" s="188" t="s">
        <v>2082</v>
      </c>
      <c r="E98" s="189" t="s">
        <v>2099</v>
      </c>
      <c r="F98" s="190" t="s">
        <v>2100</v>
      </c>
      <c r="G98" s="191" t="s">
        <v>2085</v>
      </c>
      <c r="H98" s="192">
        <v>445</v>
      </c>
      <c r="I98" s="193"/>
      <c r="J98" s="194">
        <f>ROUND(I98*H98,2)</f>
        <v>0</v>
      </c>
      <c r="K98" s="190" t="s">
        <v>2086</v>
      </c>
      <c r="L98" s="55"/>
      <c r="M98" s="195" t="s">
        <v>1893</v>
      </c>
      <c r="N98" s="196" t="s">
        <v>1917</v>
      </c>
      <c r="O98" s="36"/>
      <c r="P98" s="197">
        <f>O98*H98</f>
        <v>0</v>
      </c>
      <c r="Q98" s="197">
        <v>0</v>
      </c>
      <c r="R98" s="197">
        <f>Q98*H98</f>
        <v>0</v>
      </c>
      <c r="S98" s="197">
        <v>0</v>
      </c>
      <c r="T98" s="198">
        <f>S98*H98</f>
        <v>0</v>
      </c>
      <c r="AR98" s="18" t="s">
        <v>2036</v>
      </c>
      <c r="AT98" s="18" t="s">
        <v>2082</v>
      </c>
      <c r="AU98" s="18" t="s">
        <v>1955</v>
      </c>
      <c r="AY98" s="18" t="s">
        <v>2080</v>
      </c>
      <c r="BE98" s="199">
        <f>IF(N98="základní",J98,0)</f>
        <v>0</v>
      </c>
      <c r="BF98" s="199">
        <f>IF(N98="snížená",J98,0)</f>
        <v>0</v>
      </c>
      <c r="BG98" s="199">
        <f>IF(N98="zákl. přenesená",J98,0)</f>
        <v>0</v>
      </c>
      <c r="BH98" s="199">
        <f>IF(N98="sníž. přenesená",J98,0)</f>
        <v>0</v>
      </c>
      <c r="BI98" s="199">
        <f>IF(N98="nulová",J98,0)</f>
        <v>0</v>
      </c>
      <c r="BJ98" s="18" t="s">
        <v>1895</v>
      </c>
      <c r="BK98" s="199">
        <f>ROUND(I98*H98,2)</f>
        <v>0</v>
      </c>
      <c r="BL98" s="18" t="s">
        <v>2036</v>
      </c>
      <c r="BM98" s="18" t="s">
        <v>2456</v>
      </c>
    </row>
    <row r="99" spans="2:65" s="1" customFormat="1" ht="22.5" customHeight="1">
      <c r="B99" s="35"/>
      <c r="C99" s="188" t="s">
        <v>2112</v>
      </c>
      <c r="D99" s="188" t="s">
        <v>2082</v>
      </c>
      <c r="E99" s="189" t="s">
        <v>2108</v>
      </c>
      <c r="F99" s="190" t="s">
        <v>2109</v>
      </c>
      <c r="G99" s="191" t="s">
        <v>2085</v>
      </c>
      <c r="H99" s="192">
        <v>445</v>
      </c>
      <c r="I99" s="193"/>
      <c r="J99" s="194">
        <f>ROUND(I99*H99,2)</f>
        <v>0</v>
      </c>
      <c r="K99" s="190" t="s">
        <v>2086</v>
      </c>
      <c r="L99" s="55"/>
      <c r="M99" s="195" t="s">
        <v>1893</v>
      </c>
      <c r="N99" s="196" t="s">
        <v>1917</v>
      </c>
      <c r="O99" s="36"/>
      <c r="P99" s="197">
        <f>O99*H99</f>
        <v>0</v>
      </c>
      <c r="Q99" s="197">
        <v>0</v>
      </c>
      <c r="R99" s="197">
        <f>Q99*H99</f>
        <v>0</v>
      </c>
      <c r="S99" s="197">
        <v>0</v>
      </c>
      <c r="T99" s="198">
        <f>S99*H99</f>
        <v>0</v>
      </c>
      <c r="AR99" s="18" t="s">
        <v>2036</v>
      </c>
      <c r="AT99" s="18" t="s">
        <v>2082</v>
      </c>
      <c r="AU99" s="18" t="s">
        <v>1955</v>
      </c>
      <c r="AY99" s="18" t="s">
        <v>2080</v>
      </c>
      <c r="BE99" s="199">
        <f>IF(N99="základní",J99,0)</f>
        <v>0</v>
      </c>
      <c r="BF99" s="199">
        <f>IF(N99="snížená",J99,0)</f>
        <v>0</v>
      </c>
      <c r="BG99" s="199">
        <f>IF(N99="zákl. přenesená",J99,0)</f>
        <v>0</v>
      </c>
      <c r="BH99" s="199">
        <f>IF(N99="sníž. přenesená",J99,0)</f>
        <v>0</v>
      </c>
      <c r="BI99" s="199">
        <f>IF(N99="nulová",J99,0)</f>
        <v>0</v>
      </c>
      <c r="BJ99" s="18" t="s">
        <v>1895</v>
      </c>
      <c r="BK99" s="199">
        <f>ROUND(I99*H99,2)</f>
        <v>0</v>
      </c>
      <c r="BL99" s="18" t="s">
        <v>2036</v>
      </c>
      <c r="BM99" s="18" t="s">
        <v>2458</v>
      </c>
    </row>
    <row r="100" spans="2:65" s="1" customFormat="1" ht="22.5" customHeight="1">
      <c r="B100" s="35"/>
      <c r="C100" s="188" t="s">
        <v>2119</v>
      </c>
      <c r="D100" s="188" t="s">
        <v>2082</v>
      </c>
      <c r="E100" s="189" t="s">
        <v>2113</v>
      </c>
      <c r="F100" s="190" t="s">
        <v>2114</v>
      </c>
      <c r="G100" s="191" t="s">
        <v>2115</v>
      </c>
      <c r="H100" s="192">
        <v>756.5</v>
      </c>
      <c r="I100" s="193"/>
      <c r="J100" s="194">
        <f>ROUND(I100*H100,2)</f>
        <v>0</v>
      </c>
      <c r="K100" s="190" t="s">
        <v>2086</v>
      </c>
      <c r="L100" s="55"/>
      <c r="M100" s="195" t="s">
        <v>1893</v>
      </c>
      <c r="N100" s="196" t="s">
        <v>1917</v>
      </c>
      <c r="O100" s="36"/>
      <c r="P100" s="197">
        <f>O100*H100</f>
        <v>0</v>
      </c>
      <c r="Q100" s="197">
        <v>0</v>
      </c>
      <c r="R100" s="197">
        <f>Q100*H100</f>
        <v>0</v>
      </c>
      <c r="S100" s="197">
        <v>0</v>
      </c>
      <c r="T100" s="198">
        <f>S100*H100</f>
        <v>0</v>
      </c>
      <c r="AR100" s="18" t="s">
        <v>2036</v>
      </c>
      <c r="AT100" s="18" t="s">
        <v>2082</v>
      </c>
      <c r="AU100" s="18" t="s">
        <v>1955</v>
      </c>
      <c r="AY100" s="18" t="s">
        <v>2080</v>
      </c>
      <c r="BE100" s="199">
        <f>IF(N100="základní",J100,0)</f>
        <v>0</v>
      </c>
      <c r="BF100" s="199">
        <f>IF(N100="snížená",J100,0)</f>
        <v>0</v>
      </c>
      <c r="BG100" s="199">
        <f>IF(N100="zákl. přenesená",J100,0)</f>
        <v>0</v>
      </c>
      <c r="BH100" s="199">
        <f>IF(N100="sníž. přenesená",J100,0)</f>
        <v>0</v>
      </c>
      <c r="BI100" s="199">
        <f>IF(N100="nulová",J100,0)</f>
        <v>0</v>
      </c>
      <c r="BJ100" s="18" t="s">
        <v>1895</v>
      </c>
      <c r="BK100" s="199">
        <f>ROUND(I100*H100,2)</f>
        <v>0</v>
      </c>
      <c r="BL100" s="18" t="s">
        <v>2036</v>
      </c>
      <c r="BM100" s="18" t="s">
        <v>2459</v>
      </c>
    </row>
    <row r="101" spans="2:65" s="12" customFormat="1">
      <c r="B101" s="200"/>
      <c r="C101" s="201"/>
      <c r="D101" s="202" t="s">
        <v>2088</v>
      </c>
      <c r="E101" s="201"/>
      <c r="F101" s="204" t="s">
        <v>1724</v>
      </c>
      <c r="G101" s="201"/>
      <c r="H101" s="205">
        <v>756.5</v>
      </c>
      <c r="I101" s="206"/>
      <c r="J101" s="201"/>
      <c r="K101" s="201"/>
      <c r="L101" s="207"/>
      <c r="M101" s="208"/>
      <c r="N101" s="209"/>
      <c r="O101" s="209"/>
      <c r="P101" s="209"/>
      <c r="Q101" s="209"/>
      <c r="R101" s="209"/>
      <c r="S101" s="209"/>
      <c r="T101" s="210"/>
      <c r="AT101" s="211" t="s">
        <v>2088</v>
      </c>
      <c r="AU101" s="211" t="s">
        <v>1955</v>
      </c>
      <c r="AV101" s="12" t="s">
        <v>1955</v>
      </c>
      <c r="AW101" s="12" t="s">
        <v>1877</v>
      </c>
      <c r="AX101" s="12" t="s">
        <v>1895</v>
      </c>
      <c r="AY101" s="211" t="s">
        <v>2080</v>
      </c>
    </row>
    <row r="102" spans="2:65" s="1" customFormat="1" ht="22.5" customHeight="1">
      <c r="B102" s="35"/>
      <c r="C102" s="188" t="s">
        <v>2125</v>
      </c>
      <c r="D102" s="188" t="s">
        <v>2082</v>
      </c>
      <c r="E102" s="189" t="s">
        <v>2421</v>
      </c>
      <c r="F102" s="190" t="s">
        <v>2422</v>
      </c>
      <c r="G102" s="191" t="s">
        <v>2085</v>
      </c>
      <c r="H102" s="192">
        <v>2107.4</v>
      </c>
      <c r="I102" s="193"/>
      <c r="J102" s="194">
        <f>ROUND(I102*H102,2)</f>
        <v>0</v>
      </c>
      <c r="K102" s="190" t="s">
        <v>2086</v>
      </c>
      <c r="L102" s="55"/>
      <c r="M102" s="195" t="s">
        <v>1893</v>
      </c>
      <c r="N102" s="196" t="s">
        <v>1917</v>
      </c>
      <c r="O102" s="36"/>
      <c r="P102" s="197">
        <f>O102*H102</f>
        <v>0</v>
      </c>
      <c r="Q102" s="197">
        <v>0</v>
      </c>
      <c r="R102" s="197">
        <f>Q102*H102</f>
        <v>0</v>
      </c>
      <c r="S102" s="197">
        <v>0</v>
      </c>
      <c r="T102" s="198">
        <f>S102*H102</f>
        <v>0</v>
      </c>
      <c r="AR102" s="18" t="s">
        <v>2036</v>
      </c>
      <c r="AT102" s="18" t="s">
        <v>2082</v>
      </c>
      <c r="AU102" s="18" t="s">
        <v>1955</v>
      </c>
      <c r="AY102" s="18" t="s">
        <v>2080</v>
      </c>
      <c r="BE102" s="199">
        <f>IF(N102="základní",J102,0)</f>
        <v>0</v>
      </c>
      <c r="BF102" s="199">
        <f>IF(N102="snížená",J102,0)</f>
        <v>0</v>
      </c>
      <c r="BG102" s="199">
        <f>IF(N102="zákl. přenesená",J102,0)</f>
        <v>0</v>
      </c>
      <c r="BH102" s="199">
        <f>IF(N102="sníž. přenesená",J102,0)</f>
        <v>0</v>
      </c>
      <c r="BI102" s="199">
        <f>IF(N102="nulová",J102,0)</f>
        <v>0</v>
      </c>
      <c r="BJ102" s="18" t="s">
        <v>1895</v>
      </c>
      <c r="BK102" s="199">
        <f>ROUND(I102*H102,2)</f>
        <v>0</v>
      </c>
      <c r="BL102" s="18" t="s">
        <v>2036</v>
      </c>
      <c r="BM102" s="18" t="s">
        <v>2461</v>
      </c>
    </row>
    <row r="103" spans="2:65" s="12" customFormat="1">
      <c r="B103" s="200"/>
      <c r="C103" s="201"/>
      <c r="D103" s="202" t="s">
        <v>2088</v>
      </c>
      <c r="E103" s="203" t="s">
        <v>1893</v>
      </c>
      <c r="F103" s="204" t="s">
        <v>1725</v>
      </c>
      <c r="G103" s="201"/>
      <c r="H103" s="205">
        <v>2107.4</v>
      </c>
      <c r="I103" s="206"/>
      <c r="J103" s="201"/>
      <c r="K103" s="201"/>
      <c r="L103" s="207"/>
      <c r="M103" s="208"/>
      <c r="N103" s="209"/>
      <c r="O103" s="209"/>
      <c r="P103" s="209"/>
      <c r="Q103" s="209"/>
      <c r="R103" s="209"/>
      <c r="S103" s="209"/>
      <c r="T103" s="210"/>
      <c r="AT103" s="211" t="s">
        <v>2088</v>
      </c>
      <c r="AU103" s="211" t="s">
        <v>1955</v>
      </c>
      <c r="AV103" s="12" t="s">
        <v>1955</v>
      </c>
      <c r="AW103" s="12" t="s">
        <v>1911</v>
      </c>
      <c r="AX103" s="12" t="s">
        <v>1946</v>
      </c>
      <c r="AY103" s="211" t="s">
        <v>2080</v>
      </c>
    </row>
    <row r="104" spans="2:65" s="1" customFormat="1" ht="22.5" customHeight="1">
      <c r="B104" s="35"/>
      <c r="C104" s="188" t="s">
        <v>1900</v>
      </c>
      <c r="D104" s="188" t="s">
        <v>2082</v>
      </c>
      <c r="E104" s="189" t="s">
        <v>2463</v>
      </c>
      <c r="F104" s="190" t="s">
        <v>2464</v>
      </c>
      <c r="G104" s="191" t="s">
        <v>2085</v>
      </c>
      <c r="H104" s="192">
        <v>287.15800000000002</v>
      </c>
      <c r="I104" s="193"/>
      <c r="J104" s="194">
        <f>ROUND(I104*H104,2)</f>
        <v>0</v>
      </c>
      <c r="K104" s="190" t="s">
        <v>2086</v>
      </c>
      <c r="L104" s="55"/>
      <c r="M104" s="195" t="s">
        <v>1893</v>
      </c>
      <c r="N104" s="196" t="s">
        <v>1917</v>
      </c>
      <c r="O104" s="36"/>
      <c r="P104" s="197">
        <f>O104*H104</f>
        <v>0</v>
      </c>
      <c r="Q104" s="197">
        <v>0</v>
      </c>
      <c r="R104" s="197">
        <f>Q104*H104</f>
        <v>0</v>
      </c>
      <c r="S104" s="197">
        <v>0</v>
      </c>
      <c r="T104" s="198">
        <f>S104*H104</f>
        <v>0</v>
      </c>
      <c r="AR104" s="18" t="s">
        <v>2036</v>
      </c>
      <c r="AT104" s="18" t="s">
        <v>2082</v>
      </c>
      <c r="AU104" s="18" t="s">
        <v>1955</v>
      </c>
      <c r="AY104" s="18" t="s">
        <v>2080</v>
      </c>
      <c r="BE104" s="199">
        <f>IF(N104="základní",J104,0)</f>
        <v>0</v>
      </c>
      <c r="BF104" s="199">
        <f>IF(N104="snížená",J104,0)</f>
        <v>0</v>
      </c>
      <c r="BG104" s="199">
        <f>IF(N104="zákl. přenesená",J104,0)</f>
        <v>0</v>
      </c>
      <c r="BH104" s="199">
        <f>IF(N104="sníž. přenesená",J104,0)</f>
        <v>0</v>
      </c>
      <c r="BI104" s="199">
        <f>IF(N104="nulová",J104,0)</f>
        <v>0</v>
      </c>
      <c r="BJ104" s="18" t="s">
        <v>1895</v>
      </c>
      <c r="BK104" s="199">
        <f>ROUND(I104*H104,2)</f>
        <v>0</v>
      </c>
      <c r="BL104" s="18" t="s">
        <v>2036</v>
      </c>
      <c r="BM104" s="18" t="s">
        <v>2465</v>
      </c>
    </row>
    <row r="105" spans="2:65" s="12" customFormat="1">
      <c r="B105" s="200"/>
      <c r="C105" s="201"/>
      <c r="D105" s="202" t="s">
        <v>2088</v>
      </c>
      <c r="E105" s="203" t="s">
        <v>1893</v>
      </c>
      <c r="F105" s="204" t="s">
        <v>1726</v>
      </c>
      <c r="G105" s="201"/>
      <c r="H105" s="205">
        <v>287.15800000000002</v>
      </c>
      <c r="I105" s="206"/>
      <c r="J105" s="201"/>
      <c r="K105" s="201"/>
      <c r="L105" s="207"/>
      <c r="M105" s="208"/>
      <c r="N105" s="209"/>
      <c r="O105" s="209"/>
      <c r="P105" s="209"/>
      <c r="Q105" s="209"/>
      <c r="R105" s="209"/>
      <c r="S105" s="209"/>
      <c r="T105" s="210"/>
      <c r="AT105" s="211" t="s">
        <v>2088</v>
      </c>
      <c r="AU105" s="211" t="s">
        <v>1955</v>
      </c>
      <c r="AV105" s="12" t="s">
        <v>1955</v>
      </c>
      <c r="AW105" s="12" t="s">
        <v>1911</v>
      </c>
      <c r="AX105" s="12" t="s">
        <v>1946</v>
      </c>
      <c r="AY105" s="211" t="s">
        <v>2080</v>
      </c>
    </row>
    <row r="106" spans="2:65" s="1" customFormat="1" ht="22.5" customHeight="1">
      <c r="B106" s="35"/>
      <c r="C106" s="216" t="s">
        <v>2136</v>
      </c>
      <c r="D106" s="216" t="s">
        <v>2126</v>
      </c>
      <c r="E106" s="217" t="s">
        <v>2467</v>
      </c>
      <c r="F106" s="218" t="s">
        <v>2468</v>
      </c>
      <c r="G106" s="219" t="s">
        <v>2115</v>
      </c>
      <c r="H106" s="220">
        <v>479.55399999999997</v>
      </c>
      <c r="I106" s="221"/>
      <c r="J106" s="222">
        <f>ROUND(I106*H106,2)</f>
        <v>0</v>
      </c>
      <c r="K106" s="218" t="s">
        <v>2086</v>
      </c>
      <c r="L106" s="223"/>
      <c r="M106" s="224" t="s">
        <v>1893</v>
      </c>
      <c r="N106" s="225" t="s">
        <v>1917</v>
      </c>
      <c r="O106" s="36"/>
      <c r="P106" s="197">
        <f>O106*H106</f>
        <v>0</v>
      </c>
      <c r="Q106" s="197">
        <v>1</v>
      </c>
      <c r="R106" s="197">
        <f>Q106*H106</f>
        <v>479.55399999999997</v>
      </c>
      <c r="S106" s="197">
        <v>0</v>
      </c>
      <c r="T106" s="198">
        <f>S106*H106</f>
        <v>0</v>
      </c>
      <c r="AR106" s="18" t="s">
        <v>2119</v>
      </c>
      <c r="AT106" s="18" t="s">
        <v>2126</v>
      </c>
      <c r="AU106" s="18" t="s">
        <v>1955</v>
      </c>
      <c r="AY106" s="18" t="s">
        <v>2080</v>
      </c>
      <c r="BE106" s="199">
        <f>IF(N106="základní",J106,0)</f>
        <v>0</v>
      </c>
      <c r="BF106" s="199">
        <f>IF(N106="snížená",J106,0)</f>
        <v>0</v>
      </c>
      <c r="BG106" s="199">
        <f>IF(N106="zákl. přenesená",J106,0)</f>
        <v>0</v>
      </c>
      <c r="BH106" s="199">
        <f>IF(N106="sníž. přenesená",J106,0)</f>
        <v>0</v>
      </c>
      <c r="BI106" s="199">
        <f>IF(N106="nulová",J106,0)</f>
        <v>0</v>
      </c>
      <c r="BJ106" s="18" t="s">
        <v>1895</v>
      </c>
      <c r="BK106" s="199">
        <f>ROUND(I106*H106,2)</f>
        <v>0</v>
      </c>
      <c r="BL106" s="18" t="s">
        <v>2036</v>
      </c>
      <c r="BM106" s="18" t="s">
        <v>2469</v>
      </c>
    </row>
    <row r="107" spans="2:65" s="12" customFormat="1">
      <c r="B107" s="200"/>
      <c r="C107" s="201"/>
      <c r="D107" s="202" t="s">
        <v>2088</v>
      </c>
      <c r="E107" s="201"/>
      <c r="F107" s="204" t="s">
        <v>1727</v>
      </c>
      <c r="G107" s="201"/>
      <c r="H107" s="205">
        <v>479.55399999999997</v>
      </c>
      <c r="I107" s="206"/>
      <c r="J107" s="201"/>
      <c r="K107" s="201"/>
      <c r="L107" s="207"/>
      <c r="M107" s="208"/>
      <c r="N107" s="209"/>
      <c r="O107" s="209"/>
      <c r="P107" s="209"/>
      <c r="Q107" s="209"/>
      <c r="R107" s="209"/>
      <c r="S107" s="209"/>
      <c r="T107" s="210"/>
      <c r="AT107" s="211" t="s">
        <v>2088</v>
      </c>
      <c r="AU107" s="211" t="s">
        <v>1955</v>
      </c>
      <c r="AV107" s="12" t="s">
        <v>1955</v>
      </c>
      <c r="AW107" s="12" t="s">
        <v>1877</v>
      </c>
      <c r="AX107" s="12" t="s">
        <v>1895</v>
      </c>
      <c r="AY107" s="211" t="s">
        <v>2080</v>
      </c>
    </row>
    <row r="108" spans="2:65" s="1" customFormat="1" ht="22.5" customHeight="1">
      <c r="B108" s="35"/>
      <c r="C108" s="188" t="s">
        <v>2141</v>
      </c>
      <c r="D108" s="188" t="s">
        <v>2082</v>
      </c>
      <c r="E108" s="189" t="s">
        <v>2132</v>
      </c>
      <c r="F108" s="190" t="s">
        <v>2133</v>
      </c>
      <c r="G108" s="191" t="s">
        <v>2122</v>
      </c>
      <c r="H108" s="192">
        <v>76</v>
      </c>
      <c r="I108" s="193"/>
      <c r="J108" s="194">
        <f>ROUND(I108*H108,2)</f>
        <v>0</v>
      </c>
      <c r="K108" s="190" t="s">
        <v>2086</v>
      </c>
      <c r="L108" s="55"/>
      <c r="M108" s="195" t="s">
        <v>1893</v>
      </c>
      <c r="N108" s="196" t="s">
        <v>1917</v>
      </c>
      <c r="O108" s="36"/>
      <c r="P108" s="197">
        <f>O108*H108</f>
        <v>0</v>
      </c>
      <c r="Q108" s="197">
        <v>0</v>
      </c>
      <c r="R108" s="197">
        <f>Q108*H108</f>
        <v>0</v>
      </c>
      <c r="S108" s="197">
        <v>0</v>
      </c>
      <c r="T108" s="198">
        <f>S108*H108</f>
        <v>0</v>
      </c>
      <c r="AR108" s="18" t="s">
        <v>2036</v>
      </c>
      <c r="AT108" s="18" t="s">
        <v>2082</v>
      </c>
      <c r="AU108" s="18" t="s">
        <v>1955</v>
      </c>
      <c r="AY108" s="18" t="s">
        <v>2080</v>
      </c>
      <c r="BE108" s="199">
        <f>IF(N108="základní",J108,0)</f>
        <v>0</v>
      </c>
      <c r="BF108" s="199">
        <f>IF(N108="snížená",J108,0)</f>
        <v>0</v>
      </c>
      <c r="BG108" s="199">
        <f>IF(N108="zákl. přenesená",J108,0)</f>
        <v>0</v>
      </c>
      <c r="BH108" s="199">
        <f>IF(N108="sníž. přenesená",J108,0)</f>
        <v>0</v>
      </c>
      <c r="BI108" s="199">
        <f>IF(N108="nulová",J108,0)</f>
        <v>0</v>
      </c>
      <c r="BJ108" s="18" t="s">
        <v>1895</v>
      </c>
      <c r="BK108" s="199">
        <f>ROUND(I108*H108,2)</f>
        <v>0</v>
      </c>
      <c r="BL108" s="18" t="s">
        <v>2036</v>
      </c>
      <c r="BM108" s="18" t="s">
        <v>1728</v>
      </c>
    </row>
    <row r="109" spans="2:65" s="12" customFormat="1">
      <c r="B109" s="200"/>
      <c r="C109" s="201"/>
      <c r="D109" s="212" t="s">
        <v>2088</v>
      </c>
      <c r="E109" s="213" t="s">
        <v>1893</v>
      </c>
      <c r="F109" s="214" t="s">
        <v>1729</v>
      </c>
      <c r="G109" s="201"/>
      <c r="H109" s="215">
        <v>76</v>
      </c>
      <c r="I109" s="206"/>
      <c r="J109" s="201"/>
      <c r="K109" s="201"/>
      <c r="L109" s="207"/>
      <c r="M109" s="208"/>
      <c r="N109" s="209"/>
      <c r="O109" s="209"/>
      <c r="P109" s="209"/>
      <c r="Q109" s="209"/>
      <c r="R109" s="209"/>
      <c r="S109" s="209"/>
      <c r="T109" s="210"/>
      <c r="AT109" s="211" t="s">
        <v>2088</v>
      </c>
      <c r="AU109" s="211" t="s">
        <v>1955</v>
      </c>
      <c r="AV109" s="12" t="s">
        <v>1955</v>
      </c>
      <c r="AW109" s="12" t="s">
        <v>1911</v>
      </c>
      <c r="AX109" s="12" t="s">
        <v>1895</v>
      </c>
      <c r="AY109" s="211" t="s">
        <v>2080</v>
      </c>
    </row>
    <row r="110" spans="2:65" s="11" customFormat="1" ht="29.85" customHeight="1">
      <c r="B110" s="171"/>
      <c r="C110" s="172"/>
      <c r="D110" s="185" t="s">
        <v>1945</v>
      </c>
      <c r="E110" s="186" t="s">
        <v>2036</v>
      </c>
      <c r="F110" s="186" t="s">
        <v>2471</v>
      </c>
      <c r="G110" s="172"/>
      <c r="H110" s="172"/>
      <c r="I110" s="175"/>
      <c r="J110" s="187">
        <f>BK110</f>
        <v>0</v>
      </c>
      <c r="K110" s="172"/>
      <c r="L110" s="177"/>
      <c r="M110" s="178"/>
      <c r="N110" s="179"/>
      <c r="O110" s="179"/>
      <c r="P110" s="180">
        <f>SUM(P111:P113)</f>
        <v>0</v>
      </c>
      <c r="Q110" s="179"/>
      <c r="R110" s="180">
        <f>SUM(R111:R113)</f>
        <v>233.72597999999999</v>
      </c>
      <c r="S110" s="179"/>
      <c r="T110" s="181">
        <f>SUM(T111:T113)</f>
        <v>0</v>
      </c>
      <c r="AR110" s="182" t="s">
        <v>1895</v>
      </c>
      <c r="AT110" s="183" t="s">
        <v>1945</v>
      </c>
      <c r="AU110" s="183" t="s">
        <v>1895</v>
      </c>
      <c r="AY110" s="182" t="s">
        <v>2080</v>
      </c>
      <c r="BK110" s="184">
        <f>SUM(BK111:BK113)</f>
        <v>0</v>
      </c>
    </row>
    <row r="111" spans="2:65" s="1" customFormat="1" ht="22.5" customHeight="1">
      <c r="B111" s="35"/>
      <c r="C111" s="188" t="s">
        <v>2146</v>
      </c>
      <c r="D111" s="188" t="s">
        <v>2082</v>
      </c>
      <c r="E111" s="189" t="s">
        <v>2472</v>
      </c>
      <c r="F111" s="190" t="s">
        <v>2473</v>
      </c>
      <c r="G111" s="191" t="s">
        <v>2085</v>
      </c>
      <c r="H111" s="192">
        <v>123.6</v>
      </c>
      <c r="I111" s="193"/>
      <c r="J111" s="194">
        <f>ROUND(I111*H111,2)</f>
        <v>0</v>
      </c>
      <c r="K111" s="190" t="s">
        <v>2086</v>
      </c>
      <c r="L111" s="55"/>
      <c r="M111" s="195" t="s">
        <v>1893</v>
      </c>
      <c r="N111" s="196" t="s">
        <v>1917</v>
      </c>
      <c r="O111" s="36"/>
      <c r="P111" s="197">
        <f>O111*H111</f>
        <v>0</v>
      </c>
      <c r="Q111" s="197">
        <v>1.8907700000000001</v>
      </c>
      <c r="R111" s="197">
        <f>Q111*H111</f>
        <v>233.699172</v>
      </c>
      <c r="S111" s="197">
        <v>0</v>
      </c>
      <c r="T111" s="198">
        <f>S111*H111</f>
        <v>0</v>
      </c>
      <c r="AR111" s="18" t="s">
        <v>2036</v>
      </c>
      <c r="AT111" s="18" t="s">
        <v>2082</v>
      </c>
      <c r="AU111" s="18" t="s">
        <v>1955</v>
      </c>
      <c r="AY111" s="18" t="s">
        <v>2080</v>
      </c>
      <c r="BE111" s="199">
        <f>IF(N111="základní",J111,0)</f>
        <v>0</v>
      </c>
      <c r="BF111" s="199">
        <f>IF(N111="snížená",J111,0)</f>
        <v>0</v>
      </c>
      <c r="BG111" s="199">
        <f>IF(N111="zákl. přenesená",J111,0)</f>
        <v>0</v>
      </c>
      <c r="BH111" s="199">
        <f>IF(N111="sníž. přenesená",J111,0)</f>
        <v>0</v>
      </c>
      <c r="BI111" s="199">
        <f>IF(N111="nulová",J111,0)</f>
        <v>0</v>
      </c>
      <c r="BJ111" s="18" t="s">
        <v>1895</v>
      </c>
      <c r="BK111" s="199">
        <f>ROUND(I111*H111,2)</f>
        <v>0</v>
      </c>
      <c r="BL111" s="18" t="s">
        <v>2036</v>
      </c>
      <c r="BM111" s="18" t="s">
        <v>2474</v>
      </c>
    </row>
    <row r="112" spans="2:65" s="12" customFormat="1">
      <c r="B112" s="200"/>
      <c r="C112" s="201"/>
      <c r="D112" s="202" t="s">
        <v>2088</v>
      </c>
      <c r="E112" s="203" t="s">
        <v>1893</v>
      </c>
      <c r="F112" s="204" t="s">
        <v>1730</v>
      </c>
      <c r="G112" s="201"/>
      <c r="H112" s="205">
        <v>123.6</v>
      </c>
      <c r="I112" s="206"/>
      <c r="J112" s="201"/>
      <c r="K112" s="201"/>
      <c r="L112" s="207"/>
      <c r="M112" s="208"/>
      <c r="N112" s="209"/>
      <c r="O112" s="209"/>
      <c r="P112" s="209"/>
      <c r="Q112" s="209"/>
      <c r="R112" s="209"/>
      <c r="S112" s="209"/>
      <c r="T112" s="210"/>
      <c r="AT112" s="211" t="s">
        <v>2088</v>
      </c>
      <c r="AU112" s="211" t="s">
        <v>1955</v>
      </c>
      <c r="AV112" s="12" t="s">
        <v>1955</v>
      </c>
      <c r="AW112" s="12" t="s">
        <v>1911</v>
      </c>
      <c r="AX112" s="12" t="s">
        <v>1946</v>
      </c>
      <c r="AY112" s="211" t="s">
        <v>2080</v>
      </c>
    </row>
    <row r="113" spans="2:65" s="1" customFormat="1" ht="22.5" customHeight="1">
      <c r="B113" s="35"/>
      <c r="C113" s="188" t="s">
        <v>2151</v>
      </c>
      <c r="D113" s="188" t="s">
        <v>2082</v>
      </c>
      <c r="E113" s="189" t="s">
        <v>1731</v>
      </c>
      <c r="F113" s="190" t="s">
        <v>1732</v>
      </c>
      <c r="G113" s="191" t="s">
        <v>2085</v>
      </c>
      <c r="H113" s="192">
        <v>1.2E-2</v>
      </c>
      <c r="I113" s="193"/>
      <c r="J113" s="194">
        <f>ROUND(I113*H113,2)</f>
        <v>0</v>
      </c>
      <c r="K113" s="190" t="s">
        <v>2086</v>
      </c>
      <c r="L113" s="55"/>
      <c r="M113" s="195" t="s">
        <v>1893</v>
      </c>
      <c r="N113" s="196" t="s">
        <v>1917</v>
      </c>
      <c r="O113" s="36"/>
      <c r="P113" s="197">
        <f>O113*H113</f>
        <v>0</v>
      </c>
      <c r="Q113" s="197">
        <v>2.234</v>
      </c>
      <c r="R113" s="197">
        <f>Q113*H113</f>
        <v>2.6808000000000002E-2</v>
      </c>
      <c r="S113" s="197">
        <v>0</v>
      </c>
      <c r="T113" s="198">
        <f>S113*H113</f>
        <v>0</v>
      </c>
      <c r="AR113" s="18" t="s">
        <v>2036</v>
      </c>
      <c r="AT113" s="18" t="s">
        <v>2082</v>
      </c>
      <c r="AU113" s="18" t="s">
        <v>1955</v>
      </c>
      <c r="AY113" s="18" t="s">
        <v>2080</v>
      </c>
      <c r="BE113" s="199">
        <f>IF(N113="základní",J113,0)</f>
        <v>0</v>
      </c>
      <c r="BF113" s="199">
        <f>IF(N113="snížená",J113,0)</f>
        <v>0</v>
      </c>
      <c r="BG113" s="199">
        <f>IF(N113="zákl. přenesená",J113,0)</f>
        <v>0</v>
      </c>
      <c r="BH113" s="199">
        <f>IF(N113="sníž. přenesená",J113,0)</f>
        <v>0</v>
      </c>
      <c r="BI113" s="199">
        <f>IF(N113="nulová",J113,0)</f>
        <v>0</v>
      </c>
      <c r="BJ113" s="18" t="s">
        <v>1895</v>
      </c>
      <c r="BK113" s="199">
        <f>ROUND(I113*H113,2)</f>
        <v>0</v>
      </c>
      <c r="BL113" s="18" t="s">
        <v>2036</v>
      </c>
      <c r="BM113" s="18" t="s">
        <v>1733</v>
      </c>
    </row>
    <row r="114" spans="2:65" s="11" customFormat="1" ht="29.85" customHeight="1">
      <c r="B114" s="171"/>
      <c r="C114" s="172"/>
      <c r="D114" s="185" t="s">
        <v>1945</v>
      </c>
      <c r="E114" s="186" t="s">
        <v>2039</v>
      </c>
      <c r="F114" s="186" t="s">
        <v>2160</v>
      </c>
      <c r="G114" s="172"/>
      <c r="H114" s="172"/>
      <c r="I114" s="175"/>
      <c r="J114" s="187">
        <f>BK114</f>
        <v>0</v>
      </c>
      <c r="K114" s="172"/>
      <c r="L114" s="177"/>
      <c r="M114" s="178"/>
      <c r="N114" s="179"/>
      <c r="O114" s="179"/>
      <c r="P114" s="180">
        <f>SUM(P115:P120)</f>
        <v>0</v>
      </c>
      <c r="Q114" s="179"/>
      <c r="R114" s="180">
        <f>SUM(R115:R120)</f>
        <v>18.407200000000003</v>
      </c>
      <c r="S114" s="179"/>
      <c r="T114" s="181">
        <f>SUM(T115:T120)</f>
        <v>0</v>
      </c>
      <c r="AR114" s="182" t="s">
        <v>1895</v>
      </c>
      <c r="AT114" s="183" t="s">
        <v>1945</v>
      </c>
      <c r="AU114" s="183" t="s">
        <v>1895</v>
      </c>
      <c r="AY114" s="182" t="s">
        <v>2080</v>
      </c>
      <c r="BK114" s="184">
        <f>SUM(BK115:BK120)</f>
        <v>0</v>
      </c>
    </row>
    <row r="115" spans="2:65" s="1" customFormat="1" ht="22.5" customHeight="1">
      <c r="B115" s="35"/>
      <c r="C115" s="188" t="s">
        <v>1881</v>
      </c>
      <c r="D115" s="188" t="s">
        <v>2082</v>
      </c>
      <c r="E115" s="189" t="s">
        <v>2180</v>
      </c>
      <c r="F115" s="190" t="s">
        <v>2181</v>
      </c>
      <c r="G115" s="191" t="s">
        <v>2122</v>
      </c>
      <c r="H115" s="192">
        <v>76</v>
      </c>
      <c r="I115" s="193"/>
      <c r="J115" s="194">
        <f>ROUND(I115*H115,2)</f>
        <v>0</v>
      </c>
      <c r="K115" s="190" t="s">
        <v>2086</v>
      </c>
      <c r="L115" s="55"/>
      <c r="M115" s="195" t="s">
        <v>1893</v>
      </c>
      <c r="N115" s="196" t="s">
        <v>1917</v>
      </c>
      <c r="O115" s="36"/>
      <c r="P115" s="197">
        <f>O115*H115</f>
        <v>0</v>
      </c>
      <c r="Q115" s="197">
        <v>0</v>
      </c>
      <c r="R115" s="197">
        <f>Q115*H115</f>
        <v>0</v>
      </c>
      <c r="S115" s="197">
        <v>0</v>
      </c>
      <c r="T115" s="198">
        <f>S115*H115</f>
        <v>0</v>
      </c>
      <c r="AR115" s="18" t="s">
        <v>2036</v>
      </c>
      <c r="AT115" s="18" t="s">
        <v>2082</v>
      </c>
      <c r="AU115" s="18" t="s">
        <v>1955</v>
      </c>
      <c r="AY115" s="18" t="s">
        <v>2080</v>
      </c>
      <c r="BE115" s="199">
        <f>IF(N115="základní",J115,0)</f>
        <v>0</v>
      </c>
      <c r="BF115" s="199">
        <f>IF(N115="snížená",J115,0)</f>
        <v>0</v>
      </c>
      <c r="BG115" s="199">
        <f>IF(N115="zákl. přenesená",J115,0)</f>
        <v>0</v>
      </c>
      <c r="BH115" s="199">
        <f>IF(N115="sníž. přenesená",J115,0)</f>
        <v>0</v>
      </c>
      <c r="BI115" s="199">
        <f>IF(N115="nulová",J115,0)</f>
        <v>0</v>
      </c>
      <c r="BJ115" s="18" t="s">
        <v>1895</v>
      </c>
      <c r="BK115" s="199">
        <f>ROUND(I115*H115,2)</f>
        <v>0</v>
      </c>
      <c r="BL115" s="18" t="s">
        <v>2036</v>
      </c>
      <c r="BM115" s="18" t="s">
        <v>1734</v>
      </c>
    </row>
    <row r="116" spans="2:65" s="12" customFormat="1">
      <c r="B116" s="200"/>
      <c r="C116" s="201"/>
      <c r="D116" s="202" t="s">
        <v>2088</v>
      </c>
      <c r="E116" s="203" t="s">
        <v>1893</v>
      </c>
      <c r="F116" s="204" t="s">
        <v>1729</v>
      </c>
      <c r="G116" s="201"/>
      <c r="H116" s="205">
        <v>76</v>
      </c>
      <c r="I116" s="206"/>
      <c r="J116" s="201"/>
      <c r="K116" s="201"/>
      <c r="L116" s="207"/>
      <c r="M116" s="208"/>
      <c r="N116" s="209"/>
      <c r="O116" s="209"/>
      <c r="P116" s="209"/>
      <c r="Q116" s="209"/>
      <c r="R116" s="209"/>
      <c r="S116" s="209"/>
      <c r="T116" s="210"/>
      <c r="AT116" s="211" t="s">
        <v>2088</v>
      </c>
      <c r="AU116" s="211" t="s">
        <v>1955</v>
      </c>
      <c r="AV116" s="12" t="s">
        <v>1955</v>
      </c>
      <c r="AW116" s="12" t="s">
        <v>1911</v>
      </c>
      <c r="AX116" s="12" t="s">
        <v>1895</v>
      </c>
      <c r="AY116" s="211" t="s">
        <v>2080</v>
      </c>
    </row>
    <row r="117" spans="2:65" s="1" customFormat="1" ht="22.5" customHeight="1">
      <c r="B117" s="35"/>
      <c r="C117" s="188" t="s">
        <v>2161</v>
      </c>
      <c r="D117" s="188" t="s">
        <v>2082</v>
      </c>
      <c r="E117" s="189" t="s">
        <v>2823</v>
      </c>
      <c r="F117" s="190" t="s">
        <v>2824</v>
      </c>
      <c r="G117" s="191" t="s">
        <v>2122</v>
      </c>
      <c r="H117" s="192">
        <v>76</v>
      </c>
      <c r="I117" s="193"/>
      <c r="J117" s="194">
        <f>ROUND(I117*H117,2)</f>
        <v>0</v>
      </c>
      <c r="K117" s="190" t="s">
        <v>2086</v>
      </c>
      <c r="L117" s="55"/>
      <c r="M117" s="195" t="s">
        <v>1893</v>
      </c>
      <c r="N117" s="196" t="s">
        <v>1917</v>
      </c>
      <c r="O117" s="36"/>
      <c r="P117" s="197">
        <f>O117*H117</f>
        <v>0</v>
      </c>
      <c r="Q117" s="197">
        <v>9.8000000000000004E-2</v>
      </c>
      <c r="R117" s="197">
        <f>Q117*H117</f>
        <v>7.4480000000000004</v>
      </c>
      <c r="S117" s="197">
        <v>0</v>
      </c>
      <c r="T117" s="198">
        <f>S117*H117</f>
        <v>0</v>
      </c>
      <c r="AR117" s="18" t="s">
        <v>2036</v>
      </c>
      <c r="AT117" s="18" t="s">
        <v>2082</v>
      </c>
      <c r="AU117" s="18" t="s">
        <v>1955</v>
      </c>
      <c r="AY117" s="18" t="s">
        <v>2080</v>
      </c>
      <c r="BE117" s="199">
        <f>IF(N117="základní",J117,0)</f>
        <v>0</v>
      </c>
      <c r="BF117" s="199">
        <f>IF(N117="snížená",J117,0)</f>
        <v>0</v>
      </c>
      <c r="BG117" s="199">
        <f>IF(N117="zákl. přenesená",J117,0)</f>
        <v>0</v>
      </c>
      <c r="BH117" s="199">
        <f>IF(N117="sníž. přenesená",J117,0)</f>
        <v>0</v>
      </c>
      <c r="BI117" s="199">
        <f>IF(N117="nulová",J117,0)</f>
        <v>0</v>
      </c>
      <c r="BJ117" s="18" t="s">
        <v>1895</v>
      </c>
      <c r="BK117" s="199">
        <f>ROUND(I117*H117,2)</f>
        <v>0</v>
      </c>
      <c r="BL117" s="18" t="s">
        <v>2036</v>
      </c>
      <c r="BM117" s="18" t="s">
        <v>1735</v>
      </c>
    </row>
    <row r="118" spans="2:65" s="12" customFormat="1">
      <c r="B118" s="200"/>
      <c r="C118" s="201"/>
      <c r="D118" s="202" t="s">
        <v>2088</v>
      </c>
      <c r="E118" s="203" t="s">
        <v>1893</v>
      </c>
      <c r="F118" s="204" t="s">
        <v>1729</v>
      </c>
      <c r="G118" s="201"/>
      <c r="H118" s="205">
        <v>76</v>
      </c>
      <c r="I118" s="206"/>
      <c r="J118" s="201"/>
      <c r="K118" s="201"/>
      <c r="L118" s="207"/>
      <c r="M118" s="208"/>
      <c r="N118" s="209"/>
      <c r="O118" s="209"/>
      <c r="P118" s="209"/>
      <c r="Q118" s="209"/>
      <c r="R118" s="209"/>
      <c r="S118" s="209"/>
      <c r="T118" s="210"/>
      <c r="AT118" s="211" t="s">
        <v>2088</v>
      </c>
      <c r="AU118" s="211" t="s">
        <v>1955</v>
      </c>
      <c r="AV118" s="12" t="s">
        <v>1955</v>
      </c>
      <c r="AW118" s="12" t="s">
        <v>1911</v>
      </c>
      <c r="AX118" s="12" t="s">
        <v>1895</v>
      </c>
      <c r="AY118" s="211" t="s">
        <v>2080</v>
      </c>
    </row>
    <row r="119" spans="2:65" s="1" customFormat="1" ht="22.5" customHeight="1">
      <c r="B119" s="35"/>
      <c r="C119" s="216" t="s">
        <v>2166</v>
      </c>
      <c r="D119" s="216" t="s">
        <v>2126</v>
      </c>
      <c r="E119" s="217" t="s">
        <v>2826</v>
      </c>
      <c r="F119" s="218" t="s">
        <v>2827</v>
      </c>
      <c r="G119" s="219" t="s">
        <v>2122</v>
      </c>
      <c r="H119" s="220">
        <v>78.28</v>
      </c>
      <c r="I119" s="221"/>
      <c r="J119" s="222">
        <f>ROUND(I119*H119,2)</f>
        <v>0</v>
      </c>
      <c r="K119" s="218" t="s">
        <v>2086</v>
      </c>
      <c r="L119" s="223"/>
      <c r="M119" s="224" t="s">
        <v>1893</v>
      </c>
      <c r="N119" s="225" t="s">
        <v>1917</v>
      </c>
      <c r="O119" s="36"/>
      <c r="P119" s="197">
        <f>O119*H119</f>
        <v>0</v>
      </c>
      <c r="Q119" s="197">
        <v>0.14000000000000001</v>
      </c>
      <c r="R119" s="197">
        <f>Q119*H119</f>
        <v>10.959200000000001</v>
      </c>
      <c r="S119" s="197">
        <v>0</v>
      </c>
      <c r="T119" s="198">
        <f>S119*H119</f>
        <v>0</v>
      </c>
      <c r="AR119" s="18" t="s">
        <v>2119</v>
      </c>
      <c r="AT119" s="18" t="s">
        <v>2126</v>
      </c>
      <c r="AU119" s="18" t="s">
        <v>1955</v>
      </c>
      <c r="AY119" s="18" t="s">
        <v>2080</v>
      </c>
      <c r="BE119" s="199">
        <f>IF(N119="základní",J119,0)</f>
        <v>0</v>
      </c>
      <c r="BF119" s="199">
        <f>IF(N119="snížená",J119,0)</f>
        <v>0</v>
      </c>
      <c r="BG119" s="199">
        <f>IF(N119="zákl. přenesená",J119,0)</f>
        <v>0</v>
      </c>
      <c r="BH119" s="199">
        <f>IF(N119="sníž. přenesená",J119,0)</f>
        <v>0</v>
      </c>
      <c r="BI119" s="199">
        <f>IF(N119="nulová",J119,0)</f>
        <v>0</v>
      </c>
      <c r="BJ119" s="18" t="s">
        <v>1895</v>
      </c>
      <c r="BK119" s="199">
        <f>ROUND(I119*H119,2)</f>
        <v>0</v>
      </c>
      <c r="BL119" s="18" t="s">
        <v>2036</v>
      </c>
      <c r="BM119" s="18" t="s">
        <v>1736</v>
      </c>
    </row>
    <row r="120" spans="2:65" s="12" customFormat="1">
      <c r="B120" s="200"/>
      <c r="C120" s="201"/>
      <c r="D120" s="212" t="s">
        <v>2088</v>
      </c>
      <c r="E120" s="201"/>
      <c r="F120" s="214" t="s">
        <v>1737</v>
      </c>
      <c r="G120" s="201"/>
      <c r="H120" s="215">
        <v>78.28</v>
      </c>
      <c r="I120" s="206"/>
      <c r="J120" s="201"/>
      <c r="K120" s="201"/>
      <c r="L120" s="207"/>
      <c r="M120" s="208"/>
      <c r="N120" s="209"/>
      <c r="O120" s="209"/>
      <c r="P120" s="209"/>
      <c r="Q120" s="209"/>
      <c r="R120" s="209"/>
      <c r="S120" s="209"/>
      <c r="T120" s="210"/>
      <c r="AT120" s="211" t="s">
        <v>2088</v>
      </c>
      <c r="AU120" s="211" t="s">
        <v>1955</v>
      </c>
      <c r="AV120" s="12" t="s">
        <v>1955</v>
      </c>
      <c r="AW120" s="12" t="s">
        <v>1877</v>
      </c>
      <c r="AX120" s="12" t="s">
        <v>1895</v>
      </c>
      <c r="AY120" s="211" t="s">
        <v>2080</v>
      </c>
    </row>
    <row r="121" spans="2:65" s="11" customFormat="1" ht="29.85" customHeight="1">
      <c r="B121" s="171"/>
      <c r="C121" s="172"/>
      <c r="D121" s="185" t="s">
        <v>1945</v>
      </c>
      <c r="E121" s="186" t="s">
        <v>2119</v>
      </c>
      <c r="F121" s="186" t="s">
        <v>2249</v>
      </c>
      <c r="G121" s="172"/>
      <c r="H121" s="172"/>
      <c r="I121" s="175"/>
      <c r="J121" s="187">
        <f>BK121</f>
        <v>0</v>
      </c>
      <c r="K121" s="172"/>
      <c r="L121" s="177"/>
      <c r="M121" s="178"/>
      <c r="N121" s="179"/>
      <c r="O121" s="179"/>
      <c r="P121" s="180">
        <f>SUM(P122:P150)</f>
        <v>0</v>
      </c>
      <c r="Q121" s="179"/>
      <c r="R121" s="180">
        <f>SUM(R122:R150)</f>
        <v>7.5760233639999983</v>
      </c>
      <c r="S121" s="179"/>
      <c r="T121" s="181">
        <f>SUM(T122:T150)</f>
        <v>0</v>
      </c>
      <c r="AR121" s="182" t="s">
        <v>1895</v>
      </c>
      <c r="AT121" s="183" t="s">
        <v>1945</v>
      </c>
      <c r="AU121" s="183" t="s">
        <v>1895</v>
      </c>
      <c r="AY121" s="182" t="s">
        <v>2080</v>
      </c>
      <c r="BK121" s="184">
        <f>SUM(BK122:BK150)</f>
        <v>0</v>
      </c>
    </row>
    <row r="122" spans="2:65" s="1" customFormat="1" ht="22.5" customHeight="1">
      <c r="B122" s="35"/>
      <c r="C122" s="188" t="s">
        <v>2171</v>
      </c>
      <c r="D122" s="188" t="s">
        <v>2082</v>
      </c>
      <c r="E122" s="189" t="s">
        <v>2506</v>
      </c>
      <c r="F122" s="190" t="s">
        <v>2507</v>
      </c>
      <c r="G122" s="191" t="s">
        <v>2253</v>
      </c>
      <c r="H122" s="192">
        <v>3</v>
      </c>
      <c r="I122" s="193"/>
      <c r="J122" s="194">
        <f>ROUND(I122*H122,2)</f>
        <v>0</v>
      </c>
      <c r="K122" s="190" t="s">
        <v>2086</v>
      </c>
      <c r="L122" s="55"/>
      <c r="M122" s="195" t="s">
        <v>1893</v>
      </c>
      <c r="N122" s="196" t="s">
        <v>1917</v>
      </c>
      <c r="O122" s="36"/>
      <c r="P122" s="197">
        <f>O122*H122</f>
        <v>0</v>
      </c>
      <c r="Q122" s="197">
        <v>3.7130599999999998E-3</v>
      </c>
      <c r="R122" s="197">
        <f>Q122*H122</f>
        <v>1.1139179999999999E-2</v>
      </c>
      <c r="S122" s="197">
        <v>0</v>
      </c>
      <c r="T122" s="198">
        <f>S122*H122</f>
        <v>0</v>
      </c>
      <c r="AR122" s="18" t="s">
        <v>2036</v>
      </c>
      <c r="AT122" s="18" t="s">
        <v>2082</v>
      </c>
      <c r="AU122" s="18" t="s">
        <v>1955</v>
      </c>
      <c r="AY122" s="18" t="s">
        <v>2080</v>
      </c>
      <c r="BE122" s="199">
        <f>IF(N122="základní",J122,0)</f>
        <v>0</v>
      </c>
      <c r="BF122" s="199">
        <f>IF(N122="snížená",J122,0)</f>
        <v>0</v>
      </c>
      <c r="BG122" s="199">
        <f>IF(N122="zákl. přenesená",J122,0)</f>
        <v>0</v>
      </c>
      <c r="BH122" s="199">
        <f>IF(N122="sníž. přenesená",J122,0)</f>
        <v>0</v>
      </c>
      <c r="BI122" s="199">
        <f>IF(N122="nulová",J122,0)</f>
        <v>0</v>
      </c>
      <c r="BJ122" s="18" t="s">
        <v>1895</v>
      </c>
      <c r="BK122" s="199">
        <f>ROUND(I122*H122,2)</f>
        <v>0</v>
      </c>
      <c r="BL122" s="18" t="s">
        <v>2036</v>
      </c>
      <c r="BM122" s="18" t="s">
        <v>1738</v>
      </c>
    </row>
    <row r="123" spans="2:65" s="12" customFormat="1">
      <c r="B123" s="200"/>
      <c r="C123" s="201"/>
      <c r="D123" s="202" t="s">
        <v>2088</v>
      </c>
      <c r="E123" s="203" t="s">
        <v>1893</v>
      </c>
      <c r="F123" s="204" t="s">
        <v>1739</v>
      </c>
      <c r="G123" s="201"/>
      <c r="H123" s="205">
        <v>3</v>
      </c>
      <c r="I123" s="206"/>
      <c r="J123" s="201"/>
      <c r="K123" s="201"/>
      <c r="L123" s="207"/>
      <c r="M123" s="208"/>
      <c r="N123" s="209"/>
      <c r="O123" s="209"/>
      <c r="P123" s="209"/>
      <c r="Q123" s="209"/>
      <c r="R123" s="209"/>
      <c r="S123" s="209"/>
      <c r="T123" s="210"/>
      <c r="AT123" s="211" t="s">
        <v>2088</v>
      </c>
      <c r="AU123" s="211" t="s">
        <v>1955</v>
      </c>
      <c r="AV123" s="12" t="s">
        <v>1955</v>
      </c>
      <c r="AW123" s="12" t="s">
        <v>1911</v>
      </c>
      <c r="AX123" s="12" t="s">
        <v>1946</v>
      </c>
      <c r="AY123" s="211" t="s">
        <v>2080</v>
      </c>
    </row>
    <row r="124" spans="2:65" s="1" customFormat="1" ht="22.5" customHeight="1">
      <c r="B124" s="35"/>
      <c r="C124" s="216" t="s">
        <v>2176</v>
      </c>
      <c r="D124" s="216" t="s">
        <v>2126</v>
      </c>
      <c r="E124" s="217" t="s">
        <v>2513</v>
      </c>
      <c r="F124" s="218" t="s">
        <v>2514</v>
      </c>
      <c r="G124" s="219" t="s">
        <v>2253</v>
      </c>
      <c r="H124" s="220">
        <v>1</v>
      </c>
      <c r="I124" s="221"/>
      <c r="J124" s="222">
        <f>ROUND(I124*H124,2)</f>
        <v>0</v>
      </c>
      <c r="K124" s="218" t="s">
        <v>2086</v>
      </c>
      <c r="L124" s="223"/>
      <c r="M124" s="224" t="s">
        <v>1893</v>
      </c>
      <c r="N124" s="225" t="s">
        <v>1917</v>
      </c>
      <c r="O124" s="36"/>
      <c r="P124" s="197">
        <f>O124*H124</f>
        <v>0</v>
      </c>
      <c r="Q124" s="197">
        <v>2.8500000000000001E-2</v>
      </c>
      <c r="R124" s="197">
        <f>Q124*H124</f>
        <v>2.8500000000000001E-2</v>
      </c>
      <c r="S124" s="197">
        <v>0</v>
      </c>
      <c r="T124" s="198">
        <f>S124*H124</f>
        <v>0</v>
      </c>
      <c r="AR124" s="18" t="s">
        <v>2119</v>
      </c>
      <c r="AT124" s="18" t="s">
        <v>2126</v>
      </c>
      <c r="AU124" s="18" t="s">
        <v>1955</v>
      </c>
      <c r="AY124" s="18" t="s">
        <v>2080</v>
      </c>
      <c r="BE124" s="199">
        <f>IF(N124="základní",J124,0)</f>
        <v>0</v>
      </c>
      <c r="BF124" s="199">
        <f>IF(N124="snížená",J124,0)</f>
        <v>0</v>
      </c>
      <c r="BG124" s="199">
        <f>IF(N124="zákl. přenesená",J124,0)</f>
        <v>0</v>
      </c>
      <c r="BH124" s="199">
        <f>IF(N124="sníž. přenesená",J124,0)</f>
        <v>0</v>
      </c>
      <c r="BI124" s="199">
        <f>IF(N124="nulová",J124,0)</f>
        <v>0</v>
      </c>
      <c r="BJ124" s="18" t="s">
        <v>1895</v>
      </c>
      <c r="BK124" s="199">
        <f>ROUND(I124*H124,2)</f>
        <v>0</v>
      </c>
      <c r="BL124" s="18" t="s">
        <v>2036</v>
      </c>
      <c r="BM124" s="18" t="s">
        <v>1740</v>
      </c>
    </row>
    <row r="125" spans="2:65" s="1" customFormat="1" ht="22.5" customHeight="1">
      <c r="B125" s="35"/>
      <c r="C125" s="216" t="s">
        <v>2179</v>
      </c>
      <c r="D125" s="216" t="s">
        <v>2126</v>
      </c>
      <c r="E125" s="217" t="s">
        <v>1741</v>
      </c>
      <c r="F125" s="218" t="s">
        <v>1742</v>
      </c>
      <c r="G125" s="219" t="s">
        <v>2253</v>
      </c>
      <c r="H125" s="220">
        <v>1</v>
      </c>
      <c r="I125" s="221"/>
      <c r="J125" s="222">
        <f>ROUND(I125*H125,2)</f>
        <v>0</v>
      </c>
      <c r="K125" s="218" t="s">
        <v>2086</v>
      </c>
      <c r="L125" s="223"/>
      <c r="M125" s="224" t="s">
        <v>1893</v>
      </c>
      <c r="N125" s="225" t="s">
        <v>1917</v>
      </c>
      <c r="O125" s="36"/>
      <c r="P125" s="197">
        <f>O125*H125</f>
        <v>0</v>
      </c>
      <c r="Q125" s="197">
        <v>2.9499999999999998E-2</v>
      </c>
      <c r="R125" s="197">
        <f>Q125*H125</f>
        <v>2.9499999999999998E-2</v>
      </c>
      <c r="S125" s="197">
        <v>0</v>
      </c>
      <c r="T125" s="198">
        <f>S125*H125</f>
        <v>0</v>
      </c>
      <c r="AR125" s="18" t="s">
        <v>2119</v>
      </c>
      <c r="AT125" s="18" t="s">
        <v>2126</v>
      </c>
      <c r="AU125" s="18" t="s">
        <v>1955</v>
      </c>
      <c r="AY125" s="18" t="s">
        <v>2080</v>
      </c>
      <c r="BE125" s="199">
        <f>IF(N125="základní",J125,0)</f>
        <v>0</v>
      </c>
      <c r="BF125" s="199">
        <f>IF(N125="snížená",J125,0)</f>
        <v>0</v>
      </c>
      <c r="BG125" s="199">
        <f>IF(N125="zákl. přenesená",J125,0)</f>
        <v>0</v>
      </c>
      <c r="BH125" s="199">
        <f>IF(N125="sníž. přenesená",J125,0)</f>
        <v>0</v>
      </c>
      <c r="BI125" s="199">
        <f>IF(N125="nulová",J125,0)</f>
        <v>0</v>
      </c>
      <c r="BJ125" s="18" t="s">
        <v>1895</v>
      </c>
      <c r="BK125" s="199">
        <f>ROUND(I125*H125,2)</f>
        <v>0</v>
      </c>
      <c r="BL125" s="18" t="s">
        <v>2036</v>
      </c>
      <c r="BM125" s="18" t="s">
        <v>1743</v>
      </c>
    </row>
    <row r="126" spans="2:65" s="1" customFormat="1" ht="22.5" customHeight="1">
      <c r="B126" s="35"/>
      <c r="C126" s="216" t="s">
        <v>1880</v>
      </c>
      <c r="D126" s="216" t="s">
        <v>2126</v>
      </c>
      <c r="E126" s="217" t="s">
        <v>1744</v>
      </c>
      <c r="F126" s="218" t="s">
        <v>1745</v>
      </c>
      <c r="G126" s="219" t="s">
        <v>2253</v>
      </c>
      <c r="H126" s="220">
        <v>1</v>
      </c>
      <c r="I126" s="221"/>
      <c r="J126" s="222">
        <f>ROUND(I126*H126,2)</f>
        <v>0</v>
      </c>
      <c r="K126" s="218" t="s">
        <v>1893</v>
      </c>
      <c r="L126" s="223"/>
      <c r="M126" s="224" t="s">
        <v>1893</v>
      </c>
      <c r="N126" s="225" t="s">
        <v>1917</v>
      </c>
      <c r="O126" s="36"/>
      <c r="P126" s="197">
        <f>O126*H126</f>
        <v>0</v>
      </c>
      <c r="Q126" s="197">
        <v>0.01</v>
      </c>
      <c r="R126" s="197">
        <f>Q126*H126</f>
        <v>0.01</v>
      </c>
      <c r="S126" s="197">
        <v>0</v>
      </c>
      <c r="T126" s="198">
        <f>S126*H126</f>
        <v>0</v>
      </c>
      <c r="AR126" s="18" t="s">
        <v>2119</v>
      </c>
      <c r="AT126" s="18" t="s">
        <v>2126</v>
      </c>
      <c r="AU126" s="18" t="s">
        <v>1955</v>
      </c>
      <c r="AY126" s="18" t="s">
        <v>2080</v>
      </c>
      <c r="BE126" s="199">
        <f>IF(N126="základní",J126,0)</f>
        <v>0</v>
      </c>
      <c r="BF126" s="199">
        <f>IF(N126="snížená",J126,0)</f>
        <v>0</v>
      </c>
      <c r="BG126" s="199">
        <f>IF(N126="zákl. přenesená",J126,0)</f>
        <v>0</v>
      </c>
      <c r="BH126" s="199">
        <f>IF(N126="sníž. přenesená",J126,0)</f>
        <v>0</v>
      </c>
      <c r="BI126" s="199">
        <f>IF(N126="nulová",J126,0)</f>
        <v>0</v>
      </c>
      <c r="BJ126" s="18" t="s">
        <v>1895</v>
      </c>
      <c r="BK126" s="199">
        <f>ROUND(I126*H126,2)</f>
        <v>0</v>
      </c>
      <c r="BL126" s="18" t="s">
        <v>2036</v>
      </c>
      <c r="BM126" s="18" t="s">
        <v>1746</v>
      </c>
    </row>
    <row r="127" spans="2:65" s="1" customFormat="1" ht="31.5" customHeight="1">
      <c r="B127" s="35"/>
      <c r="C127" s="188" t="s">
        <v>2187</v>
      </c>
      <c r="D127" s="188" t="s">
        <v>2082</v>
      </c>
      <c r="E127" s="189" t="s">
        <v>1747</v>
      </c>
      <c r="F127" s="190" t="s">
        <v>1748</v>
      </c>
      <c r="G127" s="191" t="s">
        <v>2096</v>
      </c>
      <c r="H127" s="192">
        <v>1236</v>
      </c>
      <c r="I127" s="193"/>
      <c r="J127" s="194">
        <f>ROUND(I127*H127,2)</f>
        <v>0</v>
      </c>
      <c r="K127" s="190" t="s">
        <v>2086</v>
      </c>
      <c r="L127" s="55"/>
      <c r="M127" s="195" t="s">
        <v>1893</v>
      </c>
      <c r="N127" s="196" t="s">
        <v>1917</v>
      </c>
      <c r="O127" s="36"/>
      <c r="P127" s="197">
        <f>O127*H127</f>
        <v>0</v>
      </c>
      <c r="Q127" s="197">
        <v>0</v>
      </c>
      <c r="R127" s="197">
        <f>Q127*H127</f>
        <v>0</v>
      </c>
      <c r="S127" s="197">
        <v>0</v>
      </c>
      <c r="T127" s="198">
        <f>S127*H127</f>
        <v>0</v>
      </c>
      <c r="AR127" s="18" t="s">
        <v>2036</v>
      </c>
      <c r="AT127" s="18" t="s">
        <v>2082</v>
      </c>
      <c r="AU127" s="18" t="s">
        <v>1955</v>
      </c>
      <c r="AY127" s="18" t="s">
        <v>2080</v>
      </c>
      <c r="BE127" s="199">
        <f>IF(N127="základní",J127,0)</f>
        <v>0</v>
      </c>
      <c r="BF127" s="199">
        <f>IF(N127="snížená",J127,0)</f>
        <v>0</v>
      </c>
      <c r="BG127" s="199">
        <f>IF(N127="zákl. přenesená",J127,0)</f>
        <v>0</v>
      </c>
      <c r="BH127" s="199">
        <f>IF(N127="sníž. přenesená",J127,0)</f>
        <v>0</v>
      </c>
      <c r="BI127" s="199">
        <f>IF(N127="nulová",J127,0)</f>
        <v>0</v>
      </c>
      <c r="BJ127" s="18" t="s">
        <v>1895</v>
      </c>
      <c r="BK127" s="199">
        <f>ROUND(I127*H127,2)</f>
        <v>0</v>
      </c>
      <c r="BL127" s="18" t="s">
        <v>2036</v>
      </c>
      <c r="BM127" s="18" t="s">
        <v>1749</v>
      </c>
    </row>
    <row r="128" spans="2:65" s="12" customFormat="1">
      <c r="B128" s="200"/>
      <c r="C128" s="201"/>
      <c r="D128" s="202" t="s">
        <v>2088</v>
      </c>
      <c r="E128" s="203" t="s">
        <v>1893</v>
      </c>
      <c r="F128" s="204" t="s">
        <v>1750</v>
      </c>
      <c r="G128" s="201"/>
      <c r="H128" s="205">
        <v>1236</v>
      </c>
      <c r="I128" s="206"/>
      <c r="J128" s="201"/>
      <c r="K128" s="201"/>
      <c r="L128" s="207"/>
      <c r="M128" s="208"/>
      <c r="N128" s="209"/>
      <c r="O128" s="209"/>
      <c r="P128" s="209"/>
      <c r="Q128" s="209"/>
      <c r="R128" s="209"/>
      <c r="S128" s="209"/>
      <c r="T128" s="210"/>
      <c r="AT128" s="211" t="s">
        <v>2088</v>
      </c>
      <c r="AU128" s="211" t="s">
        <v>1955</v>
      </c>
      <c r="AV128" s="12" t="s">
        <v>1955</v>
      </c>
      <c r="AW128" s="12" t="s">
        <v>1911</v>
      </c>
      <c r="AX128" s="12" t="s">
        <v>1946</v>
      </c>
      <c r="AY128" s="211" t="s">
        <v>2080</v>
      </c>
    </row>
    <row r="129" spans="2:65" s="1" customFormat="1" ht="22.5" customHeight="1">
      <c r="B129" s="35"/>
      <c r="C129" s="216" t="s">
        <v>2191</v>
      </c>
      <c r="D129" s="216" t="s">
        <v>2126</v>
      </c>
      <c r="E129" s="217" t="s">
        <v>1751</v>
      </c>
      <c r="F129" s="218" t="s">
        <v>1752</v>
      </c>
      <c r="G129" s="219" t="s">
        <v>2096</v>
      </c>
      <c r="H129" s="220">
        <v>1254.54</v>
      </c>
      <c r="I129" s="221"/>
      <c r="J129" s="222">
        <f>ROUND(I129*H129,2)</f>
        <v>0</v>
      </c>
      <c r="K129" s="218" t="s">
        <v>2086</v>
      </c>
      <c r="L129" s="223"/>
      <c r="M129" s="224" t="s">
        <v>1893</v>
      </c>
      <c r="N129" s="225" t="s">
        <v>1917</v>
      </c>
      <c r="O129" s="36"/>
      <c r="P129" s="197">
        <f>O129*H129</f>
        <v>0</v>
      </c>
      <c r="Q129" s="197">
        <v>4.4799999999999996E-3</v>
      </c>
      <c r="R129" s="197">
        <f>Q129*H129</f>
        <v>5.6203391999999992</v>
      </c>
      <c r="S129" s="197">
        <v>0</v>
      </c>
      <c r="T129" s="198">
        <f>S129*H129</f>
        <v>0</v>
      </c>
      <c r="AR129" s="18" t="s">
        <v>2119</v>
      </c>
      <c r="AT129" s="18" t="s">
        <v>2126</v>
      </c>
      <c r="AU129" s="18" t="s">
        <v>1955</v>
      </c>
      <c r="AY129" s="18" t="s">
        <v>2080</v>
      </c>
      <c r="BE129" s="199">
        <f>IF(N129="základní",J129,0)</f>
        <v>0</v>
      </c>
      <c r="BF129" s="199">
        <f>IF(N129="snížená",J129,0)</f>
        <v>0</v>
      </c>
      <c r="BG129" s="199">
        <f>IF(N129="zákl. přenesená",J129,0)</f>
        <v>0</v>
      </c>
      <c r="BH129" s="199">
        <f>IF(N129="sníž. přenesená",J129,0)</f>
        <v>0</v>
      </c>
      <c r="BI129" s="199">
        <f>IF(N129="nulová",J129,0)</f>
        <v>0</v>
      </c>
      <c r="BJ129" s="18" t="s">
        <v>1895</v>
      </c>
      <c r="BK129" s="199">
        <f>ROUND(I129*H129,2)</f>
        <v>0</v>
      </c>
      <c r="BL129" s="18" t="s">
        <v>2036</v>
      </c>
      <c r="BM129" s="18" t="s">
        <v>1753</v>
      </c>
    </row>
    <row r="130" spans="2:65" s="12" customFormat="1">
      <c r="B130" s="200"/>
      <c r="C130" s="201"/>
      <c r="D130" s="202" t="s">
        <v>2088</v>
      </c>
      <c r="E130" s="201"/>
      <c r="F130" s="204" t="s">
        <v>1754</v>
      </c>
      <c r="G130" s="201"/>
      <c r="H130" s="205">
        <v>1254.54</v>
      </c>
      <c r="I130" s="206"/>
      <c r="J130" s="201"/>
      <c r="K130" s="201"/>
      <c r="L130" s="207"/>
      <c r="M130" s="208"/>
      <c r="N130" s="209"/>
      <c r="O130" s="209"/>
      <c r="P130" s="209"/>
      <c r="Q130" s="209"/>
      <c r="R130" s="209"/>
      <c r="S130" s="209"/>
      <c r="T130" s="210"/>
      <c r="AT130" s="211" t="s">
        <v>2088</v>
      </c>
      <c r="AU130" s="211" t="s">
        <v>1955</v>
      </c>
      <c r="AV130" s="12" t="s">
        <v>1955</v>
      </c>
      <c r="AW130" s="12" t="s">
        <v>1877</v>
      </c>
      <c r="AX130" s="12" t="s">
        <v>1895</v>
      </c>
      <c r="AY130" s="211" t="s">
        <v>2080</v>
      </c>
    </row>
    <row r="131" spans="2:65" s="1" customFormat="1" ht="22.5" customHeight="1">
      <c r="B131" s="35"/>
      <c r="C131" s="216" t="s">
        <v>2196</v>
      </c>
      <c r="D131" s="216" t="s">
        <v>2126</v>
      </c>
      <c r="E131" s="217" t="s">
        <v>1755</v>
      </c>
      <c r="F131" s="218" t="s">
        <v>1756</v>
      </c>
      <c r="G131" s="219" t="s">
        <v>2253</v>
      </c>
      <c r="H131" s="220">
        <v>16</v>
      </c>
      <c r="I131" s="221"/>
      <c r="J131" s="222">
        <f>ROUND(I131*H131,2)</f>
        <v>0</v>
      </c>
      <c r="K131" s="218" t="s">
        <v>2086</v>
      </c>
      <c r="L131" s="223"/>
      <c r="M131" s="224" t="s">
        <v>1893</v>
      </c>
      <c r="N131" s="225" t="s">
        <v>1917</v>
      </c>
      <c r="O131" s="36"/>
      <c r="P131" s="197">
        <f>O131*H131</f>
        <v>0</v>
      </c>
      <c r="Q131" s="197">
        <v>3.3E-3</v>
      </c>
      <c r="R131" s="197">
        <f>Q131*H131</f>
        <v>5.28E-2</v>
      </c>
      <c r="S131" s="197">
        <v>0</v>
      </c>
      <c r="T131" s="198">
        <f>S131*H131</f>
        <v>0</v>
      </c>
      <c r="AR131" s="18" t="s">
        <v>2119</v>
      </c>
      <c r="AT131" s="18" t="s">
        <v>2126</v>
      </c>
      <c r="AU131" s="18" t="s">
        <v>1955</v>
      </c>
      <c r="AY131" s="18" t="s">
        <v>2080</v>
      </c>
      <c r="BE131" s="199">
        <f>IF(N131="základní",J131,0)</f>
        <v>0</v>
      </c>
      <c r="BF131" s="199">
        <f>IF(N131="snížená",J131,0)</f>
        <v>0</v>
      </c>
      <c r="BG131" s="199">
        <f>IF(N131="zákl. přenesená",J131,0)</f>
        <v>0</v>
      </c>
      <c r="BH131" s="199">
        <f>IF(N131="sníž. přenesená",J131,0)</f>
        <v>0</v>
      </c>
      <c r="BI131" s="199">
        <f>IF(N131="nulová",J131,0)</f>
        <v>0</v>
      </c>
      <c r="BJ131" s="18" t="s">
        <v>1895</v>
      </c>
      <c r="BK131" s="199">
        <f>ROUND(I131*H131,2)</f>
        <v>0</v>
      </c>
      <c r="BL131" s="18" t="s">
        <v>2036</v>
      </c>
      <c r="BM131" s="18" t="s">
        <v>1757</v>
      </c>
    </row>
    <row r="132" spans="2:65" s="12" customFormat="1">
      <c r="B132" s="200"/>
      <c r="C132" s="201"/>
      <c r="D132" s="202" t="s">
        <v>2088</v>
      </c>
      <c r="E132" s="201"/>
      <c r="F132" s="204" t="s">
        <v>1758</v>
      </c>
      <c r="G132" s="201"/>
      <c r="H132" s="205">
        <v>16</v>
      </c>
      <c r="I132" s="206"/>
      <c r="J132" s="201"/>
      <c r="K132" s="201"/>
      <c r="L132" s="207"/>
      <c r="M132" s="208"/>
      <c r="N132" s="209"/>
      <c r="O132" s="209"/>
      <c r="P132" s="209"/>
      <c r="Q132" s="209"/>
      <c r="R132" s="209"/>
      <c r="S132" s="209"/>
      <c r="T132" s="210"/>
      <c r="AT132" s="211" t="s">
        <v>2088</v>
      </c>
      <c r="AU132" s="211" t="s">
        <v>1955</v>
      </c>
      <c r="AV132" s="12" t="s">
        <v>1955</v>
      </c>
      <c r="AW132" s="12" t="s">
        <v>1877</v>
      </c>
      <c r="AX132" s="12" t="s">
        <v>1895</v>
      </c>
      <c r="AY132" s="211" t="s">
        <v>2080</v>
      </c>
    </row>
    <row r="133" spans="2:65" s="1" customFormat="1" ht="22.5" customHeight="1">
      <c r="B133" s="35"/>
      <c r="C133" s="216" t="s">
        <v>2200</v>
      </c>
      <c r="D133" s="216" t="s">
        <v>2126</v>
      </c>
      <c r="E133" s="217" t="s">
        <v>1759</v>
      </c>
      <c r="F133" s="218" t="s">
        <v>1760</v>
      </c>
      <c r="G133" s="219" t="s">
        <v>2253</v>
      </c>
      <c r="H133" s="220">
        <v>24</v>
      </c>
      <c r="I133" s="221"/>
      <c r="J133" s="222">
        <f>ROUND(I133*H133,2)</f>
        <v>0</v>
      </c>
      <c r="K133" s="218" t="s">
        <v>1761</v>
      </c>
      <c r="L133" s="223"/>
      <c r="M133" s="224" t="s">
        <v>1893</v>
      </c>
      <c r="N133" s="225" t="s">
        <v>1917</v>
      </c>
      <c r="O133" s="36"/>
      <c r="P133" s="197">
        <f>O133*H133</f>
        <v>0</v>
      </c>
      <c r="Q133" s="197">
        <v>5.0000000000000001E-4</v>
      </c>
      <c r="R133" s="197">
        <f>Q133*H133</f>
        <v>1.2E-2</v>
      </c>
      <c r="S133" s="197">
        <v>0</v>
      </c>
      <c r="T133" s="198">
        <f>S133*H133</f>
        <v>0</v>
      </c>
      <c r="AR133" s="18" t="s">
        <v>2119</v>
      </c>
      <c r="AT133" s="18" t="s">
        <v>2126</v>
      </c>
      <c r="AU133" s="18" t="s">
        <v>1955</v>
      </c>
      <c r="AY133" s="18" t="s">
        <v>2080</v>
      </c>
      <c r="BE133" s="199">
        <f>IF(N133="základní",J133,0)</f>
        <v>0</v>
      </c>
      <c r="BF133" s="199">
        <f>IF(N133="snížená",J133,0)</f>
        <v>0</v>
      </c>
      <c r="BG133" s="199">
        <f>IF(N133="zákl. přenesená",J133,0)</f>
        <v>0</v>
      </c>
      <c r="BH133" s="199">
        <f>IF(N133="sníž. přenesená",J133,0)</f>
        <v>0</v>
      </c>
      <c r="BI133" s="199">
        <f>IF(N133="nulová",J133,0)</f>
        <v>0</v>
      </c>
      <c r="BJ133" s="18" t="s">
        <v>1895</v>
      </c>
      <c r="BK133" s="199">
        <f>ROUND(I133*H133,2)</f>
        <v>0</v>
      </c>
      <c r="BL133" s="18" t="s">
        <v>2036</v>
      </c>
      <c r="BM133" s="18" t="s">
        <v>1762</v>
      </c>
    </row>
    <row r="134" spans="2:65" s="1" customFormat="1" ht="22.5" customHeight="1">
      <c r="B134" s="35"/>
      <c r="C134" s="216" t="s">
        <v>2205</v>
      </c>
      <c r="D134" s="216" t="s">
        <v>2126</v>
      </c>
      <c r="E134" s="217" t="s">
        <v>1763</v>
      </c>
      <c r="F134" s="218" t="s">
        <v>1764</v>
      </c>
      <c r="G134" s="219" t="s">
        <v>2253</v>
      </c>
      <c r="H134" s="220">
        <v>4</v>
      </c>
      <c r="I134" s="221"/>
      <c r="J134" s="222">
        <f>ROUND(I134*H134,2)</f>
        <v>0</v>
      </c>
      <c r="K134" s="218" t="s">
        <v>2086</v>
      </c>
      <c r="L134" s="223"/>
      <c r="M134" s="224" t="s">
        <v>1893</v>
      </c>
      <c r="N134" s="225" t="s">
        <v>1917</v>
      </c>
      <c r="O134" s="36"/>
      <c r="P134" s="197">
        <f>O134*H134</f>
        <v>0</v>
      </c>
      <c r="Q134" s="197">
        <v>6.9999999999999999E-4</v>
      </c>
      <c r="R134" s="197">
        <f>Q134*H134</f>
        <v>2.8E-3</v>
      </c>
      <c r="S134" s="197">
        <v>0</v>
      </c>
      <c r="T134" s="198">
        <f>S134*H134</f>
        <v>0</v>
      </c>
      <c r="AR134" s="18" t="s">
        <v>2119</v>
      </c>
      <c r="AT134" s="18" t="s">
        <v>2126</v>
      </c>
      <c r="AU134" s="18" t="s">
        <v>1955</v>
      </c>
      <c r="AY134" s="18" t="s">
        <v>2080</v>
      </c>
      <c r="BE134" s="199">
        <f>IF(N134="základní",J134,0)</f>
        <v>0</v>
      </c>
      <c r="BF134" s="199">
        <f>IF(N134="snížená",J134,0)</f>
        <v>0</v>
      </c>
      <c r="BG134" s="199">
        <f>IF(N134="zákl. přenesená",J134,0)</f>
        <v>0</v>
      </c>
      <c r="BH134" s="199">
        <f>IF(N134="sníž. přenesená",J134,0)</f>
        <v>0</v>
      </c>
      <c r="BI134" s="199">
        <f>IF(N134="nulová",J134,0)</f>
        <v>0</v>
      </c>
      <c r="BJ134" s="18" t="s">
        <v>1895</v>
      </c>
      <c r="BK134" s="199">
        <f>ROUND(I134*H134,2)</f>
        <v>0</v>
      </c>
      <c r="BL134" s="18" t="s">
        <v>2036</v>
      </c>
      <c r="BM134" s="18" t="s">
        <v>1765</v>
      </c>
    </row>
    <row r="135" spans="2:65" s="1" customFormat="1" ht="22.5" customHeight="1">
      <c r="B135" s="35"/>
      <c r="C135" s="188" t="s">
        <v>2210</v>
      </c>
      <c r="D135" s="188" t="s">
        <v>2082</v>
      </c>
      <c r="E135" s="189" t="s">
        <v>2580</v>
      </c>
      <c r="F135" s="190" t="s">
        <v>2581</v>
      </c>
      <c r="G135" s="191" t="s">
        <v>2253</v>
      </c>
      <c r="H135" s="192">
        <v>1</v>
      </c>
      <c r="I135" s="193"/>
      <c r="J135" s="194">
        <f>ROUND(I135*H135,2)</f>
        <v>0</v>
      </c>
      <c r="K135" s="190" t="s">
        <v>2086</v>
      </c>
      <c r="L135" s="55"/>
      <c r="M135" s="195" t="s">
        <v>1893</v>
      </c>
      <c r="N135" s="196" t="s">
        <v>1917</v>
      </c>
      <c r="O135" s="36"/>
      <c r="P135" s="197">
        <f>O135*H135</f>
        <v>0</v>
      </c>
      <c r="Q135" s="197">
        <v>8.0531999999999999E-4</v>
      </c>
      <c r="R135" s="197">
        <f>Q135*H135</f>
        <v>8.0531999999999999E-4</v>
      </c>
      <c r="S135" s="197">
        <v>0</v>
      </c>
      <c r="T135" s="198">
        <f>S135*H135</f>
        <v>0</v>
      </c>
      <c r="AR135" s="18" t="s">
        <v>2036</v>
      </c>
      <c r="AT135" s="18" t="s">
        <v>2082</v>
      </c>
      <c r="AU135" s="18" t="s">
        <v>1955</v>
      </c>
      <c r="AY135" s="18" t="s">
        <v>2080</v>
      </c>
      <c r="BE135" s="199">
        <f>IF(N135="základní",J135,0)</f>
        <v>0</v>
      </c>
      <c r="BF135" s="199">
        <f>IF(N135="snížená",J135,0)</f>
        <v>0</v>
      </c>
      <c r="BG135" s="199">
        <f>IF(N135="zákl. přenesená",J135,0)</f>
        <v>0</v>
      </c>
      <c r="BH135" s="199">
        <f>IF(N135="sníž. přenesená",J135,0)</f>
        <v>0</v>
      </c>
      <c r="BI135" s="199">
        <f>IF(N135="nulová",J135,0)</f>
        <v>0</v>
      </c>
      <c r="BJ135" s="18" t="s">
        <v>1895</v>
      </c>
      <c r="BK135" s="199">
        <f>ROUND(I135*H135,2)</f>
        <v>0</v>
      </c>
      <c r="BL135" s="18" t="s">
        <v>2036</v>
      </c>
      <c r="BM135" s="18" t="s">
        <v>1766</v>
      </c>
    </row>
    <row r="136" spans="2:65" s="12" customFormat="1">
      <c r="B136" s="200"/>
      <c r="C136" s="201"/>
      <c r="D136" s="202" t="s">
        <v>2088</v>
      </c>
      <c r="E136" s="203" t="s">
        <v>1893</v>
      </c>
      <c r="F136" s="204" t="s">
        <v>1767</v>
      </c>
      <c r="G136" s="201"/>
      <c r="H136" s="205">
        <v>1</v>
      </c>
      <c r="I136" s="206"/>
      <c r="J136" s="201"/>
      <c r="K136" s="201"/>
      <c r="L136" s="207"/>
      <c r="M136" s="208"/>
      <c r="N136" s="209"/>
      <c r="O136" s="209"/>
      <c r="P136" s="209"/>
      <c r="Q136" s="209"/>
      <c r="R136" s="209"/>
      <c r="S136" s="209"/>
      <c r="T136" s="210"/>
      <c r="AT136" s="211" t="s">
        <v>2088</v>
      </c>
      <c r="AU136" s="211" t="s">
        <v>1955</v>
      </c>
      <c r="AV136" s="12" t="s">
        <v>1955</v>
      </c>
      <c r="AW136" s="12" t="s">
        <v>1911</v>
      </c>
      <c r="AX136" s="12" t="s">
        <v>1946</v>
      </c>
      <c r="AY136" s="211" t="s">
        <v>2080</v>
      </c>
    </row>
    <row r="137" spans="2:65" s="1" customFormat="1" ht="22.5" customHeight="1">
      <c r="B137" s="35"/>
      <c r="C137" s="216" t="s">
        <v>2216</v>
      </c>
      <c r="D137" s="216" t="s">
        <v>2126</v>
      </c>
      <c r="E137" s="217" t="s">
        <v>2584</v>
      </c>
      <c r="F137" s="218" t="s">
        <v>2585</v>
      </c>
      <c r="G137" s="219" t="s">
        <v>2253</v>
      </c>
      <c r="H137" s="220">
        <v>1</v>
      </c>
      <c r="I137" s="221"/>
      <c r="J137" s="222">
        <f>ROUND(I137*H137,2)</f>
        <v>0</v>
      </c>
      <c r="K137" s="218" t="s">
        <v>2086</v>
      </c>
      <c r="L137" s="223"/>
      <c r="M137" s="224" t="s">
        <v>1893</v>
      </c>
      <c r="N137" s="225" t="s">
        <v>1917</v>
      </c>
      <c r="O137" s="36"/>
      <c r="P137" s="197">
        <f>O137*H137</f>
        <v>0</v>
      </c>
      <c r="Q137" s="197">
        <v>1.847E-2</v>
      </c>
      <c r="R137" s="197">
        <f>Q137*H137</f>
        <v>1.847E-2</v>
      </c>
      <c r="S137" s="197">
        <v>0</v>
      </c>
      <c r="T137" s="198">
        <f>S137*H137</f>
        <v>0</v>
      </c>
      <c r="AR137" s="18" t="s">
        <v>2119</v>
      </c>
      <c r="AT137" s="18" t="s">
        <v>2126</v>
      </c>
      <c r="AU137" s="18" t="s">
        <v>1955</v>
      </c>
      <c r="AY137" s="18" t="s">
        <v>2080</v>
      </c>
      <c r="BE137" s="199">
        <f>IF(N137="základní",J137,0)</f>
        <v>0</v>
      </c>
      <c r="BF137" s="199">
        <f>IF(N137="snížená",J137,0)</f>
        <v>0</v>
      </c>
      <c r="BG137" s="199">
        <f>IF(N137="zákl. přenesená",J137,0)</f>
        <v>0</v>
      </c>
      <c r="BH137" s="199">
        <f>IF(N137="sníž. přenesená",J137,0)</f>
        <v>0</v>
      </c>
      <c r="BI137" s="199">
        <f>IF(N137="nulová",J137,0)</f>
        <v>0</v>
      </c>
      <c r="BJ137" s="18" t="s">
        <v>1895</v>
      </c>
      <c r="BK137" s="199">
        <f>ROUND(I137*H137,2)</f>
        <v>0</v>
      </c>
      <c r="BL137" s="18" t="s">
        <v>2036</v>
      </c>
      <c r="BM137" s="18" t="s">
        <v>1768</v>
      </c>
    </row>
    <row r="138" spans="2:65" s="1" customFormat="1" ht="22.5" customHeight="1">
      <c r="B138" s="35"/>
      <c r="C138" s="216" t="s">
        <v>2220</v>
      </c>
      <c r="D138" s="216" t="s">
        <v>2126</v>
      </c>
      <c r="E138" s="217" t="s">
        <v>2552</v>
      </c>
      <c r="F138" s="218" t="s">
        <v>1769</v>
      </c>
      <c r="G138" s="219" t="s">
        <v>2253</v>
      </c>
      <c r="H138" s="220">
        <v>1</v>
      </c>
      <c r="I138" s="221"/>
      <c r="J138" s="222">
        <f>ROUND(I138*H138,2)</f>
        <v>0</v>
      </c>
      <c r="K138" s="218" t="s">
        <v>1893</v>
      </c>
      <c r="L138" s="223"/>
      <c r="M138" s="224" t="s">
        <v>1893</v>
      </c>
      <c r="N138" s="225" t="s">
        <v>1917</v>
      </c>
      <c r="O138" s="36"/>
      <c r="P138" s="197">
        <f>O138*H138</f>
        <v>0</v>
      </c>
      <c r="Q138" s="197">
        <v>7.0000000000000001E-3</v>
      </c>
      <c r="R138" s="197">
        <f>Q138*H138</f>
        <v>7.0000000000000001E-3</v>
      </c>
      <c r="S138" s="197">
        <v>0</v>
      </c>
      <c r="T138" s="198">
        <f>S138*H138</f>
        <v>0</v>
      </c>
      <c r="AR138" s="18" t="s">
        <v>2119</v>
      </c>
      <c r="AT138" s="18" t="s">
        <v>2126</v>
      </c>
      <c r="AU138" s="18" t="s">
        <v>1955</v>
      </c>
      <c r="AY138" s="18" t="s">
        <v>2080</v>
      </c>
      <c r="BE138" s="199">
        <f>IF(N138="základní",J138,0)</f>
        <v>0</v>
      </c>
      <c r="BF138" s="199">
        <f>IF(N138="snížená",J138,0)</f>
        <v>0</v>
      </c>
      <c r="BG138" s="199">
        <f>IF(N138="zákl. přenesená",J138,0)</f>
        <v>0</v>
      </c>
      <c r="BH138" s="199">
        <f>IF(N138="sníž. přenesená",J138,0)</f>
        <v>0</v>
      </c>
      <c r="BI138" s="199">
        <f>IF(N138="nulová",J138,0)</f>
        <v>0</v>
      </c>
      <c r="BJ138" s="18" t="s">
        <v>1895</v>
      </c>
      <c r="BK138" s="199">
        <f>ROUND(I138*H138,2)</f>
        <v>0</v>
      </c>
      <c r="BL138" s="18" t="s">
        <v>2036</v>
      </c>
      <c r="BM138" s="18" t="s">
        <v>1770</v>
      </c>
    </row>
    <row r="139" spans="2:65" s="1" customFormat="1" ht="22.5" customHeight="1">
      <c r="B139" s="35"/>
      <c r="C139" s="188" t="s">
        <v>2225</v>
      </c>
      <c r="D139" s="188" t="s">
        <v>2082</v>
      </c>
      <c r="E139" s="189" t="s">
        <v>2606</v>
      </c>
      <c r="F139" s="190" t="s">
        <v>2607</v>
      </c>
      <c r="G139" s="191" t="s">
        <v>2253</v>
      </c>
      <c r="H139" s="192">
        <v>1</v>
      </c>
      <c r="I139" s="193"/>
      <c r="J139" s="194">
        <f>ROUND(I139*H139,2)</f>
        <v>0</v>
      </c>
      <c r="K139" s="190" t="s">
        <v>2086</v>
      </c>
      <c r="L139" s="55"/>
      <c r="M139" s="195" t="s">
        <v>1893</v>
      </c>
      <c r="N139" s="196" t="s">
        <v>1917</v>
      </c>
      <c r="O139" s="36"/>
      <c r="P139" s="197">
        <f>O139*H139</f>
        <v>0</v>
      </c>
      <c r="Q139" s="197">
        <v>3.4595999999999997E-4</v>
      </c>
      <c r="R139" s="197">
        <f>Q139*H139</f>
        <v>3.4595999999999997E-4</v>
      </c>
      <c r="S139" s="197">
        <v>0</v>
      </c>
      <c r="T139" s="198">
        <f>S139*H139</f>
        <v>0</v>
      </c>
      <c r="AR139" s="18" t="s">
        <v>2036</v>
      </c>
      <c r="AT139" s="18" t="s">
        <v>2082</v>
      </c>
      <c r="AU139" s="18" t="s">
        <v>1955</v>
      </c>
      <c r="AY139" s="18" t="s">
        <v>2080</v>
      </c>
      <c r="BE139" s="199">
        <f>IF(N139="základní",J139,0)</f>
        <v>0</v>
      </c>
      <c r="BF139" s="199">
        <f>IF(N139="snížená",J139,0)</f>
        <v>0</v>
      </c>
      <c r="BG139" s="199">
        <f>IF(N139="zákl. přenesená",J139,0)</f>
        <v>0</v>
      </c>
      <c r="BH139" s="199">
        <f>IF(N139="sníž. přenesená",J139,0)</f>
        <v>0</v>
      </c>
      <c r="BI139" s="199">
        <f>IF(N139="nulová",J139,0)</f>
        <v>0</v>
      </c>
      <c r="BJ139" s="18" t="s">
        <v>1895</v>
      </c>
      <c r="BK139" s="199">
        <f>ROUND(I139*H139,2)</f>
        <v>0</v>
      </c>
      <c r="BL139" s="18" t="s">
        <v>2036</v>
      </c>
      <c r="BM139" s="18" t="s">
        <v>1771</v>
      </c>
    </row>
    <row r="140" spans="2:65" s="12" customFormat="1">
      <c r="B140" s="200"/>
      <c r="C140" s="201"/>
      <c r="D140" s="202" t="s">
        <v>2088</v>
      </c>
      <c r="E140" s="203" t="s">
        <v>1893</v>
      </c>
      <c r="F140" s="204" t="s">
        <v>1767</v>
      </c>
      <c r="G140" s="201"/>
      <c r="H140" s="205">
        <v>1</v>
      </c>
      <c r="I140" s="206"/>
      <c r="J140" s="201"/>
      <c r="K140" s="201"/>
      <c r="L140" s="207"/>
      <c r="M140" s="208"/>
      <c r="N140" s="209"/>
      <c r="O140" s="209"/>
      <c r="P140" s="209"/>
      <c r="Q140" s="209"/>
      <c r="R140" s="209"/>
      <c r="S140" s="209"/>
      <c r="T140" s="210"/>
      <c r="AT140" s="211" t="s">
        <v>2088</v>
      </c>
      <c r="AU140" s="211" t="s">
        <v>1955</v>
      </c>
      <c r="AV140" s="12" t="s">
        <v>1955</v>
      </c>
      <c r="AW140" s="12" t="s">
        <v>1911</v>
      </c>
      <c r="AX140" s="12" t="s">
        <v>1946</v>
      </c>
      <c r="AY140" s="211" t="s">
        <v>2080</v>
      </c>
    </row>
    <row r="141" spans="2:65" s="1" customFormat="1" ht="22.5" customHeight="1">
      <c r="B141" s="35"/>
      <c r="C141" s="216" t="s">
        <v>2229</v>
      </c>
      <c r="D141" s="216" t="s">
        <v>2126</v>
      </c>
      <c r="E141" s="217" t="s">
        <v>2610</v>
      </c>
      <c r="F141" s="218" t="s">
        <v>2611</v>
      </c>
      <c r="G141" s="219" t="s">
        <v>2253</v>
      </c>
      <c r="H141" s="220">
        <v>1</v>
      </c>
      <c r="I141" s="221"/>
      <c r="J141" s="222">
        <f>ROUND(I141*H141,2)</f>
        <v>0</v>
      </c>
      <c r="K141" s="218" t="s">
        <v>1893</v>
      </c>
      <c r="L141" s="223"/>
      <c r="M141" s="224" t="s">
        <v>1893</v>
      </c>
      <c r="N141" s="225" t="s">
        <v>1917</v>
      </c>
      <c r="O141" s="36"/>
      <c r="P141" s="197">
        <f>O141*H141</f>
        <v>0</v>
      </c>
      <c r="Q141" s="197">
        <v>0.04</v>
      </c>
      <c r="R141" s="197">
        <f>Q141*H141</f>
        <v>0.04</v>
      </c>
      <c r="S141" s="197">
        <v>0</v>
      </c>
      <c r="T141" s="198">
        <f>S141*H141</f>
        <v>0</v>
      </c>
      <c r="AR141" s="18" t="s">
        <v>2119</v>
      </c>
      <c r="AT141" s="18" t="s">
        <v>2126</v>
      </c>
      <c r="AU141" s="18" t="s">
        <v>1955</v>
      </c>
      <c r="AY141" s="18" t="s">
        <v>2080</v>
      </c>
      <c r="BE141" s="199">
        <f>IF(N141="základní",J141,0)</f>
        <v>0</v>
      </c>
      <c r="BF141" s="199">
        <f>IF(N141="snížená",J141,0)</f>
        <v>0</v>
      </c>
      <c r="BG141" s="199">
        <f>IF(N141="zákl. přenesená",J141,0)</f>
        <v>0</v>
      </c>
      <c r="BH141" s="199">
        <f>IF(N141="sníž. přenesená",J141,0)</f>
        <v>0</v>
      </c>
      <c r="BI141" s="199">
        <f>IF(N141="nulová",J141,0)</f>
        <v>0</v>
      </c>
      <c r="BJ141" s="18" t="s">
        <v>1895</v>
      </c>
      <c r="BK141" s="199">
        <f>ROUND(I141*H141,2)</f>
        <v>0</v>
      </c>
      <c r="BL141" s="18" t="s">
        <v>2036</v>
      </c>
      <c r="BM141" s="18" t="s">
        <v>1772</v>
      </c>
    </row>
    <row r="142" spans="2:65" s="1" customFormat="1" ht="22.5" customHeight="1">
      <c r="B142" s="35"/>
      <c r="C142" s="188" t="s">
        <v>2234</v>
      </c>
      <c r="D142" s="188" t="s">
        <v>2082</v>
      </c>
      <c r="E142" s="189" t="s">
        <v>2655</v>
      </c>
      <c r="F142" s="190" t="s">
        <v>2656</v>
      </c>
      <c r="G142" s="191" t="s">
        <v>2096</v>
      </c>
      <c r="H142" s="192">
        <v>1236</v>
      </c>
      <c r="I142" s="193"/>
      <c r="J142" s="194">
        <f>ROUND(I142*H142,2)</f>
        <v>0</v>
      </c>
      <c r="K142" s="190" t="s">
        <v>2086</v>
      </c>
      <c r="L142" s="55"/>
      <c r="M142" s="195" t="s">
        <v>1893</v>
      </c>
      <c r="N142" s="196" t="s">
        <v>1917</v>
      </c>
      <c r="O142" s="36"/>
      <c r="P142" s="197">
        <f>O142*H142</f>
        <v>0</v>
      </c>
      <c r="Q142" s="197">
        <v>0</v>
      </c>
      <c r="R142" s="197">
        <f>Q142*H142</f>
        <v>0</v>
      </c>
      <c r="S142" s="197">
        <v>0</v>
      </c>
      <c r="T142" s="198">
        <f>S142*H142</f>
        <v>0</v>
      </c>
      <c r="AR142" s="18" t="s">
        <v>2036</v>
      </c>
      <c r="AT142" s="18" t="s">
        <v>2082</v>
      </c>
      <c r="AU142" s="18" t="s">
        <v>1955</v>
      </c>
      <c r="AY142" s="18" t="s">
        <v>2080</v>
      </c>
      <c r="BE142" s="199">
        <f>IF(N142="základní",J142,0)</f>
        <v>0</v>
      </c>
      <c r="BF142" s="199">
        <f>IF(N142="snížená",J142,0)</f>
        <v>0</v>
      </c>
      <c r="BG142" s="199">
        <f>IF(N142="zákl. přenesená",J142,0)</f>
        <v>0</v>
      </c>
      <c r="BH142" s="199">
        <f>IF(N142="sníž. přenesená",J142,0)</f>
        <v>0</v>
      </c>
      <c r="BI142" s="199">
        <f>IF(N142="nulová",J142,0)</f>
        <v>0</v>
      </c>
      <c r="BJ142" s="18" t="s">
        <v>1895</v>
      </c>
      <c r="BK142" s="199">
        <f>ROUND(I142*H142,2)</f>
        <v>0</v>
      </c>
      <c r="BL142" s="18" t="s">
        <v>2036</v>
      </c>
      <c r="BM142" s="18" t="s">
        <v>1773</v>
      </c>
    </row>
    <row r="143" spans="2:65" s="12" customFormat="1">
      <c r="B143" s="200"/>
      <c r="C143" s="201"/>
      <c r="D143" s="202" t="s">
        <v>2088</v>
      </c>
      <c r="E143" s="203" t="s">
        <v>1893</v>
      </c>
      <c r="F143" s="204" t="s">
        <v>1750</v>
      </c>
      <c r="G143" s="201"/>
      <c r="H143" s="205">
        <v>1236</v>
      </c>
      <c r="I143" s="206"/>
      <c r="J143" s="201"/>
      <c r="K143" s="201"/>
      <c r="L143" s="207"/>
      <c r="M143" s="208"/>
      <c r="N143" s="209"/>
      <c r="O143" s="209"/>
      <c r="P143" s="209"/>
      <c r="Q143" s="209"/>
      <c r="R143" s="209"/>
      <c r="S143" s="209"/>
      <c r="T143" s="210"/>
      <c r="AT143" s="211" t="s">
        <v>2088</v>
      </c>
      <c r="AU143" s="211" t="s">
        <v>1955</v>
      </c>
      <c r="AV143" s="12" t="s">
        <v>1955</v>
      </c>
      <c r="AW143" s="12" t="s">
        <v>1911</v>
      </c>
      <c r="AX143" s="12" t="s">
        <v>1946</v>
      </c>
      <c r="AY143" s="211" t="s">
        <v>2080</v>
      </c>
    </row>
    <row r="144" spans="2:65" s="1" customFormat="1" ht="22.5" customHeight="1">
      <c r="B144" s="35"/>
      <c r="C144" s="188" t="s">
        <v>2239</v>
      </c>
      <c r="D144" s="188" t="s">
        <v>2082</v>
      </c>
      <c r="E144" s="189" t="s">
        <v>2680</v>
      </c>
      <c r="F144" s="190" t="s">
        <v>2681</v>
      </c>
      <c r="G144" s="191" t="s">
        <v>2253</v>
      </c>
      <c r="H144" s="192">
        <v>1</v>
      </c>
      <c r="I144" s="193"/>
      <c r="J144" s="194">
        <f t="shared" ref="J144:J150" si="0">ROUND(I144*H144,2)</f>
        <v>0</v>
      </c>
      <c r="K144" s="190" t="s">
        <v>2086</v>
      </c>
      <c r="L144" s="55"/>
      <c r="M144" s="195" t="s">
        <v>1893</v>
      </c>
      <c r="N144" s="196" t="s">
        <v>1917</v>
      </c>
      <c r="O144" s="36"/>
      <c r="P144" s="197">
        <f t="shared" ref="P144:P150" si="1">O144*H144</f>
        <v>0</v>
      </c>
      <c r="Q144" s="197">
        <v>0.1230316</v>
      </c>
      <c r="R144" s="197">
        <f t="shared" ref="R144:R150" si="2">Q144*H144</f>
        <v>0.1230316</v>
      </c>
      <c r="S144" s="197">
        <v>0</v>
      </c>
      <c r="T144" s="198">
        <f t="shared" ref="T144:T150" si="3">S144*H144</f>
        <v>0</v>
      </c>
      <c r="AR144" s="18" t="s">
        <v>2036</v>
      </c>
      <c r="AT144" s="18" t="s">
        <v>2082</v>
      </c>
      <c r="AU144" s="18" t="s">
        <v>1955</v>
      </c>
      <c r="AY144" s="18" t="s">
        <v>2080</v>
      </c>
      <c r="BE144" s="199">
        <f t="shared" ref="BE144:BE150" si="4">IF(N144="základní",J144,0)</f>
        <v>0</v>
      </c>
      <c r="BF144" s="199">
        <f t="shared" ref="BF144:BF150" si="5">IF(N144="snížená",J144,0)</f>
        <v>0</v>
      </c>
      <c r="BG144" s="199">
        <f t="shared" ref="BG144:BG150" si="6">IF(N144="zákl. přenesená",J144,0)</f>
        <v>0</v>
      </c>
      <c r="BH144" s="199">
        <f t="shared" ref="BH144:BH150" si="7">IF(N144="sníž. přenesená",J144,0)</f>
        <v>0</v>
      </c>
      <c r="BI144" s="199">
        <f t="shared" ref="BI144:BI150" si="8">IF(N144="nulová",J144,0)</f>
        <v>0</v>
      </c>
      <c r="BJ144" s="18" t="s">
        <v>1895</v>
      </c>
      <c r="BK144" s="199">
        <f t="shared" ref="BK144:BK150" si="9">ROUND(I144*H144,2)</f>
        <v>0</v>
      </c>
      <c r="BL144" s="18" t="s">
        <v>2036</v>
      </c>
      <c r="BM144" s="18" t="s">
        <v>2682</v>
      </c>
    </row>
    <row r="145" spans="2:65" s="1" customFormat="1" ht="22.5" customHeight="1">
      <c r="B145" s="35"/>
      <c r="C145" s="216" t="s">
        <v>2244</v>
      </c>
      <c r="D145" s="216" t="s">
        <v>2126</v>
      </c>
      <c r="E145" s="217" t="s">
        <v>2684</v>
      </c>
      <c r="F145" s="218" t="s">
        <v>2685</v>
      </c>
      <c r="G145" s="219" t="s">
        <v>2253</v>
      </c>
      <c r="H145" s="220">
        <v>1</v>
      </c>
      <c r="I145" s="221"/>
      <c r="J145" s="222">
        <f t="shared" si="0"/>
        <v>0</v>
      </c>
      <c r="K145" s="218" t="s">
        <v>2086</v>
      </c>
      <c r="L145" s="223"/>
      <c r="M145" s="224" t="s">
        <v>1893</v>
      </c>
      <c r="N145" s="225" t="s">
        <v>1917</v>
      </c>
      <c r="O145" s="36"/>
      <c r="P145" s="197">
        <f t="shared" si="1"/>
        <v>0</v>
      </c>
      <c r="Q145" s="197">
        <v>1.3299999999999999E-2</v>
      </c>
      <c r="R145" s="197">
        <f t="shared" si="2"/>
        <v>1.3299999999999999E-2</v>
      </c>
      <c r="S145" s="197">
        <v>0</v>
      </c>
      <c r="T145" s="198">
        <f t="shared" si="3"/>
        <v>0</v>
      </c>
      <c r="AR145" s="18" t="s">
        <v>2119</v>
      </c>
      <c r="AT145" s="18" t="s">
        <v>2126</v>
      </c>
      <c r="AU145" s="18" t="s">
        <v>1955</v>
      </c>
      <c r="AY145" s="18" t="s">
        <v>2080</v>
      </c>
      <c r="BE145" s="199">
        <f t="shared" si="4"/>
        <v>0</v>
      </c>
      <c r="BF145" s="199">
        <f t="shared" si="5"/>
        <v>0</v>
      </c>
      <c r="BG145" s="199">
        <f t="shared" si="6"/>
        <v>0</v>
      </c>
      <c r="BH145" s="199">
        <f t="shared" si="7"/>
        <v>0</v>
      </c>
      <c r="BI145" s="199">
        <f t="shared" si="8"/>
        <v>0</v>
      </c>
      <c r="BJ145" s="18" t="s">
        <v>1895</v>
      </c>
      <c r="BK145" s="199">
        <f t="shared" si="9"/>
        <v>0</v>
      </c>
      <c r="BL145" s="18" t="s">
        <v>2036</v>
      </c>
      <c r="BM145" s="18" t="s">
        <v>2686</v>
      </c>
    </row>
    <row r="146" spans="2:65" s="1" customFormat="1" ht="22.5" customHeight="1">
      <c r="B146" s="35"/>
      <c r="C146" s="188" t="s">
        <v>2250</v>
      </c>
      <c r="D146" s="188" t="s">
        <v>2082</v>
      </c>
      <c r="E146" s="189" t="s">
        <v>2688</v>
      </c>
      <c r="F146" s="190" t="s">
        <v>2689</v>
      </c>
      <c r="G146" s="191" t="s">
        <v>2253</v>
      </c>
      <c r="H146" s="192">
        <v>1</v>
      </c>
      <c r="I146" s="193"/>
      <c r="J146" s="194">
        <f t="shared" si="0"/>
        <v>0</v>
      </c>
      <c r="K146" s="190" t="s">
        <v>2086</v>
      </c>
      <c r="L146" s="55"/>
      <c r="M146" s="195" t="s">
        <v>1893</v>
      </c>
      <c r="N146" s="196" t="s">
        <v>1917</v>
      </c>
      <c r="O146" s="36"/>
      <c r="P146" s="197">
        <f t="shared" si="1"/>
        <v>0</v>
      </c>
      <c r="Q146" s="197">
        <v>0.32905679999999998</v>
      </c>
      <c r="R146" s="197">
        <f t="shared" si="2"/>
        <v>0.32905679999999998</v>
      </c>
      <c r="S146" s="197">
        <v>0</v>
      </c>
      <c r="T146" s="198">
        <f t="shared" si="3"/>
        <v>0</v>
      </c>
      <c r="AR146" s="18" t="s">
        <v>2036</v>
      </c>
      <c r="AT146" s="18" t="s">
        <v>2082</v>
      </c>
      <c r="AU146" s="18" t="s">
        <v>1955</v>
      </c>
      <c r="AY146" s="18" t="s">
        <v>2080</v>
      </c>
      <c r="BE146" s="199">
        <f t="shared" si="4"/>
        <v>0</v>
      </c>
      <c r="BF146" s="199">
        <f t="shared" si="5"/>
        <v>0</v>
      </c>
      <c r="BG146" s="199">
        <f t="shared" si="6"/>
        <v>0</v>
      </c>
      <c r="BH146" s="199">
        <f t="shared" si="7"/>
        <v>0</v>
      </c>
      <c r="BI146" s="199">
        <f t="shared" si="8"/>
        <v>0</v>
      </c>
      <c r="BJ146" s="18" t="s">
        <v>1895</v>
      </c>
      <c r="BK146" s="199">
        <f t="shared" si="9"/>
        <v>0</v>
      </c>
      <c r="BL146" s="18" t="s">
        <v>2036</v>
      </c>
      <c r="BM146" s="18" t="s">
        <v>2690</v>
      </c>
    </row>
    <row r="147" spans="2:65" s="1" customFormat="1" ht="22.5" customHeight="1">
      <c r="B147" s="35"/>
      <c r="C147" s="216" t="s">
        <v>2256</v>
      </c>
      <c r="D147" s="216" t="s">
        <v>2126</v>
      </c>
      <c r="E147" s="217" t="s">
        <v>2693</v>
      </c>
      <c r="F147" s="218" t="s">
        <v>2694</v>
      </c>
      <c r="G147" s="219" t="s">
        <v>2253</v>
      </c>
      <c r="H147" s="220">
        <v>1</v>
      </c>
      <c r="I147" s="221"/>
      <c r="J147" s="222">
        <f t="shared" si="0"/>
        <v>0</v>
      </c>
      <c r="K147" s="218" t="s">
        <v>2086</v>
      </c>
      <c r="L147" s="223"/>
      <c r="M147" s="224" t="s">
        <v>1893</v>
      </c>
      <c r="N147" s="225" t="s">
        <v>1917</v>
      </c>
      <c r="O147" s="36"/>
      <c r="P147" s="197">
        <f t="shared" si="1"/>
        <v>0</v>
      </c>
      <c r="Q147" s="197">
        <v>2.9499999999999998E-2</v>
      </c>
      <c r="R147" s="197">
        <f t="shared" si="2"/>
        <v>2.9499999999999998E-2</v>
      </c>
      <c r="S147" s="197">
        <v>0</v>
      </c>
      <c r="T147" s="198">
        <f t="shared" si="3"/>
        <v>0</v>
      </c>
      <c r="AR147" s="18" t="s">
        <v>2119</v>
      </c>
      <c r="AT147" s="18" t="s">
        <v>2126</v>
      </c>
      <c r="AU147" s="18" t="s">
        <v>1955</v>
      </c>
      <c r="AY147" s="18" t="s">
        <v>2080</v>
      </c>
      <c r="BE147" s="199">
        <f t="shared" si="4"/>
        <v>0</v>
      </c>
      <c r="BF147" s="199">
        <f t="shared" si="5"/>
        <v>0</v>
      </c>
      <c r="BG147" s="199">
        <f t="shared" si="6"/>
        <v>0</v>
      </c>
      <c r="BH147" s="199">
        <f t="shared" si="7"/>
        <v>0</v>
      </c>
      <c r="BI147" s="199">
        <f t="shared" si="8"/>
        <v>0</v>
      </c>
      <c r="BJ147" s="18" t="s">
        <v>1895</v>
      </c>
      <c r="BK147" s="199">
        <f t="shared" si="9"/>
        <v>0</v>
      </c>
      <c r="BL147" s="18" t="s">
        <v>2036</v>
      </c>
      <c r="BM147" s="18" t="s">
        <v>2695</v>
      </c>
    </row>
    <row r="148" spans="2:65" s="1" customFormat="1" ht="22.5" customHeight="1">
      <c r="B148" s="35"/>
      <c r="C148" s="188" t="s">
        <v>2260</v>
      </c>
      <c r="D148" s="188" t="s">
        <v>2082</v>
      </c>
      <c r="E148" s="189" t="s">
        <v>2697</v>
      </c>
      <c r="F148" s="190" t="s">
        <v>2698</v>
      </c>
      <c r="G148" s="191" t="s">
        <v>2253</v>
      </c>
      <c r="H148" s="192">
        <v>17</v>
      </c>
      <c r="I148" s="193"/>
      <c r="J148" s="194">
        <f t="shared" si="0"/>
        <v>0</v>
      </c>
      <c r="K148" s="190" t="s">
        <v>1893</v>
      </c>
      <c r="L148" s="55"/>
      <c r="M148" s="195" t="s">
        <v>1893</v>
      </c>
      <c r="N148" s="196" t="s">
        <v>1917</v>
      </c>
      <c r="O148" s="36"/>
      <c r="P148" s="197">
        <f t="shared" si="1"/>
        <v>0</v>
      </c>
      <c r="Q148" s="197">
        <v>3.4000000000000002E-4</v>
      </c>
      <c r="R148" s="197">
        <f t="shared" si="2"/>
        <v>5.7800000000000004E-3</v>
      </c>
      <c r="S148" s="197">
        <v>0</v>
      </c>
      <c r="T148" s="198">
        <f t="shared" si="3"/>
        <v>0</v>
      </c>
      <c r="AR148" s="18" t="s">
        <v>2036</v>
      </c>
      <c r="AT148" s="18" t="s">
        <v>2082</v>
      </c>
      <c r="AU148" s="18" t="s">
        <v>1955</v>
      </c>
      <c r="AY148" s="18" t="s">
        <v>2080</v>
      </c>
      <c r="BE148" s="199">
        <f t="shared" si="4"/>
        <v>0</v>
      </c>
      <c r="BF148" s="199">
        <f t="shared" si="5"/>
        <v>0</v>
      </c>
      <c r="BG148" s="199">
        <f t="shared" si="6"/>
        <v>0</v>
      </c>
      <c r="BH148" s="199">
        <f t="shared" si="7"/>
        <v>0</v>
      </c>
      <c r="BI148" s="199">
        <f t="shared" si="8"/>
        <v>0</v>
      </c>
      <c r="BJ148" s="18" t="s">
        <v>1895</v>
      </c>
      <c r="BK148" s="199">
        <f t="shared" si="9"/>
        <v>0</v>
      </c>
      <c r="BL148" s="18" t="s">
        <v>2036</v>
      </c>
      <c r="BM148" s="18" t="s">
        <v>2699</v>
      </c>
    </row>
    <row r="149" spans="2:65" s="1" customFormat="1" ht="22.5" customHeight="1">
      <c r="B149" s="35"/>
      <c r="C149" s="216" t="s">
        <v>2264</v>
      </c>
      <c r="D149" s="216" t="s">
        <v>2126</v>
      </c>
      <c r="E149" s="217" t="s">
        <v>2702</v>
      </c>
      <c r="F149" s="218" t="s">
        <v>2703</v>
      </c>
      <c r="G149" s="219" t="s">
        <v>2253</v>
      </c>
      <c r="H149" s="220">
        <v>1</v>
      </c>
      <c r="I149" s="221"/>
      <c r="J149" s="222">
        <f t="shared" si="0"/>
        <v>0</v>
      </c>
      <c r="K149" s="218" t="s">
        <v>2086</v>
      </c>
      <c r="L149" s="223"/>
      <c r="M149" s="224" t="s">
        <v>1893</v>
      </c>
      <c r="N149" s="225" t="s">
        <v>1917</v>
      </c>
      <c r="O149" s="36"/>
      <c r="P149" s="197">
        <f t="shared" si="1"/>
        <v>0</v>
      </c>
      <c r="Q149" s="197">
        <v>1</v>
      </c>
      <c r="R149" s="197">
        <f t="shared" si="2"/>
        <v>1</v>
      </c>
      <c r="S149" s="197">
        <v>0</v>
      </c>
      <c r="T149" s="198">
        <f t="shared" si="3"/>
        <v>0</v>
      </c>
      <c r="AR149" s="18" t="s">
        <v>2119</v>
      </c>
      <c r="AT149" s="18" t="s">
        <v>2126</v>
      </c>
      <c r="AU149" s="18" t="s">
        <v>1955</v>
      </c>
      <c r="AY149" s="18" t="s">
        <v>2080</v>
      </c>
      <c r="BE149" s="199">
        <f t="shared" si="4"/>
        <v>0</v>
      </c>
      <c r="BF149" s="199">
        <f t="shared" si="5"/>
        <v>0</v>
      </c>
      <c r="BG149" s="199">
        <f t="shared" si="6"/>
        <v>0</v>
      </c>
      <c r="BH149" s="199">
        <f t="shared" si="7"/>
        <v>0</v>
      </c>
      <c r="BI149" s="199">
        <f t="shared" si="8"/>
        <v>0</v>
      </c>
      <c r="BJ149" s="18" t="s">
        <v>1895</v>
      </c>
      <c r="BK149" s="199">
        <f t="shared" si="9"/>
        <v>0</v>
      </c>
      <c r="BL149" s="18" t="s">
        <v>2036</v>
      </c>
      <c r="BM149" s="18" t="s">
        <v>2704</v>
      </c>
    </row>
    <row r="150" spans="2:65" s="1" customFormat="1" ht="22.5" customHeight="1">
      <c r="B150" s="35"/>
      <c r="C150" s="188" t="s">
        <v>2268</v>
      </c>
      <c r="D150" s="188" t="s">
        <v>2082</v>
      </c>
      <c r="E150" s="189" t="s">
        <v>2706</v>
      </c>
      <c r="F150" s="190" t="s">
        <v>2707</v>
      </c>
      <c r="G150" s="191" t="s">
        <v>2096</v>
      </c>
      <c r="H150" s="192">
        <v>1236</v>
      </c>
      <c r="I150" s="193"/>
      <c r="J150" s="194">
        <f t="shared" si="0"/>
        <v>0</v>
      </c>
      <c r="K150" s="190" t="s">
        <v>2086</v>
      </c>
      <c r="L150" s="55"/>
      <c r="M150" s="195" t="s">
        <v>1893</v>
      </c>
      <c r="N150" s="196" t="s">
        <v>1917</v>
      </c>
      <c r="O150" s="36"/>
      <c r="P150" s="197">
        <f t="shared" si="1"/>
        <v>0</v>
      </c>
      <c r="Q150" s="197">
        <v>1.9551400000000001E-4</v>
      </c>
      <c r="R150" s="197">
        <f t="shared" si="2"/>
        <v>0.24165530400000002</v>
      </c>
      <c r="S150" s="197">
        <v>0</v>
      </c>
      <c r="T150" s="198">
        <f t="shared" si="3"/>
        <v>0</v>
      </c>
      <c r="AR150" s="18" t="s">
        <v>2036</v>
      </c>
      <c r="AT150" s="18" t="s">
        <v>2082</v>
      </c>
      <c r="AU150" s="18" t="s">
        <v>1955</v>
      </c>
      <c r="AY150" s="18" t="s">
        <v>2080</v>
      </c>
      <c r="BE150" s="199">
        <f t="shared" si="4"/>
        <v>0</v>
      </c>
      <c r="BF150" s="199">
        <f t="shared" si="5"/>
        <v>0</v>
      </c>
      <c r="BG150" s="199">
        <f t="shared" si="6"/>
        <v>0</v>
      </c>
      <c r="BH150" s="199">
        <f t="shared" si="7"/>
        <v>0</v>
      </c>
      <c r="BI150" s="199">
        <f t="shared" si="8"/>
        <v>0</v>
      </c>
      <c r="BJ150" s="18" t="s">
        <v>1895</v>
      </c>
      <c r="BK150" s="199">
        <f t="shared" si="9"/>
        <v>0</v>
      </c>
      <c r="BL150" s="18" t="s">
        <v>2036</v>
      </c>
      <c r="BM150" s="18" t="s">
        <v>1774</v>
      </c>
    </row>
    <row r="151" spans="2:65" s="11" customFormat="1" ht="29.85" customHeight="1">
      <c r="B151" s="171"/>
      <c r="C151" s="172"/>
      <c r="D151" s="173" t="s">
        <v>1945</v>
      </c>
      <c r="E151" s="248" t="s">
        <v>2125</v>
      </c>
      <c r="F151" s="248" t="s">
        <v>2280</v>
      </c>
      <c r="G151" s="172"/>
      <c r="H151" s="172"/>
      <c r="I151" s="175"/>
      <c r="J151" s="249">
        <f>BK151</f>
        <v>0</v>
      </c>
      <c r="K151" s="172"/>
      <c r="L151" s="177"/>
      <c r="M151" s="178"/>
      <c r="N151" s="179"/>
      <c r="O151" s="179"/>
      <c r="P151" s="180">
        <f>P152</f>
        <v>0</v>
      </c>
      <c r="Q151" s="179"/>
      <c r="R151" s="180">
        <f>R152</f>
        <v>0</v>
      </c>
      <c r="S151" s="179"/>
      <c r="T151" s="181">
        <f>T152</f>
        <v>0</v>
      </c>
      <c r="AR151" s="182" t="s">
        <v>1895</v>
      </c>
      <c r="AT151" s="183" t="s">
        <v>1945</v>
      </c>
      <c r="AU151" s="183" t="s">
        <v>1895</v>
      </c>
      <c r="AY151" s="182" t="s">
        <v>2080</v>
      </c>
      <c r="BK151" s="184">
        <f>BK152</f>
        <v>0</v>
      </c>
    </row>
    <row r="152" spans="2:65" s="11" customFormat="1" ht="14.85" customHeight="1">
      <c r="B152" s="171"/>
      <c r="C152" s="172"/>
      <c r="D152" s="185" t="s">
        <v>1945</v>
      </c>
      <c r="E152" s="186" t="s">
        <v>2329</v>
      </c>
      <c r="F152" s="186" t="s">
        <v>2330</v>
      </c>
      <c r="G152" s="172"/>
      <c r="H152" s="172"/>
      <c r="I152" s="175"/>
      <c r="J152" s="187">
        <f>BK152</f>
        <v>0</v>
      </c>
      <c r="K152" s="172"/>
      <c r="L152" s="177"/>
      <c r="M152" s="178"/>
      <c r="N152" s="179"/>
      <c r="O152" s="179"/>
      <c r="P152" s="180">
        <f>P153</f>
        <v>0</v>
      </c>
      <c r="Q152" s="179"/>
      <c r="R152" s="180">
        <f>R153</f>
        <v>0</v>
      </c>
      <c r="S152" s="179"/>
      <c r="T152" s="181">
        <f>T153</f>
        <v>0</v>
      </c>
      <c r="AR152" s="182" t="s">
        <v>1895</v>
      </c>
      <c r="AT152" s="183" t="s">
        <v>1945</v>
      </c>
      <c r="AU152" s="183" t="s">
        <v>1955</v>
      </c>
      <c r="AY152" s="182" t="s">
        <v>2080</v>
      </c>
      <c r="BK152" s="184">
        <f>BK153</f>
        <v>0</v>
      </c>
    </row>
    <row r="153" spans="2:65" s="1" customFormat="1" ht="22.5" customHeight="1">
      <c r="B153" s="35"/>
      <c r="C153" s="188" t="s">
        <v>2272</v>
      </c>
      <c r="D153" s="188" t="s">
        <v>2082</v>
      </c>
      <c r="E153" s="189" t="s">
        <v>2710</v>
      </c>
      <c r="F153" s="190" t="s">
        <v>2711</v>
      </c>
      <c r="G153" s="191" t="s">
        <v>2115</v>
      </c>
      <c r="H153" s="192">
        <v>743.13499999999999</v>
      </c>
      <c r="I153" s="193"/>
      <c r="J153" s="194">
        <f>ROUND(I153*H153,2)</f>
        <v>0</v>
      </c>
      <c r="K153" s="190" t="s">
        <v>2086</v>
      </c>
      <c r="L153" s="55"/>
      <c r="M153" s="195" t="s">
        <v>1893</v>
      </c>
      <c r="N153" s="196" t="s">
        <v>1917</v>
      </c>
      <c r="O153" s="36"/>
      <c r="P153" s="197">
        <f>O153*H153</f>
        <v>0</v>
      </c>
      <c r="Q153" s="197">
        <v>0</v>
      </c>
      <c r="R153" s="197">
        <f>Q153*H153</f>
        <v>0</v>
      </c>
      <c r="S153" s="197">
        <v>0</v>
      </c>
      <c r="T153" s="198">
        <f>S153*H153</f>
        <v>0</v>
      </c>
      <c r="AR153" s="18" t="s">
        <v>2036</v>
      </c>
      <c r="AT153" s="18" t="s">
        <v>2082</v>
      </c>
      <c r="AU153" s="18" t="s">
        <v>2033</v>
      </c>
      <c r="AY153" s="18" t="s">
        <v>2080</v>
      </c>
      <c r="BE153" s="199">
        <f>IF(N153="základní",J153,0)</f>
        <v>0</v>
      </c>
      <c r="BF153" s="199">
        <f>IF(N153="snížená",J153,0)</f>
        <v>0</v>
      </c>
      <c r="BG153" s="199">
        <f>IF(N153="zákl. přenesená",J153,0)</f>
        <v>0</v>
      </c>
      <c r="BH153" s="199">
        <f>IF(N153="sníž. přenesená",J153,0)</f>
        <v>0</v>
      </c>
      <c r="BI153" s="199">
        <f>IF(N153="nulová",J153,0)</f>
        <v>0</v>
      </c>
      <c r="BJ153" s="18" t="s">
        <v>1895</v>
      </c>
      <c r="BK153" s="199">
        <f>ROUND(I153*H153,2)</f>
        <v>0</v>
      </c>
      <c r="BL153" s="18" t="s">
        <v>2036</v>
      </c>
      <c r="BM153" s="18" t="s">
        <v>2712</v>
      </c>
    </row>
    <row r="154" spans="2:65" s="11" customFormat="1" ht="37.35" customHeight="1">
      <c r="B154" s="171"/>
      <c r="C154" s="172"/>
      <c r="D154" s="173" t="s">
        <v>1945</v>
      </c>
      <c r="E154" s="174" t="s">
        <v>2126</v>
      </c>
      <c r="F154" s="174" t="s">
        <v>2892</v>
      </c>
      <c r="G154" s="172"/>
      <c r="H154" s="172"/>
      <c r="I154" s="175"/>
      <c r="J154" s="176">
        <f>BK154</f>
        <v>0</v>
      </c>
      <c r="K154" s="172"/>
      <c r="L154" s="177"/>
      <c r="M154" s="178"/>
      <c r="N154" s="179"/>
      <c r="O154" s="179"/>
      <c r="P154" s="180">
        <f>P155</f>
        <v>0</v>
      </c>
      <c r="Q154" s="179"/>
      <c r="R154" s="180">
        <f>R155</f>
        <v>1.3821723540000002</v>
      </c>
      <c r="S154" s="179"/>
      <c r="T154" s="181">
        <f>T155</f>
        <v>0</v>
      </c>
      <c r="AR154" s="182" t="s">
        <v>2033</v>
      </c>
      <c r="AT154" s="183" t="s">
        <v>1945</v>
      </c>
      <c r="AU154" s="183" t="s">
        <v>1946</v>
      </c>
      <c r="AY154" s="182" t="s">
        <v>2080</v>
      </c>
      <c r="BK154" s="184">
        <f>BK155</f>
        <v>0</v>
      </c>
    </row>
    <row r="155" spans="2:65" s="11" customFormat="1" ht="19.899999999999999" customHeight="1">
      <c r="B155" s="171"/>
      <c r="C155" s="172"/>
      <c r="D155" s="185" t="s">
        <v>1945</v>
      </c>
      <c r="E155" s="186" t="s">
        <v>2893</v>
      </c>
      <c r="F155" s="186" t="s">
        <v>2894</v>
      </c>
      <c r="G155" s="172"/>
      <c r="H155" s="172"/>
      <c r="I155" s="175"/>
      <c r="J155" s="187">
        <f>BK155</f>
        <v>0</v>
      </c>
      <c r="K155" s="172"/>
      <c r="L155" s="177"/>
      <c r="M155" s="178"/>
      <c r="N155" s="179"/>
      <c r="O155" s="179"/>
      <c r="P155" s="180">
        <f>SUM(P156:P161)</f>
        <v>0</v>
      </c>
      <c r="Q155" s="179"/>
      <c r="R155" s="180">
        <f>SUM(R156:R161)</f>
        <v>1.3821723540000002</v>
      </c>
      <c r="S155" s="179"/>
      <c r="T155" s="181">
        <f>SUM(T156:T161)</f>
        <v>0</v>
      </c>
      <c r="AR155" s="182" t="s">
        <v>2033</v>
      </c>
      <c r="AT155" s="183" t="s">
        <v>1945</v>
      </c>
      <c r="AU155" s="183" t="s">
        <v>1895</v>
      </c>
      <c r="AY155" s="182" t="s">
        <v>2080</v>
      </c>
      <c r="BK155" s="184">
        <f>SUM(BK156:BK161)</f>
        <v>0</v>
      </c>
    </row>
    <row r="156" spans="2:65" s="1" customFormat="1" ht="22.5" customHeight="1">
      <c r="B156" s="35"/>
      <c r="C156" s="188" t="s">
        <v>2276</v>
      </c>
      <c r="D156" s="188" t="s">
        <v>2082</v>
      </c>
      <c r="E156" s="189" t="s">
        <v>1775</v>
      </c>
      <c r="F156" s="190" t="s">
        <v>1776</v>
      </c>
      <c r="G156" s="191" t="s">
        <v>2096</v>
      </c>
      <c r="H156" s="192">
        <v>36</v>
      </c>
      <c r="I156" s="193"/>
      <c r="J156" s="194">
        <f>ROUND(I156*H156,2)</f>
        <v>0</v>
      </c>
      <c r="K156" s="190" t="s">
        <v>2086</v>
      </c>
      <c r="L156" s="55"/>
      <c r="M156" s="195" t="s">
        <v>1893</v>
      </c>
      <c r="N156" s="196" t="s">
        <v>1917</v>
      </c>
      <c r="O156" s="36"/>
      <c r="P156" s="197">
        <f>O156*H156</f>
        <v>0</v>
      </c>
      <c r="Q156" s="197">
        <v>1.5296400000000001E-4</v>
      </c>
      <c r="R156" s="197">
        <f>Q156*H156</f>
        <v>5.5067040000000003E-3</v>
      </c>
      <c r="S156" s="197">
        <v>0</v>
      </c>
      <c r="T156" s="198">
        <f>S156*H156</f>
        <v>0</v>
      </c>
      <c r="AR156" s="18" t="s">
        <v>2638</v>
      </c>
      <c r="AT156" s="18" t="s">
        <v>2082</v>
      </c>
      <c r="AU156" s="18" t="s">
        <v>1955</v>
      </c>
      <c r="AY156" s="18" t="s">
        <v>2080</v>
      </c>
      <c r="BE156" s="199">
        <f>IF(N156="základní",J156,0)</f>
        <v>0</v>
      </c>
      <c r="BF156" s="199">
        <f>IF(N156="snížená",J156,0)</f>
        <v>0</v>
      </c>
      <c r="BG156" s="199">
        <f>IF(N156="zákl. přenesená",J156,0)</f>
        <v>0</v>
      </c>
      <c r="BH156" s="199">
        <f>IF(N156="sníž. přenesená",J156,0)</f>
        <v>0</v>
      </c>
      <c r="BI156" s="199">
        <f>IF(N156="nulová",J156,0)</f>
        <v>0</v>
      </c>
      <c r="BJ156" s="18" t="s">
        <v>1895</v>
      </c>
      <c r="BK156" s="199">
        <f>ROUND(I156*H156,2)</f>
        <v>0</v>
      </c>
      <c r="BL156" s="18" t="s">
        <v>2638</v>
      </c>
      <c r="BM156" s="18" t="s">
        <v>1777</v>
      </c>
    </row>
    <row r="157" spans="2:65" s="12" customFormat="1">
      <c r="B157" s="200"/>
      <c r="C157" s="201"/>
      <c r="D157" s="202" t="s">
        <v>2088</v>
      </c>
      <c r="E157" s="201"/>
      <c r="F157" s="204" t="s">
        <v>1778</v>
      </c>
      <c r="G157" s="201"/>
      <c r="H157" s="205">
        <v>36</v>
      </c>
      <c r="I157" s="206"/>
      <c r="J157" s="201"/>
      <c r="K157" s="201"/>
      <c r="L157" s="207"/>
      <c r="M157" s="208"/>
      <c r="N157" s="209"/>
      <c r="O157" s="209"/>
      <c r="P157" s="209"/>
      <c r="Q157" s="209"/>
      <c r="R157" s="209"/>
      <c r="S157" s="209"/>
      <c r="T157" s="210"/>
      <c r="AT157" s="211" t="s">
        <v>2088</v>
      </c>
      <c r="AU157" s="211" t="s">
        <v>1955</v>
      </c>
      <c r="AV157" s="12" t="s">
        <v>1955</v>
      </c>
      <c r="AW157" s="12" t="s">
        <v>1877</v>
      </c>
      <c r="AX157" s="12" t="s">
        <v>1895</v>
      </c>
      <c r="AY157" s="211" t="s">
        <v>2080</v>
      </c>
    </row>
    <row r="158" spans="2:65" s="1" customFormat="1" ht="22.5" customHeight="1">
      <c r="B158" s="35"/>
      <c r="C158" s="216" t="s">
        <v>2281</v>
      </c>
      <c r="D158" s="216" t="s">
        <v>2126</v>
      </c>
      <c r="E158" s="217" t="s">
        <v>1779</v>
      </c>
      <c r="F158" s="218" t="s">
        <v>1780</v>
      </c>
      <c r="G158" s="219" t="s">
        <v>2096</v>
      </c>
      <c r="H158" s="220">
        <v>36</v>
      </c>
      <c r="I158" s="221"/>
      <c r="J158" s="222">
        <f>ROUND(I158*H158,2)</f>
        <v>0</v>
      </c>
      <c r="K158" s="218" t="s">
        <v>2086</v>
      </c>
      <c r="L158" s="223"/>
      <c r="M158" s="224" t="s">
        <v>1893</v>
      </c>
      <c r="N158" s="225" t="s">
        <v>1917</v>
      </c>
      <c r="O158" s="36"/>
      <c r="P158" s="197">
        <f>O158*H158</f>
        <v>0</v>
      </c>
      <c r="Q158" s="197">
        <v>3.3050000000000003E-2</v>
      </c>
      <c r="R158" s="197">
        <f>Q158*H158</f>
        <v>1.1898000000000002</v>
      </c>
      <c r="S158" s="197">
        <v>0</v>
      </c>
      <c r="T158" s="198">
        <f>S158*H158</f>
        <v>0</v>
      </c>
      <c r="AR158" s="18" t="s">
        <v>2844</v>
      </c>
      <c r="AT158" s="18" t="s">
        <v>2126</v>
      </c>
      <c r="AU158" s="18" t="s">
        <v>1955</v>
      </c>
      <c r="AY158" s="18" t="s">
        <v>2080</v>
      </c>
      <c r="BE158" s="199">
        <f>IF(N158="základní",J158,0)</f>
        <v>0</v>
      </c>
      <c r="BF158" s="199">
        <f>IF(N158="snížená",J158,0)</f>
        <v>0</v>
      </c>
      <c r="BG158" s="199">
        <f>IF(N158="zákl. přenesená",J158,0)</f>
        <v>0</v>
      </c>
      <c r="BH158" s="199">
        <f>IF(N158="sníž. přenesená",J158,0)</f>
        <v>0</v>
      </c>
      <c r="BI158" s="199">
        <f>IF(N158="nulová",J158,0)</f>
        <v>0</v>
      </c>
      <c r="BJ158" s="18" t="s">
        <v>1895</v>
      </c>
      <c r="BK158" s="199">
        <f>ROUND(I158*H158,2)</f>
        <v>0</v>
      </c>
      <c r="BL158" s="18" t="s">
        <v>2844</v>
      </c>
      <c r="BM158" s="18" t="s">
        <v>1781</v>
      </c>
    </row>
    <row r="159" spans="2:65" s="1" customFormat="1" ht="27">
      <c r="B159" s="35"/>
      <c r="C159" s="57"/>
      <c r="D159" s="212" t="s">
        <v>2415</v>
      </c>
      <c r="E159" s="57"/>
      <c r="F159" s="244" t="s">
        <v>1782</v>
      </c>
      <c r="G159" s="57"/>
      <c r="H159" s="57"/>
      <c r="I159" s="158"/>
      <c r="J159" s="57"/>
      <c r="K159" s="57"/>
      <c r="L159" s="55"/>
      <c r="M159" s="72"/>
      <c r="N159" s="36"/>
      <c r="O159" s="36"/>
      <c r="P159" s="36"/>
      <c r="Q159" s="36"/>
      <c r="R159" s="36"/>
      <c r="S159" s="36"/>
      <c r="T159" s="73"/>
      <c r="AT159" s="18" t="s">
        <v>2415</v>
      </c>
      <c r="AU159" s="18" t="s">
        <v>1955</v>
      </c>
    </row>
    <row r="160" spans="2:65" s="12" customFormat="1">
      <c r="B160" s="200"/>
      <c r="C160" s="201"/>
      <c r="D160" s="202" t="s">
        <v>2088</v>
      </c>
      <c r="E160" s="201"/>
      <c r="F160" s="204" t="s">
        <v>1778</v>
      </c>
      <c r="G160" s="201"/>
      <c r="H160" s="205">
        <v>36</v>
      </c>
      <c r="I160" s="206"/>
      <c r="J160" s="201"/>
      <c r="K160" s="201"/>
      <c r="L160" s="207"/>
      <c r="M160" s="208"/>
      <c r="N160" s="209"/>
      <c r="O160" s="209"/>
      <c r="P160" s="209"/>
      <c r="Q160" s="209"/>
      <c r="R160" s="209"/>
      <c r="S160" s="209"/>
      <c r="T160" s="210"/>
      <c r="AT160" s="211" t="s">
        <v>2088</v>
      </c>
      <c r="AU160" s="211" t="s">
        <v>1955</v>
      </c>
      <c r="AV160" s="12" t="s">
        <v>1955</v>
      </c>
      <c r="AW160" s="12" t="s">
        <v>1877</v>
      </c>
      <c r="AX160" s="12" t="s">
        <v>1895</v>
      </c>
      <c r="AY160" s="211" t="s">
        <v>2080</v>
      </c>
    </row>
    <row r="161" spans="2:65" s="1" customFormat="1" ht="22.5" customHeight="1">
      <c r="B161" s="35"/>
      <c r="C161" s="188" t="s">
        <v>2286</v>
      </c>
      <c r="D161" s="188" t="s">
        <v>2082</v>
      </c>
      <c r="E161" s="189" t="s">
        <v>1783</v>
      </c>
      <c r="F161" s="190" t="s">
        <v>1784</v>
      </c>
      <c r="G161" s="191" t="s">
        <v>2096</v>
      </c>
      <c r="H161" s="192">
        <v>36</v>
      </c>
      <c r="I161" s="193"/>
      <c r="J161" s="194">
        <f>ROUND(I161*H161,2)</f>
        <v>0</v>
      </c>
      <c r="K161" s="190" t="s">
        <v>2086</v>
      </c>
      <c r="L161" s="55"/>
      <c r="M161" s="195" t="s">
        <v>1893</v>
      </c>
      <c r="N161" s="226" t="s">
        <v>1917</v>
      </c>
      <c r="O161" s="227"/>
      <c r="P161" s="228">
        <f>O161*H161</f>
        <v>0</v>
      </c>
      <c r="Q161" s="228">
        <v>5.1907124999999998E-3</v>
      </c>
      <c r="R161" s="228">
        <f>Q161*H161</f>
        <v>0.18686564999999999</v>
      </c>
      <c r="S161" s="228">
        <v>0</v>
      </c>
      <c r="T161" s="229">
        <f>S161*H161</f>
        <v>0</v>
      </c>
      <c r="AR161" s="18" t="s">
        <v>2638</v>
      </c>
      <c r="AT161" s="18" t="s">
        <v>2082</v>
      </c>
      <c r="AU161" s="18" t="s">
        <v>1955</v>
      </c>
      <c r="AY161" s="18" t="s">
        <v>2080</v>
      </c>
      <c r="BE161" s="199">
        <f>IF(N161="základní",J161,0)</f>
        <v>0</v>
      </c>
      <c r="BF161" s="199">
        <f>IF(N161="snížená",J161,0)</f>
        <v>0</v>
      </c>
      <c r="BG161" s="199">
        <f>IF(N161="zákl. přenesená",J161,0)</f>
        <v>0</v>
      </c>
      <c r="BH161" s="199">
        <f>IF(N161="sníž. přenesená",J161,0)</f>
        <v>0</v>
      </c>
      <c r="BI161" s="199">
        <f>IF(N161="nulová",J161,0)</f>
        <v>0</v>
      </c>
      <c r="BJ161" s="18" t="s">
        <v>1895</v>
      </c>
      <c r="BK161" s="199">
        <f>ROUND(I161*H161,2)</f>
        <v>0</v>
      </c>
      <c r="BL161" s="18" t="s">
        <v>2638</v>
      </c>
      <c r="BM161" s="18" t="s">
        <v>1785</v>
      </c>
    </row>
    <row r="162" spans="2:65" s="1" customFormat="1" ht="6.95" customHeight="1">
      <c r="B162" s="50"/>
      <c r="C162" s="51"/>
      <c r="D162" s="51"/>
      <c r="E162" s="51"/>
      <c r="F162" s="51"/>
      <c r="G162" s="51"/>
      <c r="H162" s="51"/>
      <c r="I162" s="135"/>
      <c r="J162" s="51"/>
      <c r="K162" s="51"/>
      <c r="L162" s="55"/>
    </row>
  </sheetData>
  <sheetProtection sheet="1" objects="1" scenarios="1" formatColumns="0" formatRows="0" sort="0" autoFilter="0"/>
  <autoFilter ref="C84:K84"/>
  <mergeCells count="9">
    <mergeCell ref="E75:H75"/>
    <mergeCell ref="E77:H77"/>
    <mergeCell ref="G1:H1"/>
    <mergeCell ref="L2:V2"/>
    <mergeCell ref="E7:H7"/>
    <mergeCell ref="E9:H9"/>
    <mergeCell ref="E24:H24"/>
    <mergeCell ref="E45:H45"/>
    <mergeCell ref="E47:H47"/>
  </mergeCells>
  <phoneticPr fontId="51" type="noConversion"/>
  <hyperlinks>
    <hyperlink ref="F1:G1" location="C2" tooltip="Krycí list soupisu" display="1) Krycí list soupisu"/>
    <hyperlink ref="G1:H1" location="C54" tooltip="Rekapitulace" display="2) Rekapitulace"/>
    <hyperlink ref="J1" location="C84" tooltip="Soupis prací" display="3) Soupis prací"/>
    <hyperlink ref="L1:V1" location="'Rekapitulace stavby'!C2" tooltip="Rekapitulace stavby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97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3" customWidth="1"/>
    <col min="10" max="10" width="23.5" customWidth="1"/>
    <col min="11" max="11" width="15.5" customWidth="1"/>
    <col min="13" max="18" width="9.33203125" hidden="1" customWidth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 customWidth="1"/>
  </cols>
  <sheetData>
    <row r="1" spans="1:70" ht="21.75" customHeight="1">
      <c r="A1" s="16"/>
      <c r="B1" s="276"/>
      <c r="C1" s="276"/>
      <c r="D1" s="275" t="s">
        <v>1874</v>
      </c>
      <c r="E1" s="276"/>
      <c r="F1" s="277" t="s">
        <v>643</v>
      </c>
      <c r="G1" s="405" t="s">
        <v>644</v>
      </c>
      <c r="H1" s="405"/>
      <c r="I1" s="282"/>
      <c r="J1" s="277" t="s">
        <v>645</v>
      </c>
      <c r="K1" s="275" t="s">
        <v>2046</v>
      </c>
      <c r="L1" s="277" t="s">
        <v>646</v>
      </c>
      <c r="M1" s="277"/>
      <c r="N1" s="277"/>
      <c r="O1" s="277"/>
      <c r="P1" s="277"/>
      <c r="Q1" s="277"/>
      <c r="R1" s="277"/>
      <c r="S1" s="277"/>
      <c r="T1" s="277"/>
      <c r="U1" s="273"/>
      <c r="V1" s="273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1:70" ht="36.950000000000003" customHeight="1"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AT2" s="18" t="s">
        <v>1994</v>
      </c>
    </row>
    <row r="3" spans="1:70" ht="6.95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1955</v>
      </c>
    </row>
    <row r="4" spans="1:70" ht="36.950000000000003" customHeight="1">
      <c r="B4" s="22"/>
      <c r="C4" s="23"/>
      <c r="D4" s="24" t="s">
        <v>2047</v>
      </c>
      <c r="E4" s="23"/>
      <c r="F4" s="23"/>
      <c r="G4" s="23"/>
      <c r="H4" s="23"/>
      <c r="I4" s="115"/>
      <c r="J4" s="23"/>
      <c r="K4" s="25"/>
      <c r="M4" s="26" t="s">
        <v>1883</v>
      </c>
      <c r="AT4" s="18" t="s">
        <v>1877</v>
      </c>
    </row>
    <row r="5" spans="1:70" ht="6.95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1:70" ht="15">
      <c r="B6" s="22"/>
      <c r="C6" s="23"/>
      <c r="D6" s="31" t="s">
        <v>1889</v>
      </c>
      <c r="E6" s="23"/>
      <c r="F6" s="23"/>
      <c r="G6" s="23"/>
      <c r="H6" s="23"/>
      <c r="I6" s="115"/>
      <c r="J6" s="23"/>
      <c r="K6" s="25"/>
    </row>
    <row r="7" spans="1:70" ht="22.5" customHeight="1">
      <c r="B7" s="22"/>
      <c r="C7" s="23"/>
      <c r="D7" s="23"/>
      <c r="E7" s="406" t="str">
        <f ca="1">'Rekapitulace stavby'!K6</f>
        <v>Jezero Most-napojení na komunikace a IS - část I</v>
      </c>
      <c r="F7" s="397"/>
      <c r="G7" s="397"/>
      <c r="H7" s="397"/>
      <c r="I7" s="115"/>
      <c r="J7" s="23"/>
      <c r="K7" s="25"/>
    </row>
    <row r="8" spans="1:70" ht="15">
      <c r="B8" s="22"/>
      <c r="C8" s="23"/>
      <c r="D8" s="31" t="s">
        <v>2048</v>
      </c>
      <c r="E8" s="23"/>
      <c r="F8" s="23"/>
      <c r="G8" s="23"/>
      <c r="H8" s="23"/>
      <c r="I8" s="115"/>
      <c r="J8" s="23"/>
      <c r="K8" s="25"/>
    </row>
    <row r="9" spans="1:70" s="1" customFormat="1" ht="22.5" customHeight="1">
      <c r="B9" s="35"/>
      <c r="C9" s="36"/>
      <c r="D9" s="36"/>
      <c r="E9" s="406" t="s">
        <v>1716</v>
      </c>
      <c r="F9" s="386"/>
      <c r="G9" s="386"/>
      <c r="H9" s="386"/>
      <c r="I9" s="116"/>
      <c r="J9" s="36"/>
      <c r="K9" s="39"/>
    </row>
    <row r="10" spans="1:70" s="1" customFormat="1" ht="15">
      <c r="B10" s="35"/>
      <c r="C10" s="36"/>
      <c r="D10" s="31" t="s">
        <v>2917</v>
      </c>
      <c r="E10" s="36"/>
      <c r="F10" s="36"/>
      <c r="G10" s="36"/>
      <c r="H10" s="36"/>
      <c r="I10" s="116"/>
      <c r="J10" s="36"/>
      <c r="K10" s="39"/>
    </row>
    <row r="11" spans="1:70" s="1" customFormat="1" ht="36.950000000000003" customHeight="1">
      <c r="B11" s="35"/>
      <c r="C11" s="36"/>
      <c r="D11" s="36"/>
      <c r="E11" s="407" t="s">
        <v>1786</v>
      </c>
      <c r="F11" s="386"/>
      <c r="G11" s="386"/>
      <c r="H11" s="386"/>
      <c r="I11" s="116"/>
      <c r="J11" s="36"/>
      <c r="K11" s="39"/>
    </row>
    <row r="12" spans="1:70" s="1" customFormat="1">
      <c r="B12" s="35"/>
      <c r="C12" s="36"/>
      <c r="D12" s="36"/>
      <c r="E12" s="36"/>
      <c r="F12" s="36"/>
      <c r="G12" s="36"/>
      <c r="H12" s="36"/>
      <c r="I12" s="116"/>
      <c r="J12" s="36"/>
      <c r="K12" s="39"/>
    </row>
    <row r="13" spans="1:70" s="1" customFormat="1" ht="14.45" customHeight="1">
      <c r="B13" s="35"/>
      <c r="C13" s="36"/>
      <c r="D13" s="31" t="s">
        <v>1892</v>
      </c>
      <c r="E13" s="36"/>
      <c r="F13" s="29" t="s">
        <v>1893</v>
      </c>
      <c r="G13" s="36"/>
      <c r="H13" s="36"/>
      <c r="I13" s="117" t="s">
        <v>1894</v>
      </c>
      <c r="J13" s="29" t="s">
        <v>1893</v>
      </c>
      <c r="K13" s="39"/>
    </row>
    <row r="14" spans="1:70" s="1" customFormat="1" ht="14.45" customHeight="1">
      <c r="B14" s="35"/>
      <c r="C14" s="36"/>
      <c r="D14" s="31" t="s">
        <v>1896</v>
      </c>
      <c r="E14" s="36"/>
      <c r="F14" s="29" t="s">
        <v>1897</v>
      </c>
      <c r="G14" s="36"/>
      <c r="H14" s="36"/>
      <c r="I14" s="117" t="s">
        <v>1898</v>
      </c>
      <c r="J14" s="118" t="str">
        <f ca="1">'Rekapitulace stavby'!AN8</f>
        <v>28. 11. 2016</v>
      </c>
      <c r="K14" s="39"/>
    </row>
    <row r="15" spans="1:70" s="1" customFormat="1" ht="10.9" customHeight="1">
      <c r="B15" s="35"/>
      <c r="C15" s="36"/>
      <c r="D15" s="36"/>
      <c r="E15" s="36"/>
      <c r="F15" s="36"/>
      <c r="G15" s="36"/>
      <c r="H15" s="36"/>
      <c r="I15" s="116"/>
      <c r="J15" s="36"/>
      <c r="K15" s="39"/>
    </row>
    <row r="16" spans="1:70" s="1" customFormat="1" ht="14.45" customHeight="1">
      <c r="B16" s="35"/>
      <c r="C16" s="36"/>
      <c r="D16" s="31" t="s">
        <v>1901</v>
      </c>
      <c r="E16" s="36"/>
      <c r="F16" s="36"/>
      <c r="G16" s="36"/>
      <c r="H16" s="36"/>
      <c r="I16" s="117" t="s">
        <v>1902</v>
      </c>
      <c r="J16" s="29" t="s">
        <v>1893</v>
      </c>
      <c r="K16" s="39"/>
    </row>
    <row r="17" spans="2:11" s="1" customFormat="1" ht="18" customHeight="1">
      <c r="B17" s="35"/>
      <c r="C17" s="36"/>
      <c r="D17" s="36"/>
      <c r="E17" s="29" t="s">
        <v>1903</v>
      </c>
      <c r="F17" s="36"/>
      <c r="G17" s="36"/>
      <c r="H17" s="36"/>
      <c r="I17" s="117" t="s">
        <v>1904</v>
      </c>
      <c r="J17" s="29" t="s">
        <v>1893</v>
      </c>
      <c r="K17" s="39"/>
    </row>
    <row r="18" spans="2:11" s="1" customFormat="1" ht="6.95" customHeight="1">
      <c r="B18" s="35"/>
      <c r="C18" s="36"/>
      <c r="D18" s="36"/>
      <c r="E18" s="36"/>
      <c r="F18" s="36"/>
      <c r="G18" s="36"/>
      <c r="H18" s="36"/>
      <c r="I18" s="116"/>
      <c r="J18" s="36"/>
      <c r="K18" s="39"/>
    </row>
    <row r="19" spans="2:11" s="1" customFormat="1" ht="14.45" customHeight="1">
      <c r="B19" s="35"/>
      <c r="C19" s="36"/>
      <c r="D19" s="31" t="s">
        <v>1905</v>
      </c>
      <c r="E19" s="36"/>
      <c r="F19" s="36"/>
      <c r="G19" s="36"/>
      <c r="H19" s="36"/>
      <c r="I19" s="117" t="s">
        <v>1902</v>
      </c>
      <c r="J19" s="29" t="str">
        <f ca="1">IF('Rekapitulace stavby'!AN13="Vyplň údaj","",IF('Rekapitulace stavby'!AN13="","",'Rekapitulace stavby'!AN13))</f>
        <v/>
      </c>
      <c r="K19" s="39"/>
    </row>
    <row r="20" spans="2:11" s="1" customFormat="1" ht="18" customHeight="1">
      <c r="B20" s="35"/>
      <c r="C20" s="36"/>
      <c r="D20" s="36"/>
      <c r="E20" s="29" t="str">
        <f ca="1">IF('Rekapitulace stavby'!E14="Vyplň údaj","",IF('Rekapitulace stavby'!E14="","",'Rekapitulace stavby'!E14))</f>
        <v/>
      </c>
      <c r="F20" s="36"/>
      <c r="G20" s="36"/>
      <c r="H20" s="36"/>
      <c r="I20" s="117" t="s">
        <v>1904</v>
      </c>
      <c r="J20" s="29" t="str">
        <f ca="1">IF('Rekapitulace stavby'!AN14="Vyplň údaj","",IF('Rekapitulace stavby'!AN14="","",'Rekapitulace stavby'!AN14))</f>
        <v/>
      </c>
      <c r="K20" s="39"/>
    </row>
    <row r="21" spans="2:11" s="1" customFormat="1" ht="6.95" customHeight="1">
      <c r="B21" s="35"/>
      <c r="C21" s="36"/>
      <c r="D21" s="36"/>
      <c r="E21" s="36"/>
      <c r="F21" s="36"/>
      <c r="G21" s="36"/>
      <c r="H21" s="36"/>
      <c r="I21" s="116"/>
      <c r="J21" s="36"/>
      <c r="K21" s="39"/>
    </row>
    <row r="22" spans="2:11" s="1" customFormat="1" ht="14.45" customHeight="1">
      <c r="B22" s="35"/>
      <c r="C22" s="36"/>
      <c r="D22" s="31" t="s">
        <v>1907</v>
      </c>
      <c r="E22" s="36"/>
      <c r="F22" s="36"/>
      <c r="G22" s="36"/>
      <c r="H22" s="36"/>
      <c r="I22" s="117" t="s">
        <v>1902</v>
      </c>
      <c r="J22" s="29" t="s">
        <v>1893</v>
      </c>
      <c r="K22" s="39"/>
    </row>
    <row r="23" spans="2:11" s="1" customFormat="1" ht="18" customHeight="1">
      <c r="B23" s="35"/>
      <c r="C23" s="36"/>
      <c r="D23" s="36"/>
      <c r="E23" s="29" t="s">
        <v>1908</v>
      </c>
      <c r="F23" s="36"/>
      <c r="G23" s="36"/>
      <c r="H23" s="36"/>
      <c r="I23" s="117" t="s">
        <v>1904</v>
      </c>
      <c r="J23" s="29" t="s">
        <v>1893</v>
      </c>
      <c r="K23" s="39"/>
    </row>
    <row r="24" spans="2:11" s="1" customFormat="1" ht="6.95" customHeight="1">
      <c r="B24" s="35"/>
      <c r="C24" s="36"/>
      <c r="D24" s="36"/>
      <c r="E24" s="36"/>
      <c r="F24" s="36"/>
      <c r="G24" s="36"/>
      <c r="H24" s="36"/>
      <c r="I24" s="116"/>
      <c r="J24" s="36"/>
      <c r="K24" s="39"/>
    </row>
    <row r="25" spans="2:11" s="1" customFormat="1" ht="14.45" customHeight="1">
      <c r="B25" s="35"/>
      <c r="C25" s="36"/>
      <c r="D25" s="31" t="s">
        <v>1909</v>
      </c>
      <c r="E25" s="36"/>
      <c r="F25" s="36"/>
      <c r="G25" s="36"/>
      <c r="H25" s="36"/>
      <c r="I25" s="116"/>
      <c r="J25" s="36"/>
      <c r="K25" s="39"/>
    </row>
    <row r="26" spans="2:11" s="7" customFormat="1" ht="22.5" customHeight="1">
      <c r="B26" s="120"/>
      <c r="C26" s="121"/>
      <c r="D26" s="121"/>
      <c r="E26" s="400" t="s">
        <v>1893</v>
      </c>
      <c r="F26" s="408"/>
      <c r="G26" s="408"/>
      <c r="H26" s="408"/>
      <c r="I26" s="122"/>
      <c r="J26" s="121"/>
      <c r="K26" s="123"/>
    </row>
    <row r="27" spans="2:11" s="1" customFormat="1" ht="6.95" customHeight="1">
      <c r="B27" s="35"/>
      <c r="C27" s="36"/>
      <c r="D27" s="36"/>
      <c r="E27" s="36"/>
      <c r="F27" s="36"/>
      <c r="G27" s="36"/>
      <c r="H27" s="36"/>
      <c r="I27" s="116"/>
      <c r="J27" s="36"/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24"/>
      <c r="J28" s="79"/>
      <c r="K28" s="125"/>
    </row>
    <row r="29" spans="2:11" s="1" customFormat="1" ht="25.35" customHeight="1">
      <c r="B29" s="35"/>
      <c r="C29" s="36"/>
      <c r="D29" s="126" t="s">
        <v>1912</v>
      </c>
      <c r="E29" s="36"/>
      <c r="F29" s="36"/>
      <c r="G29" s="36"/>
      <c r="H29" s="36"/>
      <c r="I29" s="116"/>
      <c r="J29" s="127">
        <f>ROUNDUP(J94,2)</f>
        <v>0</v>
      </c>
      <c r="K29" s="39"/>
    </row>
    <row r="30" spans="2:11" s="1" customFormat="1" ht="6.95" customHeight="1">
      <c r="B30" s="35"/>
      <c r="C30" s="36"/>
      <c r="D30" s="79"/>
      <c r="E30" s="79"/>
      <c r="F30" s="79"/>
      <c r="G30" s="79"/>
      <c r="H30" s="79"/>
      <c r="I30" s="124"/>
      <c r="J30" s="79"/>
      <c r="K30" s="125"/>
    </row>
    <row r="31" spans="2:11" s="1" customFormat="1" ht="14.45" customHeight="1">
      <c r="B31" s="35"/>
      <c r="C31" s="36"/>
      <c r="D31" s="36"/>
      <c r="E31" s="36"/>
      <c r="F31" s="40" t="s">
        <v>1914</v>
      </c>
      <c r="G31" s="36"/>
      <c r="H31" s="36"/>
      <c r="I31" s="128" t="s">
        <v>1913</v>
      </c>
      <c r="J31" s="40" t="s">
        <v>1915</v>
      </c>
      <c r="K31" s="39"/>
    </row>
    <row r="32" spans="2:11" s="1" customFormat="1" ht="14.45" customHeight="1">
      <c r="B32" s="35"/>
      <c r="C32" s="36"/>
      <c r="D32" s="43" t="s">
        <v>1916</v>
      </c>
      <c r="E32" s="43" t="s">
        <v>1917</v>
      </c>
      <c r="F32" s="129">
        <f>ROUNDUP(SUM(BE94:BE296), 2)</f>
        <v>0</v>
      </c>
      <c r="G32" s="36"/>
      <c r="H32" s="36"/>
      <c r="I32" s="130">
        <v>0.21</v>
      </c>
      <c r="J32" s="129">
        <f>ROUNDUP(ROUNDUP((SUM(BE94:BE296)), 2)*I32, 1)</f>
        <v>0</v>
      </c>
      <c r="K32" s="39"/>
    </row>
    <row r="33" spans="2:11" s="1" customFormat="1" ht="14.45" customHeight="1">
      <c r="B33" s="35"/>
      <c r="C33" s="36"/>
      <c r="D33" s="36"/>
      <c r="E33" s="43" t="s">
        <v>1918</v>
      </c>
      <c r="F33" s="129">
        <f>ROUNDUP(SUM(BF94:BF296), 2)</f>
        <v>0</v>
      </c>
      <c r="G33" s="36"/>
      <c r="H33" s="36"/>
      <c r="I33" s="130">
        <v>0.15</v>
      </c>
      <c r="J33" s="129">
        <f>ROUNDUP(ROUNDUP((SUM(BF94:BF296)), 2)*I33, 1)</f>
        <v>0</v>
      </c>
      <c r="K33" s="39"/>
    </row>
    <row r="34" spans="2:11" s="1" customFormat="1" ht="14.45" hidden="1" customHeight="1">
      <c r="B34" s="35"/>
      <c r="C34" s="36"/>
      <c r="D34" s="36"/>
      <c r="E34" s="43" t="s">
        <v>1919</v>
      </c>
      <c r="F34" s="129">
        <f>ROUNDUP(SUM(BG94:BG296), 2)</f>
        <v>0</v>
      </c>
      <c r="G34" s="36"/>
      <c r="H34" s="36"/>
      <c r="I34" s="130">
        <v>0.21</v>
      </c>
      <c r="J34" s="129">
        <v>0</v>
      </c>
      <c r="K34" s="39"/>
    </row>
    <row r="35" spans="2:11" s="1" customFormat="1" ht="14.45" hidden="1" customHeight="1">
      <c r="B35" s="35"/>
      <c r="C35" s="36"/>
      <c r="D35" s="36"/>
      <c r="E35" s="43" t="s">
        <v>1920</v>
      </c>
      <c r="F35" s="129">
        <f>ROUNDUP(SUM(BH94:BH296), 2)</f>
        <v>0</v>
      </c>
      <c r="G35" s="36"/>
      <c r="H35" s="36"/>
      <c r="I35" s="130">
        <v>0.15</v>
      </c>
      <c r="J35" s="129">
        <v>0</v>
      </c>
      <c r="K35" s="39"/>
    </row>
    <row r="36" spans="2:11" s="1" customFormat="1" ht="14.45" hidden="1" customHeight="1">
      <c r="B36" s="35"/>
      <c r="C36" s="36"/>
      <c r="D36" s="36"/>
      <c r="E36" s="43" t="s">
        <v>1921</v>
      </c>
      <c r="F36" s="129">
        <f>ROUNDUP(SUM(BI94:BI296), 2)</f>
        <v>0</v>
      </c>
      <c r="G36" s="36"/>
      <c r="H36" s="36"/>
      <c r="I36" s="130">
        <v>0</v>
      </c>
      <c r="J36" s="129">
        <v>0</v>
      </c>
      <c r="K36" s="39"/>
    </row>
    <row r="37" spans="2:11" s="1" customFormat="1" ht="6.95" customHeight="1">
      <c r="B37" s="35"/>
      <c r="C37" s="36"/>
      <c r="D37" s="36"/>
      <c r="E37" s="36"/>
      <c r="F37" s="36"/>
      <c r="G37" s="36"/>
      <c r="H37" s="36"/>
      <c r="I37" s="116"/>
      <c r="J37" s="36"/>
      <c r="K37" s="39"/>
    </row>
    <row r="38" spans="2:11" s="1" customFormat="1" ht="25.35" customHeight="1">
      <c r="B38" s="35"/>
      <c r="C38" s="45"/>
      <c r="D38" s="46" t="s">
        <v>1922</v>
      </c>
      <c r="E38" s="47"/>
      <c r="F38" s="47"/>
      <c r="G38" s="131" t="s">
        <v>1923</v>
      </c>
      <c r="H38" s="48" t="s">
        <v>1924</v>
      </c>
      <c r="I38" s="132"/>
      <c r="J38" s="133">
        <f>SUM(J29:J36)</f>
        <v>0</v>
      </c>
      <c r="K38" s="134"/>
    </row>
    <row r="39" spans="2:11" s="1" customFormat="1" ht="14.45" customHeight="1">
      <c r="B39" s="50"/>
      <c r="C39" s="51"/>
      <c r="D39" s="51"/>
      <c r="E39" s="51"/>
      <c r="F39" s="51"/>
      <c r="G39" s="51"/>
      <c r="H39" s="51"/>
      <c r="I39" s="135"/>
      <c r="J39" s="51"/>
      <c r="K39" s="52"/>
    </row>
    <row r="43" spans="2:11" s="1" customFormat="1" ht="6.95" customHeight="1">
      <c r="B43" s="136"/>
      <c r="C43" s="137"/>
      <c r="D43" s="137"/>
      <c r="E43" s="137"/>
      <c r="F43" s="137"/>
      <c r="G43" s="137"/>
      <c r="H43" s="137"/>
      <c r="I43" s="138"/>
      <c r="J43" s="137"/>
      <c r="K43" s="139"/>
    </row>
    <row r="44" spans="2:11" s="1" customFormat="1" ht="36.950000000000003" customHeight="1">
      <c r="B44" s="35"/>
      <c r="C44" s="24" t="s">
        <v>2052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6.95" customHeight="1">
      <c r="B45" s="35"/>
      <c r="C45" s="36"/>
      <c r="D45" s="36"/>
      <c r="E45" s="36"/>
      <c r="F45" s="36"/>
      <c r="G45" s="36"/>
      <c r="H45" s="36"/>
      <c r="I45" s="116"/>
      <c r="J45" s="36"/>
      <c r="K45" s="39"/>
    </row>
    <row r="46" spans="2:11" s="1" customFormat="1" ht="14.45" customHeight="1">
      <c r="B46" s="35"/>
      <c r="C46" s="31" t="s">
        <v>1889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2.5" customHeight="1">
      <c r="B47" s="35"/>
      <c r="C47" s="36"/>
      <c r="D47" s="36"/>
      <c r="E47" s="406" t="str">
        <f>E7</f>
        <v>Jezero Most-napojení na komunikace a IS - část I</v>
      </c>
      <c r="F47" s="386"/>
      <c r="G47" s="386"/>
      <c r="H47" s="386"/>
      <c r="I47" s="116"/>
      <c r="J47" s="36"/>
      <c r="K47" s="39"/>
    </row>
    <row r="48" spans="2:11" ht="15">
      <c r="B48" s="22"/>
      <c r="C48" s="31" t="s">
        <v>2048</v>
      </c>
      <c r="D48" s="23"/>
      <c r="E48" s="23"/>
      <c r="F48" s="23"/>
      <c r="G48" s="23"/>
      <c r="H48" s="23"/>
      <c r="I48" s="115"/>
      <c r="J48" s="23"/>
      <c r="K48" s="25"/>
    </row>
    <row r="49" spans="2:47" s="1" customFormat="1" ht="22.5" customHeight="1">
      <c r="B49" s="35"/>
      <c r="C49" s="36"/>
      <c r="D49" s="36"/>
      <c r="E49" s="406" t="s">
        <v>1716</v>
      </c>
      <c r="F49" s="386"/>
      <c r="G49" s="386"/>
      <c r="H49" s="386"/>
      <c r="I49" s="116"/>
      <c r="J49" s="36"/>
      <c r="K49" s="39"/>
    </row>
    <row r="50" spans="2:47" s="1" customFormat="1" ht="14.45" customHeight="1">
      <c r="B50" s="35"/>
      <c r="C50" s="31" t="s">
        <v>2917</v>
      </c>
      <c r="D50" s="36"/>
      <c r="E50" s="36"/>
      <c r="F50" s="36"/>
      <c r="G50" s="36"/>
      <c r="H50" s="36"/>
      <c r="I50" s="116"/>
      <c r="J50" s="36"/>
      <c r="K50" s="39"/>
    </row>
    <row r="51" spans="2:47" s="1" customFormat="1" ht="23.25" customHeight="1">
      <c r="B51" s="35"/>
      <c r="C51" s="36"/>
      <c r="D51" s="36"/>
      <c r="E51" s="407" t="str">
        <f>E11</f>
        <v>SO 306a - Dešťová kanalizace - Čerp. stanice</v>
      </c>
      <c r="F51" s="386"/>
      <c r="G51" s="386"/>
      <c r="H51" s="386"/>
      <c r="I51" s="116"/>
      <c r="J51" s="36"/>
      <c r="K51" s="39"/>
    </row>
    <row r="52" spans="2:47" s="1" customFormat="1" ht="6.95" customHeight="1">
      <c r="B52" s="35"/>
      <c r="C52" s="36"/>
      <c r="D52" s="36"/>
      <c r="E52" s="36"/>
      <c r="F52" s="36"/>
      <c r="G52" s="36"/>
      <c r="H52" s="36"/>
      <c r="I52" s="116"/>
      <c r="J52" s="36"/>
      <c r="K52" s="39"/>
    </row>
    <row r="53" spans="2:47" s="1" customFormat="1" ht="18" customHeight="1">
      <c r="B53" s="35"/>
      <c r="C53" s="31" t="s">
        <v>1896</v>
      </c>
      <c r="D53" s="36"/>
      <c r="E53" s="36"/>
      <c r="F53" s="29" t="str">
        <f>F14</f>
        <v xml:space="preserve"> </v>
      </c>
      <c r="G53" s="36"/>
      <c r="H53" s="36"/>
      <c r="I53" s="117" t="s">
        <v>1898</v>
      </c>
      <c r="J53" s="118" t="str">
        <f>IF(J14="","",J14)</f>
        <v>28. 11. 2016</v>
      </c>
      <c r="K53" s="39"/>
    </row>
    <row r="54" spans="2:47" s="1" customFormat="1" ht="6.95" customHeight="1">
      <c r="B54" s="35"/>
      <c r="C54" s="36"/>
      <c r="D54" s="36"/>
      <c r="E54" s="36"/>
      <c r="F54" s="36"/>
      <c r="G54" s="36"/>
      <c r="H54" s="36"/>
      <c r="I54" s="116"/>
      <c r="J54" s="36"/>
      <c r="K54" s="39"/>
    </row>
    <row r="55" spans="2:47" s="1" customFormat="1" ht="15">
      <c r="B55" s="35"/>
      <c r="C55" s="31" t="s">
        <v>1901</v>
      </c>
      <c r="D55" s="36"/>
      <c r="E55" s="36"/>
      <c r="F55" s="29" t="str">
        <f>E17</f>
        <v>ČR - Ministerstvo financí</v>
      </c>
      <c r="G55" s="36"/>
      <c r="H55" s="36"/>
      <c r="I55" s="117" t="s">
        <v>1907</v>
      </c>
      <c r="J55" s="29" t="str">
        <f>E23</f>
        <v>Báňské projekty Teplice a.s.</v>
      </c>
      <c r="K55" s="39"/>
    </row>
    <row r="56" spans="2:47" s="1" customFormat="1" ht="14.45" customHeight="1">
      <c r="B56" s="35"/>
      <c r="C56" s="31" t="s">
        <v>1905</v>
      </c>
      <c r="D56" s="36"/>
      <c r="E56" s="36"/>
      <c r="F56" s="29" t="str">
        <f>IF(E20="","",E20)</f>
        <v/>
      </c>
      <c r="G56" s="36"/>
      <c r="H56" s="36"/>
      <c r="I56" s="116"/>
      <c r="J56" s="36"/>
      <c r="K56" s="39"/>
    </row>
    <row r="57" spans="2:47" s="1" customFormat="1" ht="10.35" customHeight="1">
      <c r="B57" s="35"/>
      <c r="C57" s="36"/>
      <c r="D57" s="36"/>
      <c r="E57" s="36"/>
      <c r="F57" s="36"/>
      <c r="G57" s="36"/>
      <c r="H57" s="36"/>
      <c r="I57" s="116"/>
      <c r="J57" s="36"/>
      <c r="K57" s="39"/>
    </row>
    <row r="58" spans="2:47" s="1" customFormat="1" ht="29.25" customHeight="1">
      <c r="B58" s="35"/>
      <c r="C58" s="140" t="s">
        <v>2053</v>
      </c>
      <c r="D58" s="45"/>
      <c r="E58" s="45"/>
      <c r="F58" s="45"/>
      <c r="G58" s="45"/>
      <c r="H58" s="45"/>
      <c r="I58" s="141"/>
      <c r="J58" s="142" t="s">
        <v>2054</v>
      </c>
      <c r="K58" s="49"/>
    </row>
    <row r="59" spans="2:47" s="1" customFormat="1" ht="10.35" customHeight="1">
      <c r="B59" s="35"/>
      <c r="C59" s="36"/>
      <c r="D59" s="36"/>
      <c r="E59" s="36"/>
      <c r="F59" s="36"/>
      <c r="G59" s="36"/>
      <c r="H59" s="36"/>
      <c r="I59" s="116"/>
      <c r="J59" s="36"/>
      <c r="K59" s="39"/>
    </row>
    <row r="60" spans="2:47" s="1" customFormat="1" ht="29.25" customHeight="1">
      <c r="B60" s="35"/>
      <c r="C60" s="143" t="s">
        <v>2055</v>
      </c>
      <c r="D60" s="36"/>
      <c r="E60" s="36"/>
      <c r="F60" s="36"/>
      <c r="G60" s="36"/>
      <c r="H60" s="36"/>
      <c r="I60" s="116"/>
      <c r="J60" s="127">
        <f>J94</f>
        <v>0</v>
      </c>
      <c r="K60" s="39"/>
      <c r="AU60" s="18" t="s">
        <v>2056</v>
      </c>
    </row>
    <row r="61" spans="2:47" s="8" customFormat="1" ht="24.95" customHeight="1">
      <c r="B61" s="144"/>
      <c r="C61" s="145"/>
      <c r="D61" s="146" t="s">
        <v>2057</v>
      </c>
      <c r="E61" s="147"/>
      <c r="F61" s="147"/>
      <c r="G61" s="147"/>
      <c r="H61" s="147"/>
      <c r="I61" s="148"/>
      <c r="J61" s="149">
        <f>J95</f>
        <v>0</v>
      </c>
      <c r="K61" s="150"/>
    </row>
    <row r="62" spans="2:47" s="9" customFormat="1" ht="19.899999999999999" customHeight="1">
      <c r="B62" s="151"/>
      <c r="C62" s="152"/>
      <c r="D62" s="153" t="s">
        <v>2058</v>
      </c>
      <c r="E62" s="154"/>
      <c r="F62" s="154"/>
      <c r="G62" s="154"/>
      <c r="H62" s="154"/>
      <c r="I62" s="155"/>
      <c r="J62" s="156">
        <f>J96</f>
        <v>0</v>
      </c>
      <c r="K62" s="157"/>
    </row>
    <row r="63" spans="2:47" s="9" customFormat="1" ht="19.899999999999999" customHeight="1">
      <c r="B63" s="151"/>
      <c r="C63" s="152"/>
      <c r="D63" s="153" t="s">
        <v>2426</v>
      </c>
      <c r="E63" s="154"/>
      <c r="F63" s="154"/>
      <c r="G63" s="154"/>
      <c r="H63" s="154"/>
      <c r="I63" s="155"/>
      <c r="J63" s="156">
        <f>J121</f>
        <v>0</v>
      </c>
      <c r="K63" s="157"/>
    </row>
    <row r="64" spans="2:47" s="9" customFormat="1" ht="19.899999999999999" customHeight="1">
      <c r="B64" s="151"/>
      <c r="C64" s="152"/>
      <c r="D64" s="153" t="s">
        <v>2061</v>
      </c>
      <c r="E64" s="154"/>
      <c r="F64" s="154"/>
      <c r="G64" s="154"/>
      <c r="H64" s="154"/>
      <c r="I64" s="155"/>
      <c r="J64" s="156">
        <f>J125</f>
        <v>0</v>
      </c>
      <c r="K64" s="157"/>
    </row>
    <row r="65" spans="2:12" s="9" customFormat="1" ht="19.899999999999999" customHeight="1">
      <c r="B65" s="151"/>
      <c r="C65" s="152"/>
      <c r="D65" s="153" t="s">
        <v>2921</v>
      </c>
      <c r="E65" s="154"/>
      <c r="F65" s="154"/>
      <c r="G65" s="154"/>
      <c r="H65" s="154"/>
      <c r="I65" s="155"/>
      <c r="J65" s="156">
        <f>J185</f>
        <v>0</v>
      </c>
      <c r="K65" s="157"/>
    </row>
    <row r="66" spans="2:12" s="9" customFormat="1" ht="19.899999999999999" customHeight="1">
      <c r="B66" s="151"/>
      <c r="C66" s="152"/>
      <c r="D66" s="153" t="s">
        <v>2922</v>
      </c>
      <c r="E66" s="154"/>
      <c r="F66" s="154"/>
      <c r="G66" s="154"/>
      <c r="H66" s="154"/>
      <c r="I66" s="155"/>
      <c r="J66" s="156">
        <f>J204</f>
        <v>0</v>
      </c>
      <c r="K66" s="157"/>
    </row>
    <row r="67" spans="2:12" s="8" customFormat="1" ht="24.95" customHeight="1">
      <c r="B67" s="144"/>
      <c r="C67" s="145"/>
      <c r="D67" s="146" t="s">
        <v>2427</v>
      </c>
      <c r="E67" s="147"/>
      <c r="F67" s="147"/>
      <c r="G67" s="147"/>
      <c r="H67" s="147"/>
      <c r="I67" s="148"/>
      <c r="J67" s="149">
        <f>J206</f>
        <v>0</v>
      </c>
      <c r="K67" s="150"/>
    </row>
    <row r="68" spans="2:12" s="9" customFormat="1" ht="19.899999999999999" customHeight="1">
      <c r="B68" s="151"/>
      <c r="C68" s="152"/>
      <c r="D68" s="153" t="s">
        <v>2923</v>
      </c>
      <c r="E68" s="154"/>
      <c r="F68" s="154"/>
      <c r="G68" s="154"/>
      <c r="H68" s="154"/>
      <c r="I68" s="155"/>
      <c r="J68" s="156">
        <f>J207</f>
        <v>0</v>
      </c>
      <c r="K68" s="157"/>
    </row>
    <row r="69" spans="2:12" s="8" customFormat="1" ht="24.95" customHeight="1">
      <c r="B69" s="144"/>
      <c r="C69" s="145"/>
      <c r="D69" s="146" t="s">
        <v>2805</v>
      </c>
      <c r="E69" s="147"/>
      <c r="F69" s="147"/>
      <c r="G69" s="147"/>
      <c r="H69" s="147"/>
      <c r="I69" s="148"/>
      <c r="J69" s="149">
        <f>J220</f>
        <v>0</v>
      </c>
      <c r="K69" s="150"/>
    </row>
    <row r="70" spans="2:12" s="9" customFormat="1" ht="19.899999999999999" customHeight="1">
      <c r="B70" s="151"/>
      <c r="C70" s="152"/>
      <c r="D70" s="153" t="s">
        <v>2926</v>
      </c>
      <c r="E70" s="154"/>
      <c r="F70" s="154"/>
      <c r="G70" s="154"/>
      <c r="H70" s="154"/>
      <c r="I70" s="155"/>
      <c r="J70" s="156">
        <f>J221</f>
        <v>0</v>
      </c>
      <c r="K70" s="157"/>
    </row>
    <row r="71" spans="2:12" s="9" customFormat="1" ht="19.899999999999999" customHeight="1">
      <c r="B71" s="151"/>
      <c r="C71" s="152"/>
      <c r="D71" s="153" t="s">
        <v>2806</v>
      </c>
      <c r="E71" s="154"/>
      <c r="F71" s="154"/>
      <c r="G71" s="154"/>
      <c r="H71" s="154"/>
      <c r="I71" s="155"/>
      <c r="J71" s="156">
        <f>J282</f>
        <v>0</v>
      </c>
      <c r="K71" s="157"/>
    </row>
    <row r="72" spans="2:12" s="9" customFormat="1" ht="19.899999999999999" customHeight="1">
      <c r="B72" s="151"/>
      <c r="C72" s="152"/>
      <c r="D72" s="153" t="s">
        <v>2927</v>
      </c>
      <c r="E72" s="154"/>
      <c r="F72" s="154"/>
      <c r="G72" s="154"/>
      <c r="H72" s="154"/>
      <c r="I72" s="155"/>
      <c r="J72" s="156">
        <f>J292</f>
        <v>0</v>
      </c>
      <c r="K72" s="157"/>
    </row>
    <row r="73" spans="2:12" s="1" customFormat="1" ht="21.75" customHeight="1">
      <c r="B73" s="35"/>
      <c r="C73" s="36"/>
      <c r="D73" s="36"/>
      <c r="E73" s="36"/>
      <c r="F73" s="36"/>
      <c r="G73" s="36"/>
      <c r="H73" s="36"/>
      <c r="I73" s="116"/>
      <c r="J73" s="36"/>
      <c r="K73" s="39"/>
    </row>
    <row r="74" spans="2:12" s="1" customFormat="1" ht="6.95" customHeight="1">
      <c r="B74" s="50"/>
      <c r="C74" s="51"/>
      <c r="D74" s="51"/>
      <c r="E74" s="51"/>
      <c r="F74" s="51"/>
      <c r="G74" s="51"/>
      <c r="H74" s="51"/>
      <c r="I74" s="135"/>
      <c r="J74" s="51"/>
      <c r="K74" s="52"/>
    </row>
    <row r="78" spans="2:12" s="1" customFormat="1" ht="6.95" customHeight="1">
      <c r="B78" s="53"/>
      <c r="C78" s="54"/>
      <c r="D78" s="54"/>
      <c r="E78" s="54"/>
      <c r="F78" s="54"/>
      <c r="G78" s="54"/>
      <c r="H78" s="54"/>
      <c r="I78" s="138"/>
      <c r="J78" s="54"/>
      <c r="K78" s="54"/>
      <c r="L78" s="55"/>
    </row>
    <row r="79" spans="2:12" s="1" customFormat="1" ht="36.950000000000003" customHeight="1">
      <c r="B79" s="35"/>
      <c r="C79" s="56" t="s">
        <v>2064</v>
      </c>
      <c r="D79" s="57"/>
      <c r="E79" s="57"/>
      <c r="F79" s="57"/>
      <c r="G79" s="57"/>
      <c r="H79" s="57"/>
      <c r="I79" s="158"/>
      <c r="J79" s="57"/>
      <c r="K79" s="57"/>
      <c r="L79" s="55"/>
    </row>
    <row r="80" spans="2:12" s="1" customFormat="1" ht="6.95" customHeight="1">
      <c r="B80" s="35"/>
      <c r="C80" s="57"/>
      <c r="D80" s="57"/>
      <c r="E80" s="57"/>
      <c r="F80" s="57"/>
      <c r="G80" s="57"/>
      <c r="H80" s="57"/>
      <c r="I80" s="158"/>
      <c r="J80" s="57"/>
      <c r="K80" s="57"/>
      <c r="L80" s="55"/>
    </row>
    <row r="81" spans="2:63" s="1" customFormat="1" ht="14.45" customHeight="1">
      <c r="B81" s="35"/>
      <c r="C81" s="59" t="s">
        <v>1889</v>
      </c>
      <c r="D81" s="57"/>
      <c r="E81" s="57"/>
      <c r="F81" s="57"/>
      <c r="G81" s="57"/>
      <c r="H81" s="57"/>
      <c r="I81" s="158"/>
      <c r="J81" s="57"/>
      <c r="K81" s="57"/>
      <c r="L81" s="55"/>
    </row>
    <row r="82" spans="2:63" s="1" customFormat="1" ht="22.5" customHeight="1">
      <c r="B82" s="35"/>
      <c r="C82" s="57"/>
      <c r="D82" s="57"/>
      <c r="E82" s="404" t="str">
        <f>E7</f>
        <v>Jezero Most-napojení na komunikace a IS - část I</v>
      </c>
      <c r="F82" s="379"/>
      <c r="G82" s="379"/>
      <c r="H82" s="379"/>
      <c r="I82" s="158"/>
      <c r="J82" s="57"/>
      <c r="K82" s="57"/>
      <c r="L82" s="55"/>
    </row>
    <row r="83" spans="2:63" ht="15">
      <c r="B83" s="22"/>
      <c r="C83" s="59" t="s">
        <v>2048</v>
      </c>
      <c r="D83" s="250"/>
      <c r="E83" s="250"/>
      <c r="F83" s="250"/>
      <c r="G83" s="250"/>
      <c r="H83" s="250"/>
      <c r="J83" s="250"/>
      <c r="K83" s="250"/>
      <c r="L83" s="251"/>
    </row>
    <row r="84" spans="2:63" s="1" customFormat="1" ht="22.5" customHeight="1">
      <c r="B84" s="35"/>
      <c r="C84" s="57"/>
      <c r="D84" s="57"/>
      <c r="E84" s="404" t="s">
        <v>1716</v>
      </c>
      <c r="F84" s="379"/>
      <c r="G84" s="379"/>
      <c r="H84" s="379"/>
      <c r="I84" s="158"/>
      <c r="J84" s="57"/>
      <c r="K84" s="57"/>
      <c r="L84" s="55"/>
    </row>
    <row r="85" spans="2:63" s="1" customFormat="1" ht="14.45" customHeight="1">
      <c r="B85" s="35"/>
      <c r="C85" s="59" t="s">
        <v>2917</v>
      </c>
      <c r="D85" s="57"/>
      <c r="E85" s="57"/>
      <c r="F85" s="57"/>
      <c r="G85" s="57"/>
      <c r="H85" s="57"/>
      <c r="I85" s="158"/>
      <c r="J85" s="57"/>
      <c r="K85" s="57"/>
      <c r="L85" s="55"/>
    </row>
    <row r="86" spans="2:63" s="1" customFormat="1" ht="23.25" customHeight="1">
      <c r="B86" s="35"/>
      <c r="C86" s="57"/>
      <c r="D86" s="57"/>
      <c r="E86" s="376" t="str">
        <f>E11</f>
        <v>SO 306a - Dešťová kanalizace - Čerp. stanice</v>
      </c>
      <c r="F86" s="379"/>
      <c r="G86" s="379"/>
      <c r="H86" s="379"/>
      <c r="I86" s="158"/>
      <c r="J86" s="57"/>
      <c r="K86" s="57"/>
      <c r="L86" s="55"/>
    </row>
    <row r="87" spans="2:63" s="1" customFormat="1" ht="6.95" customHeight="1">
      <c r="B87" s="35"/>
      <c r="C87" s="57"/>
      <c r="D87" s="57"/>
      <c r="E87" s="57"/>
      <c r="F87" s="57"/>
      <c r="G87" s="57"/>
      <c r="H87" s="57"/>
      <c r="I87" s="158"/>
      <c r="J87" s="57"/>
      <c r="K87" s="57"/>
      <c r="L87" s="55"/>
    </row>
    <row r="88" spans="2:63" s="1" customFormat="1" ht="18" customHeight="1">
      <c r="B88" s="35"/>
      <c r="C88" s="59" t="s">
        <v>1896</v>
      </c>
      <c r="D88" s="57"/>
      <c r="E88" s="57"/>
      <c r="F88" s="159" t="str">
        <f>F14</f>
        <v xml:space="preserve"> </v>
      </c>
      <c r="G88" s="57"/>
      <c r="H88" s="57"/>
      <c r="I88" s="160" t="s">
        <v>1898</v>
      </c>
      <c r="J88" s="67" t="str">
        <f>IF(J14="","",J14)</f>
        <v>28. 11. 2016</v>
      </c>
      <c r="K88" s="57"/>
      <c r="L88" s="55"/>
    </row>
    <row r="89" spans="2:63" s="1" customFormat="1" ht="6.95" customHeight="1">
      <c r="B89" s="35"/>
      <c r="C89" s="57"/>
      <c r="D89" s="57"/>
      <c r="E89" s="57"/>
      <c r="F89" s="57"/>
      <c r="G89" s="57"/>
      <c r="H89" s="57"/>
      <c r="I89" s="158"/>
      <c r="J89" s="57"/>
      <c r="K89" s="57"/>
      <c r="L89" s="55"/>
    </row>
    <row r="90" spans="2:63" s="1" customFormat="1" ht="15">
      <c r="B90" s="35"/>
      <c r="C90" s="59" t="s">
        <v>1901</v>
      </c>
      <c r="D90" s="57"/>
      <c r="E90" s="57"/>
      <c r="F90" s="159" t="str">
        <f>E17</f>
        <v>ČR - Ministerstvo financí</v>
      </c>
      <c r="G90" s="57"/>
      <c r="H90" s="57"/>
      <c r="I90" s="160" t="s">
        <v>1907</v>
      </c>
      <c r="J90" s="159" t="str">
        <f>E23</f>
        <v>Báňské projekty Teplice a.s.</v>
      </c>
      <c r="K90" s="57"/>
      <c r="L90" s="55"/>
    </row>
    <row r="91" spans="2:63" s="1" customFormat="1" ht="14.45" customHeight="1">
      <c r="B91" s="35"/>
      <c r="C91" s="59" t="s">
        <v>1905</v>
      </c>
      <c r="D91" s="57"/>
      <c r="E91" s="57"/>
      <c r="F91" s="159" t="str">
        <f>IF(E20="","",E20)</f>
        <v/>
      </c>
      <c r="G91" s="57"/>
      <c r="H91" s="57"/>
      <c r="I91" s="158"/>
      <c r="J91" s="57"/>
      <c r="K91" s="57"/>
      <c r="L91" s="55"/>
    </row>
    <row r="92" spans="2:63" s="1" customFormat="1" ht="10.35" customHeight="1">
      <c r="B92" s="35"/>
      <c r="C92" s="57"/>
      <c r="D92" s="57"/>
      <c r="E92" s="57"/>
      <c r="F92" s="57"/>
      <c r="G92" s="57"/>
      <c r="H92" s="57"/>
      <c r="I92" s="158"/>
      <c r="J92" s="57"/>
      <c r="K92" s="57"/>
      <c r="L92" s="55"/>
    </row>
    <row r="93" spans="2:63" s="10" customFormat="1" ht="29.25" customHeight="1">
      <c r="B93" s="161"/>
      <c r="C93" s="162" t="s">
        <v>2065</v>
      </c>
      <c r="D93" s="163" t="s">
        <v>1931</v>
      </c>
      <c r="E93" s="163" t="s">
        <v>1927</v>
      </c>
      <c r="F93" s="163" t="s">
        <v>2066</v>
      </c>
      <c r="G93" s="163" t="s">
        <v>2067</v>
      </c>
      <c r="H93" s="163" t="s">
        <v>2068</v>
      </c>
      <c r="I93" s="164" t="s">
        <v>2069</v>
      </c>
      <c r="J93" s="163" t="s">
        <v>2054</v>
      </c>
      <c r="K93" s="165" t="s">
        <v>2070</v>
      </c>
      <c r="L93" s="166"/>
      <c r="M93" s="75" t="s">
        <v>2071</v>
      </c>
      <c r="N93" s="76" t="s">
        <v>1916</v>
      </c>
      <c r="O93" s="76" t="s">
        <v>2072</v>
      </c>
      <c r="P93" s="76" t="s">
        <v>2073</v>
      </c>
      <c r="Q93" s="76" t="s">
        <v>2074</v>
      </c>
      <c r="R93" s="76" t="s">
        <v>2075</v>
      </c>
      <c r="S93" s="76" t="s">
        <v>2076</v>
      </c>
      <c r="T93" s="77" t="s">
        <v>2077</v>
      </c>
    </row>
    <row r="94" spans="2:63" s="1" customFormat="1" ht="29.25" customHeight="1">
      <c r="B94" s="35"/>
      <c r="C94" s="81" t="s">
        <v>2055</v>
      </c>
      <c r="D94" s="57"/>
      <c r="E94" s="57"/>
      <c r="F94" s="57"/>
      <c r="G94" s="57"/>
      <c r="H94" s="57"/>
      <c r="I94" s="158"/>
      <c r="J94" s="167">
        <f>BK94</f>
        <v>0</v>
      </c>
      <c r="K94" s="57"/>
      <c r="L94" s="55"/>
      <c r="M94" s="78"/>
      <c r="N94" s="79"/>
      <c r="O94" s="79"/>
      <c r="P94" s="168">
        <f>P95+P206+P220</f>
        <v>0</v>
      </c>
      <c r="Q94" s="79"/>
      <c r="R94" s="168">
        <f>R95+R206+R220</f>
        <v>41.330164320000002</v>
      </c>
      <c r="S94" s="79"/>
      <c r="T94" s="169">
        <f>T95+T206+T220</f>
        <v>4.5600000000000002E-2</v>
      </c>
      <c r="AT94" s="18" t="s">
        <v>1945</v>
      </c>
      <c r="AU94" s="18" t="s">
        <v>2056</v>
      </c>
      <c r="BK94" s="170">
        <f>BK95+BK206+BK220</f>
        <v>0</v>
      </c>
    </row>
    <row r="95" spans="2:63" s="11" customFormat="1" ht="37.35" customHeight="1">
      <c r="B95" s="171"/>
      <c r="C95" s="172"/>
      <c r="D95" s="173" t="s">
        <v>1945</v>
      </c>
      <c r="E95" s="174" t="s">
        <v>2078</v>
      </c>
      <c r="F95" s="174" t="s">
        <v>2079</v>
      </c>
      <c r="G95" s="172"/>
      <c r="H95" s="172"/>
      <c r="I95" s="175"/>
      <c r="J95" s="176">
        <f>BK95</f>
        <v>0</v>
      </c>
      <c r="K95" s="172"/>
      <c r="L95" s="177"/>
      <c r="M95" s="178"/>
      <c r="N95" s="179"/>
      <c r="O95" s="179"/>
      <c r="P95" s="180">
        <f>P96+P121+P125+P185+P204</f>
        <v>0</v>
      </c>
      <c r="Q95" s="179"/>
      <c r="R95" s="180">
        <f>R96+R121+R125+R185+R204</f>
        <v>13.492359800000001</v>
      </c>
      <c r="S95" s="179"/>
      <c r="T95" s="181">
        <f>T96+T121+T125+T185+T204</f>
        <v>4.5600000000000002E-2</v>
      </c>
      <c r="AR95" s="182" t="s">
        <v>1895</v>
      </c>
      <c r="AT95" s="183" t="s">
        <v>1945</v>
      </c>
      <c r="AU95" s="183" t="s">
        <v>1946</v>
      </c>
      <c r="AY95" s="182" t="s">
        <v>2080</v>
      </c>
      <c r="BK95" s="184">
        <f>BK96+BK121+BK125+BK185+BK204</f>
        <v>0</v>
      </c>
    </row>
    <row r="96" spans="2:63" s="11" customFormat="1" ht="19.899999999999999" customHeight="1">
      <c r="B96" s="171"/>
      <c r="C96" s="172"/>
      <c r="D96" s="185" t="s">
        <v>1945</v>
      </c>
      <c r="E96" s="186" t="s">
        <v>1895</v>
      </c>
      <c r="F96" s="186" t="s">
        <v>2081</v>
      </c>
      <c r="G96" s="172"/>
      <c r="H96" s="172"/>
      <c r="I96" s="175"/>
      <c r="J96" s="187">
        <f>BK96</f>
        <v>0</v>
      </c>
      <c r="K96" s="172"/>
      <c r="L96" s="177"/>
      <c r="M96" s="178"/>
      <c r="N96" s="179"/>
      <c r="O96" s="179"/>
      <c r="P96" s="180">
        <f>SUM(P97:P120)</f>
        <v>0</v>
      </c>
      <c r="Q96" s="179"/>
      <c r="R96" s="180">
        <f>SUM(R97:R120)</f>
        <v>0</v>
      </c>
      <c r="S96" s="179"/>
      <c r="T96" s="181">
        <f>SUM(T97:T120)</f>
        <v>0</v>
      </c>
      <c r="AR96" s="182" t="s">
        <v>1895</v>
      </c>
      <c r="AT96" s="183" t="s">
        <v>1945</v>
      </c>
      <c r="AU96" s="183" t="s">
        <v>1895</v>
      </c>
      <c r="AY96" s="182" t="s">
        <v>2080</v>
      </c>
      <c r="BK96" s="184">
        <f>SUM(BK97:BK120)</f>
        <v>0</v>
      </c>
    </row>
    <row r="97" spans="2:65" s="1" customFormat="1" ht="22.5" customHeight="1">
      <c r="B97" s="35"/>
      <c r="C97" s="188" t="s">
        <v>1895</v>
      </c>
      <c r="D97" s="188" t="s">
        <v>2082</v>
      </c>
      <c r="E97" s="189" t="s">
        <v>1456</v>
      </c>
      <c r="F97" s="190" t="s">
        <v>1457</v>
      </c>
      <c r="G97" s="191" t="s">
        <v>2085</v>
      </c>
      <c r="H97" s="192">
        <v>181.35</v>
      </c>
      <c r="I97" s="193"/>
      <c r="J97" s="194">
        <f>ROUND(I97*H97,2)</f>
        <v>0</v>
      </c>
      <c r="K97" s="190" t="s">
        <v>2086</v>
      </c>
      <c r="L97" s="55"/>
      <c r="M97" s="195" t="s">
        <v>1893</v>
      </c>
      <c r="N97" s="196" t="s">
        <v>1917</v>
      </c>
      <c r="O97" s="36"/>
      <c r="P97" s="197">
        <f>O97*H97</f>
        <v>0</v>
      </c>
      <c r="Q97" s="197">
        <v>0</v>
      </c>
      <c r="R97" s="197">
        <f>Q97*H97</f>
        <v>0</v>
      </c>
      <c r="S97" s="197">
        <v>0</v>
      </c>
      <c r="T97" s="198">
        <f>S97*H97</f>
        <v>0</v>
      </c>
      <c r="AR97" s="18" t="s">
        <v>2036</v>
      </c>
      <c r="AT97" s="18" t="s">
        <v>2082</v>
      </c>
      <c r="AU97" s="18" t="s">
        <v>1955</v>
      </c>
      <c r="AY97" s="18" t="s">
        <v>2080</v>
      </c>
      <c r="BE97" s="199">
        <f>IF(N97="základní",J97,0)</f>
        <v>0</v>
      </c>
      <c r="BF97" s="199">
        <f>IF(N97="snížená",J97,0)</f>
        <v>0</v>
      </c>
      <c r="BG97" s="199">
        <f>IF(N97="zákl. přenesená",J97,0)</f>
        <v>0</v>
      </c>
      <c r="BH97" s="199">
        <f>IF(N97="sníž. přenesená",J97,0)</f>
        <v>0</v>
      </c>
      <c r="BI97" s="199">
        <f>IF(N97="nulová",J97,0)</f>
        <v>0</v>
      </c>
      <c r="BJ97" s="18" t="s">
        <v>1895</v>
      </c>
      <c r="BK97" s="199">
        <f>ROUND(I97*H97,2)</f>
        <v>0</v>
      </c>
      <c r="BL97" s="18" t="s">
        <v>2036</v>
      </c>
      <c r="BM97" s="18" t="s">
        <v>1787</v>
      </c>
    </row>
    <row r="98" spans="2:65" s="12" customFormat="1">
      <c r="B98" s="200"/>
      <c r="C98" s="201"/>
      <c r="D98" s="212" t="s">
        <v>2088</v>
      </c>
      <c r="E98" s="213" t="s">
        <v>1893</v>
      </c>
      <c r="F98" s="214" t="s">
        <v>1788</v>
      </c>
      <c r="G98" s="201"/>
      <c r="H98" s="215">
        <v>181.34950000000001</v>
      </c>
      <c r="I98" s="206"/>
      <c r="J98" s="201"/>
      <c r="K98" s="201"/>
      <c r="L98" s="207"/>
      <c r="M98" s="208"/>
      <c r="N98" s="209"/>
      <c r="O98" s="209"/>
      <c r="P98" s="209"/>
      <c r="Q98" s="209"/>
      <c r="R98" s="209"/>
      <c r="S98" s="209"/>
      <c r="T98" s="210"/>
      <c r="AT98" s="211" t="s">
        <v>2088</v>
      </c>
      <c r="AU98" s="211" t="s">
        <v>1955</v>
      </c>
      <c r="AV98" s="12" t="s">
        <v>1955</v>
      </c>
      <c r="AW98" s="12" t="s">
        <v>1911</v>
      </c>
      <c r="AX98" s="12" t="s">
        <v>1946</v>
      </c>
      <c r="AY98" s="211" t="s">
        <v>2080</v>
      </c>
    </row>
    <row r="99" spans="2:65" s="13" customFormat="1">
      <c r="B99" s="230"/>
      <c r="C99" s="231"/>
      <c r="D99" s="202" t="s">
        <v>2088</v>
      </c>
      <c r="E99" s="241" t="s">
        <v>1893</v>
      </c>
      <c r="F99" s="242" t="s">
        <v>2377</v>
      </c>
      <c r="G99" s="231"/>
      <c r="H99" s="243">
        <v>181.34950000000001</v>
      </c>
      <c r="I99" s="235"/>
      <c r="J99" s="231"/>
      <c r="K99" s="231"/>
      <c r="L99" s="236"/>
      <c r="M99" s="237"/>
      <c r="N99" s="238"/>
      <c r="O99" s="238"/>
      <c r="P99" s="238"/>
      <c r="Q99" s="238"/>
      <c r="R99" s="238"/>
      <c r="S99" s="238"/>
      <c r="T99" s="239"/>
      <c r="AT99" s="240" t="s">
        <v>2088</v>
      </c>
      <c r="AU99" s="240" t="s">
        <v>1955</v>
      </c>
      <c r="AV99" s="13" t="s">
        <v>2036</v>
      </c>
      <c r="AW99" s="13" t="s">
        <v>1877</v>
      </c>
      <c r="AX99" s="13" t="s">
        <v>1895</v>
      </c>
      <c r="AY99" s="240" t="s">
        <v>2080</v>
      </c>
    </row>
    <row r="100" spans="2:65" s="1" customFormat="1" ht="22.5" customHeight="1">
      <c r="B100" s="35"/>
      <c r="C100" s="188" t="s">
        <v>1955</v>
      </c>
      <c r="D100" s="188" t="s">
        <v>2082</v>
      </c>
      <c r="E100" s="189" t="s">
        <v>2937</v>
      </c>
      <c r="F100" s="190" t="s">
        <v>2938</v>
      </c>
      <c r="G100" s="191" t="s">
        <v>2085</v>
      </c>
      <c r="H100" s="192">
        <v>90.674999999999997</v>
      </c>
      <c r="I100" s="193"/>
      <c r="J100" s="194">
        <f>ROUND(I100*H100,2)</f>
        <v>0</v>
      </c>
      <c r="K100" s="190" t="s">
        <v>2086</v>
      </c>
      <c r="L100" s="55"/>
      <c r="M100" s="195" t="s">
        <v>1893</v>
      </c>
      <c r="N100" s="196" t="s">
        <v>1917</v>
      </c>
      <c r="O100" s="36"/>
      <c r="P100" s="197">
        <f>O100*H100</f>
        <v>0</v>
      </c>
      <c r="Q100" s="197">
        <v>0</v>
      </c>
      <c r="R100" s="197">
        <f>Q100*H100</f>
        <v>0</v>
      </c>
      <c r="S100" s="197">
        <v>0</v>
      </c>
      <c r="T100" s="198">
        <f>S100*H100</f>
        <v>0</v>
      </c>
      <c r="AR100" s="18" t="s">
        <v>2036</v>
      </c>
      <c r="AT100" s="18" t="s">
        <v>2082</v>
      </c>
      <c r="AU100" s="18" t="s">
        <v>1955</v>
      </c>
      <c r="AY100" s="18" t="s">
        <v>2080</v>
      </c>
      <c r="BE100" s="199">
        <f>IF(N100="základní",J100,0)</f>
        <v>0</v>
      </c>
      <c r="BF100" s="199">
        <f>IF(N100="snížená",J100,0)</f>
        <v>0</v>
      </c>
      <c r="BG100" s="199">
        <f>IF(N100="zákl. přenesená",J100,0)</f>
        <v>0</v>
      </c>
      <c r="BH100" s="199">
        <f>IF(N100="sníž. přenesená",J100,0)</f>
        <v>0</v>
      </c>
      <c r="BI100" s="199">
        <f>IF(N100="nulová",J100,0)</f>
        <v>0</v>
      </c>
      <c r="BJ100" s="18" t="s">
        <v>1895</v>
      </c>
      <c r="BK100" s="199">
        <f>ROUND(I100*H100,2)</f>
        <v>0</v>
      </c>
      <c r="BL100" s="18" t="s">
        <v>2036</v>
      </c>
      <c r="BM100" s="18" t="s">
        <v>1789</v>
      </c>
    </row>
    <row r="101" spans="2:65" s="12" customFormat="1">
      <c r="B101" s="200"/>
      <c r="C101" s="201"/>
      <c r="D101" s="212" t="s">
        <v>2088</v>
      </c>
      <c r="E101" s="213" t="s">
        <v>1893</v>
      </c>
      <c r="F101" s="214" t="s">
        <v>1790</v>
      </c>
      <c r="G101" s="201"/>
      <c r="H101" s="215">
        <v>90.674999999999997</v>
      </c>
      <c r="I101" s="206"/>
      <c r="J101" s="201"/>
      <c r="K101" s="201"/>
      <c r="L101" s="207"/>
      <c r="M101" s="208"/>
      <c r="N101" s="209"/>
      <c r="O101" s="209"/>
      <c r="P101" s="209"/>
      <c r="Q101" s="209"/>
      <c r="R101" s="209"/>
      <c r="S101" s="209"/>
      <c r="T101" s="210"/>
      <c r="AT101" s="211" t="s">
        <v>2088</v>
      </c>
      <c r="AU101" s="211" t="s">
        <v>1955</v>
      </c>
      <c r="AV101" s="12" t="s">
        <v>1955</v>
      </c>
      <c r="AW101" s="12" t="s">
        <v>1911</v>
      </c>
      <c r="AX101" s="12" t="s">
        <v>1946</v>
      </c>
      <c r="AY101" s="211" t="s">
        <v>2080</v>
      </c>
    </row>
    <row r="102" spans="2:65" s="13" customFormat="1">
      <c r="B102" s="230"/>
      <c r="C102" s="231"/>
      <c r="D102" s="202" t="s">
        <v>2088</v>
      </c>
      <c r="E102" s="241" t="s">
        <v>1893</v>
      </c>
      <c r="F102" s="242" t="s">
        <v>2377</v>
      </c>
      <c r="G102" s="231"/>
      <c r="H102" s="243">
        <v>90.674999999999997</v>
      </c>
      <c r="I102" s="235"/>
      <c r="J102" s="231"/>
      <c r="K102" s="231"/>
      <c r="L102" s="236"/>
      <c r="M102" s="237"/>
      <c r="N102" s="238"/>
      <c r="O102" s="238"/>
      <c r="P102" s="238"/>
      <c r="Q102" s="238"/>
      <c r="R102" s="238"/>
      <c r="S102" s="238"/>
      <c r="T102" s="239"/>
      <c r="AT102" s="240" t="s">
        <v>2088</v>
      </c>
      <c r="AU102" s="240" t="s">
        <v>1955</v>
      </c>
      <c r="AV102" s="13" t="s">
        <v>2036</v>
      </c>
      <c r="AW102" s="13" t="s">
        <v>1877</v>
      </c>
      <c r="AX102" s="13" t="s">
        <v>1895</v>
      </c>
      <c r="AY102" s="240" t="s">
        <v>2080</v>
      </c>
    </row>
    <row r="103" spans="2:65" s="1" customFormat="1" ht="22.5" customHeight="1">
      <c r="B103" s="35"/>
      <c r="C103" s="188" t="s">
        <v>2033</v>
      </c>
      <c r="D103" s="188" t="s">
        <v>2082</v>
      </c>
      <c r="E103" s="189" t="s">
        <v>2943</v>
      </c>
      <c r="F103" s="190" t="s">
        <v>2944</v>
      </c>
      <c r="G103" s="191" t="s">
        <v>2085</v>
      </c>
      <c r="H103" s="192">
        <v>72.540000000000006</v>
      </c>
      <c r="I103" s="193"/>
      <c r="J103" s="194">
        <f>ROUND(I103*H103,2)</f>
        <v>0</v>
      </c>
      <c r="K103" s="190" t="s">
        <v>2086</v>
      </c>
      <c r="L103" s="55"/>
      <c r="M103" s="195" t="s">
        <v>1893</v>
      </c>
      <c r="N103" s="196" t="s">
        <v>1917</v>
      </c>
      <c r="O103" s="36"/>
      <c r="P103" s="197">
        <f>O103*H103</f>
        <v>0</v>
      </c>
      <c r="Q103" s="197">
        <v>0</v>
      </c>
      <c r="R103" s="197">
        <f>Q103*H103</f>
        <v>0</v>
      </c>
      <c r="S103" s="197">
        <v>0</v>
      </c>
      <c r="T103" s="198">
        <f>S103*H103</f>
        <v>0</v>
      </c>
      <c r="AR103" s="18" t="s">
        <v>2036</v>
      </c>
      <c r="AT103" s="18" t="s">
        <v>2082</v>
      </c>
      <c r="AU103" s="18" t="s">
        <v>1955</v>
      </c>
      <c r="AY103" s="18" t="s">
        <v>2080</v>
      </c>
      <c r="BE103" s="199">
        <f>IF(N103="základní",J103,0)</f>
        <v>0</v>
      </c>
      <c r="BF103" s="199">
        <f>IF(N103="snížená",J103,0)</f>
        <v>0</v>
      </c>
      <c r="BG103" s="199">
        <f>IF(N103="zákl. přenesená",J103,0)</f>
        <v>0</v>
      </c>
      <c r="BH103" s="199">
        <f>IF(N103="sníž. přenesená",J103,0)</f>
        <v>0</v>
      </c>
      <c r="BI103" s="199">
        <f>IF(N103="nulová",J103,0)</f>
        <v>0</v>
      </c>
      <c r="BJ103" s="18" t="s">
        <v>1895</v>
      </c>
      <c r="BK103" s="199">
        <f>ROUND(I103*H103,2)</f>
        <v>0</v>
      </c>
      <c r="BL103" s="18" t="s">
        <v>2036</v>
      </c>
      <c r="BM103" s="18" t="s">
        <v>1791</v>
      </c>
    </row>
    <row r="104" spans="2:65" s="12" customFormat="1">
      <c r="B104" s="200"/>
      <c r="C104" s="201"/>
      <c r="D104" s="212" t="s">
        <v>2088</v>
      </c>
      <c r="E104" s="213" t="s">
        <v>1893</v>
      </c>
      <c r="F104" s="214" t="s">
        <v>1792</v>
      </c>
      <c r="G104" s="201"/>
      <c r="H104" s="215">
        <v>72.540000000000006</v>
      </c>
      <c r="I104" s="206"/>
      <c r="J104" s="201"/>
      <c r="K104" s="201"/>
      <c r="L104" s="207"/>
      <c r="M104" s="208"/>
      <c r="N104" s="209"/>
      <c r="O104" s="209"/>
      <c r="P104" s="209"/>
      <c r="Q104" s="209"/>
      <c r="R104" s="209"/>
      <c r="S104" s="209"/>
      <c r="T104" s="210"/>
      <c r="AT104" s="211" t="s">
        <v>2088</v>
      </c>
      <c r="AU104" s="211" t="s">
        <v>1955</v>
      </c>
      <c r="AV104" s="12" t="s">
        <v>1955</v>
      </c>
      <c r="AW104" s="12" t="s">
        <v>1911</v>
      </c>
      <c r="AX104" s="12" t="s">
        <v>1946</v>
      </c>
      <c r="AY104" s="211" t="s">
        <v>2080</v>
      </c>
    </row>
    <row r="105" spans="2:65" s="13" customFormat="1">
      <c r="B105" s="230"/>
      <c r="C105" s="231"/>
      <c r="D105" s="202" t="s">
        <v>2088</v>
      </c>
      <c r="E105" s="241" t="s">
        <v>1893</v>
      </c>
      <c r="F105" s="242" t="s">
        <v>2377</v>
      </c>
      <c r="G105" s="231"/>
      <c r="H105" s="243">
        <v>72.540000000000006</v>
      </c>
      <c r="I105" s="235"/>
      <c r="J105" s="231"/>
      <c r="K105" s="231"/>
      <c r="L105" s="236"/>
      <c r="M105" s="237"/>
      <c r="N105" s="238"/>
      <c r="O105" s="238"/>
      <c r="P105" s="238"/>
      <c r="Q105" s="238"/>
      <c r="R105" s="238"/>
      <c r="S105" s="238"/>
      <c r="T105" s="239"/>
      <c r="AT105" s="240" t="s">
        <v>2088</v>
      </c>
      <c r="AU105" s="240" t="s">
        <v>1955</v>
      </c>
      <c r="AV105" s="13" t="s">
        <v>2036</v>
      </c>
      <c r="AW105" s="13" t="s">
        <v>1877</v>
      </c>
      <c r="AX105" s="13" t="s">
        <v>1895</v>
      </c>
      <c r="AY105" s="240" t="s">
        <v>2080</v>
      </c>
    </row>
    <row r="106" spans="2:65" s="1" customFormat="1" ht="22.5" customHeight="1">
      <c r="B106" s="35"/>
      <c r="C106" s="188" t="s">
        <v>2036</v>
      </c>
      <c r="D106" s="188" t="s">
        <v>2082</v>
      </c>
      <c r="E106" s="189" t="s">
        <v>2947</v>
      </c>
      <c r="F106" s="190" t="s">
        <v>2948</v>
      </c>
      <c r="G106" s="191" t="s">
        <v>2085</v>
      </c>
      <c r="H106" s="192">
        <v>333.92399999999998</v>
      </c>
      <c r="I106" s="193"/>
      <c r="J106" s="194">
        <f>ROUND(I106*H106,2)</f>
        <v>0</v>
      </c>
      <c r="K106" s="190" t="s">
        <v>2086</v>
      </c>
      <c r="L106" s="55"/>
      <c r="M106" s="195" t="s">
        <v>1893</v>
      </c>
      <c r="N106" s="196" t="s">
        <v>1917</v>
      </c>
      <c r="O106" s="36"/>
      <c r="P106" s="197">
        <f>O106*H106</f>
        <v>0</v>
      </c>
      <c r="Q106" s="197">
        <v>0</v>
      </c>
      <c r="R106" s="197">
        <f>Q106*H106</f>
        <v>0</v>
      </c>
      <c r="S106" s="197">
        <v>0</v>
      </c>
      <c r="T106" s="198">
        <f>S106*H106</f>
        <v>0</v>
      </c>
      <c r="AR106" s="18" t="s">
        <v>2036</v>
      </c>
      <c r="AT106" s="18" t="s">
        <v>2082</v>
      </c>
      <c r="AU106" s="18" t="s">
        <v>1955</v>
      </c>
      <c r="AY106" s="18" t="s">
        <v>2080</v>
      </c>
      <c r="BE106" s="199">
        <f>IF(N106="základní",J106,0)</f>
        <v>0</v>
      </c>
      <c r="BF106" s="199">
        <f>IF(N106="snížená",J106,0)</f>
        <v>0</v>
      </c>
      <c r="BG106" s="199">
        <f>IF(N106="zákl. přenesená",J106,0)</f>
        <v>0</v>
      </c>
      <c r="BH106" s="199">
        <f>IF(N106="sníž. přenesená",J106,0)</f>
        <v>0</v>
      </c>
      <c r="BI106" s="199">
        <f>IF(N106="nulová",J106,0)</f>
        <v>0</v>
      </c>
      <c r="BJ106" s="18" t="s">
        <v>1895</v>
      </c>
      <c r="BK106" s="199">
        <f>ROUND(I106*H106,2)</f>
        <v>0</v>
      </c>
      <c r="BL106" s="18" t="s">
        <v>2036</v>
      </c>
      <c r="BM106" s="18" t="s">
        <v>1793</v>
      </c>
    </row>
    <row r="107" spans="2:65" s="12" customFormat="1">
      <c r="B107" s="200"/>
      <c r="C107" s="201"/>
      <c r="D107" s="212" t="s">
        <v>2088</v>
      </c>
      <c r="E107" s="213" t="s">
        <v>1893</v>
      </c>
      <c r="F107" s="214" t="s">
        <v>1794</v>
      </c>
      <c r="G107" s="201"/>
      <c r="H107" s="215">
        <v>181.35</v>
      </c>
      <c r="I107" s="206"/>
      <c r="J107" s="201"/>
      <c r="K107" s="201"/>
      <c r="L107" s="207"/>
      <c r="M107" s="208"/>
      <c r="N107" s="209"/>
      <c r="O107" s="209"/>
      <c r="P107" s="209"/>
      <c r="Q107" s="209"/>
      <c r="R107" s="209"/>
      <c r="S107" s="209"/>
      <c r="T107" s="210"/>
      <c r="AT107" s="211" t="s">
        <v>2088</v>
      </c>
      <c r="AU107" s="211" t="s">
        <v>1955</v>
      </c>
      <c r="AV107" s="12" t="s">
        <v>1955</v>
      </c>
      <c r="AW107" s="12" t="s">
        <v>1911</v>
      </c>
      <c r="AX107" s="12" t="s">
        <v>1946</v>
      </c>
      <c r="AY107" s="211" t="s">
        <v>2080</v>
      </c>
    </row>
    <row r="108" spans="2:65" s="12" customFormat="1">
      <c r="B108" s="200"/>
      <c r="C108" s="201"/>
      <c r="D108" s="212" t="s">
        <v>2088</v>
      </c>
      <c r="E108" s="213" t="s">
        <v>1893</v>
      </c>
      <c r="F108" s="214" t="s">
        <v>1795</v>
      </c>
      <c r="G108" s="201"/>
      <c r="H108" s="215">
        <v>152.57400000000001</v>
      </c>
      <c r="I108" s="206"/>
      <c r="J108" s="201"/>
      <c r="K108" s="201"/>
      <c r="L108" s="207"/>
      <c r="M108" s="208"/>
      <c r="N108" s="209"/>
      <c r="O108" s="209"/>
      <c r="P108" s="209"/>
      <c r="Q108" s="209"/>
      <c r="R108" s="209"/>
      <c r="S108" s="209"/>
      <c r="T108" s="210"/>
      <c r="AT108" s="211" t="s">
        <v>2088</v>
      </c>
      <c r="AU108" s="211" t="s">
        <v>1955</v>
      </c>
      <c r="AV108" s="12" t="s">
        <v>1955</v>
      </c>
      <c r="AW108" s="12" t="s">
        <v>1911</v>
      </c>
      <c r="AX108" s="12" t="s">
        <v>1946</v>
      </c>
      <c r="AY108" s="211" t="s">
        <v>2080</v>
      </c>
    </row>
    <row r="109" spans="2:65" s="13" customFormat="1">
      <c r="B109" s="230"/>
      <c r="C109" s="231"/>
      <c r="D109" s="202" t="s">
        <v>2088</v>
      </c>
      <c r="E109" s="241" t="s">
        <v>1893</v>
      </c>
      <c r="F109" s="242" t="s">
        <v>2377</v>
      </c>
      <c r="G109" s="231"/>
      <c r="H109" s="243">
        <v>333.92399999999998</v>
      </c>
      <c r="I109" s="235"/>
      <c r="J109" s="231"/>
      <c r="K109" s="231"/>
      <c r="L109" s="236"/>
      <c r="M109" s="237"/>
      <c r="N109" s="238"/>
      <c r="O109" s="238"/>
      <c r="P109" s="238"/>
      <c r="Q109" s="238"/>
      <c r="R109" s="238"/>
      <c r="S109" s="238"/>
      <c r="T109" s="239"/>
      <c r="AT109" s="240" t="s">
        <v>2088</v>
      </c>
      <c r="AU109" s="240" t="s">
        <v>1955</v>
      </c>
      <c r="AV109" s="13" t="s">
        <v>2036</v>
      </c>
      <c r="AW109" s="13" t="s">
        <v>1877</v>
      </c>
      <c r="AX109" s="13" t="s">
        <v>1895</v>
      </c>
      <c r="AY109" s="240" t="s">
        <v>2080</v>
      </c>
    </row>
    <row r="110" spans="2:65" s="1" customFormat="1" ht="22.5" customHeight="1">
      <c r="B110" s="35"/>
      <c r="C110" s="188" t="s">
        <v>2039</v>
      </c>
      <c r="D110" s="188" t="s">
        <v>2082</v>
      </c>
      <c r="E110" s="189" t="s">
        <v>2099</v>
      </c>
      <c r="F110" s="190" t="s">
        <v>2100</v>
      </c>
      <c r="G110" s="191" t="s">
        <v>2085</v>
      </c>
      <c r="H110" s="192">
        <v>28.776</v>
      </c>
      <c r="I110" s="193"/>
      <c r="J110" s="194">
        <f>ROUND(I110*H110,2)</f>
        <v>0</v>
      </c>
      <c r="K110" s="190" t="s">
        <v>2086</v>
      </c>
      <c r="L110" s="55"/>
      <c r="M110" s="195" t="s">
        <v>1893</v>
      </c>
      <c r="N110" s="196" t="s">
        <v>1917</v>
      </c>
      <c r="O110" s="36"/>
      <c r="P110" s="197">
        <f>O110*H110</f>
        <v>0</v>
      </c>
      <c r="Q110" s="197">
        <v>0</v>
      </c>
      <c r="R110" s="197">
        <f>Q110*H110</f>
        <v>0</v>
      </c>
      <c r="S110" s="197">
        <v>0</v>
      </c>
      <c r="T110" s="198">
        <f>S110*H110</f>
        <v>0</v>
      </c>
      <c r="AR110" s="18" t="s">
        <v>2036</v>
      </c>
      <c r="AT110" s="18" t="s">
        <v>2082</v>
      </c>
      <c r="AU110" s="18" t="s">
        <v>1955</v>
      </c>
      <c r="AY110" s="18" t="s">
        <v>2080</v>
      </c>
      <c r="BE110" s="199">
        <f>IF(N110="základní",J110,0)</f>
        <v>0</v>
      </c>
      <c r="BF110" s="199">
        <f>IF(N110="snížená",J110,0)</f>
        <v>0</v>
      </c>
      <c r="BG110" s="199">
        <f>IF(N110="zákl. přenesená",J110,0)</f>
        <v>0</v>
      </c>
      <c r="BH110" s="199">
        <f>IF(N110="sníž. přenesená",J110,0)</f>
        <v>0</v>
      </c>
      <c r="BI110" s="199">
        <f>IF(N110="nulová",J110,0)</f>
        <v>0</v>
      </c>
      <c r="BJ110" s="18" t="s">
        <v>1895</v>
      </c>
      <c r="BK110" s="199">
        <f>ROUND(I110*H110,2)</f>
        <v>0</v>
      </c>
      <c r="BL110" s="18" t="s">
        <v>2036</v>
      </c>
      <c r="BM110" s="18" t="s">
        <v>1796</v>
      </c>
    </row>
    <row r="111" spans="2:65" s="12" customFormat="1">
      <c r="B111" s="200"/>
      <c r="C111" s="201"/>
      <c r="D111" s="212" t="s">
        <v>2088</v>
      </c>
      <c r="E111" s="213" t="s">
        <v>1893</v>
      </c>
      <c r="F111" s="214" t="s">
        <v>1797</v>
      </c>
      <c r="G111" s="201"/>
      <c r="H111" s="215">
        <v>28.775919999999999</v>
      </c>
      <c r="I111" s="206"/>
      <c r="J111" s="201"/>
      <c r="K111" s="201"/>
      <c r="L111" s="207"/>
      <c r="M111" s="208"/>
      <c r="N111" s="209"/>
      <c r="O111" s="209"/>
      <c r="P111" s="209"/>
      <c r="Q111" s="209"/>
      <c r="R111" s="209"/>
      <c r="S111" s="209"/>
      <c r="T111" s="210"/>
      <c r="AT111" s="211" t="s">
        <v>2088</v>
      </c>
      <c r="AU111" s="211" t="s">
        <v>1955</v>
      </c>
      <c r="AV111" s="12" t="s">
        <v>1955</v>
      </c>
      <c r="AW111" s="12" t="s">
        <v>1911</v>
      </c>
      <c r="AX111" s="12" t="s">
        <v>1946</v>
      </c>
      <c r="AY111" s="211" t="s">
        <v>2080</v>
      </c>
    </row>
    <row r="112" spans="2:65" s="13" customFormat="1">
      <c r="B112" s="230"/>
      <c r="C112" s="231"/>
      <c r="D112" s="202" t="s">
        <v>2088</v>
      </c>
      <c r="E112" s="241" t="s">
        <v>1893</v>
      </c>
      <c r="F112" s="242" t="s">
        <v>2377</v>
      </c>
      <c r="G112" s="231"/>
      <c r="H112" s="243">
        <v>28.775919999999999</v>
      </c>
      <c r="I112" s="235"/>
      <c r="J112" s="231"/>
      <c r="K112" s="231"/>
      <c r="L112" s="236"/>
      <c r="M112" s="237"/>
      <c r="N112" s="238"/>
      <c r="O112" s="238"/>
      <c r="P112" s="238"/>
      <c r="Q112" s="238"/>
      <c r="R112" s="238"/>
      <c r="S112" s="238"/>
      <c r="T112" s="239"/>
      <c r="AT112" s="240" t="s">
        <v>2088</v>
      </c>
      <c r="AU112" s="240" t="s">
        <v>1955</v>
      </c>
      <c r="AV112" s="13" t="s">
        <v>2036</v>
      </c>
      <c r="AW112" s="13" t="s">
        <v>1877</v>
      </c>
      <c r="AX112" s="13" t="s">
        <v>1895</v>
      </c>
      <c r="AY112" s="240" t="s">
        <v>2080</v>
      </c>
    </row>
    <row r="113" spans="2:65" s="1" customFormat="1" ht="22.5" customHeight="1">
      <c r="B113" s="35"/>
      <c r="C113" s="188" t="s">
        <v>2107</v>
      </c>
      <c r="D113" s="188" t="s">
        <v>2082</v>
      </c>
      <c r="E113" s="189" t="s">
        <v>1798</v>
      </c>
      <c r="F113" s="190" t="s">
        <v>1799</v>
      </c>
      <c r="G113" s="191" t="s">
        <v>2085</v>
      </c>
      <c r="H113" s="192">
        <v>181.35</v>
      </c>
      <c r="I113" s="193"/>
      <c r="J113" s="194">
        <f>ROUND(I113*H113,2)</f>
        <v>0</v>
      </c>
      <c r="K113" s="190" t="s">
        <v>2086</v>
      </c>
      <c r="L113" s="55"/>
      <c r="M113" s="195" t="s">
        <v>1893</v>
      </c>
      <c r="N113" s="196" t="s">
        <v>1917</v>
      </c>
      <c r="O113" s="36"/>
      <c r="P113" s="197">
        <f>O113*H113</f>
        <v>0</v>
      </c>
      <c r="Q113" s="197">
        <v>0</v>
      </c>
      <c r="R113" s="197">
        <f>Q113*H113</f>
        <v>0</v>
      </c>
      <c r="S113" s="197">
        <v>0</v>
      </c>
      <c r="T113" s="198">
        <f>S113*H113</f>
        <v>0</v>
      </c>
      <c r="AR113" s="18" t="s">
        <v>2036</v>
      </c>
      <c r="AT113" s="18" t="s">
        <v>2082</v>
      </c>
      <c r="AU113" s="18" t="s">
        <v>1955</v>
      </c>
      <c r="AY113" s="18" t="s">
        <v>2080</v>
      </c>
      <c r="BE113" s="199">
        <f>IF(N113="základní",J113,0)</f>
        <v>0</v>
      </c>
      <c r="BF113" s="199">
        <f>IF(N113="snížená",J113,0)</f>
        <v>0</v>
      </c>
      <c r="BG113" s="199">
        <f>IF(N113="zákl. přenesená",J113,0)</f>
        <v>0</v>
      </c>
      <c r="BH113" s="199">
        <f>IF(N113="sníž. přenesená",J113,0)</f>
        <v>0</v>
      </c>
      <c r="BI113" s="199">
        <f>IF(N113="nulová",J113,0)</f>
        <v>0</v>
      </c>
      <c r="BJ113" s="18" t="s">
        <v>1895</v>
      </c>
      <c r="BK113" s="199">
        <f>ROUND(I113*H113,2)</f>
        <v>0</v>
      </c>
      <c r="BL113" s="18" t="s">
        <v>2036</v>
      </c>
      <c r="BM113" s="18" t="s">
        <v>1800</v>
      </c>
    </row>
    <row r="114" spans="2:65" s="12" customFormat="1">
      <c r="B114" s="200"/>
      <c r="C114" s="201"/>
      <c r="D114" s="212" t="s">
        <v>2088</v>
      </c>
      <c r="E114" s="213" t="s">
        <v>1893</v>
      </c>
      <c r="F114" s="214" t="s">
        <v>1801</v>
      </c>
      <c r="G114" s="201"/>
      <c r="H114" s="215">
        <v>181.35</v>
      </c>
      <c r="I114" s="206"/>
      <c r="J114" s="201"/>
      <c r="K114" s="201"/>
      <c r="L114" s="207"/>
      <c r="M114" s="208"/>
      <c r="N114" s="209"/>
      <c r="O114" s="209"/>
      <c r="P114" s="209"/>
      <c r="Q114" s="209"/>
      <c r="R114" s="209"/>
      <c r="S114" s="209"/>
      <c r="T114" s="210"/>
      <c r="AT114" s="211" t="s">
        <v>2088</v>
      </c>
      <c r="AU114" s="211" t="s">
        <v>1955</v>
      </c>
      <c r="AV114" s="12" t="s">
        <v>1955</v>
      </c>
      <c r="AW114" s="12" t="s">
        <v>1911</v>
      </c>
      <c r="AX114" s="12" t="s">
        <v>1946</v>
      </c>
      <c r="AY114" s="211" t="s">
        <v>2080</v>
      </c>
    </row>
    <row r="115" spans="2:65" s="13" customFormat="1">
      <c r="B115" s="230"/>
      <c r="C115" s="231"/>
      <c r="D115" s="202" t="s">
        <v>2088</v>
      </c>
      <c r="E115" s="241" t="s">
        <v>1893</v>
      </c>
      <c r="F115" s="242" t="s">
        <v>2377</v>
      </c>
      <c r="G115" s="231"/>
      <c r="H115" s="243">
        <v>181.35</v>
      </c>
      <c r="I115" s="235"/>
      <c r="J115" s="231"/>
      <c r="K115" s="231"/>
      <c r="L115" s="236"/>
      <c r="M115" s="237"/>
      <c r="N115" s="238"/>
      <c r="O115" s="238"/>
      <c r="P115" s="238"/>
      <c r="Q115" s="238"/>
      <c r="R115" s="238"/>
      <c r="S115" s="238"/>
      <c r="T115" s="239"/>
      <c r="AT115" s="240" t="s">
        <v>2088</v>
      </c>
      <c r="AU115" s="240" t="s">
        <v>1955</v>
      </c>
      <c r="AV115" s="13" t="s">
        <v>2036</v>
      </c>
      <c r="AW115" s="13" t="s">
        <v>1877</v>
      </c>
      <c r="AX115" s="13" t="s">
        <v>1895</v>
      </c>
      <c r="AY115" s="240" t="s">
        <v>2080</v>
      </c>
    </row>
    <row r="116" spans="2:65" s="1" customFormat="1" ht="22.5" customHeight="1">
      <c r="B116" s="35"/>
      <c r="C116" s="188" t="s">
        <v>2112</v>
      </c>
      <c r="D116" s="188" t="s">
        <v>2082</v>
      </c>
      <c r="E116" s="189" t="s">
        <v>2113</v>
      </c>
      <c r="F116" s="190" t="s">
        <v>2114</v>
      </c>
      <c r="G116" s="191" t="s">
        <v>2115</v>
      </c>
      <c r="H116" s="192">
        <v>47.48</v>
      </c>
      <c r="I116" s="193"/>
      <c r="J116" s="194">
        <f>ROUND(I116*H116,2)</f>
        <v>0</v>
      </c>
      <c r="K116" s="190" t="s">
        <v>2086</v>
      </c>
      <c r="L116" s="55"/>
      <c r="M116" s="195" t="s">
        <v>1893</v>
      </c>
      <c r="N116" s="196" t="s">
        <v>1917</v>
      </c>
      <c r="O116" s="36"/>
      <c r="P116" s="197">
        <f>O116*H116</f>
        <v>0</v>
      </c>
      <c r="Q116" s="197">
        <v>0</v>
      </c>
      <c r="R116" s="197">
        <f>Q116*H116</f>
        <v>0</v>
      </c>
      <c r="S116" s="197">
        <v>0</v>
      </c>
      <c r="T116" s="198">
        <f>S116*H116</f>
        <v>0</v>
      </c>
      <c r="AR116" s="18" t="s">
        <v>2036</v>
      </c>
      <c r="AT116" s="18" t="s">
        <v>2082</v>
      </c>
      <c r="AU116" s="18" t="s">
        <v>1955</v>
      </c>
      <c r="AY116" s="18" t="s">
        <v>2080</v>
      </c>
      <c r="BE116" s="199">
        <f>IF(N116="základní",J116,0)</f>
        <v>0</v>
      </c>
      <c r="BF116" s="199">
        <f>IF(N116="snížená",J116,0)</f>
        <v>0</v>
      </c>
      <c r="BG116" s="199">
        <f>IF(N116="zákl. přenesená",J116,0)</f>
        <v>0</v>
      </c>
      <c r="BH116" s="199">
        <f>IF(N116="sníž. přenesená",J116,0)</f>
        <v>0</v>
      </c>
      <c r="BI116" s="199">
        <f>IF(N116="nulová",J116,0)</f>
        <v>0</v>
      </c>
      <c r="BJ116" s="18" t="s">
        <v>1895</v>
      </c>
      <c r="BK116" s="199">
        <f>ROUND(I116*H116,2)</f>
        <v>0</v>
      </c>
      <c r="BL116" s="18" t="s">
        <v>2036</v>
      </c>
      <c r="BM116" s="18" t="s">
        <v>1802</v>
      </c>
    </row>
    <row r="117" spans="2:65" s="12" customFormat="1">
      <c r="B117" s="200"/>
      <c r="C117" s="201"/>
      <c r="D117" s="202" t="s">
        <v>2088</v>
      </c>
      <c r="E117" s="203" t="s">
        <v>1893</v>
      </c>
      <c r="F117" s="204" t="s">
        <v>1803</v>
      </c>
      <c r="G117" s="201"/>
      <c r="H117" s="205">
        <v>47.480400000000003</v>
      </c>
      <c r="I117" s="206"/>
      <c r="J117" s="201"/>
      <c r="K117" s="201"/>
      <c r="L117" s="207"/>
      <c r="M117" s="208"/>
      <c r="N117" s="209"/>
      <c r="O117" s="209"/>
      <c r="P117" s="209"/>
      <c r="Q117" s="209"/>
      <c r="R117" s="209"/>
      <c r="S117" s="209"/>
      <c r="T117" s="210"/>
      <c r="AT117" s="211" t="s">
        <v>2088</v>
      </c>
      <c r="AU117" s="211" t="s">
        <v>1955</v>
      </c>
      <c r="AV117" s="12" t="s">
        <v>1955</v>
      </c>
      <c r="AW117" s="12" t="s">
        <v>1911</v>
      </c>
      <c r="AX117" s="12" t="s">
        <v>1895</v>
      </c>
      <c r="AY117" s="211" t="s">
        <v>2080</v>
      </c>
    </row>
    <row r="118" spans="2:65" s="1" customFormat="1" ht="22.5" customHeight="1">
      <c r="B118" s="35"/>
      <c r="C118" s="188" t="s">
        <v>2119</v>
      </c>
      <c r="D118" s="188" t="s">
        <v>2082</v>
      </c>
      <c r="E118" s="189" t="s">
        <v>2421</v>
      </c>
      <c r="F118" s="190" t="s">
        <v>2422</v>
      </c>
      <c r="G118" s="191" t="s">
        <v>2085</v>
      </c>
      <c r="H118" s="192">
        <v>152.57400000000001</v>
      </c>
      <c r="I118" s="193"/>
      <c r="J118" s="194">
        <f>ROUND(I118*H118,2)</f>
        <v>0</v>
      </c>
      <c r="K118" s="190" t="s">
        <v>2086</v>
      </c>
      <c r="L118" s="55"/>
      <c r="M118" s="195" t="s">
        <v>1893</v>
      </c>
      <c r="N118" s="196" t="s">
        <v>1917</v>
      </c>
      <c r="O118" s="36"/>
      <c r="P118" s="197">
        <f>O118*H118</f>
        <v>0</v>
      </c>
      <c r="Q118" s="197">
        <v>0</v>
      </c>
      <c r="R118" s="197">
        <f>Q118*H118</f>
        <v>0</v>
      </c>
      <c r="S118" s="197">
        <v>0</v>
      </c>
      <c r="T118" s="198">
        <f>S118*H118</f>
        <v>0</v>
      </c>
      <c r="AR118" s="18" t="s">
        <v>2036</v>
      </c>
      <c r="AT118" s="18" t="s">
        <v>2082</v>
      </c>
      <c r="AU118" s="18" t="s">
        <v>1955</v>
      </c>
      <c r="AY118" s="18" t="s">
        <v>2080</v>
      </c>
      <c r="BE118" s="199">
        <f>IF(N118="základní",J118,0)</f>
        <v>0</v>
      </c>
      <c r="BF118" s="199">
        <f>IF(N118="snížená",J118,0)</f>
        <v>0</v>
      </c>
      <c r="BG118" s="199">
        <f>IF(N118="zákl. přenesená",J118,0)</f>
        <v>0</v>
      </c>
      <c r="BH118" s="199">
        <f>IF(N118="sníž. přenesená",J118,0)</f>
        <v>0</v>
      </c>
      <c r="BI118" s="199">
        <f>IF(N118="nulová",J118,0)</f>
        <v>0</v>
      </c>
      <c r="BJ118" s="18" t="s">
        <v>1895</v>
      </c>
      <c r="BK118" s="199">
        <f>ROUND(I118*H118,2)</f>
        <v>0</v>
      </c>
      <c r="BL118" s="18" t="s">
        <v>2036</v>
      </c>
      <c r="BM118" s="18" t="s">
        <v>1804</v>
      </c>
    </row>
    <row r="119" spans="2:65" s="12" customFormat="1">
      <c r="B119" s="200"/>
      <c r="C119" s="201"/>
      <c r="D119" s="212" t="s">
        <v>2088</v>
      </c>
      <c r="E119" s="213" t="s">
        <v>1893</v>
      </c>
      <c r="F119" s="214" t="s">
        <v>1805</v>
      </c>
      <c r="G119" s="201"/>
      <c r="H119" s="215">
        <v>152.57400000000001</v>
      </c>
      <c r="I119" s="206"/>
      <c r="J119" s="201"/>
      <c r="K119" s="201"/>
      <c r="L119" s="207"/>
      <c r="M119" s="208"/>
      <c r="N119" s="209"/>
      <c r="O119" s="209"/>
      <c r="P119" s="209"/>
      <c r="Q119" s="209"/>
      <c r="R119" s="209"/>
      <c r="S119" s="209"/>
      <c r="T119" s="210"/>
      <c r="AT119" s="211" t="s">
        <v>2088</v>
      </c>
      <c r="AU119" s="211" t="s">
        <v>1955</v>
      </c>
      <c r="AV119" s="12" t="s">
        <v>1955</v>
      </c>
      <c r="AW119" s="12" t="s">
        <v>1911</v>
      </c>
      <c r="AX119" s="12" t="s">
        <v>1946</v>
      </c>
      <c r="AY119" s="211" t="s">
        <v>2080</v>
      </c>
    </row>
    <row r="120" spans="2:65" s="13" customFormat="1">
      <c r="B120" s="230"/>
      <c r="C120" s="231"/>
      <c r="D120" s="212" t="s">
        <v>2088</v>
      </c>
      <c r="E120" s="232" t="s">
        <v>1893</v>
      </c>
      <c r="F120" s="233" t="s">
        <v>2377</v>
      </c>
      <c r="G120" s="231"/>
      <c r="H120" s="234">
        <v>152.57400000000001</v>
      </c>
      <c r="I120" s="235"/>
      <c r="J120" s="231"/>
      <c r="K120" s="231"/>
      <c r="L120" s="236"/>
      <c r="M120" s="237"/>
      <c r="N120" s="238"/>
      <c r="O120" s="238"/>
      <c r="P120" s="238"/>
      <c r="Q120" s="238"/>
      <c r="R120" s="238"/>
      <c r="S120" s="238"/>
      <c r="T120" s="239"/>
      <c r="AT120" s="240" t="s">
        <v>2088</v>
      </c>
      <c r="AU120" s="240" t="s">
        <v>1955</v>
      </c>
      <c r="AV120" s="13" t="s">
        <v>2036</v>
      </c>
      <c r="AW120" s="13" t="s">
        <v>1877</v>
      </c>
      <c r="AX120" s="13" t="s">
        <v>1895</v>
      </c>
      <c r="AY120" s="240" t="s">
        <v>2080</v>
      </c>
    </row>
    <row r="121" spans="2:65" s="11" customFormat="1" ht="29.85" customHeight="1">
      <c r="B121" s="171"/>
      <c r="C121" s="172"/>
      <c r="D121" s="185" t="s">
        <v>1945</v>
      </c>
      <c r="E121" s="186" t="s">
        <v>2036</v>
      </c>
      <c r="F121" s="186" t="s">
        <v>2471</v>
      </c>
      <c r="G121" s="172"/>
      <c r="H121" s="172"/>
      <c r="I121" s="175"/>
      <c r="J121" s="187">
        <f>BK121</f>
        <v>0</v>
      </c>
      <c r="K121" s="172"/>
      <c r="L121" s="177"/>
      <c r="M121" s="178"/>
      <c r="N121" s="179"/>
      <c r="O121" s="179"/>
      <c r="P121" s="180">
        <f>SUM(P122:P124)</f>
        <v>0</v>
      </c>
      <c r="Q121" s="179"/>
      <c r="R121" s="180">
        <f>SUM(R122:R124)</f>
        <v>0</v>
      </c>
      <c r="S121" s="179"/>
      <c r="T121" s="181">
        <f>SUM(T122:T124)</f>
        <v>0</v>
      </c>
      <c r="AR121" s="182" t="s">
        <v>1895</v>
      </c>
      <c r="AT121" s="183" t="s">
        <v>1945</v>
      </c>
      <c r="AU121" s="183" t="s">
        <v>1895</v>
      </c>
      <c r="AY121" s="182" t="s">
        <v>2080</v>
      </c>
      <c r="BK121" s="184">
        <f>SUM(BK122:BK124)</f>
        <v>0</v>
      </c>
    </row>
    <row r="122" spans="2:65" s="1" customFormat="1" ht="22.5" customHeight="1">
      <c r="B122" s="35"/>
      <c r="C122" s="188" t="s">
        <v>2125</v>
      </c>
      <c r="D122" s="188" t="s">
        <v>2082</v>
      </c>
      <c r="E122" s="189" t="s">
        <v>1545</v>
      </c>
      <c r="F122" s="190" t="s">
        <v>1806</v>
      </c>
      <c r="G122" s="191" t="s">
        <v>2085</v>
      </c>
      <c r="H122" s="192">
        <v>2.3119999999999998</v>
      </c>
      <c r="I122" s="193"/>
      <c r="J122" s="194">
        <f>ROUND(I122*H122,2)</f>
        <v>0</v>
      </c>
      <c r="K122" s="190" t="s">
        <v>2086</v>
      </c>
      <c r="L122" s="55"/>
      <c r="M122" s="195" t="s">
        <v>1893</v>
      </c>
      <c r="N122" s="196" t="s">
        <v>1917</v>
      </c>
      <c r="O122" s="36"/>
      <c r="P122" s="197">
        <f>O122*H122</f>
        <v>0</v>
      </c>
      <c r="Q122" s="197">
        <v>0</v>
      </c>
      <c r="R122" s="197">
        <f>Q122*H122</f>
        <v>0</v>
      </c>
      <c r="S122" s="197">
        <v>0</v>
      </c>
      <c r="T122" s="198">
        <f>S122*H122</f>
        <v>0</v>
      </c>
      <c r="AR122" s="18" t="s">
        <v>2036</v>
      </c>
      <c r="AT122" s="18" t="s">
        <v>2082</v>
      </c>
      <c r="AU122" s="18" t="s">
        <v>1955</v>
      </c>
      <c r="AY122" s="18" t="s">
        <v>2080</v>
      </c>
      <c r="BE122" s="199">
        <f>IF(N122="základní",J122,0)</f>
        <v>0</v>
      </c>
      <c r="BF122" s="199">
        <f>IF(N122="snížená",J122,0)</f>
        <v>0</v>
      </c>
      <c r="BG122" s="199">
        <f>IF(N122="zákl. přenesená",J122,0)</f>
        <v>0</v>
      </c>
      <c r="BH122" s="199">
        <f>IF(N122="sníž. přenesená",J122,0)</f>
        <v>0</v>
      </c>
      <c r="BI122" s="199">
        <f>IF(N122="nulová",J122,0)</f>
        <v>0</v>
      </c>
      <c r="BJ122" s="18" t="s">
        <v>1895</v>
      </c>
      <c r="BK122" s="199">
        <f>ROUND(I122*H122,2)</f>
        <v>0</v>
      </c>
      <c r="BL122" s="18" t="s">
        <v>2036</v>
      </c>
      <c r="BM122" s="18" t="s">
        <v>1807</v>
      </c>
    </row>
    <row r="123" spans="2:65" s="12" customFormat="1">
      <c r="B123" s="200"/>
      <c r="C123" s="201"/>
      <c r="D123" s="212" t="s">
        <v>2088</v>
      </c>
      <c r="E123" s="213" t="s">
        <v>1893</v>
      </c>
      <c r="F123" s="214" t="s">
        <v>1808</v>
      </c>
      <c r="G123" s="201"/>
      <c r="H123" s="215">
        <v>2.3119999999999998</v>
      </c>
      <c r="I123" s="206"/>
      <c r="J123" s="201"/>
      <c r="K123" s="201"/>
      <c r="L123" s="207"/>
      <c r="M123" s="208"/>
      <c r="N123" s="209"/>
      <c r="O123" s="209"/>
      <c r="P123" s="209"/>
      <c r="Q123" s="209"/>
      <c r="R123" s="209"/>
      <c r="S123" s="209"/>
      <c r="T123" s="210"/>
      <c r="AT123" s="211" t="s">
        <v>2088</v>
      </c>
      <c r="AU123" s="211" t="s">
        <v>1955</v>
      </c>
      <c r="AV123" s="12" t="s">
        <v>1955</v>
      </c>
      <c r="AW123" s="12" t="s">
        <v>1911</v>
      </c>
      <c r="AX123" s="12" t="s">
        <v>1946</v>
      </c>
      <c r="AY123" s="211" t="s">
        <v>2080</v>
      </c>
    </row>
    <row r="124" spans="2:65" s="13" customFormat="1">
      <c r="B124" s="230"/>
      <c r="C124" s="231"/>
      <c r="D124" s="212" t="s">
        <v>2088</v>
      </c>
      <c r="E124" s="232" t="s">
        <v>1893</v>
      </c>
      <c r="F124" s="233" t="s">
        <v>2377</v>
      </c>
      <c r="G124" s="231"/>
      <c r="H124" s="234">
        <v>2.3119999999999998</v>
      </c>
      <c r="I124" s="235"/>
      <c r="J124" s="231"/>
      <c r="K124" s="231"/>
      <c r="L124" s="236"/>
      <c r="M124" s="237"/>
      <c r="N124" s="238"/>
      <c r="O124" s="238"/>
      <c r="P124" s="238"/>
      <c r="Q124" s="238"/>
      <c r="R124" s="238"/>
      <c r="S124" s="238"/>
      <c r="T124" s="239"/>
      <c r="AT124" s="240" t="s">
        <v>2088</v>
      </c>
      <c r="AU124" s="240" t="s">
        <v>1955</v>
      </c>
      <c r="AV124" s="13" t="s">
        <v>2036</v>
      </c>
      <c r="AW124" s="13" t="s">
        <v>1877</v>
      </c>
      <c r="AX124" s="13" t="s">
        <v>1895</v>
      </c>
      <c r="AY124" s="240" t="s">
        <v>2080</v>
      </c>
    </row>
    <row r="125" spans="2:65" s="11" customFormat="1" ht="29.85" customHeight="1">
      <c r="B125" s="171"/>
      <c r="C125" s="172"/>
      <c r="D125" s="185" t="s">
        <v>1945</v>
      </c>
      <c r="E125" s="186" t="s">
        <v>2119</v>
      </c>
      <c r="F125" s="186" t="s">
        <v>2249</v>
      </c>
      <c r="G125" s="172"/>
      <c r="H125" s="172"/>
      <c r="I125" s="175"/>
      <c r="J125" s="187">
        <f>BK125</f>
        <v>0</v>
      </c>
      <c r="K125" s="172"/>
      <c r="L125" s="177"/>
      <c r="M125" s="178"/>
      <c r="N125" s="179"/>
      <c r="O125" s="179"/>
      <c r="P125" s="180">
        <f>SUM(P126:P184)</f>
        <v>0</v>
      </c>
      <c r="Q125" s="179"/>
      <c r="R125" s="180">
        <f>SUM(R126:R184)</f>
        <v>13.491471800000001</v>
      </c>
      <c r="S125" s="179"/>
      <c r="T125" s="181">
        <f>SUM(T126:T184)</f>
        <v>0</v>
      </c>
      <c r="AR125" s="182" t="s">
        <v>1895</v>
      </c>
      <c r="AT125" s="183" t="s">
        <v>1945</v>
      </c>
      <c r="AU125" s="183" t="s">
        <v>1895</v>
      </c>
      <c r="AY125" s="182" t="s">
        <v>2080</v>
      </c>
      <c r="BK125" s="184">
        <f>SUM(BK126:BK184)</f>
        <v>0</v>
      </c>
    </row>
    <row r="126" spans="2:65" s="1" customFormat="1" ht="22.5" customHeight="1">
      <c r="B126" s="35"/>
      <c r="C126" s="188" t="s">
        <v>1900</v>
      </c>
      <c r="D126" s="188" t="s">
        <v>2082</v>
      </c>
      <c r="E126" s="189" t="s">
        <v>2480</v>
      </c>
      <c r="F126" s="190" t="s">
        <v>2481</v>
      </c>
      <c r="G126" s="191" t="s">
        <v>2253</v>
      </c>
      <c r="H126" s="192">
        <v>2</v>
      </c>
      <c r="I126" s="193"/>
      <c r="J126" s="194">
        <f>ROUND(I126*H126,2)</f>
        <v>0</v>
      </c>
      <c r="K126" s="190" t="s">
        <v>2086</v>
      </c>
      <c r="L126" s="55"/>
      <c r="M126" s="195" t="s">
        <v>1893</v>
      </c>
      <c r="N126" s="196" t="s">
        <v>1917</v>
      </c>
      <c r="O126" s="36"/>
      <c r="P126" s="197">
        <f>O126*H126</f>
        <v>0</v>
      </c>
      <c r="Q126" s="197">
        <v>8.0000000000000004E-4</v>
      </c>
      <c r="R126" s="197">
        <f>Q126*H126</f>
        <v>1.6000000000000001E-3</v>
      </c>
      <c r="S126" s="197">
        <v>0</v>
      </c>
      <c r="T126" s="198">
        <f>S126*H126</f>
        <v>0</v>
      </c>
      <c r="AR126" s="18" t="s">
        <v>2036</v>
      </c>
      <c r="AT126" s="18" t="s">
        <v>2082</v>
      </c>
      <c r="AU126" s="18" t="s">
        <v>1955</v>
      </c>
      <c r="AY126" s="18" t="s">
        <v>2080</v>
      </c>
      <c r="BE126" s="199">
        <f>IF(N126="základní",J126,0)</f>
        <v>0</v>
      </c>
      <c r="BF126" s="199">
        <f>IF(N126="snížená",J126,0)</f>
        <v>0</v>
      </c>
      <c r="BG126" s="199">
        <f>IF(N126="zákl. přenesená",J126,0)</f>
        <v>0</v>
      </c>
      <c r="BH126" s="199">
        <f>IF(N126="sníž. přenesená",J126,0)</f>
        <v>0</v>
      </c>
      <c r="BI126" s="199">
        <f>IF(N126="nulová",J126,0)</f>
        <v>0</v>
      </c>
      <c r="BJ126" s="18" t="s">
        <v>1895</v>
      </c>
      <c r="BK126" s="199">
        <f>ROUND(I126*H126,2)</f>
        <v>0</v>
      </c>
      <c r="BL126" s="18" t="s">
        <v>2036</v>
      </c>
      <c r="BM126" s="18" t="s">
        <v>1809</v>
      </c>
    </row>
    <row r="127" spans="2:65" s="1" customFormat="1" ht="22.5" customHeight="1">
      <c r="B127" s="35"/>
      <c r="C127" s="216" t="s">
        <v>2136</v>
      </c>
      <c r="D127" s="216" t="s">
        <v>2126</v>
      </c>
      <c r="E127" s="217" t="s">
        <v>1810</v>
      </c>
      <c r="F127" s="218" t="s">
        <v>1811</v>
      </c>
      <c r="G127" s="219" t="s">
        <v>2253</v>
      </c>
      <c r="H127" s="220">
        <v>2</v>
      </c>
      <c r="I127" s="221"/>
      <c r="J127" s="222">
        <f>ROUND(I127*H127,2)</f>
        <v>0</v>
      </c>
      <c r="K127" s="218" t="s">
        <v>1893</v>
      </c>
      <c r="L127" s="223"/>
      <c r="M127" s="224" t="s">
        <v>1893</v>
      </c>
      <c r="N127" s="225" t="s">
        <v>1917</v>
      </c>
      <c r="O127" s="36"/>
      <c r="P127" s="197">
        <f>O127*H127</f>
        <v>0</v>
      </c>
      <c r="Q127" s="197">
        <v>5.0400000000000002E-3</v>
      </c>
      <c r="R127" s="197">
        <f>Q127*H127</f>
        <v>1.008E-2</v>
      </c>
      <c r="S127" s="197">
        <v>0</v>
      </c>
      <c r="T127" s="198">
        <f>S127*H127</f>
        <v>0</v>
      </c>
      <c r="AR127" s="18" t="s">
        <v>2119</v>
      </c>
      <c r="AT127" s="18" t="s">
        <v>2126</v>
      </c>
      <c r="AU127" s="18" t="s">
        <v>1955</v>
      </c>
      <c r="AY127" s="18" t="s">
        <v>2080</v>
      </c>
      <c r="BE127" s="199">
        <f>IF(N127="základní",J127,0)</f>
        <v>0</v>
      </c>
      <c r="BF127" s="199">
        <f>IF(N127="snížená",J127,0)</f>
        <v>0</v>
      </c>
      <c r="BG127" s="199">
        <f>IF(N127="zákl. přenesená",J127,0)</f>
        <v>0</v>
      </c>
      <c r="BH127" s="199">
        <f>IF(N127="sníž. přenesená",J127,0)</f>
        <v>0</v>
      </c>
      <c r="BI127" s="199">
        <f>IF(N127="nulová",J127,0)</f>
        <v>0</v>
      </c>
      <c r="BJ127" s="18" t="s">
        <v>1895</v>
      </c>
      <c r="BK127" s="199">
        <f>ROUND(I127*H127,2)</f>
        <v>0</v>
      </c>
      <c r="BL127" s="18" t="s">
        <v>2036</v>
      </c>
      <c r="BM127" s="18" t="s">
        <v>1812</v>
      </c>
    </row>
    <row r="128" spans="2:65" s="12" customFormat="1">
      <c r="B128" s="200"/>
      <c r="C128" s="201"/>
      <c r="D128" s="212" t="s">
        <v>2088</v>
      </c>
      <c r="E128" s="213" t="s">
        <v>1893</v>
      </c>
      <c r="F128" s="214" t="s">
        <v>843</v>
      </c>
      <c r="G128" s="201"/>
      <c r="H128" s="215">
        <v>2</v>
      </c>
      <c r="I128" s="206"/>
      <c r="J128" s="201"/>
      <c r="K128" s="201"/>
      <c r="L128" s="207"/>
      <c r="M128" s="208"/>
      <c r="N128" s="209"/>
      <c r="O128" s="209"/>
      <c r="P128" s="209"/>
      <c r="Q128" s="209"/>
      <c r="R128" s="209"/>
      <c r="S128" s="209"/>
      <c r="T128" s="210"/>
      <c r="AT128" s="211" t="s">
        <v>2088</v>
      </c>
      <c r="AU128" s="211" t="s">
        <v>1955</v>
      </c>
      <c r="AV128" s="12" t="s">
        <v>1955</v>
      </c>
      <c r="AW128" s="12" t="s">
        <v>1911</v>
      </c>
      <c r="AX128" s="12" t="s">
        <v>1946</v>
      </c>
      <c r="AY128" s="211" t="s">
        <v>2080</v>
      </c>
    </row>
    <row r="129" spans="2:65" s="13" customFormat="1">
      <c r="B129" s="230"/>
      <c r="C129" s="231"/>
      <c r="D129" s="202" t="s">
        <v>2088</v>
      </c>
      <c r="E129" s="241" t="s">
        <v>1893</v>
      </c>
      <c r="F129" s="242" t="s">
        <v>2377</v>
      </c>
      <c r="G129" s="231"/>
      <c r="H129" s="243">
        <v>2</v>
      </c>
      <c r="I129" s="235"/>
      <c r="J129" s="231"/>
      <c r="K129" s="231"/>
      <c r="L129" s="236"/>
      <c r="M129" s="237"/>
      <c r="N129" s="238"/>
      <c r="O129" s="238"/>
      <c r="P129" s="238"/>
      <c r="Q129" s="238"/>
      <c r="R129" s="238"/>
      <c r="S129" s="238"/>
      <c r="T129" s="239"/>
      <c r="AT129" s="240" t="s">
        <v>2088</v>
      </c>
      <c r="AU129" s="240" t="s">
        <v>1955</v>
      </c>
      <c r="AV129" s="13" t="s">
        <v>2036</v>
      </c>
      <c r="AW129" s="13" t="s">
        <v>1877</v>
      </c>
      <c r="AX129" s="13" t="s">
        <v>1895</v>
      </c>
      <c r="AY129" s="240" t="s">
        <v>2080</v>
      </c>
    </row>
    <row r="130" spans="2:65" s="1" customFormat="1" ht="22.5" customHeight="1">
      <c r="B130" s="35"/>
      <c r="C130" s="188" t="s">
        <v>2141</v>
      </c>
      <c r="D130" s="188" t="s">
        <v>2082</v>
      </c>
      <c r="E130" s="189" t="s">
        <v>1813</v>
      </c>
      <c r="F130" s="190" t="s">
        <v>1814</v>
      </c>
      <c r="G130" s="191" t="s">
        <v>2096</v>
      </c>
      <c r="H130" s="192">
        <v>0.4</v>
      </c>
      <c r="I130" s="193"/>
      <c r="J130" s="194">
        <f>ROUND(I130*H130,2)</f>
        <v>0</v>
      </c>
      <c r="K130" s="190" t="s">
        <v>2086</v>
      </c>
      <c r="L130" s="55"/>
      <c r="M130" s="195" t="s">
        <v>1893</v>
      </c>
      <c r="N130" s="196" t="s">
        <v>1917</v>
      </c>
      <c r="O130" s="36"/>
      <c r="P130" s="197">
        <f>O130*H130</f>
        <v>0</v>
      </c>
      <c r="Q130" s="197">
        <v>0</v>
      </c>
      <c r="R130" s="197">
        <f>Q130*H130</f>
        <v>0</v>
      </c>
      <c r="S130" s="197">
        <v>0</v>
      </c>
      <c r="T130" s="198">
        <f>S130*H130</f>
        <v>0</v>
      </c>
      <c r="AR130" s="18" t="s">
        <v>2036</v>
      </c>
      <c r="AT130" s="18" t="s">
        <v>2082</v>
      </c>
      <c r="AU130" s="18" t="s">
        <v>1955</v>
      </c>
      <c r="AY130" s="18" t="s">
        <v>2080</v>
      </c>
      <c r="BE130" s="199">
        <f>IF(N130="základní",J130,0)</f>
        <v>0</v>
      </c>
      <c r="BF130" s="199">
        <f>IF(N130="snížená",J130,0)</f>
        <v>0</v>
      </c>
      <c r="BG130" s="199">
        <f>IF(N130="zákl. přenesená",J130,0)</f>
        <v>0</v>
      </c>
      <c r="BH130" s="199">
        <f>IF(N130="sníž. přenesená",J130,0)</f>
        <v>0</v>
      </c>
      <c r="BI130" s="199">
        <f>IF(N130="nulová",J130,0)</f>
        <v>0</v>
      </c>
      <c r="BJ130" s="18" t="s">
        <v>1895</v>
      </c>
      <c r="BK130" s="199">
        <f>ROUND(I130*H130,2)</f>
        <v>0</v>
      </c>
      <c r="BL130" s="18" t="s">
        <v>2036</v>
      </c>
      <c r="BM130" s="18" t="s">
        <v>1815</v>
      </c>
    </row>
    <row r="131" spans="2:65" s="12" customFormat="1">
      <c r="B131" s="200"/>
      <c r="C131" s="201"/>
      <c r="D131" s="212" t="s">
        <v>2088</v>
      </c>
      <c r="E131" s="213" t="s">
        <v>1893</v>
      </c>
      <c r="F131" s="214" t="s">
        <v>1816</v>
      </c>
      <c r="G131" s="201"/>
      <c r="H131" s="215">
        <v>0.4</v>
      </c>
      <c r="I131" s="206"/>
      <c r="J131" s="201"/>
      <c r="K131" s="201"/>
      <c r="L131" s="207"/>
      <c r="M131" s="208"/>
      <c r="N131" s="209"/>
      <c r="O131" s="209"/>
      <c r="P131" s="209"/>
      <c r="Q131" s="209"/>
      <c r="R131" s="209"/>
      <c r="S131" s="209"/>
      <c r="T131" s="210"/>
      <c r="AT131" s="211" t="s">
        <v>2088</v>
      </c>
      <c r="AU131" s="211" t="s">
        <v>1955</v>
      </c>
      <c r="AV131" s="12" t="s">
        <v>1955</v>
      </c>
      <c r="AW131" s="12" t="s">
        <v>1911</v>
      </c>
      <c r="AX131" s="12" t="s">
        <v>1946</v>
      </c>
      <c r="AY131" s="211" t="s">
        <v>2080</v>
      </c>
    </row>
    <row r="132" spans="2:65" s="13" customFormat="1">
      <c r="B132" s="230"/>
      <c r="C132" s="231"/>
      <c r="D132" s="202" t="s">
        <v>2088</v>
      </c>
      <c r="E132" s="241" t="s">
        <v>1893</v>
      </c>
      <c r="F132" s="242" t="s">
        <v>2377</v>
      </c>
      <c r="G132" s="231"/>
      <c r="H132" s="243">
        <v>0.4</v>
      </c>
      <c r="I132" s="235"/>
      <c r="J132" s="231"/>
      <c r="K132" s="231"/>
      <c r="L132" s="236"/>
      <c r="M132" s="237"/>
      <c r="N132" s="238"/>
      <c r="O132" s="238"/>
      <c r="P132" s="238"/>
      <c r="Q132" s="238"/>
      <c r="R132" s="238"/>
      <c r="S132" s="238"/>
      <c r="T132" s="239"/>
      <c r="AT132" s="240" t="s">
        <v>2088</v>
      </c>
      <c r="AU132" s="240" t="s">
        <v>1955</v>
      </c>
      <c r="AV132" s="13" t="s">
        <v>2036</v>
      </c>
      <c r="AW132" s="13" t="s">
        <v>1877</v>
      </c>
      <c r="AX132" s="13" t="s">
        <v>1895</v>
      </c>
      <c r="AY132" s="240" t="s">
        <v>2080</v>
      </c>
    </row>
    <row r="133" spans="2:65" s="1" customFormat="1" ht="22.5" customHeight="1">
      <c r="B133" s="35"/>
      <c r="C133" s="216" t="s">
        <v>2146</v>
      </c>
      <c r="D133" s="216" t="s">
        <v>2126</v>
      </c>
      <c r="E133" s="217" t="s">
        <v>1817</v>
      </c>
      <c r="F133" s="218" t="s">
        <v>1818</v>
      </c>
      <c r="G133" s="219" t="s">
        <v>2096</v>
      </c>
      <c r="H133" s="220">
        <v>0.44</v>
      </c>
      <c r="I133" s="221"/>
      <c r="J133" s="222">
        <f>ROUND(I133*H133,2)</f>
        <v>0</v>
      </c>
      <c r="K133" s="218" t="s">
        <v>2086</v>
      </c>
      <c r="L133" s="223"/>
      <c r="M133" s="224" t="s">
        <v>1893</v>
      </c>
      <c r="N133" s="225" t="s">
        <v>1917</v>
      </c>
      <c r="O133" s="36"/>
      <c r="P133" s="197">
        <f>O133*H133</f>
        <v>0</v>
      </c>
      <c r="Q133" s="197">
        <v>1.47E-3</v>
      </c>
      <c r="R133" s="197">
        <f>Q133*H133</f>
        <v>6.468E-4</v>
      </c>
      <c r="S133" s="197">
        <v>0</v>
      </c>
      <c r="T133" s="198">
        <f>S133*H133</f>
        <v>0</v>
      </c>
      <c r="AR133" s="18" t="s">
        <v>2119</v>
      </c>
      <c r="AT133" s="18" t="s">
        <v>2126</v>
      </c>
      <c r="AU133" s="18" t="s">
        <v>1955</v>
      </c>
      <c r="AY133" s="18" t="s">
        <v>2080</v>
      </c>
      <c r="BE133" s="199">
        <f>IF(N133="základní",J133,0)</f>
        <v>0</v>
      </c>
      <c r="BF133" s="199">
        <f>IF(N133="snížená",J133,0)</f>
        <v>0</v>
      </c>
      <c r="BG133" s="199">
        <f>IF(N133="zákl. přenesená",J133,0)</f>
        <v>0</v>
      </c>
      <c r="BH133" s="199">
        <f>IF(N133="sníž. přenesená",J133,0)</f>
        <v>0</v>
      </c>
      <c r="BI133" s="199">
        <f>IF(N133="nulová",J133,0)</f>
        <v>0</v>
      </c>
      <c r="BJ133" s="18" t="s">
        <v>1895</v>
      </c>
      <c r="BK133" s="199">
        <f>ROUND(I133*H133,2)</f>
        <v>0</v>
      </c>
      <c r="BL133" s="18" t="s">
        <v>2036</v>
      </c>
      <c r="BM133" s="18" t="s">
        <v>1819</v>
      </c>
    </row>
    <row r="134" spans="2:65" s="12" customFormat="1">
      <c r="B134" s="200"/>
      <c r="C134" s="201"/>
      <c r="D134" s="202" t="s">
        <v>2088</v>
      </c>
      <c r="E134" s="203" t="s">
        <v>1893</v>
      </c>
      <c r="F134" s="204" t="s">
        <v>1820</v>
      </c>
      <c r="G134" s="201"/>
      <c r="H134" s="205">
        <v>0.44</v>
      </c>
      <c r="I134" s="206"/>
      <c r="J134" s="201"/>
      <c r="K134" s="201"/>
      <c r="L134" s="207"/>
      <c r="M134" s="208"/>
      <c r="N134" s="209"/>
      <c r="O134" s="209"/>
      <c r="P134" s="209"/>
      <c r="Q134" s="209"/>
      <c r="R134" s="209"/>
      <c r="S134" s="209"/>
      <c r="T134" s="210"/>
      <c r="AT134" s="211" t="s">
        <v>2088</v>
      </c>
      <c r="AU134" s="211" t="s">
        <v>1955</v>
      </c>
      <c r="AV134" s="12" t="s">
        <v>1955</v>
      </c>
      <c r="AW134" s="12" t="s">
        <v>1911</v>
      </c>
      <c r="AX134" s="12" t="s">
        <v>1895</v>
      </c>
      <c r="AY134" s="211" t="s">
        <v>2080</v>
      </c>
    </row>
    <row r="135" spans="2:65" s="1" customFormat="1" ht="22.5" customHeight="1">
      <c r="B135" s="35"/>
      <c r="C135" s="188" t="s">
        <v>2151</v>
      </c>
      <c r="D135" s="188" t="s">
        <v>2082</v>
      </c>
      <c r="E135" s="189" t="s">
        <v>1821</v>
      </c>
      <c r="F135" s="190" t="s">
        <v>1822</v>
      </c>
      <c r="G135" s="191" t="s">
        <v>2096</v>
      </c>
      <c r="H135" s="192">
        <v>2.5</v>
      </c>
      <c r="I135" s="193"/>
      <c r="J135" s="194">
        <f>ROUND(I135*H135,2)</f>
        <v>0</v>
      </c>
      <c r="K135" s="190" t="s">
        <v>2086</v>
      </c>
      <c r="L135" s="55"/>
      <c r="M135" s="195" t="s">
        <v>1893</v>
      </c>
      <c r="N135" s="196" t="s">
        <v>1917</v>
      </c>
      <c r="O135" s="36"/>
      <c r="P135" s="197">
        <f>O135*H135</f>
        <v>0</v>
      </c>
      <c r="Q135" s="197">
        <v>0</v>
      </c>
      <c r="R135" s="197">
        <f>Q135*H135</f>
        <v>0</v>
      </c>
      <c r="S135" s="197">
        <v>0</v>
      </c>
      <c r="T135" s="198">
        <f>S135*H135</f>
        <v>0</v>
      </c>
      <c r="AR135" s="18" t="s">
        <v>2036</v>
      </c>
      <c r="AT135" s="18" t="s">
        <v>2082</v>
      </c>
      <c r="AU135" s="18" t="s">
        <v>1955</v>
      </c>
      <c r="AY135" s="18" t="s">
        <v>2080</v>
      </c>
      <c r="BE135" s="199">
        <f>IF(N135="základní",J135,0)</f>
        <v>0</v>
      </c>
      <c r="BF135" s="199">
        <f>IF(N135="snížená",J135,0)</f>
        <v>0</v>
      </c>
      <c r="BG135" s="199">
        <f>IF(N135="zákl. přenesená",J135,0)</f>
        <v>0</v>
      </c>
      <c r="BH135" s="199">
        <f>IF(N135="sníž. přenesená",J135,0)</f>
        <v>0</v>
      </c>
      <c r="BI135" s="199">
        <f>IF(N135="nulová",J135,0)</f>
        <v>0</v>
      </c>
      <c r="BJ135" s="18" t="s">
        <v>1895</v>
      </c>
      <c r="BK135" s="199">
        <f>ROUND(I135*H135,2)</f>
        <v>0</v>
      </c>
      <c r="BL135" s="18" t="s">
        <v>2036</v>
      </c>
      <c r="BM135" s="18" t="s">
        <v>1823</v>
      </c>
    </row>
    <row r="136" spans="2:65" s="12" customFormat="1">
      <c r="B136" s="200"/>
      <c r="C136" s="201"/>
      <c r="D136" s="212" t="s">
        <v>2088</v>
      </c>
      <c r="E136" s="213" t="s">
        <v>1893</v>
      </c>
      <c r="F136" s="214" t="s">
        <v>1824</v>
      </c>
      <c r="G136" s="201"/>
      <c r="H136" s="215">
        <v>2.5</v>
      </c>
      <c r="I136" s="206"/>
      <c r="J136" s="201"/>
      <c r="K136" s="201"/>
      <c r="L136" s="207"/>
      <c r="M136" s="208"/>
      <c r="N136" s="209"/>
      <c r="O136" s="209"/>
      <c r="P136" s="209"/>
      <c r="Q136" s="209"/>
      <c r="R136" s="209"/>
      <c r="S136" s="209"/>
      <c r="T136" s="210"/>
      <c r="AT136" s="211" t="s">
        <v>2088</v>
      </c>
      <c r="AU136" s="211" t="s">
        <v>1955</v>
      </c>
      <c r="AV136" s="12" t="s">
        <v>1955</v>
      </c>
      <c r="AW136" s="12" t="s">
        <v>1911</v>
      </c>
      <c r="AX136" s="12" t="s">
        <v>1946</v>
      </c>
      <c r="AY136" s="211" t="s">
        <v>2080</v>
      </c>
    </row>
    <row r="137" spans="2:65" s="13" customFormat="1">
      <c r="B137" s="230"/>
      <c r="C137" s="231"/>
      <c r="D137" s="202" t="s">
        <v>2088</v>
      </c>
      <c r="E137" s="241" t="s">
        <v>1893</v>
      </c>
      <c r="F137" s="242" t="s">
        <v>2377</v>
      </c>
      <c r="G137" s="231"/>
      <c r="H137" s="243">
        <v>2.5</v>
      </c>
      <c r="I137" s="235"/>
      <c r="J137" s="231"/>
      <c r="K137" s="231"/>
      <c r="L137" s="236"/>
      <c r="M137" s="237"/>
      <c r="N137" s="238"/>
      <c r="O137" s="238"/>
      <c r="P137" s="238"/>
      <c r="Q137" s="238"/>
      <c r="R137" s="238"/>
      <c r="S137" s="238"/>
      <c r="T137" s="239"/>
      <c r="AT137" s="240" t="s">
        <v>2088</v>
      </c>
      <c r="AU137" s="240" t="s">
        <v>1955</v>
      </c>
      <c r="AV137" s="13" t="s">
        <v>2036</v>
      </c>
      <c r="AW137" s="13" t="s">
        <v>1877</v>
      </c>
      <c r="AX137" s="13" t="s">
        <v>1895</v>
      </c>
      <c r="AY137" s="240" t="s">
        <v>2080</v>
      </c>
    </row>
    <row r="138" spans="2:65" s="1" customFormat="1" ht="22.5" customHeight="1">
      <c r="B138" s="35"/>
      <c r="C138" s="216" t="s">
        <v>1881</v>
      </c>
      <c r="D138" s="216" t="s">
        <v>2126</v>
      </c>
      <c r="E138" s="217" t="s">
        <v>1825</v>
      </c>
      <c r="F138" s="218" t="s">
        <v>1826</v>
      </c>
      <c r="G138" s="219" t="s">
        <v>2096</v>
      </c>
      <c r="H138" s="220">
        <v>2.75</v>
      </c>
      <c r="I138" s="221"/>
      <c r="J138" s="222">
        <f>ROUND(I138*H138,2)</f>
        <v>0</v>
      </c>
      <c r="K138" s="218" t="s">
        <v>2086</v>
      </c>
      <c r="L138" s="223"/>
      <c r="M138" s="224" t="s">
        <v>1893</v>
      </c>
      <c r="N138" s="225" t="s">
        <v>1917</v>
      </c>
      <c r="O138" s="36"/>
      <c r="P138" s="197">
        <f>O138*H138</f>
        <v>0</v>
      </c>
      <c r="Q138" s="197">
        <v>3.5000000000000001E-3</v>
      </c>
      <c r="R138" s="197">
        <f>Q138*H138</f>
        <v>9.6249999999999999E-3</v>
      </c>
      <c r="S138" s="197">
        <v>0</v>
      </c>
      <c r="T138" s="198">
        <f>S138*H138</f>
        <v>0</v>
      </c>
      <c r="AR138" s="18" t="s">
        <v>2119</v>
      </c>
      <c r="AT138" s="18" t="s">
        <v>2126</v>
      </c>
      <c r="AU138" s="18" t="s">
        <v>1955</v>
      </c>
      <c r="AY138" s="18" t="s">
        <v>2080</v>
      </c>
      <c r="BE138" s="199">
        <f>IF(N138="základní",J138,0)</f>
        <v>0</v>
      </c>
      <c r="BF138" s="199">
        <f>IF(N138="snížená",J138,0)</f>
        <v>0</v>
      </c>
      <c r="BG138" s="199">
        <f>IF(N138="zákl. přenesená",J138,0)</f>
        <v>0</v>
      </c>
      <c r="BH138" s="199">
        <f>IF(N138="sníž. přenesená",J138,0)</f>
        <v>0</v>
      </c>
      <c r="BI138" s="199">
        <f>IF(N138="nulová",J138,0)</f>
        <v>0</v>
      </c>
      <c r="BJ138" s="18" t="s">
        <v>1895</v>
      </c>
      <c r="BK138" s="199">
        <f>ROUND(I138*H138,2)</f>
        <v>0</v>
      </c>
      <c r="BL138" s="18" t="s">
        <v>2036</v>
      </c>
      <c r="BM138" s="18" t="s">
        <v>1827</v>
      </c>
    </row>
    <row r="139" spans="2:65" s="12" customFormat="1">
      <c r="B139" s="200"/>
      <c r="C139" s="201"/>
      <c r="D139" s="202" t="s">
        <v>2088</v>
      </c>
      <c r="E139" s="203" t="s">
        <v>1893</v>
      </c>
      <c r="F139" s="204" t="s">
        <v>1828</v>
      </c>
      <c r="G139" s="201"/>
      <c r="H139" s="205">
        <v>2.75</v>
      </c>
      <c r="I139" s="206"/>
      <c r="J139" s="201"/>
      <c r="K139" s="201"/>
      <c r="L139" s="207"/>
      <c r="M139" s="208"/>
      <c r="N139" s="209"/>
      <c r="O139" s="209"/>
      <c r="P139" s="209"/>
      <c r="Q139" s="209"/>
      <c r="R139" s="209"/>
      <c r="S139" s="209"/>
      <c r="T139" s="210"/>
      <c r="AT139" s="211" t="s">
        <v>2088</v>
      </c>
      <c r="AU139" s="211" t="s">
        <v>1955</v>
      </c>
      <c r="AV139" s="12" t="s">
        <v>1955</v>
      </c>
      <c r="AW139" s="12" t="s">
        <v>1911</v>
      </c>
      <c r="AX139" s="12" t="s">
        <v>1895</v>
      </c>
      <c r="AY139" s="211" t="s">
        <v>2080</v>
      </c>
    </row>
    <row r="140" spans="2:65" s="1" customFormat="1" ht="22.5" customHeight="1">
      <c r="B140" s="35"/>
      <c r="C140" s="188" t="s">
        <v>2161</v>
      </c>
      <c r="D140" s="188" t="s">
        <v>2082</v>
      </c>
      <c r="E140" s="189" t="s">
        <v>1829</v>
      </c>
      <c r="F140" s="190" t="s">
        <v>1830</v>
      </c>
      <c r="G140" s="191" t="s">
        <v>2253</v>
      </c>
      <c r="H140" s="192">
        <v>2</v>
      </c>
      <c r="I140" s="193"/>
      <c r="J140" s="194">
        <f>ROUND(I140*H140,2)</f>
        <v>0</v>
      </c>
      <c r="K140" s="190" t="s">
        <v>2086</v>
      </c>
      <c r="L140" s="55"/>
      <c r="M140" s="195" t="s">
        <v>1893</v>
      </c>
      <c r="N140" s="196" t="s">
        <v>1917</v>
      </c>
      <c r="O140" s="36"/>
      <c r="P140" s="197">
        <f>O140*H140</f>
        <v>0</v>
      </c>
      <c r="Q140" s="197">
        <v>0</v>
      </c>
      <c r="R140" s="197">
        <f>Q140*H140</f>
        <v>0</v>
      </c>
      <c r="S140" s="197">
        <v>0</v>
      </c>
      <c r="T140" s="198">
        <f>S140*H140</f>
        <v>0</v>
      </c>
      <c r="AR140" s="18" t="s">
        <v>2036</v>
      </c>
      <c r="AT140" s="18" t="s">
        <v>2082</v>
      </c>
      <c r="AU140" s="18" t="s">
        <v>1955</v>
      </c>
      <c r="AY140" s="18" t="s">
        <v>2080</v>
      </c>
      <c r="BE140" s="199">
        <f>IF(N140="základní",J140,0)</f>
        <v>0</v>
      </c>
      <c r="BF140" s="199">
        <f>IF(N140="snížená",J140,0)</f>
        <v>0</v>
      </c>
      <c r="BG140" s="199">
        <f>IF(N140="zákl. přenesená",J140,0)</f>
        <v>0</v>
      </c>
      <c r="BH140" s="199">
        <f>IF(N140="sníž. přenesená",J140,0)</f>
        <v>0</v>
      </c>
      <c r="BI140" s="199">
        <f>IF(N140="nulová",J140,0)</f>
        <v>0</v>
      </c>
      <c r="BJ140" s="18" t="s">
        <v>1895</v>
      </c>
      <c r="BK140" s="199">
        <f>ROUND(I140*H140,2)</f>
        <v>0</v>
      </c>
      <c r="BL140" s="18" t="s">
        <v>2036</v>
      </c>
      <c r="BM140" s="18" t="s">
        <v>1831</v>
      </c>
    </row>
    <row r="141" spans="2:65" s="1" customFormat="1" ht="22.5" customHeight="1">
      <c r="B141" s="35"/>
      <c r="C141" s="216" t="s">
        <v>2166</v>
      </c>
      <c r="D141" s="216" t="s">
        <v>2126</v>
      </c>
      <c r="E141" s="217" t="s">
        <v>1832</v>
      </c>
      <c r="F141" s="218" t="s">
        <v>1833</v>
      </c>
      <c r="G141" s="219" t="s">
        <v>2253</v>
      </c>
      <c r="H141" s="220">
        <v>2</v>
      </c>
      <c r="I141" s="221"/>
      <c r="J141" s="222">
        <f>ROUND(I141*H141,2)</f>
        <v>0</v>
      </c>
      <c r="K141" s="218" t="s">
        <v>2086</v>
      </c>
      <c r="L141" s="223"/>
      <c r="M141" s="224" t="s">
        <v>1893</v>
      </c>
      <c r="N141" s="225" t="s">
        <v>1917</v>
      </c>
      <c r="O141" s="36"/>
      <c r="P141" s="197">
        <f>O141*H141</f>
        <v>0</v>
      </c>
      <c r="Q141" s="197">
        <v>3.6000000000000002E-4</v>
      </c>
      <c r="R141" s="197">
        <f>Q141*H141</f>
        <v>7.2000000000000005E-4</v>
      </c>
      <c r="S141" s="197">
        <v>0</v>
      </c>
      <c r="T141" s="198">
        <f>S141*H141</f>
        <v>0</v>
      </c>
      <c r="AR141" s="18" t="s">
        <v>2119</v>
      </c>
      <c r="AT141" s="18" t="s">
        <v>2126</v>
      </c>
      <c r="AU141" s="18" t="s">
        <v>1955</v>
      </c>
      <c r="AY141" s="18" t="s">
        <v>2080</v>
      </c>
      <c r="BE141" s="199">
        <f>IF(N141="základní",J141,0)</f>
        <v>0</v>
      </c>
      <c r="BF141" s="199">
        <f>IF(N141="snížená",J141,0)</f>
        <v>0</v>
      </c>
      <c r="BG141" s="199">
        <f>IF(N141="zákl. přenesená",J141,0)</f>
        <v>0</v>
      </c>
      <c r="BH141" s="199">
        <f>IF(N141="sníž. přenesená",J141,0)</f>
        <v>0</v>
      </c>
      <c r="BI141" s="199">
        <f>IF(N141="nulová",J141,0)</f>
        <v>0</v>
      </c>
      <c r="BJ141" s="18" t="s">
        <v>1895</v>
      </c>
      <c r="BK141" s="199">
        <f>ROUND(I141*H141,2)</f>
        <v>0</v>
      </c>
      <c r="BL141" s="18" t="s">
        <v>2036</v>
      </c>
      <c r="BM141" s="18" t="s">
        <v>1834</v>
      </c>
    </row>
    <row r="142" spans="2:65" s="12" customFormat="1">
      <c r="B142" s="200"/>
      <c r="C142" s="201"/>
      <c r="D142" s="212" t="s">
        <v>2088</v>
      </c>
      <c r="E142" s="213" t="s">
        <v>1893</v>
      </c>
      <c r="F142" s="214" t="s">
        <v>843</v>
      </c>
      <c r="G142" s="201"/>
      <c r="H142" s="215">
        <v>2</v>
      </c>
      <c r="I142" s="206"/>
      <c r="J142" s="201"/>
      <c r="K142" s="201"/>
      <c r="L142" s="207"/>
      <c r="M142" s="208"/>
      <c r="N142" s="209"/>
      <c r="O142" s="209"/>
      <c r="P142" s="209"/>
      <c r="Q142" s="209"/>
      <c r="R142" s="209"/>
      <c r="S142" s="209"/>
      <c r="T142" s="210"/>
      <c r="AT142" s="211" t="s">
        <v>2088</v>
      </c>
      <c r="AU142" s="211" t="s">
        <v>1955</v>
      </c>
      <c r="AV142" s="12" t="s">
        <v>1955</v>
      </c>
      <c r="AW142" s="12" t="s">
        <v>1911</v>
      </c>
      <c r="AX142" s="12" t="s">
        <v>1946</v>
      </c>
      <c r="AY142" s="211" t="s">
        <v>2080</v>
      </c>
    </row>
    <row r="143" spans="2:65" s="13" customFormat="1">
      <c r="B143" s="230"/>
      <c r="C143" s="231"/>
      <c r="D143" s="202" t="s">
        <v>2088</v>
      </c>
      <c r="E143" s="241" t="s">
        <v>1893</v>
      </c>
      <c r="F143" s="242" t="s">
        <v>2377</v>
      </c>
      <c r="G143" s="231"/>
      <c r="H143" s="243">
        <v>2</v>
      </c>
      <c r="I143" s="235"/>
      <c r="J143" s="231"/>
      <c r="K143" s="231"/>
      <c r="L143" s="236"/>
      <c r="M143" s="237"/>
      <c r="N143" s="238"/>
      <c r="O143" s="238"/>
      <c r="P143" s="238"/>
      <c r="Q143" s="238"/>
      <c r="R143" s="238"/>
      <c r="S143" s="238"/>
      <c r="T143" s="239"/>
      <c r="AT143" s="240" t="s">
        <v>2088</v>
      </c>
      <c r="AU143" s="240" t="s">
        <v>1955</v>
      </c>
      <c r="AV143" s="13" t="s">
        <v>2036</v>
      </c>
      <c r="AW143" s="13" t="s">
        <v>1877</v>
      </c>
      <c r="AX143" s="13" t="s">
        <v>1895</v>
      </c>
      <c r="AY143" s="240" t="s">
        <v>2080</v>
      </c>
    </row>
    <row r="144" spans="2:65" s="1" customFormat="1" ht="22.5" customHeight="1">
      <c r="B144" s="35"/>
      <c r="C144" s="188" t="s">
        <v>2171</v>
      </c>
      <c r="D144" s="188" t="s">
        <v>2082</v>
      </c>
      <c r="E144" s="189" t="s">
        <v>1835</v>
      </c>
      <c r="F144" s="190" t="s">
        <v>1836</v>
      </c>
      <c r="G144" s="191" t="s">
        <v>2253</v>
      </c>
      <c r="H144" s="192">
        <v>2</v>
      </c>
      <c r="I144" s="193"/>
      <c r="J144" s="194">
        <f>ROUND(I144*H144,2)</f>
        <v>0</v>
      </c>
      <c r="K144" s="190" t="s">
        <v>2086</v>
      </c>
      <c r="L144" s="55"/>
      <c r="M144" s="195" t="s">
        <v>1893</v>
      </c>
      <c r="N144" s="196" t="s">
        <v>1917</v>
      </c>
      <c r="O144" s="36"/>
      <c r="P144" s="197">
        <f>O144*H144</f>
        <v>0</v>
      </c>
      <c r="Q144" s="197">
        <v>0</v>
      </c>
      <c r="R144" s="197">
        <f>Q144*H144</f>
        <v>0</v>
      </c>
      <c r="S144" s="197">
        <v>0</v>
      </c>
      <c r="T144" s="198">
        <f>S144*H144</f>
        <v>0</v>
      </c>
      <c r="AR144" s="18" t="s">
        <v>2036</v>
      </c>
      <c r="AT144" s="18" t="s">
        <v>2082</v>
      </c>
      <c r="AU144" s="18" t="s">
        <v>1955</v>
      </c>
      <c r="AY144" s="18" t="s">
        <v>2080</v>
      </c>
      <c r="BE144" s="199">
        <f>IF(N144="základní",J144,0)</f>
        <v>0</v>
      </c>
      <c r="BF144" s="199">
        <f>IF(N144="snížená",J144,0)</f>
        <v>0</v>
      </c>
      <c r="BG144" s="199">
        <f>IF(N144="zákl. přenesená",J144,0)</f>
        <v>0</v>
      </c>
      <c r="BH144" s="199">
        <f>IF(N144="sníž. přenesená",J144,0)</f>
        <v>0</v>
      </c>
      <c r="BI144" s="199">
        <f>IF(N144="nulová",J144,0)</f>
        <v>0</v>
      </c>
      <c r="BJ144" s="18" t="s">
        <v>1895</v>
      </c>
      <c r="BK144" s="199">
        <f>ROUND(I144*H144,2)</f>
        <v>0</v>
      </c>
      <c r="BL144" s="18" t="s">
        <v>2036</v>
      </c>
      <c r="BM144" s="18" t="s">
        <v>1837</v>
      </c>
    </row>
    <row r="145" spans="2:65" s="1" customFormat="1" ht="22.5" customHeight="1">
      <c r="B145" s="35"/>
      <c r="C145" s="216" t="s">
        <v>2176</v>
      </c>
      <c r="D145" s="216" t="s">
        <v>2126</v>
      </c>
      <c r="E145" s="217" t="s">
        <v>1838</v>
      </c>
      <c r="F145" s="218" t="s">
        <v>1839</v>
      </c>
      <c r="G145" s="219" t="s">
        <v>2253</v>
      </c>
      <c r="H145" s="220">
        <v>2</v>
      </c>
      <c r="I145" s="221"/>
      <c r="J145" s="222">
        <f>ROUND(I145*H145,2)</f>
        <v>0</v>
      </c>
      <c r="K145" s="218" t="s">
        <v>2086</v>
      </c>
      <c r="L145" s="223"/>
      <c r="M145" s="224" t="s">
        <v>1893</v>
      </c>
      <c r="N145" s="225" t="s">
        <v>1917</v>
      </c>
      <c r="O145" s="36"/>
      <c r="P145" s="197">
        <f>O145*H145</f>
        <v>0</v>
      </c>
      <c r="Q145" s="197">
        <v>1.98E-3</v>
      </c>
      <c r="R145" s="197">
        <f>Q145*H145</f>
        <v>3.96E-3</v>
      </c>
      <c r="S145" s="197">
        <v>0</v>
      </c>
      <c r="T145" s="198">
        <f>S145*H145</f>
        <v>0</v>
      </c>
      <c r="AR145" s="18" t="s">
        <v>2119</v>
      </c>
      <c r="AT145" s="18" t="s">
        <v>2126</v>
      </c>
      <c r="AU145" s="18" t="s">
        <v>1955</v>
      </c>
      <c r="AY145" s="18" t="s">
        <v>2080</v>
      </c>
      <c r="BE145" s="199">
        <f>IF(N145="základní",J145,0)</f>
        <v>0</v>
      </c>
      <c r="BF145" s="199">
        <f>IF(N145="snížená",J145,0)</f>
        <v>0</v>
      </c>
      <c r="BG145" s="199">
        <f>IF(N145="zákl. přenesená",J145,0)</f>
        <v>0</v>
      </c>
      <c r="BH145" s="199">
        <f>IF(N145="sníž. přenesená",J145,0)</f>
        <v>0</v>
      </c>
      <c r="BI145" s="199">
        <f>IF(N145="nulová",J145,0)</f>
        <v>0</v>
      </c>
      <c r="BJ145" s="18" t="s">
        <v>1895</v>
      </c>
      <c r="BK145" s="199">
        <f>ROUND(I145*H145,2)</f>
        <v>0</v>
      </c>
      <c r="BL145" s="18" t="s">
        <v>2036</v>
      </c>
      <c r="BM145" s="18" t="s">
        <v>1840</v>
      </c>
    </row>
    <row r="146" spans="2:65" s="12" customFormat="1">
      <c r="B146" s="200"/>
      <c r="C146" s="201"/>
      <c r="D146" s="212" t="s">
        <v>2088</v>
      </c>
      <c r="E146" s="213" t="s">
        <v>1893</v>
      </c>
      <c r="F146" s="214" t="s">
        <v>843</v>
      </c>
      <c r="G146" s="201"/>
      <c r="H146" s="215">
        <v>2</v>
      </c>
      <c r="I146" s="206"/>
      <c r="J146" s="201"/>
      <c r="K146" s="201"/>
      <c r="L146" s="207"/>
      <c r="M146" s="208"/>
      <c r="N146" s="209"/>
      <c r="O146" s="209"/>
      <c r="P146" s="209"/>
      <c r="Q146" s="209"/>
      <c r="R146" s="209"/>
      <c r="S146" s="209"/>
      <c r="T146" s="210"/>
      <c r="AT146" s="211" t="s">
        <v>2088</v>
      </c>
      <c r="AU146" s="211" t="s">
        <v>1955</v>
      </c>
      <c r="AV146" s="12" t="s">
        <v>1955</v>
      </c>
      <c r="AW146" s="12" t="s">
        <v>1911</v>
      </c>
      <c r="AX146" s="12" t="s">
        <v>1946</v>
      </c>
      <c r="AY146" s="211" t="s">
        <v>2080</v>
      </c>
    </row>
    <row r="147" spans="2:65" s="13" customFormat="1">
      <c r="B147" s="230"/>
      <c r="C147" s="231"/>
      <c r="D147" s="202" t="s">
        <v>2088</v>
      </c>
      <c r="E147" s="241" t="s">
        <v>1893</v>
      </c>
      <c r="F147" s="242" t="s">
        <v>2377</v>
      </c>
      <c r="G147" s="231"/>
      <c r="H147" s="243">
        <v>2</v>
      </c>
      <c r="I147" s="235"/>
      <c r="J147" s="231"/>
      <c r="K147" s="231"/>
      <c r="L147" s="236"/>
      <c r="M147" s="237"/>
      <c r="N147" s="238"/>
      <c r="O147" s="238"/>
      <c r="P147" s="238"/>
      <c r="Q147" s="238"/>
      <c r="R147" s="238"/>
      <c r="S147" s="238"/>
      <c r="T147" s="239"/>
      <c r="AT147" s="240" t="s">
        <v>2088</v>
      </c>
      <c r="AU147" s="240" t="s">
        <v>1955</v>
      </c>
      <c r="AV147" s="13" t="s">
        <v>2036</v>
      </c>
      <c r="AW147" s="13" t="s">
        <v>1877</v>
      </c>
      <c r="AX147" s="13" t="s">
        <v>1895</v>
      </c>
      <c r="AY147" s="240" t="s">
        <v>2080</v>
      </c>
    </row>
    <row r="148" spans="2:65" s="1" customFormat="1" ht="22.5" customHeight="1">
      <c r="B148" s="35"/>
      <c r="C148" s="188" t="s">
        <v>2179</v>
      </c>
      <c r="D148" s="188" t="s">
        <v>2082</v>
      </c>
      <c r="E148" s="189" t="s">
        <v>1841</v>
      </c>
      <c r="F148" s="190" t="s">
        <v>1842</v>
      </c>
      <c r="G148" s="191" t="s">
        <v>2253</v>
      </c>
      <c r="H148" s="192">
        <v>1</v>
      </c>
      <c r="I148" s="193"/>
      <c r="J148" s="194">
        <f>ROUND(I148*H148,2)</f>
        <v>0</v>
      </c>
      <c r="K148" s="190" t="s">
        <v>2086</v>
      </c>
      <c r="L148" s="55"/>
      <c r="M148" s="195" t="s">
        <v>1893</v>
      </c>
      <c r="N148" s="196" t="s">
        <v>1917</v>
      </c>
      <c r="O148" s="36"/>
      <c r="P148" s="197">
        <f>O148*H148</f>
        <v>0</v>
      </c>
      <c r="Q148" s="197">
        <v>0</v>
      </c>
      <c r="R148" s="197">
        <f>Q148*H148</f>
        <v>0</v>
      </c>
      <c r="S148" s="197">
        <v>0</v>
      </c>
      <c r="T148" s="198">
        <f>S148*H148</f>
        <v>0</v>
      </c>
      <c r="AR148" s="18" t="s">
        <v>2036</v>
      </c>
      <c r="AT148" s="18" t="s">
        <v>2082</v>
      </c>
      <c r="AU148" s="18" t="s">
        <v>1955</v>
      </c>
      <c r="AY148" s="18" t="s">
        <v>2080</v>
      </c>
      <c r="BE148" s="199">
        <f>IF(N148="základní",J148,0)</f>
        <v>0</v>
      </c>
      <c r="BF148" s="199">
        <f>IF(N148="snížená",J148,0)</f>
        <v>0</v>
      </c>
      <c r="BG148" s="199">
        <f>IF(N148="zákl. přenesená",J148,0)</f>
        <v>0</v>
      </c>
      <c r="BH148" s="199">
        <f>IF(N148="sníž. přenesená",J148,0)</f>
        <v>0</v>
      </c>
      <c r="BI148" s="199">
        <f>IF(N148="nulová",J148,0)</f>
        <v>0</v>
      </c>
      <c r="BJ148" s="18" t="s">
        <v>1895</v>
      </c>
      <c r="BK148" s="199">
        <f>ROUND(I148*H148,2)</f>
        <v>0</v>
      </c>
      <c r="BL148" s="18" t="s">
        <v>2036</v>
      </c>
      <c r="BM148" s="18" t="s">
        <v>1843</v>
      </c>
    </row>
    <row r="149" spans="2:65" s="1" customFormat="1" ht="22.5" customHeight="1">
      <c r="B149" s="35"/>
      <c r="C149" s="216" t="s">
        <v>1880</v>
      </c>
      <c r="D149" s="216" t="s">
        <v>2126</v>
      </c>
      <c r="E149" s="217" t="s">
        <v>1844</v>
      </c>
      <c r="F149" s="218" t="s">
        <v>1845</v>
      </c>
      <c r="G149" s="219" t="s">
        <v>2253</v>
      </c>
      <c r="H149" s="220">
        <v>1</v>
      </c>
      <c r="I149" s="221"/>
      <c r="J149" s="222">
        <f>ROUND(I149*H149,2)</f>
        <v>0</v>
      </c>
      <c r="K149" s="218" t="s">
        <v>2086</v>
      </c>
      <c r="L149" s="223"/>
      <c r="M149" s="224" t="s">
        <v>1893</v>
      </c>
      <c r="N149" s="225" t="s">
        <v>1917</v>
      </c>
      <c r="O149" s="36"/>
      <c r="P149" s="197">
        <f>O149*H149</f>
        <v>0</v>
      </c>
      <c r="Q149" s="197">
        <v>2.2000000000000001E-3</v>
      </c>
      <c r="R149" s="197">
        <f>Q149*H149</f>
        <v>2.2000000000000001E-3</v>
      </c>
      <c r="S149" s="197">
        <v>0</v>
      </c>
      <c r="T149" s="198">
        <f>S149*H149</f>
        <v>0</v>
      </c>
      <c r="AR149" s="18" t="s">
        <v>2119</v>
      </c>
      <c r="AT149" s="18" t="s">
        <v>2126</v>
      </c>
      <c r="AU149" s="18" t="s">
        <v>1955</v>
      </c>
      <c r="AY149" s="18" t="s">
        <v>2080</v>
      </c>
      <c r="BE149" s="199">
        <f>IF(N149="základní",J149,0)</f>
        <v>0</v>
      </c>
      <c r="BF149" s="199">
        <f>IF(N149="snížená",J149,0)</f>
        <v>0</v>
      </c>
      <c r="BG149" s="199">
        <f>IF(N149="zákl. přenesená",J149,0)</f>
        <v>0</v>
      </c>
      <c r="BH149" s="199">
        <f>IF(N149="sníž. přenesená",J149,0)</f>
        <v>0</v>
      </c>
      <c r="BI149" s="199">
        <f>IF(N149="nulová",J149,0)</f>
        <v>0</v>
      </c>
      <c r="BJ149" s="18" t="s">
        <v>1895</v>
      </c>
      <c r="BK149" s="199">
        <f>ROUND(I149*H149,2)</f>
        <v>0</v>
      </c>
      <c r="BL149" s="18" t="s">
        <v>2036</v>
      </c>
      <c r="BM149" s="18" t="s">
        <v>1846</v>
      </c>
    </row>
    <row r="150" spans="2:65" s="12" customFormat="1">
      <c r="B150" s="200"/>
      <c r="C150" s="201"/>
      <c r="D150" s="212" t="s">
        <v>2088</v>
      </c>
      <c r="E150" s="213" t="s">
        <v>1893</v>
      </c>
      <c r="F150" s="214" t="s">
        <v>2978</v>
      </c>
      <c r="G150" s="201"/>
      <c r="H150" s="215">
        <v>1</v>
      </c>
      <c r="I150" s="206"/>
      <c r="J150" s="201"/>
      <c r="K150" s="201"/>
      <c r="L150" s="207"/>
      <c r="M150" s="208"/>
      <c r="N150" s="209"/>
      <c r="O150" s="209"/>
      <c r="P150" s="209"/>
      <c r="Q150" s="209"/>
      <c r="R150" s="209"/>
      <c r="S150" s="209"/>
      <c r="T150" s="210"/>
      <c r="AT150" s="211" t="s">
        <v>2088</v>
      </c>
      <c r="AU150" s="211" t="s">
        <v>1955</v>
      </c>
      <c r="AV150" s="12" t="s">
        <v>1955</v>
      </c>
      <c r="AW150" s="12" t="s">
        <v>1911</v>
      </c>
      <c r="AX150" s="12" t="s">
        <v>1946</v>
      </c>
      <c r="AY150" s="211" t="s">
        <v>2080</v>
      </c>
    </row>
    <row r="151" spans="2:65" s="13" customFormat="1">
      <c r="B151" s="230"/>
      <c r="C151" s="231"/>
      <c r="D151" s="202" t="s">
        <v>2088</v>
      </c>
      <c r="E151" s="241" t="s">
        <v>1893</v>
      </c>
      <c r="F151" s="242" t="s">
        <v>2377</v>
      </c>
      <c r="G151" s="231"/>
      <c r="H151" s="243">
        <v>1</v>
      </c>
      <c r="I151" s="235"/>
      <c r="J151" s="231"/>
      <c r="K151" s="231"/>
      <c r="L151" s="236"/>
      <c r="M151" s="237"/>
      <c r="N151" s="238"/>
      <c r="O151" s="238"/>
      <c r="P151" s="238"/>
      <c r="Q151" s="238"/>
      <c r="R151" s="238"/>
      <c r="S151" s="238"/>
      <c r="T151" s="239"/>
      <c r="AT151" s="240" t="s">
        <v>2088</v>
      </c>
      <c r="AU151" s="240" t="s">
        <v>1955</v>
      </c>
      <c r="AV151" s="13" t="s">
        <v>2036</v>
      </c>
      <c r="AW151" s="13" t="s">
        <v>1877</v>
      </c>
      <c r="AX151" s="13" t="s">
        <v>1895</v>
      </c>
      <c r="AY151" s="240" t="s">
        <v>2080</v>
      </c>
    </row>
    <row r="152" spans="2:65" s="1" customFormat="1" ht="22.5" customHeight="1">
      <c r="B152" s="35"/>
      <c r="C152" s="188" t="s">
        <v>2187</v>
      </c>
      <c r="D152" s="188" t="s">
        <v>2082</v>
      </c>
      <c r="E152" s="189" t="s">
        <v>2588</v>
      </c>
      <c r="F152" s="190" t="s">
        <v>2589</v>
      </c>
      <c r="G152" s="191" t="s">
        <v>2253</v>
      </c>
      <c r="H152" s="192">
        <v>2</v>
      </c>
      <c r="I152" s="193"/>
      <c r="J152" s="194">
        <f>ROUND(I152*H152,2)</f>
        <v>0</v>
      </c>
      <c r="K152" s="190" t="s">
        <v>2086</v>
      </c>
      <c r="L152" s="55"/>
      <c r="M152" s="195" t="s">
        <v>1893</v>
      </c>
      <c r="N152" s="196" t="s">
        <v>1917</v>
      </c>
      <c r="O152" s="36"/>
      <c r="P152" s="197">
        <f>O152*H152</f>
        <v>0</v>
      </c>
      <c r="Q152" s="197">
        <v>8.0000000000000004E-4</v>
      </c>
      <c r="R152" s="197">
        <f>Q152*H152</f>
        <v>1.6000000000000001E-3</v>
      </c>
      <c r="S152" s="197">
        <v>0</v>
      </c>
      <c r="T152" s="198">
        <f>S152*H152</f>
        <v>0</v>
      </c>
      <c r="AR152" s="18" t="s">
        <v>2036</v>
      </c>
      <c r="AT152" s="18" t="s">
        <v>2082</v>
      </c>
      <c r="AU152" s="18" t="s">
        <v>1955</v>
      </c>
      <c r="AY152" s="18" t="s">
        <v>2080</v>
      </c>
      <c r="BE152" s="199">
        <f>IF(N152="základní",J152,0)</f>
        <v>0</v>
      </c>
      <c r="BF152" s="199">
        <f>IF(N152="snížená",J152,0)</f>
        <v>0</v>
      </c>
      <c r="BG152" s="199">
        <f>IF(N152="zákl. přenesená",J152,0)</f>
        <v>0</v>
      </c>
      <c r="BH152" s="199">
        <f>IF(N152="sníž. přenesená",J152,0)</f>
        <v>0</v>
      </c>
      <c r="BI152" s="199">
        <f>IF(N152="nulová",J152,0)</f>
        <v>0</v>
      </c>
      <c r="BJ152" s="18" t="s">
        <v>1895</v>
      </c>
      <c r="BK152" s="199">
        <f>ROUND(I152*H152,2)</f>
        <v>0</v>
      </c>
      <c r="BL152" s="18" t="s">
        <v>2036</v>
      </c>
      <c r="BM152" s="18" t="s">
        <v>1847</v>
      </c>
    </row>
    <row r="153" spans="2:65" s="1" customFormat="1" ht="22.5" customHeight="1">
      <c r="B153" s="35"/>
      <c r="C153" s="216" t="s">
        <v>2191</v>
      </c>
      <c r="D153" s="216" t="s">
        <v>2126</v>
      </c>
      <c r="E153" s="217" t="s">
        <v>910</v>
      </c>
      <c r="F153" s="218" t="s">
        <v>911</v>
      </c>
      <c r="G153" s="219" t="s">
        <v>2253</v>
      </c>
      <c r="H153" s="220">
        <v>2</v>
      </c>
      <c r="I153" s="221"/>
      <c r="J153" s="222">
        <f>ROUND(I153*H153,2)</f>
        <v>0</v>
      </c>
      <c r="K153" s="218" t="s">
        <v>1893</v>
      </c>
      <c r="L153" s="223"/>
      <c r="M153" s="224" t="s">
        <v>1893</v>
      </c>
      <c r="N153" s="225" t="s">
        <v>1917</v>
      </c>
      <c r="O153" s="36"/>
      <c r="P153" s="197">
        <f>O153*H153</f>
        <v>0</v>
      </c>
      <c r="Q153" s="197">
        <v>1.847E-2</v>
      </c>
      <c r="R153" s="197">
        <f>Q153*H153</f>
        <v>3.6940000000000001E-2</v>
      </c>
      <c r="S153" s="197">
        <v>0</v>
      </c>
      <c r="T153" s="198">
        <f>S153*H153</f>
        <v>0</v>
      </c>
      <c r="AR153" s="18" t="s">
        <v>2119</v>
      </c>
      <c r="AT153" s="18" t="s">
        <v>2126</v>
      </c>
      <c r="AU153" s="18" t="s">
        <v>1955</v>
      </c>
      <c r="AY153" s="18" t="s">
        <v>2080</v>
      </c>
      <c r="BE153" s="199">
        <f>IF(N153="základní",J153,0)</f>
        <v>0</v>
      </c>
      <c r="BF153" s="199">
        <f>IF(N153="snížená",J153,0)</f>
        <v>0</v>
      </c>
      <c r="BG153" s="199">
        <f>IF(N153="zákl. přenesená",J153,0)</f>
        <v>0</v>
      </c>
      <c r="BH153" s="199">
        <f>IF(N153="sníž. přenesená",J153,0)</f>
        <v>0</v>
      </c>
      <c r="BI153" s="199">
        <f>IF(N153="nulová",J153,0)</f>
        <v>0</v>
      </c>
      <c r="BJ153" s="18" t="s">
        <v>1895</v>
      </c>
      <c r="BK153" s="199">
        <f>ROUND(I153*H153,2)</f>
        <v>0</v>
      </c>
      <c r="BL153" s="18" t="s">
        <v>2036</v>
      </c>
      <c r="BM153" s="18" t="s">
        <v>1848</v>
      </c>
    </row>
    <row r="154" spans="2:65" s="12" customFormat="1">
      <c r="B154" s="200"/>
      <c r="C154" s="201"/>
      <c r="D154" s="212" t="s">
        <v>2088</v>
      </c>
      <c r="E154" s="213" t="s">
        <v>1893</v>
      </c>
      <c r="F154" s="214" t="s">
        <v>843</v>
      </c>
      <c r="G154" s="201"/>
      <c r="H154" s="215">
        <v>2</v>
      </c>
      <c r="I154" s="206"/>
      <c r="J154" s="201"/>
      <c r="K154" s="201"/>
      <c r="L154" s="207"/>
      <c r="M154" s="208"/>
      <c r="N154" s="209"/>
      <c r="O154" s="209"/>
      <c r="P154" s="209"/>
      <c r="Q154" s="209"/>
      <c r="R154" s="209"/>
      <c r="S154" s="209"/>
      <c r="T154" s="210"/>
      <c r="AT154" s="211" t="s">
        <v>2088</v>
      </c>
      <c r="AU154" s="211" t="s">
        <v>1955</v>
      </c>
      <c r="AV154" s="12" t="s">
        <v>1955</v>
      </c>
      <c r="AW154" s="12" t="s">
        <v>1911</v>
      </c>
      <c r="AX154" s="12" t="s">
        <v>1946</v>
      </c>
      <c r="AY154" s="211" t="s">
        <v>2080</v>
      </c>
    </row>
    <row r="155" spans="2:65" s="13" customFormat="1">
      <c r="B155" s="230"/>
      <c r="C155" s="231"/>
      <c r="D155" s="202" t="s">
        <v>2088</v>
      </c>
      <c r="E155" s="241" t="s">
        <v>1893</v>
      </c>
      <c r="F155" s="242" t="s">
        <v>2377</v>
      </c>
      <c r="G155" s="231"/>
      <c r="H155" s="243">
        <v>2</v>
      </c>
      <c r="I155" s="235"/>
      <c r="J155" s="231"/>
      <c r="K155" s="231"/>
      <c r="L155" s="236"/>
      <c r="M155" s="237"/>
      <c r="N155" s="238"/>
      <c r="O155" s="238"/>
      <c r="P155" s="238"/>
      <c r="Q155" s="238"/>
      <c r="R155" s="238"/>
      <c r="S155" s="238"/>
      <c r="T155" s="239"/>
      <c r="AT155" s="240" t="s">
        <v>2088</v>
      </c>
      <c r="AU155" s="240" t="s">
        <v>1955</v>
      </c>
      <c r="AV155" s="13" t="s">
        <v>2036</v>
      </c>
      <c r="AW155" s="13" t="s">
        <v>1877</v>
      </c>
      <c r="AX155" s="13" t="s">
        <v>1895</v>
      </c>
      <c r="AY155" s="240" t="s">
        <v>2080</v>
      </c>
    </row>
    <row r="156" spans="2:65" s="1" customFormat="1" ht="22.5" customHeight="1">
      <c r="B156" s="35"/>
      <c r="C156" s="216" t="s">
        <v>2196</v>
      </c>
      <c r="D156" s="216" t="s">
        <v>2126</v>
      </c>
      <c r="E156" s="217" t="s">
        <v>2593</v>
      </c>
      <c r="F156" s="218" t="s">
        <v>2594</v>
      </c>
      <c r="G156" s="219" t="s">
        <v>2253</v>
      </c>
      <c r="H156" s="220">
        <v>2</v>
      </c>
      <c r="I156" s="221"/>
      <c r="J156" s="222">
        <f>ROUND(I156*H156,2)</f>
        <v>0</v>
      </c>
      <c r="K156" s="218" t="s">
        <v>1893</v>
      </c>
      <c r="L156" s="223"/>
      <c r="M156" s="224" t="s">
        <v>1893</v>
      </c>
      <c r="N156" s="225" t="s">
        <v>1917</v>
      </c>
      <c r="O156" s="36"/>
      <c r="P156" s="197">
        <f>O156*H156</f>
        <v>0</v>
      </c>
      <c r="Q156" s="197">
        <v>1.0499999999999999E-3</v>
      </c>
      <c r="R156" s="197">
        <f>Q156*H156</f>
        <v>2.0999999999999999E-3</v>
      </c>
      <c r="S156" s="197">
        <v>0</v>
      </c>
      <c r="T156" s="198">
        <f>S156*H156</f>
        <v>0</v>
      </c>
      <c r="AR156" s="18" t="s">
        <v>2119</v>
      </c>
      <c r="AT156" s="18" t="s">
        <v>2126</v>
      </c>
      <c r="AU156" s="18" t="s">
        <v>1955</v>
      </c>
      <c r="AY156" s="18" t="s">
        <v>2080</v>
      </c>
      <c r="BE156" s="199">
        <f>IF(N156="základní",J156,0)</f>
        <v>0</v>
      </c>
      <c r="BF156" s="199">
        <f>IF(N156="snížená",J156,0)</f>
        <v>0</v>
      </c>
      <c r="BG156" s="199">
        <f>IF(N156="zákl. přenesená",J156,0)</f>
        <v>0</v>
      </c>
      <c r="BH156" s="199">
        <f>IF(N156="sníž. přenesená",J156,0)</f>
        <v>0</v>
      </c>
      <c r="BI156" s="199">
        <f>IF(N156="nulová",J156,0)</f>
        <v>0</v>
      </c>
      <c r="BJ156" s="18" t="s">
        <v>1895</v>
      </c>
      <c r="BK156" s="199">
        <f>ROUND(I156*H156,2)</f>
        <v>0</v>
      </c>
      <c r="BL156" s="18" t="s">
        <v>2036</v>
      </c>
      <c r="BM156" s="18" t="s">
        <v>1849</v>
      </c>
    </row>
    <row r="157" spans="2:65" s="12" customFormat="1">
      <c r="B157" s="200"/>
      <c r="C157" s="201"/>
      <c r="D157" s="212" t="s">
        <v>2088</v>
      </c>
      <c r="E157" s="213" t="s">
        <v>1893</v>
      </c>
      <c r="F157" s="214" t="s">
        <v>843</v>
      </c>
      <c r="G157" s="201"/>
      <c r="H157" s="215">
        <v>2</v>
      </c>
      <c r="I157" s="206"/>
      <c r="J157" s="201"/>
      <c r="K157" s="201"/>
      <c r="L157" s="207"/>
      <c r="M157" s="208"/>
      <c r="N157" s="209"/>
      <c r="O157" s="209"/>
      <c r="P157" s="209"/>
      <c r="Q157" s="209"/>
      <c r="R157" s="209"/>
      <c r="S157" s="209"/>
      <c r="T157" s="210"/>
      <c r="AT157" s="211" t="s">
        <v>2088</v>
      </c>
      <c r="AU157" s="211" t="s">
        <v>1955</v>
      </c>
      <c r="AV157" s="12" t="s">
        <v>1955</v>
      </c>
      <c r="AW157" s="12" t="s">
        <v>1911</v>
      </c>
      <c r="AX157" s="12" t="s">
        <v>1946</v>
      </c>
      <c r="AY157" s="211" t="s">
        <v>2080</v>
      </c>
    </row>
    <row r="158" spans="2:65" s="13" customFormat="1">
      <c r="B158" s="230"/>
      <c r="C158" s="231"/>
      <c r="D158" s="202" t="s">
        <v>2088</v>
      </c>
      <c r="E158" s="241" t="s">
        <v>1893</v>
      </c>
      <c r="F158" s="242" t="s">
        <v>2377</v>
      </c>
      <c r="G158" s="231"/>
      <c r="H158" s="243">
        <v>2</v>
      </c>
      <c r="I158" s="235"/>
      <c r="J158" s="231"/>
      <c r="K158" s="231"/>
      <c r="L158" s="236"/>
      <c r="M158" s="237"/>
      <c r="N158" s="238"/>
      <c r="O158" s="238"/>
      <c r="P158" s="238"/>
      <c r="Q158" s="238"/>
      <c r="R158" s="238"/>
      <c r="S158" s="238"/>
      <c r="T158" s="239"/>
      <c r="AT158" s="240" t="s">
        <v>2088</v>
      </c>
      <c r="AU158" s="240" t="s">
        <v>1955</v>
      </c>
      <c r="AV158" s="13" t="s">
        <v>2036</v>
      </c>
      <c r="AW158" s="13" t="s">
        <v>1877</v>
      </c>
      <c r="AX158" s="13" t="s">
        <v>1895</v>
      </c>
      <c r="AY158" s="240" t="s">
        <v>2080</v>
      </c>
    </row>
    <row r="159" spans="2:65" s="1" customFormat="1" ht="22.5" customHeight="1">
      <c r="B159" s="35"/>
      <c r="C159" s="188" t="s">
        <v>2200</v>
      </c>
      <c r="D159" s="188" t="s">
        <v>2082</v>
      </c>
      <c r="E159" s="189" t="s">
        <v>2864</v>
      </c>
      <c r="F159" s="190" t="s">
        <v>2865</v>
      </c>
      <c r="G159" s="191" t="s">
        <v>2253</v>
      </c>
      <c r="H159" s="192">
        <v>2</v>
      </c>
      <c r="I159" s="193"/>
      <c r="J159" s="194">
        <f>ROUND(I159*H159,2)</f>
        <v>0</v>
      </c>
      <c r="K159" s="190" t="s">
        <v>2086</v>
      </c>
      <c r="L159" s="55"/>
      <c r="M159" s="195" t="s">
        <v>1893</v>
      </c>
      <c r="N159" s="196" t="s">
        <v>1917</v>
      </c>
      <c r="O159" s="36"/>
      <c r="P159" s="197">
        <f>O159*H159</f>
        <v>0</v>
      </c>
      <c r="Q159" s="197">
        <v>8.0000000000000004E-4</v>
      </c>
      <c r="R159" s="197">
        <f>Q159*H159</f>
        <v>1.6000000000000001E-3</v>
      </c>
      <c r="S159" s="197">
        <v>0</v>
      </c>
      <c r="T159" s="198">
        <f>S159*H159</f>
        <v>0</v>
      </c>
      <c r="AR159" s="18" t="s">
        <v>2036</v>
      </c>
      <c r="AT159" s="18" t="s">
        <v>2082</v>
      </c>
      <c r="AU159" s="18" t="s">
        <v>1955</v>
      </c>
      <c r="AY159" s="18" t="s">
        <v>2080</v>
      </c>
      <c r="BE159" s="199">
        <f>IF(N159="základní",J159,0)</f>
        <v>0</v>
      </c>
      <c r="BF159" s="199">
        <f>IF(N159="snížená",J159,0)</f>
        <v>0</v>
      </c>
      <c r="BG159" s="199">
        <f>IF(N159="zákl. přenesená",J159,0)</f>
        <v>0</v>
      </c>
      <c r="BH159" s="199">
        <f>IF(N159="sníž. přenesená",J159,0)</f>
        <v>0</v>
      </c>
      <c r="BI159" s="199">
        <f>IF(N159="nulová",J159,0)</f>
        <v>0</v>
      </c>
      <c r="BJ159" s="18" t="s">
        <v>1895</v>
      </c>
      <c r="BK159" s="199">
        <f>ROUND(I159*H159,2)</f>
        <v>0</v>
      </c>
      <c r="BL159" s="18" t="s">
        <v>2036</v>
      </c>
      <c r="BM159" s="18" t="s">
        <v>1850</v>
      </c>
    </row>
    <row r="160" spans="2:65" s="1" customFormat="1" ht="22.5" customHeight="1">
      <c r="B160" s="35"/>
      <c r="C160" s="216" t="s">
        <v>2205</v>
      </c>
      <c r="D160" s="216" t="s">
        <v>2126</v>
      </c>
      <c r="E160" s="217" t="s">
        <v>916</v>
      </c>
      <c r="F160" s="218" t="s">
        <v>917</v>
      </c>
      <c r="G160" s="219" t="s">
        <v>2253</v>
      </c>
      <c r="H160" s="220">
        <v>2</v>
      </c>
      <c r="I160" s="221"/>
      <c r="J160" s="222">
        <f>ROUND(I160*H160,2)</f>
        <v>0</v>
      </c>
      <c r="K160" s="218" t="s">
        <v>1893</v>
      </c>
      <c r="L160" s="223"/>
      <c r="M160" s="224" t="s">
        <v>1893</v>
      </c>
      <c r="N160" s="225" t="s">
        <v>1917</v>
      </c>
      <c r="O160" s="36"/>
      <c r="P160" s="197">
        <f>O160*H160</f>
        <v>0</v>
      </c>
      <c r="Q160" s="197">
        <v>1.43E-2</v>
      </c>
      <c r="R160" s="197">
        <f>Q160*H160</f>
        <v>2.86E-2</v>
      </c>
      <c r="S160" s="197">
        <v>0</v>
      </c>
      <c r="T160" s="198">
        <f>S160*H160</f>
        <v>0</v>
      </c>
      <c r="AR160" s="18" t="s">
        <v>2119</v>
      </c>
      <c r="AT160" s="18" t="s">
        <v>2126</v>
      </c>
      <c r="AU160" s="18" t="s">
        <v>1955</v>
      </c>
      <c r="AY160" s="18" t="s">
        <v>2080</v>
      </c>
      <c r="BE160" s="199">
        <f>IF(N160="základní",J160,0)</f>
        <v>0</v>
      </c>
      <c r="BF160" s="199">
        <f>IF(N160="snížená",J160,0)</f>
        <v>0</v>
      </c>
      <c r="BG160" s="199">
        <f>IF(N160="zákl. přenesená",J160,0)</f>
        <v>0</v>
      </c>
      <c r="BH160" s="199">
        <f>IF(N160="sníž. přenesená",J160,0)</f>
        <v>0</v>
      </c>
      <c r="BI160" s="199">
        <f>IF(N160="nulová",J160,0)</f>
        <v>0</v>
      </c>
      <c r="BJ160" s="18" t="s">
        <v>1895</v>
      </c>
      <c r="BK160" s="199">
        <f>ROUND(I160*H160,2)</f>
        <v>0</v>
      </c>
      <c r="BL160" s="18" t="s">
        <v>2036</v>
      </c>
      <c r="BM160" s="18" t="s">
        <v>1851</v>
      </c>
    </row>
    <row r="161" spans="2:65" s="12" customFormat="1">
      <c r="B161" s="200"/>
      <c r="C161" s="201"/>
      <c r="D161" s="212" t="s">
        <v>2088</v>
      </c>
      <c r="E161" s="213" t="s">
        <v>1893</v>
      </c>
      <c r="F161" s="214" t="s">
        <v>843</v>
      </c>
      <c r="G161" s="201"/>
      <c r="H161" s="215">
        <v>2</v>
      </c>
      <c r="I161" s="206"/>
      <c r="J161" s="201"/>
      <c r="K161" s="201"/>
      <c r="L161" s="207"/>
      <c r="M161" s="208"/>
      <c r="N161" s="209"/>
      <c r="O161" s="209"/>
      <c r="P161" s="209"/>
      <c r="Q161" s="209"/>
      <c r="R161" s="209"/>
      <c r="S161" s="209"/>
      <c r="T161" s="210"/>
      <c r="AT161" s="211" t="s">
        <v>2088</v>
      </c>
      <c r="AU161" s="211" t="s">
        <v>1955</v>
      </c>
      <c r="AV161" s="12" t="s">
        <v>1955</v>
      </c>
      <c r="AW161" s="12" t="s">
        <v>1911</v>
      </c>
      <c r="AX161" s="12" t="s">
        <v>1946</v>
      </c>
      <c r="AY161" s="211" t="s">
        <v>2080</v>
      </c>
    </row>
    <row r="162" spans="2:65" s="13" customFormat="1">
      <c r="B162" s="230"/>
      <c r="C162" s="231"/>
      <c r="D162" s="202" t="s">
        <v>2088</v>
      </c>
      <c r="E162" s="241" t="s">
        <v>1893</v>
      </c>
      <c r="F162" s="242" t="s">
        <v>2377</v>
      </c>
      <c r="G162" s="231"/>
      <c r="H162" s="243">
        <v>2</v>
      </c>
      <c r="I162" s="235"/>
      <c r="J162" s="231"/>
      <c r="K162" s="231"/>
      <c r="L162" s="236"/>
      <c r="M162" s="237"/>
      <c r="N162" s="238"/>
      <c r="O162" s="238"/>
      <c r="P162" s="238"/>
      <c r="Q162" s="238"/>
      <c r="R162" s="238"/>
      <c r="S162" s="238"/>
      <c r="T162" s="239"/>
      <c r="AT162" s="240" t="s">
        <v>2088</v>
      </c>
      <c r="AU162" s="240" t="s">
        <v>1955</v>
      </c>
      <c r="AV162" s="13" t="s">
        <v>2036</v>
      </c>
      <c r="AW162" s="13" t="s">
        <v>1877</v>
      </c>
      <c r="AX162" s="13" t="s">
        <v>1895</v>
      </c>
      <c r="AY162" s="240" t="s">
        <v>2080</v>
      </c>
    </row>
    <row r="163" spans="2:65" s="1" customFormat="1" ht="31.5" customHeight="1">
      <c r="B163" s="35"/>
      <c r="C163" s="188" t="s">
        <v>2210</v>
      </c>
      <c r="D163" s="188" t="s">
        <v>2082</v>
      </c>
      <c r="E163" s="189" t="s">
        <v>940</v>
      </c>
      <c r="F163" s="190" t="s">
        <v>941</v>
      </c>
      <c r="G163" s="191" t="s">
        <v>2085</v>
      </c>
      <c r="H163" s="192">
        <v>1.47</v>
      </c>
      <c r="I163" s="193"/>
      <c r="J163" s="194">
        <f>ROUND(I163*H163,2)</f>
        <v>0</v>
      </c>
      <c r="K163" s="190" t="s">
        <v>2086</v>
      </c>
      <c r="L163" s="55"/>
      <c r="M163" s="195" t="s">
        <v>1893</v>
      </c>
      <c r="N163" s="196" t="s">
        <v>1917</v>
      </c>
      <c r="O163" s="36"/>
      <c r="P163" s="197">
        <f>O163*H163</f>
        <v>0</v>
      </c>
      <c r="Q163" s="197">
        <v>0</v>
      </c>
      <c r="R163" s="197">
        <f>Q163*H163</f>
        <v>0</v>
      </c>
      <c r="S163" s="197">
        <v>0</v>
      </c>
      <c r="T163" s="198">
        <f>S163*H163</f>
        <v>0</v>
      </c>
      <c r="AR163" s="18" t="s">
        <v>2036</v>
      </c>
      <c r="AT163" s="18" t="s">
        <v>2082</v>
      </c>
      <c r="AU163" s="18" t="s">
        <v>1955</v>
      </c>
      <c r="AY163" s="18" t="s">
        <v>2080</v>
      </c>
      <c r="BE163" s="199">
        <f>IF(N163="základní",J163,0)</f>
        <v>0</v>
      </c>
      <c r="BF163" s="199">
        <f>IF(N163="snížená",J163,0)</f>
        <v>0</v>
      </c>
      <c r="BG163" s="199">
        <f>IF(N163="zákl. přenesená",J163,0)</f>
        <v>0</v>
      </c>
      <c r="BH163" s="199">
        <f>IF(N163="sníž. přenesená",J163,0)</f>
        <v>0</v>
      </c>
      <c r="BI163" s="199">
        <f>IF(N163="nulová",J163,0)</f>
        <v>0</v>
      </c>
      <c r="BJ163" s="18" t="s">
        <v>1895</v>
      </c>
      <c r="BK163" s="199">
        <f>ROUND(I163*H163,2)</f>
        <v>0</v>
      </c>
      <c r="BL163" s="18" t="s">
        <v>2036</v>
      </c>
      <c r="BM163" s="18" t="s">
        <v>1852</v>
      </c>
    </row>
    <row r="164" spans="2:65" s="12" customFormat="1">
      <c r="B164" s="200"/>
      <c r="C164" s="201"/>
      <c r="D164" s="212" t="s">
        <v>2088</v>
      </c>
      <c r="E164" s="213" t="s">
        <v>1893</v>
      </c>
      <c r="F164" s="214" t="s">
        <v>1853</v>
      </c>
      <c r="G164" s="201"/>
      <c r="H164" s="215">
        <v>1.47</v>
      </c>
      <c r="I164" s="206"/>
      <c r="J164" s="201"/>
      <c r="K164" s="201"/>
      <c r="L164" s="207"/>
      <c r="M164" s="208"/>
      <c r="N164" s="209"/>
      <c r="O164" s="209"/>
      <c r="P164" s="209"/>
      <c r="Q164" s="209"/>
      <c r="R164" s="209"/>
      <c r="S164" s="209"/>
      <c r="T164" s="210"/>
      <c r="AT164" s="211" t="s">
        <v>2088</v>
      </c>
      <c r="AU164" s="211" t="s">
        <v>1955</v>
      </c>
      <c r="AV164" s="12" t="s">
        <v>1955</v>
      </c>
      <c r="AW164" s="12" t="s">
        <v>1911</v>
      </c>
      <c r="AX164" s="12" t="s">
        <v>1946</v>
      </c>
      <c r="AY164" s="211" t="s">
        <v>2080</v>
      </c>
    </row>
    <row r="165" spans="2:65" s="13" customFormat="1">
      <c r="B165" s="230"/>
      <c r="C165" s="231"/>
      <c r="D165" s="202" t="s">
        <v>2088</v>
      </c>
      <c r="E165" s="241" t="s">
        <v>1893</v>
      </c>
      <c r="F165" s="242" t="s">
        <v>2377</v>
      </c>
      <c r="G165" s="231"/>
      <c r="H165" s="243">
        <v>1.47</v>
      </c>
      <c r="I165" s="235"/>
      <c r="J165" s="231"/>
      <c r="K165" s="231"/>
      <c r="L165" s="236"/>
      <c r="M165" s="237"/>
      <c r="N165" s="238"/>
      <c r="O165" s="238"/>
      <c r="P165" s="238"/>
      <c r="Q165" s="238"/>
      <c r="R165" s="238"/>
      <c r="S165" s="238"/>
      <c r="T165" s="239"/>
      <c r="AT165" s="240" t="s">
        <v>2088</v>
      </c>
      <c r="AU165" s="240" t="s">
        <v>1955</v>
      </c>
      <c r="AV165" s="13" t="s">
        <v>2036</v>
      </c>
      <c r="AW165" s="13" t="s">
        <v>1877</v>
      </c>
      <c r="AX165" s="13" t="s">
        <v>1895</v>
      </c>
      <c r="AY165" s="240" t="s">
        <v>2080</v>
      </c>
    </row>
    <row r="166" spans="2:65" s="1" customFormat="1" ht="22.5" customHeight="1">
      <c r="B166" s="35"/>
      <c r="C166" s="188" t="s">
        <v>2216</v>
      </c>
      <c r="D166" s="188" t="s">
        <v>2082</v>
      </c>
      <c r="E166" s="189" t="s">
        <v>1854</v>
      </c>
      <c r="F166" s="190" t="s">
        <v>1855</v>
      </c>
      <c r="G166" s="191" t="s">
        <v>2253</v>
      </c>
      <c r="H166" s="192">
        <v>1</v>
      </c>
      <c r="I166" s="193"/>
      <c r="J166" s="194">
        <f>ROUND(I166*H166,2)</f>
        <v>0</v>
      </c>
      <c r="K166" s="190" t="s">
        <v>2086</v>
      </c>
      <c r="L166" s="55"/>
      <c r="M166" s="195" t="s">
        <v>1893</v>
      </c>
      <c r="N166" s="196" t="s">
        <v>1917</v>
      </c>
      <c r="O166" s="36"/>
      <c r="P166" s="197">
        <f>O166*H166</f>
        <v>0</v>
      </c>
      <c r="Q166" s="197">
        <v>3.9030000000000002E-2</v>
      </c>
      <c r="R166" s="197">
        <f>Q166*H166</f>
        <v>3.9030000000000002E-2</v>
      </c>
      <c r="S166" s="197">
        <v>0</v>
      </c>
      <c r="T166" s="198">
        <f>S166*H166</f>
        <v>0</v>
      </c>
      <c r="AR166" s="18" t="s">
        <v>2036</v>
      </c>
      <c r="AT166" s="18" t="s">
        <v>2082</v>
      </c>
      <c r="AU166" s="18" t="s">
        <v>1955</v>
      </c>
      <c r="AY166" s="18" t="s">
        <v>2080</v>
      </c>
      <c r="BE166" s="199">
        <f>IF(N166="základní",J166,0)</f>
        <v>0</v>
      </c>
      <c r="BF166" s="199">
        <f>IF(N166="snížená",J166,0)</f>
        <v>0</v>
      </c>
      <c r="BG166" s="199">
        <f>IF(N166="zákl. přenesená",J166,0)</f>
        <v>0</v>
      </c>
      <c r="BH166" s="199">
        <f>IF(N166="sníž. přenesená",J166,0)</f>
        <v>0</v>
      </c>
      <c r="BI166" s="199">
        <f>IF(N166="nulová",J166,0)</f>
        <v>0</v>
      </c>
      <c r="BJ166" s="18" t="s">
        <v>1895</v>
      </c>
      <c r="BK166" s="199">
        <f>ROUND(I166*H166,2)</f>
        <v>0</v>
      </c>
      <c r="BL166" s="18" t="s">
        <v>2036</v>
      </c>
      <c r="BM166" s="18" t="s">
        <v>1856</v>
      </c>
    </row>
    <row r="167" spans="2:65" s="1" customFormat="1" ht="22.5" customHeight="1">
      <c r="B167" s="35"/>
      <c r="C167" s="216" t="s">
        <v>2220</v>
      </c>
      <c r="D167" s="216" t="s">
        <v>2126</v>
      </c>
      <c r="E167" s="217" t="s">
        <v>1857</v>
      </c>
      <c r="F167" s="218" t="s">
        <v>1858</v>
      </c>
      <c r="G167" s="219" t="s">
        <v>2253</v>
      </c>
      <c r="H167" s="220">
        <v>1</v>
      </c>
      <c r="I167" s="221"/>
      <c r="J167" s="222">
        <f>ROUND(I167*H167,2)</f>
        <v>0</v>
      </c>
      <c r="K167" s="218" t="s">
        <v>2086</v>
      </c>
      <c r="L167" s="223"/>
      <c r="M167" s="224" t="s">
        <v>1893</v>
      </c>
      <c r="N167" s="225" t="s">
        <v>1917</v>
      </c>
      <c r="O167" s="36"/>
      <c r="P167" s="197">
        <f>O167*H167</f>
        <v>0</v>
      </c>
      <c r="Q167" s="197">
        <v>3.1850000000000001</v>
      </c>
      <c r="R167" s="197">
        <f>Q167*H167</f>
        <v>3.1850000000000001</v>
      </c>
      <c r="S167" s="197">
        <v>0</v>
      </c>
      <c r="T167" s="198">
        <f>S167*H167</f>
        <v>0</v>
      </c>
      <c r="AR167" s="18" t="s">
        <v>2119</v>
      </c>
      <c r="AT167" s="18" t="s">
        <v>2126</v>
      </c>
      <c r="AU167" s="18" t="s">
        <v>1955</v>
      </c>
      <c r="AY167" s="18" t="s">
        <v>2080</v>
      </c>
      <c r="BE167" s="199">
        <f>IF(N167="základní",J167,0)</f>
        <v>0</v>
      </c>
      <c r="BF167" s="199">
        <f>IF(N167="snížená",J167,0)</f>
        <v>0</v>
      </c>
      <c r="BG167" s="199">
        <f>IF(N167="zákl. přenesená",J167,0)</f>
        <v>0</v>
      </c>
      <c r="BH167" s="199">
        <f>IF(N167="sníž. přenesená",J167,0)</f>
        <v>0</v>
      </c>
      <c r="BI167" s="199">
        <f>IF(N167="nulová",J167,0)</f>
        <v>0</v>
      </c>
      <c r="BJ167" s="18" t="s">
        <v>1895</v>
      </c>
      <c r="BK167" s="199">
        <f>ROUND(I167*H167,2)</f>
        <v>0</v>
      </c>
      <c r="BL167" s="18" t="s">
        <v>2036</v>
      </c>
      <c r="BM167" s="18" t="s">
        <v>1859</v>
      </c>
    </row>
    <row r="168" spans="2:65" s="12" customFormat="1">
      <c r="B168" s="200"/>
      <c r="C168" s="201"/>
      <c r="D168" s="212" t="s">
        <v>2088</v>
      </c>
      <c r="E168" s="213" t="s">
        <v>1893</v>
      </c>
      <c r="F168" s="214" t="s">
        <v>2978</v>
      </c>
      <c r="G168" s="201"/>
      <c r="H168" s="215">
        <v>1</v>
      </c>
      <c r="I168" s="206"/>
      <c r="J168" s="201"/>
      <c r="K168" s="201"/>
      <c r="L168" s="207"/>
      <c r="M168" s="208"/>
      <c r="N168" s="209"/>
      <c r="O168" s="209"/>
      <c r="P168" s="209"/>
      <c r="Q168" s="209"/>
      <c r="R168" s="209"/>
      <c r="S168" s="209"/>
      <c r="T168" s="210"/>
      <c r="AT168" s="211" t="s">
        <v>2088</v>
      </c>
      <c r="AU168" s="211" t="s">
        <v>1955</v>
      </c>
      <c r="AV168" s="12" t="s">
        <v>1955</v>
      </c>
      <c r="AW168" s="12" t="s">
        <v>1911</v>
      </c>
      <c r="AX168" s="12" t="s">
        <v>1946</v>
      </c>
      <c r="AY168" s="211" t="s">
        <v>2080</v>
      </c>
    </row>
    <row r="169" spans="2:65" s="13" customFormat="1">
      <c r="B169" s="230"/>
      <c r="C169" s="231"/>
      <c r="D169" s="202" t="s">
        <v>2088</v>
      </c>
      <c r="E169" s="241" t="s">
        <v>1893</v>
      </c>
      <c r="F169" s="242" t="s">
        <v>2377</v>
      </c>
      <c r="G169" s="231"/>
      <c r="H169" s="243">
        <v>1</v>
      </c>
      <c r="I169" s="235"/>
      <c r="J169" s="231"/>
      <c r="K169" s="231"/>
      <c r="L169" s="236"/>
      <c r="M169" s="237"/>
      <c r="N169" s="238"/>
      <c r="O169" s="238"/>
      <c r="P169" s="238"/>
      <c r="Q169" s="238"/>
      <c r="R169" s="238"/>
      <c r="S169" s="238"/>
      <c r="T169" s="239"/>
      <c r="AT169" s="240" t="s">
        <v>2088</v>
      </c>
      <c r="AU169" s="240" t="s">
        <v>1955</v>
      </c>
      <c r="AV169" s="13" t="s">
        <v>2036</v>
      </c>
      <c r="AW169" s="13" t="s">
        <v>1877</v>
      </c>
      <c r="AX169" s="13" t="s">
        <v>1895</v>
      </c>
      <c r="AY169" s="240" t="s">
        <v>2080</v>
      </c>
    </row>
    <row r="170" spans="2:65" s="1" customFormat="1" ht="22.5" customHeight="1">
      <c r="B170" s="35"/>
      <c r="C170" s="188" t="s">
        <v>2225</v>
      </c>
      <c r="D170" s="188" t="s">
        <v>2082</v>
      </c>
      <c r="E170" s="189" t="s">
        <v>944</v>
      </c>
      <c r="F170" s="190" t="s">
        <v>945</v>
      </c>
      <c r="G170" s="191" t="s">
        <v>2253</v>
      </c>
      <c r="H170" s="192">
        <v>1</v>
      </c>
      <c r="I170" s="193"/>
      <c r="J170" s="194">
        <f>ROUND(I170*H170,2)</f>
        <v>0</v>
      </c>
      <c r="K170" s="190" t="s">
        <v>2086</v>
      </c>
      <c r="L170" s="55"/>
      <c r="M170" s="195" t="s">
        <v>1893</v>
      </c>
      <c r="N170" s="196" t="s">
        <v>1917</v>
      </c>
      <c r="O170" s="36"/>
      <c r="P170" s="197">
        <f>O170*H170</f>
        <v>0</v>
      </c>
      <c r="Q170" s="197">
        <v>9.1800000000000007E-3</v>
      </c>
      <c r="R170" s="197">
        <f>Q170*H170</f>
        <v>9.1800000000000007E-3</v>
      </c>
      <c r="S170" s="197">
        <v>0</v>
      </c>
      <c r="T170" s="198">
        <f>S170*H170</f>
        <v>0</v>
      </c>
      <c r="AR170" s="18" t="s">
        <v>2036</v>
      </c>
      <c r="AT170" s="18" t="s">
        <v>2082</v>
      </c>
      <c r="AU170" s="18" t="s">
        <v>1955</v>
      </c>
      <c r="AY170" s="18" t="s">
        <v>2080</v>
      </c>
      <c r="BE170" s="199">
        <f>IF(N170="základní",J170,0)</f>
        <v>0</v>
      </c>
      <c r="BF170" s="199">
        <f>IF(N170="snížená",J170,0)</f>
        <v>0</v>
      </c>
      <c r="BG170" s="199">
        <f>IF(N170="zákl. přenesená",J170,0)</f>
        <v>0</v>
      </c>
      <c r="BH170" s="199">
        <f>IF(N170="sníž. přenesená",J170,0)</f>
        <v>0</v>
      </c>
      <c r="BI170" s="199">
        <f>IF(N170="nulová",J170,0)</f>
        <v>0</v>
      </c>
      <c r="BJ170" s="18" t="s">
        <v>1895</v>
      </c>
      <c r="BK170" s="199">
        <f>ROUND(I170*H170,2)</f>
        <v>0</v>
      </c>
      <c r="BL170" s="18" t="s">
        <v>2036</v>
      </c>
      <c r="BM170" s="18" t="s">
        <v>1860</v>
      </c>
    </row>
    <row r="171" spans="2:65" s="1" customFormat="1" ht="22.5" customHeight="1">
      <c r="B171" s="35"/>
      <c r="C171" s="216" t="s">
        <v>2229</v>
      </c>
      <c r="D171" s="216" t="s">
        <v>2126</v>
      </c>
      <c r="E171" s="217" t="s">
        <v>949</v>
      </c>
      <c r="F171" s="218" t="s">
        <v>1861</v>
      </c>
      <c r="G171" s="219" t="s">
        <v>1893</v>
      </c>
      <c r="H171" s="220">
        <v>1</v>
      </c>
      <c r="I171" s="221"/>
      <c r="J171" s="222">
        <f>ROUND(I171*H171,2)</f>
        <v>0</v>
      </c>
      <c r="K171" s="218" t="s">
        <v>1893</v>
      </c>
      <c r="L171" s="223"/>
      <c r="M171" s="224" t="s">
        <v>1893</v>
      </c>
      <c r="N171" s="225" t="s">
        <v>1917</v>
      </c>
      <c r="O171" s="36"/>
      <c r="P171" s="197">
        <f>O171*H171</f>
        <v>0</v>
      </c>
      <c r="Q171" s="197">
        <v>0</v>
      </c>
      <c r="R171" s="197">
        <f>Q171*H171</f>
        <v>0</v>
      </c>
      <c r="S171" s="197">
        <v>0</v>
      </c>
      <c r="T171" s="198">
        <f>S171*H171</f>
        <v>0</v>
      </c>
      <c r="AR171" s="18" t="s">
        <v>2119</v>
      </c>
      <c r="AT171" s="18" t="s">
        <v>2126</v>
      </c>
      <c r="AU171" s="18" t="s">
        <v>1955</v>
      </c>
      <c r="AY171" s="18" t="s">
        <v>2080</v>
      </c>
      <c r="BE171" s="199">
        <f>IF(N171="základní",J171,0)</f>
        <v>0</v>
      </c>
      <c r="BF171" s="199">
        <f>IF(N171="snížená",J171,0)</f>
        <v>0</v>
      </c>
      <c r="BG171" s="199">
        <f>IF(N171="zákl. přenesená",J171,0)</f>
        <v>0</v>
      </c>
      <c r="BH171" s="199">
        <f>IF(N171="sníž. přenesená",J171,0)</f>
        <v>0</v>
      </c>
      <c r="BI171" s="199">
        <f>IF(N171="nulová",J171,0)</f>
        <v>0</v>
      </c>
      <c r="BJ171" s="18" t="s">
        <v>1895</v>
      </c>
      <c r="BK171" s="199">
        <f>ROUND(I171*H171,2)</f>
        <v>0</v>
      </c>
      <c r="BL171" s="18" t="s">
        <v>2036</v>
      </c>
      <c r="BM171" s="18" t="s">
        <v>1862</v>
      </c>
    </row>
    <row r="172" spans="2:65" s="12" customFormat="1">
      <c r="B172" s="200"/>
      <c r="C172" s="201"/>
      <c r="D172" s="212" t="s">
        <v>2088</v>
      </c>
      <c r="E172" s="213" t="s">
        <v>1893</v>
      </c>
      <c r="F172" s="214" t="s">
        <v>2978</v>
      </c>
      <c r="G172" s="201"/>
      <c r="H172" s="215">
        <v>1</v>
      </c>
      <c r="I172" s="206"/>
      <c r="J172" s="201"/>
      <c r="K172" s="201"/>
      <c r="L172" s="207"/>
      <c r="M172" s="208"/>
      <c r="N172" s="209"/>
      <c r="O172" s="209"/>
      <c r="P172" s="209"/>
      <c r="Q172" s="209"/>
      <c r="R172" s="209"/>
      <c r="S172" s="209"/>
      <c r="T172" s="210"/>
      <c r="AT172" s="211" t="s">
        <v>2088</v>
      </c>
      <c r="AU172" s="211" t="s">
        <v>1955</v>
      </c>
      <c r="AV172" s="12" t="s">
        <v>1955</v>
      </c>
      <c r="AW172" s="12" t="s">
        <v>1911</v>
      </c>
      <c r="AX172" s="12" t="s">
        <v>1946</v>
      </c>
      <c r="AY172" s="211" t="s">
        <v>2080</v>
      </c>
    </row>
    <row r="173" spans="2:65" s="13" customFormat="1">
      <c r="B173" s="230"/>
      <c r="C173" s="231"/>
      <c r="D173" s="202" t="s">
        <v>2088</v>
      </c>
      <c r="E173" s="241" t="s">
        <v>1893</v>
      </c>
      <c r="F173" s="242" t="s">
        <v>2377</v>
      </c>
      <c r="G173" s="231"/>
      <c r="H173" s="243">
        <v>1</v>
      </c>
      <c r="I173" s="235"/>
      <c r="J173" s="231"/>
      <c r="K173" s="231"/>
      <c r="L173" s="236"/>
      <c r="M173" s="237"/>
      <c r="N173" s="238"/>
      <c r="O173" s="238"/>
      <c r="P173" s="238"/>
      <c r="Q173" s="238"/>
      <c r="R173" s="238"/>
      <c r="S173" s="238"/>
      <c r="T173" s="239"/>
      <c r="AT173" s="240" t="s">
        <v>2088</v>
      </c>
      <c r="AU173" s="240" t="s">
        <v>1955</v>
      </c>
      <c r="AV173" s="13" t="s">
        <v>2036</v>
      </c>
      <c r="AW173" s="13" t="s">
        <v>1877</v>
      </c>
      <c r="AX173" s="13" t="s">
        <v>1895</v>
      </c>
      <c r="AY173" s="240" t="s">
        <v>2080</v>
      </c>
    </row>
    <row r="174" spans="2:65" s="1" customFormat="1" ht="22.5" customHeight="1">
      <c r="B174" s="35"/>
      <c r="C174" s="188" t="s">
        <v>2234</v>
      </c>
      <c r="D174" s="188" t="s">
        <v>2082</v>
      </c>
      <c r="E174" s="189" t="s">
        <v>1496</v>
      </c>
      <c r="F174" s="190" t="s">
        <v>1497</v>
      </c>
      <c r="G174" s="191" t="s">
        <v>2253</v>
      </c>
      <c r="H174" s="192">
        <v>1</v>
      </c>
      <c r="I174" s="193"/>
      <c r="J174" s="194">
        <f>ROUND(I174*H174,2)</f>
        <v>0</v>
      </c>
      <c r="K174" s="190" t="s">
        <v>2086</v>
      </c>
      <c r="L174" s="55"/>
      <c r="M174" s="195" t="s">
        <v>1893</v>
      </c>
      <c r="N174" s="196" t="s">
        <v>1917</v>
      </c>
      <c r="O174" s="36"/>
      <c r="P174" s="197">
        <f>O174*H174</f>
        <v>0</v>
      </c>
      <c r="Q174" s="197">
        <v>2.7529999999999999E-2</v>
      </c>
      <c r="R174" s="197">
        <f>Q174*H174</f>
        <v>2.7529999999999999E-2</v>
      </c>
      <c r="S174" s="197">
        <v>0</v>
      </c>
      <c r="T174" s="198">
        <f>S174*H174</f>
        <v>0</v>
      </c>
      <c r="AR174" s="18" t="s">
        <v>2036</v>
      </c>
      <c r="AT174" s="18" t="s">
        <v>2082</v>
      </c>
      <c r="AU174" s="18" t="s">
        <v>1955</v>
      </c>
      <c r="AY174" s="18" t="s">
        <v>2080</v>
      </c>
      <c r="BE174" s="199">
        <f>IF(N174="základní",J174,0)</f>
        <v>0</v>
      </c>
      <c r="BF174" s="199">
        <f>IF(N174="snížená",J174,0)</f>
        <v>0</v>
      </c>
      <c r="BG174" s="199">
        <f>IF(N174="zákl. přenesená",J174,0)</f>
        <v>0</v>
      </c>
      <c r="BH174" s="199">
        <f>IF(N174="sníž. přenesená",J174,0)</f>
        <v>0</v>
      </c>
      <c r="BI174" s="199">
        <f>IF(N174="nulová",J174,0)</f>
        <v>0</v>
      </c>
      <c r="BJ174" s="18" t="s">
        <v>1895</v>
      </c>
      <c r="BK174" s="199">
        <f>ROUND(I174*H174,2)</f>
        <v>0</v>
      </c>
      <c r="BL174" s="18" t="s">
        <v>2036</v>
      </c>
      <c r="BM174" s="18" t="s">
        <v>1863</v>
      </c>
    </row>
    <row r="175" spans="2:65" s="1" customFormat="1" ht="22.5" customHeight="1">
      <c r="B175" s="35"/>
      <c r="C175" s="216" t="s">
        <v>2239</v>
      </c>
      <c r="D175" s="216" t="s">
        <v>2126</v>
      </c>
      <c r="E175" s="217" t="s">
        <v>1864</v>
      </c>
      <c r="F175" s="218" t="s">
        <v>1865</v>
      </c>
      <c r="G175" s="219" t="s">
        <v>2253</v>
      </c>
      <c r="H175" s="220">
        <v>1</v>
      </c>
      <c r="I175" s="221"/>
      <c r="J175" s="222">
        <f>ROUND(I175*H175,2)</f>
        <v>0</v>
      </c>
      <c r="K175" s="218" t="s">
        <v>2086</v>
      </c>
      <c r="L175" s="223"/>
      <c r="M175" s="224" t="s">
        <v>1893</v>
      </c>
      <c r="N175" s="225" t="s">
        <v>1917</v>
      </c>
      <c r="O175" s="36"/>
      <c r="P175" s="197">
        <f>O175*H175</f>
        <v>0</v>
      </c>
      <c r="Q175" s="197">
        <v>10.11</v>
      </c>
      <c r="R175" s="197">
        <f>Q175*H175</f>
        <v>10.11</v>
      </c>
      <c r="S175" s="197">
        <v>0</v>
      </c>
      <c r="T175" s="198">
        <f>S175*H175</f>
        <v>0</v>
      </c>
      <c r="AR175" s="18" t="s">
        <v>2119</v>
      </c>
      <c r="AT175" s="18" t="s">
        <v>2126</v>
      </c>
      <c r="AU175" s="18" t="s">
        <v>1955</v>
      </c>
      <c r="AY175" s="18" t="s">
        <v>2080</v>
      </c>
      <c r="BE175" s="199">
        <f>IF(N175="základní",J175,0)</f>
        <v>0</v>
      </c>
      <c r="BF175" s="199">
        <f>IF(N175="snížená",J175,0)</f>
        <v>0</v>
      </c>
      <c r="BG175" s="199">
        <f>IF(N175="zákl. přenesená",J175,0)</f>
        <v>0</v>
      </c>
      <c r="BH175" s="199">
        <f>IF(N175="sníž. přenesená",J175,0)</f>
        <v>0</v>
      </c>
      <c r="BI175" s="199">
        <f>IF(N175="nulová",J175,0)</f>
        <v>0</v>
      </c>
      <c r="BJ175" s="18" t="s">
        <v>1895</v>
      </c>
      <c r="BK175" s="199">
        <f>ROUND(I175*H175,2)</f>
        <v>0</v>
      </c>
      <c r="BL175" s="18" t="s">
        <v>2036</v>
      </c>
      <c r="BM175" s="18" t="s">
        <v>1866</v>
      </c>
    </row>
    <row r="176" spans="2:65" s="12" customFormat="1">
      <c r="B176" s="200"/>
      <c r="C176" s="201"/>
      <c r="D176" s="212" t="s">
        <v>2088</v>
      </c>
      <c r="E176" s="213" t="s">
        <v>1893</v>
      </c>
      <c r="F176" s="214" t="s">
        <v>2978</v>
      </c>
      <c r="G176" s="201"/>
      <c r="H176" s="215">
        <v>1</v>
      </c>
      <c r="I176" s="206"/>
      <c r="J176" s="201"/>
      <c r="K176" s="201"/>
      <c r="L176" s="207"/>
      <c r="M176" s="208"/>
      <c r="N176" s="209"/>
      <c r="O176" s="209"/>
      <c r="P176" s="209"/>
      <c r="Q176" s="209"/>
      <c r="R176" s="209"/>
      <c r="S176" s="209"/>
      <c r="T176" s="210"/>
      <c r="AT176" s="211" t="s">
        <v>2088</v>
      </c>
      <c r="AU176" s="211" t="s">
        <v>1955</v>
      </c>
      <c r="AV176" s="12" t="s">
        <v>1955</v>
      </c>
      <c r="AW176" s="12" t="s">
        <v>1911</v>
      </c>
      <c r="AX176" s="12" t="s">
        <v>1946</v>
      </c>
      <c r="AY176" s="211" t="s">
        <v>2080</v>
      </c>
    </row>
    <row r="177" spans="2:65" s="13" customFormat="1">
      <c r="B177" s="230"/>
      <c r="C177" s="231"/>
      <c r="D177" s="202" t="s">
        <v>2088</v>
      </c>
      <c r="E177" s="241" t="s">
        <v>1893</v>
      </c>
      <c r="F177" s="242" t="s">
        <v>2377</v>
      </c>
      <c r="G177" s="231"/>
      <c r="H177" s="243">
        <v>1</v>
      </c>
      <c r="I177" s="235"/>
      <c r="J177" s="231"/>
      <c r="K177" s="231"/>
      <c r="L177" s="236"/>
      <c r="M177" s="237"/>
      <c r="N177" s="238"/>
      <c r="O177" s="238"/>
      <c r="P177" s="238"/>
      <c r="Q177" s="238"/>
      <c r="R177" s="238"/>
      <c r="S177" s="238"/>
      <c r="T177" s="239"/>
      <c r="AT177" s="240" t="s">
        <v>2088</v>
      </c>
      <c r="AU177" s="240" t="s">
        <v>1955</v>
      </c>
      <c r="AV177" s="13" t="s">
        <v>2036</v>
      </c>
      <c r="AW177" s="13" t="s">
        <v>1877</v>
      </c>
      <c r="AX177" s="13" t="s">
        <v>1895</v>
      </c>
      <c r="AY177" s="240" t="s">
        <v>2080</v>
      </c>
    </row>
    <row r="178" spans="2:65" s="1" customFormat="1" ht="22.5" customHeight="1">
      <c r="B178" s="35"/>
      <c r="C178" s="188" t="s">
        <v>2244</v>
      </c>
      <c r="D178" s="188" t="s">
        <v>2082</v>
      </c>
      <c r="E178" s="189" t="s">
        <v>1530</v>
      </c>
      <c r="F178" s="190" t="s">
        <v>1531</v>
      </c>
      <c r="G178" s="191" t="s">
        <v>2253</v>
      </c>
      <c r="H178" s="192">
        <v>3</v>
      </c>
      <c r="I178" s="193"/>
      <c r="J178" s="194">
        <f>ROUND(I178*H178,2)</f>
        <v>0</v>
      </c>
      <c r="K178" s="190" t="s">
        <v>2086</v>
      </c>
      <c r="L178" s="55"/>
      <c r="M178" s="195" t="s">
        <v>1893</v>
      </c>
      <c r="N178" s="196" t="s">
        <v>1917</v>
      </c>
      <c r="O178" s="36"/>
      <c r="P178" s="197">
        <f>O178*H178</f>
        <v>0</v>
      </c>
      <c r="Q178" s="197">
        <v>7.0200000000000002E-3</v>
      </c>
      <c r="R178" s="197">
        <f>Q178*H178</f>
        <v>2.1060000000000002E-2</v>
      </c>
      <c r="S178" s="197">
        <v>0</v>
      </c>
      <c r="T178" s="198">
        <f>S178*H178</f>
        <v>0</v>
      </c>
      <c r="AR178" s="18" t="s">
        <v>2036</v>
      </c>
      <c r="AT178" s="18" t="s">
        <v>2082</v>
      </c>
      <c r="AU178" s="18" t="s">
        <v>1955</v>
      </c>
      <c r="AY178" s="18" t="s">
        <v>2080</v>
      </c>
      <c r="BE178" s="199">
        <f>IF(N178="základní",J178,0)</f>
        <v>0</v>
      </c>
      <c r="BF178" s="199">
        <f>IF(N178="snížená",J178,0)</f>
        <v>0</v>
      </c>
      <c r="BG178" s="199">
        <f>IF(N178="zákl. přenesená",J178,0)</f>
        <v>0</v>
      </c>
      <c r="BH178" s="199">
        <f>IF(N178="sníž. přenesená",J178,0)</f>
        <v>0</v>
      </c>
      <c r="BI178" s="199">
        <f>IF(N178="nulová",J178,0)</f>
        <v>0</v>
      </c>
      <c r="BJ178" s="18" t="s">
        <v>1895</v>
      </c>
      <c r="BK178" s="199">
        <f>ROUND(I178*H178,2)</f>
        <v>0</v>
      </c>
      <c r="BL178" s="18" t="s">
        <v>2036</v>
      </c>
      <c r="BM178" s="18" t="s">
        <v>1867</v>
      </c>
    </row>
    <row r="179" spans="2:65" s="1" customFormat="1" ht="31.5" customHeight="1">
      <c r="B179" s="35"/>
      <c r="C179" s="216" t="s">
        <v>2250</v>
      </c>
      <c r="D179" s="216" t="s">
        <v>2126</v>
      </c>
      <c r="E179" s="217" t="s">
        <v>952</v>
      </c>
      <c r="F179" s="218" t="s">
        <v>1868</v>
      </c>
      <c r="G179" s="219" t="s">
        <v>2253</v>
      </c>
      <c r="H179" s="220">
        <v>1</v>
      </c>
      <c r="I179" s="221"/>
      <c r="J179" s="222">
        <f>ROUND(I179*H179,2)</f>
        <v>0</v>
      </c>
      <c r="K179" s="218" t="s">
        <v>1893</v>
      </c>
      <c r="L179" s="223"/>
      <c r="M179" s="224" t="s">
        <v>1893</v>
      </c>
      <c r="N179" s="225" t="s">
        <v>1917</v>
      </c>
      <c r="O179" s="36"/>
      <c r="P179" s="197">
        <f>O179*H179</f>
        <v>0</v>
      </c>
      <c r="Q179" s="197">
        <v>0</v>
      </c>
      <c r="R179" s="197">
        <f>Q179*H179</f>
        <v>0</v>
      </c>
      <c r="S179" s="197">
        <v>0</v>
      </c>
      <c r="T179" s="198">
        <f>S179*H179</f>
        <v>0</v>
      </c>
      <c r="AR179" s="18" t="s">
        <v>2119</v>
      </c>
      <c r="AT179" s="18" t="s">
        <v>2126</v>
      </c>
      <c r="AU179" s="18" t="s">
        <v>1955</v>
      </c>
      <c r="AY179" s="18" t="s">
        <v>2080</v>
      </c>
      <c r="BE179" s="199">
        <f>IF(N179="základní",J179,0)</f>
        <v>0</v>
      </c>
      <c r="BF179" s="199">
        <f>IF(N179="snížená",J179,0)</f>
        <v>0</v>
      </c>
      <c r="BG179" s="199">
        <f>IF(N179="zákl. přenesená",J179,0)</f>
        <v>0</v>
      </c>
      <c r="BH179" s="199">
        <f>IF(N179="sníž. přenesená",J179,0)</f>
        <v>0</v>
      </c>
      <c r="BI179" s="199">
        <f>IF(N179="nulová",J179,0)</f>
        <v>0</v>
      </c>
      <c r="BJ179" s="18" t="s">
        <v>1895</v>
      </c>
      <c r="BK179" s="199">
        <f>ROUND(I179*H179,2)</f>
        <v>0</v>
      </c>
      <c r="BL179" s="18" t="s">
        <v>2036</v>
      </c>
      <c r="BM179" s="18" t="s">
        <v>1869</v>
      </c>
    </row>
    <row r="180" spans="2:65" s="12" customFormat="1">
      <c r="B180" s="200"/>
      <c r="C180" s="201"/>
      <c r="D180" s="212" t="s">
        <v>2088</v>
      </c>
      <c r="E180" s="213" t="s">
        <v>1893</v>
      </c>
      <c r="F180" s="214" t="s">
        <v>2978</v>
      </c>
      <c r="G180" s="201"/>
      <c r="H180" s="215">
        <v>1</v>
      </c>
      <c r="I180" s="206"/>
      <c r="J180" s="201"/>
      <c r="K180" s="201"/>
      <c r="L180" s="207"/>
      <c r="M180" s="208"/>
      <c r="N180" s="209"/>
      <c r="O180" s="209"/>
      <c r="P180" s="209"/>
      <c r="Q180" s="209"/>
      <c r="R180" s="209"/>
      <c r="S180" s="209"/>
      <c r="T180" s="210"/>
      <c r="AT180" s="211" t="s">
        <v>2088</v>
      </c>
      <c r="AU180" s="211" t="s">
        <v>1955</v>
      </c>
      <c r="AV180" s="12" t="s">
        <v>1955</v>
      </c>
      <c r="AW180" s="12" t="s">
        <v>1911</v>
      </c>
      <c r="AX180" s="12" t="s">
        <v>1946</v>
      </c>
      <c r="AY180" s="211" t="s">
        <v>2080</v>
      </c>
    </row>
    <row r="181" spans="2:65" s="13" customFormat="1">
      <c r="B181" s="230"/>
      <c r="C181" s="231"/>
      <c r="D181" s="202" t="s">
        <v>2088</v>
      </c>
      <c r="E181" s="241" t="s">
        <v>1893</v>
      </c>
      <c r="F181" s="242" t="s">
        <v>2377</v>
      </c>
      <c r="G181" s="231"/>
      <c r="H181" s="243">
        <v>1</v>
      </c>
      <c r="I181" s="235"/>
      <c r="J181" s="231"/>
      <c r="K181" s="231"/>
      <c r="L181" s="236"/>
      <c r="M181" s="237"/>
      <c r="N181" s="238"/>
      <c r="O181" s="238"/>
      <c r="P181" s="238"/>
      <c r="Q181" s="238"/>
      <c r="R181" s="238"/>
      <c r="S181" s="238"/>
      <c r="T181" s="239"/>
      <c r="AT181" s="240" t="s">
        <v>2088</v>
      </c>
      <c r="AU181" s="240" t="s">
        <v>1955</v>
      </c>
      <c r="AV181" s="13" t="s">
        <v>2036</v>
      </c>
      <c r="AW181" s="13" t="s">
        <v>1877</v>
      </c>
      <c r="AX181" s="13" t="s">
        <v>1895</v>
      </c>
      <c r="AY181" s="240" t="s">
        <v>2080</v>
      </c>
    </row>
    <row r="182" spans="2:65" s="1" customFormat="1" ht="31.5" customHeight="1">
      <c r="B182" s="35"/>
      <c r="C182" s="216" t="s">
        <v>2256</v>
      </c>
      <c r="D182" s="216" t="s">
        <v>2126</v>
      </c>
      <c r="E182" s="217" t="s">
        <v>927</v>
      </c>
      <c r="F182" s="218" t="s">
        <v>1870</v>
      </c>
      <c r="G182" s="219" t="s">
        <v>2253</v>
      </c>
      <c r="H182" s="220">
        <v>2</v>
      </c>
      <c r="I182" s="221"/>
      <c r="J182" s="222">
        <f>ROUND(I182*H182,2)</f>
        <v>0</v>
      </c>
      <c r="K182" s="218" t="s">
        <v>1893</v>
      </c>
      <c r="L182" s="223"/>
      <c r="M182" s="224" t="s">
        <v>1893</v>
      </c>
      <c r="N182" s="225" t="s">
        <v>1917</v>
      </c>
      <c r="O182" s="36"/>
      <c r="P182" s="197">
        <f>O182*H182</f>
        <v>0</v>
      </c>
      <c r="Q182" s="197">
        <v>0</v>
      </c>
      <c r="R182" s="197">
        <f>Q182*H182</f>
        <v>0</v>
      </c>
      <c r="S182" s="197">
        <v>0</v>
      </c>
      <c r="T182" s="198">
        <f>S182*H182</f>
        <v>0</v>
      </c>
      <c r="AR182" s="18" t="s">
        <v>2119</v>
      </c>
      <c r="AT182" s="18" t="s">
        <v>2126</v>
      </c>
      <c r="AU182" s="18" t="s">
        <v>1955</v>
      </c>
      <c r="AY182" s="18" t="s">
        <v>2080</v>
      </c>
      <c r="BE182" s="199">
        <f>IF(N182="základní",J182,0)</f>
        <v>0</v>
      </c>
      <c r="BF182" s="199">
        <f>IF(N182="snížená",J182,0)</f>
        <v>0</v>
      </c>
      <c r="BG182" s="199">
        <f>IF(N182="zákl. přenesená",J182,0)</f>
        <v>0</v>
      </c>
      <c r="BH182" s="199">
        <f>IF(N182="sníž. přenesená",J182,0)</f>
        <v>0</v>
      </c>
      <c r="BI182" s="199">
        <f>IF(N182="nulová",J182,0)</f>
        <v>0</v>
      </c>
      <c r="BJ182" s="18" t="s">
        <v>1895</v>
      </c>
      <c r="BK182" s="199">
        <f>ROUND(I182*H182,2)</f>
        <v>0</v>
      </c>
      <c r="BL182" s="18" t="s">
        <v>2036</v>
      </c>
      <c r="BM182" s="18" t="s">
        <v>1871</v>
      </c>
    </row>
    <row r="183" spans="2:65" s="12" customFormat="1">
      <c r="B183" s="200"/>
      <c r="C183" s="201"/>
      <c r="D183" s="212" t="s">
        <v>2088</v>
      </c>
      <c r="E183" s="213" t="s">
        <v>1893</v>
      </c>
      <c r="F183" s="214" t="s">
        <v>843</v>
      </c>
      <c r="G183" s="201"/>
      <c r="H183" s="215">
        <v>2</v>
      </c>
      <c r="I183" s="206"/>
      <c r="J183" s="201"/>
      <c r="K183" s="201"/>
      <c r="L183" s="207"/>
      <c r="M183" s="208"/>
      <c r="N183" s="209"/>
      <c r="O183" s="209"/>
      <c r="P183" s="209"/>
      <c r="Q183" s="209"/>
      <c r="R183" s="209"/>
      <c r="S183" s="209"/>
      <c r="T183" s="210"/>
      <c r="AT183" s="211" t="s">
        <v>2088</v>
      </c>
      <c r="AU183" s="211" t="s">
        <v>1955</v>
      </c>
      <c r="AV183" s="12" t="s">
        <v>1955</v>
      </c>
      <c r="AW183" s="12" t="s">
        <v>1911</v>
      </c>
      <c r="AX183" s="12" t="s">
        <v>1946</v>
      </c>
      <c r="AY183" s="211" t="s">
        <v>2080</v>
      </c>
    </row>
    <row r="184" spans="2:65" s="13" customFormat="1">
      <c r="B184" s="230"/>
      <c r="C184" s="231"/>
      <c r="D184" s="212" t="s">
        <v>2088</v>
      </c>
      <c r="E184" s="232" t="s">
        <v>1893</v>
      </c>
      <c r="F184" s="233" t="s">
        <v>2377</v>
      </c>
      <c r="G184" s="231"/>
      <c r="H184" s="234">
        <v>2</v>
      </c>
      <c r="I184" s="235"/>
      <c r="J184" s="231"/>
      <c r="K184" s="231"/>
      <c r="L184" s="236"/>
      <c r="M184" s="237"/>
      <c r="N184" s="238"/>
      <c r="O184" s="238"/>
      <c r="P184" s="238"/>
      <c r="Q184" s="238"/>
      <c r="R184" s="238"/>
      <c r="S184" s="238"/>
      <c r="T184" s="239"/>
      <c r="AT184" s="240" t="s">
        <v>2088</v>
      </c>
      <c r="AU184" s="240" t="s">
        <v>1955</v>
      </c>
      <c r="AV184" s="13" t="s">
        <v>2036</v>
      </c>
      <c r="AW184" s="13" t="s">
        <v>1877</v>
      </c>
      <c r="AX184" s="13" t="s">
        <v>1895</v>
      </c>
      <c r="AY184" s="240" t="s">
        <v>2080</v>
      </c>
    </row>
    <row r="185" spans="2:65" s="11" customFormat="1" ht="29.85" customHeight="1">
      <c r="B185" s="171"/>
      <c r="C185" s="172"/>
      <c r="D185" s="185" t="s">
        <v>1945</v>
      </c>
      <c r="E185" s="186" t="s">
        <v>2125</v>
      </c>
      <c r="F185" s="186" t="s">
        <v>964</v>
      </c>
      <c r="G185" s="172"/>
      <c r="H185" s="172"/>
      <c r="I185" s="175"/>
      <c r="J185" s="187">
        <f>BK185</f>
        <v>0</v>
      </c>
      <c r="K185" s="172"/>
      <c r="L185" s="177"/>
      <c r="M185" s="178"/>
      <c r="N185" s="179"/>
      <c r="O185" s="179"/>
      <c r="P185" s="180">
        <f>SUM(P186:P203)</f>
        <v>0</v>
      </c>
      <c r="Q185" s="179"/>
      <c r="R185" s="180">
        <f>SUM(R186:R203)</f>
        <v>8.879999999999999E-4</v>
      </c>
      <c r="S185" s="179"/>
      <c r="T185" s="181">
        <f>SUM(T186:T203)</f>
        <v>4.5600000000000002E-2</v>
      </c>
      <c r="AR185" s="182" t="s">
        <v>1895</v>
      </c>
      <c r="AT185" s="183" t="s">
        <v>1945</v>
      </c>
      <c r="AU185" s="183" t="s">
        <v>1895</v>
      </c>
      <c r="AY185" s="182" t="s">
        <v>2080</v>
      </c>
      <c r="BK185" s="184">
        <f>SUM(BK186:BK203)</f>
        <v>0</v>
      </c>
    </row>
    <row r="186" spans="2:65" s="1" customFormat="1" ht="22.5" customHeight="1">
      <c r="B186" s="35"/>
      <c r="C186" s="188" t="s">
        <v>2260</v>
      </c>
      <c r="D186" s="188" t="s">
        <v>2082</v>
      </c>
      <c r="E186" s="189" t="s">
        <v>1872</v>
      </c>
      <c r="F186" s="190" t="s">
        <v>0</v>
      </c>
      <c r="G186" s="191" t="s">
        <v>2096</v>
      </c>
      <c r="H186" s="192">
        <v>0.15</v>
      </c>
      <c r="I186" s="193"/>
      <c r="J186" s="194">
        <f>ROUND(I186*H186,2)</f>
        <v>0</v>
      </c>
      <c r="K186" s="190" t="s">
        <v>2086</v>
      </c>
      <c r="L186" s="55"/>
      <c r="M186" s="195" t="s">
        <v>1893</v>
      </c>
      <c r="N186" s="196" t="s">
        <v>1917</v>
      </c>
      <c r="O186" s="36"/>
      <c r="P186" s="197">
        <f>O186*H186</f>
        <v>0</v>
      </c>
      <c r="Q186" s="197">
        <v>1.07E-3</v>
      </c>
      <c r="R186" s="197">
        <f>Q186*H186</f>
        <v>1.605E-4</v>
      </c>
      <c r="S186" s="197">
        <v>3.7999999999999999E-2</v>
      </c>
      <c r="T186" s="198">
        <f>S186*H186</f>
        <v>5.6999999999999993E-3</v>
      </c>
      <c r="AR186" s="18" t="s">
        <v>2036</v>
      </c>
      <c r="AT186" s="18" t="s">
        <v>2082</v>
      </c>
      <c r="AU186" s="18" t="s">
        <v>1955</v>
      </c>
      <c r="AY186" s="18" t="s">
        <v>2080</v>
      </c>
      <c r="BE186" s="199">
        <f>IF(N186="základní",J186,0)</f>
        <v>0</v>
      </c>
      <c r="BF186" s="199">
        <f>IF(N186="snížená",J186,0)</f>
        <v>0</v>
      </c>
      <c r="BG186" s="199">
        <f>IF(N186="zákl. přenesená",J186,0)</f>
        <v>0</v>
      </c>
      <c r="BH186" s="199">
        <f>IF(N186="sníž. přenesená",J186,0)</f>
        <v>0</v>
      </c>
      <c r="BI186" s="199">
        <f>IF(N186="nulová",J186,0)</f>
        <v>0</v>
      </c>
      <c r="BJ186" s="18" t="s">
        <v>1895</v>
      </c>
      <c r="BK186" s="199">
        <f>ROUND(I186*H186,2)</f>
        <v>0</v>
      </c>
      <c r="BL186" s="18" t="s">
        <v>2036</v>
      </c>
      <c r="BM186" s="18" t="s">
        <v>1</v>
      </c>
    </row>
    <row r="187" spans="2:65" s="12" customFormat="1">
      <c r="B187" s="200"/>
      <c r="C187" s="201"/>
      <c r="D187" s="212" t="s">
        <v>2088</v>
      </c>
      <c r="E187" s="213" t="s">
        <v>1893</v>
      </c>
      <c r="F187" s="214" t="s">
        <v>2</v>
      </c>
      <c r="G187" s="201"/>
      <c r="H187" s="215">
        <v>0.15</v>
      </c>
      <c r="I187" s="206"/>
      <c r="J187" s="201"/>
      <c r="K187" s="201"/>
      <c r="L187" s="207"/>
      <c r="M187" s="208"/>
      <c r="N187" s="209"/>
      <c r="O187" s="209"/>
      <c r="P187" s="209"/>
      <c r="Q187" s="209"/>
      <c r="R187" s="209"/>
      <c r="S187" s="209"/>
      <c r="T187" s="210"/>
      <c r="AT187" s="211" t="s">
        <v>2088</v>
      </c>
      <c r="AU187" s="211" t="s">
        <v>1955</v>
      </c>
      <c r="AV187" s="12" t="s">
        <v>1955</v>
      </c>
      <c r="AW187" s="12" t="s">
        <v>1911</v>
      </c>
      <c r="AX187" s="12" t="s">
        <v>1946</v>
      </c>
      <c r="AY187" s="211" t="s">
        <v>2080</v>
      </c>
    </row>
    <row r="188" spans="2:65" s="13" customFormat="1">
      <c r="B188" s="230"/>
      <c r="C188" s="231"/>
      <c r="D188" s="202" t="s">
        <v>2088</v>
      </c>
      <c r="E188" s="241" t="s">
        <v>1893</v>
      </c>
      <c r="F188" s="242" t="s">
        <v>2377</v>
      </c>
      <c r="G188" s="231"/>
      <c r="H188" s="243">
        <v>0.15</v>
      </c>
      <c r="I188" s="235"/>
      <c r="J188" s="231"/>
      <c r="K188" s="231"/>
      <c r="L188" s="236"/>
      <c r="M188" s="237"/>
      <c r="N188" s="238"/>
      <c r="O188" s="238"/>
      <c r="P188" s="238"/>
      <c r="Q188" s="238"/>
      <c r="R188" s="238"/>
      <c r="S188" s="238"/>
      <c r="T188" s="239"/>
      <c r="AT188" s="240" t="s">
        <v>2088</v>
      </c>
      <c r="AU188" s="240" t="s">
        <v>1955</v>
      </c>
      <c r="AV188" s="13" t="s">
        <v>2036</v>
      </c>
      <c r="AW188" s="13" t="s">
        <v>1877</v>
      </c>
      <c r="AX188" s="13" t="s">
        <v>1895</v>
      </c>
      <c r="AY188" s="240" t="s">
        <v>2080</v>
      </c>
    </row>
    <row r="189" spans="2:65" s="1" customFormat="1" ht="22.5" customHeight="1">
      <c r="B189" s="35"/>
      <c r="C189" s="188" t="s">
        <v>2264</v>
      </c>
      <c r="D189" s="188" t="s">
        <v>2082</v>
      </c>
      <c r="E189" s="189" t="s">
        <v>973</v>
      </c>
      <c r="F189" s="190" t="s">
        <v>974</v>
      </c>
      <c r="G189" s="191" t="s">
        <v>2096</v>
      </c>
      <c r="H189" s="192">
        <v>0.15</v>
      </c>
      <c r="I189" s="193"/>
      <c r="J189" s="194">
        <f>ROUND(I189*H189,2)</f>
        <v>0</v>
      </c>
      <c r="K189" s="190" t="s">
        <v>2086</v>
      </c>
      <c r="L189" s="55"/>
      <c r="M189" s="195" t="s">
        <v>1893</v>
      </c>
      <c r="N189" s="196" t="s">
        <v>1917</v>
      </c>
      <c r="O189" s="36"/>
      <c r="P189" s="197">
        <f>O189*H189</f>
        <v>0</v>
      </c>
      <c r="Q189" s="197">
        <v>1.2199999999999999E-3</v>
      </c>
      <c r="R189" s="197">
        <f>Q189*H189</f>
        <v>1.8299999999999998E-4</v>
      </c>
      <c r="S189" s="197">
        <v>7.0000000000000007E-2</v>
      </c>
      <c r="T189" s="198">
        <f>S189*H189</f>
        <v>1.0500000000000001E-2</v>
      </c>
      <c r="AR189" s="18" t="s">
        <v>2036</v>
      </c>
      <c r="AT189" s="18" t="s">
        <v>2082</v>
      </c>
      <c r="AU189" s="18" t="s">
        <v>1955</v>
      </c>
      <c r="AY189" s="18" t="s">
        <v>2080</v>
      </c>
      <c r="BE189" s="199">
        <f>IF(N189="základní",J189,0)</f>
        <v>0</v>
      </c>
      <c r="BF189" s="199">
        <f>IF(N189="snížená",J189,0)</f>
        <v>0</v>
      </c>
      <c r="BG189" s="199">
        <f>IF(N189="zákl. přenesená",J189,0)</f>
        <v>0</v>
      </c>
      <c r="BH189" s="199">
        <f>IF(N189="sníž. přenesená",J189,0)</f>
        <v>0</v>
      </c>
      <c r="BI189" s="199">
        <f>IF(N189="nulová",J189,0)</f>
        <v>0</v>
      </c>
      <c r="BJ189" s="18" t="s">
        <v>1895</v>
      </c>
      <c r="BK189" s="199">
        <f>ROUND(I189*H189,2)</f>
        <v>0</v>
      </c>
      <c r="BL189" s="18" t="s">
        <v>2036</v>
      </c>
      <c r="BM189" s="18" t="s">
        <v>3</v>
      </c>
    </row>
    <row r="190" spans="2:65" s="12" customFormat="1">
      <c r="B190" s="200"/>
      <c r="C190" s="201"/>
      <c r="D190" s="212" t="s">
        <v>2088</v>
      </c>
      <c r="E190" s="213" t="s">
        <v>1893</v>
      </c>
      <c r="F190" s="214" t="s">
        <v>4</v>
      </c>
      <c r="G190" s="201"/>
      <c r="H190" s="215">
        <v>0.15</v>
      </c>
      <c r="I190" s="206"/>
      <c r="J190" s="201"/>
      <c r="K190" s="201"/>
      <c r="L190" s="207"/>
      <c r="M190" s="208"/>
      <c r="N190" s="209"/>
      <c r="O190" s="209"/>
      <c r="P190" s="209"/>
      <c r="Q190" s="209"/>
      <c r="R190" s="209"/>
      <c r="S190" s="209"/>
      <c r="T190" s="210"/>
      <c r="AT190" s="211" t="s">
        <v>2088</v>
      </c>
      <c r="AU190" s="211" t="s">
        <v>1955</v>
      </c>
      <c r="AV190" s="12" t="s">
        <v>1955</v>
      </c>
      <c r="AW190" s="12" t="s">
        <v>1911</v>
      </c>
      <c r="AX190" s="12" t="s">
        <v>1946</v>
      </c>
      <c r="AY190" s="211" t="s">
        <v>2080</v>
      </c>
    </row>
    <row r="191" spans="2:65" s="13" customFormat="1">
      <c r="B191" s="230"/>
      <c r="C191" s="231"/>
      <c r="D191" s="202" t="s">
        <v>2088</v>
      </c>
      <c r="E191" s="241" t="s">
        <v>1893</v>
      </c>
      <c r="F191" s="242" t="s">
        <v>2377</v>
      </c>
      <c r="G191" s="231"/>
      <c r="H191" s="243">
        <v>0.15</v>
      </c>
      <c r="I191" s="235"/>
      <c r="J191" s="231"/>
      <c r="K191" s="231"/>
      <c r="L191" s="236"/>
      <c r="M191" s="237"/>
      <c r="N191" s="238"/>
      <c r="O191" s="238"/>
      <c r="P191" s="238"/>
      <c r="Q191" s="238"/>
      <c r="R191" s="238"/>
      <c r="S191" s="238"/>
      <c r="T191" s="239"/>
      <c r="AT191" s="240" t="s">
        <v>2088</v>
      </c>
      <c r="AU191" s="240" t="s">
        <v>1955</v>
      </c>
      <c r="AV191" s="13" t="s">
        <v>2036</v>
      </c>
      <c r="AW191" s="13" t="s">
        <v>1877</v>
      </c>
      <c r="AX191" s="13" t="s">
        <v>1895</v>
      </c>
      <c r="AY191" s="240" t="s">
        <v>2080</v>
      </c>
    </row>
    <row r="192" spans="2:65" s="1" customFormat="1" ht="22.5" customHeight="1">
      <c r="B192" s="35"/>
      <c r="C192" s="188" t="s">
        <v>2268</v>
      </c>
      <c r="D192" s="188" t="s">
        <v>2082</v>
      </c>
      <c r="E192" s="189" t="s">
        <v>977</v>
      </c>
      <c r="F192" s="190" t="s">
        <v>978</v>
      </c>
      <c r="G192" s="191" t="s">
        <v>2096</v>
      </c>
      <c r="H192" s="192">
        <v>0.15</v>
      </c>
      <c r="I192" s="193"/>
      <c r="J192" s="194">
        <f>ROUND(I192*H192,2)</f>
        <v>0</v>
      </c>
      <c r="K192" s="190" t="s">
        <v>2086</v>
      </c>
      <c r="L192" s="55"/>
      <c r="M192" s="195" t="s">
        <v>1893</v>
      </c>
      <c r="N192" s="196" t="s">
        <v>1917</v>
      </c>
      <c r="O192" s="36"/>
      <c r="P192" s="197">
        <f>O192*H192</f>
        <v>0</v>
      </c>
      <c r="Q192" s="197">
        <v>3.63E-3</v>
      </c>
      <c r="R192" s="197">
        <f>Q192*H192</f>
        <v>5.4449999999999995E-4</v>
      </c>
      <c r="S192" s="197">
        <v>0.19600000000000001</v>
      </c>
      <c r="T192" s="198">
        <f>S192*H192</f>
        <v>2.9399999999999999E-2</v>
      </c>
      <c r="AR192" s="18" t="s">
        <v>2036</v>
      </c>
      <c r="AT192" s="18" t="s">
        <v>2082</v>
      </c>
      <c r="AU192" s="18" t="s">
        <v>1955</v>
      </c>
      <c r="AY192" s="18" t="s">
        <v>2080</v>
      </c>
      <c r="BE192" s="199">
        <f>IF(N192="základní",J192,0)</f>
        <v>0</v>
      </c>
      <c r="BF192" s="199">
        <f>IF(N192="snížená",J192,0)</f>
        <v>0</v>
      </c>
      <c r="BG192" s="199">
        <f>IF(N192="zákl. přenesená",J192,0)</f>
        <v>0</v>
      </c>
      <c r="BH192" s="199">
        <f>IF(N192="sníž. přenesená",J192,0)</f>
        <v>0</v>
      </c>
      <c r="BI192" s="199">
        <f>IF(N192="nulová",J192,0)</f>
        <v>0</v>
      </c>
      <c r="BJ192" s="18" t="s">
        <v>1895</v>
      </c>
      <c r="BK192" s="199">
        <f>ROUND(I192*H192,2)</f>
        <v>0</v>
      </c>
      <c r="BL192" s="18" t="s">
        <v>2036</v>
      </c>
      <c r="BM192" s="18" t="s">
        <v>5</v>
      </c>
    </row>
    <row r="193" spans="2:65" s="12" customFormat="1">
      <c r="B193" s="200"/>
      <c r="C193" s="201"/>
      <c r="D193" s="212" t="s">
        <v>2088</v>
      </c>
      <c r="E193" s="213" t="s">
        <v>1893</v>
      </c>
      <c r="F193" s="214" t="s">
        <v>6</v>
      </c>
      <c r="G193" s="201"/>
      <c r="H193" s="215">
        <v>0.15</v>
      </c>
      <c r="I193" s="206"/>
      <c r="J193" s="201"/>
      <c r="K193" s="201"/>
      <c r="L193" s="207"/>
      <c r="M193" s="208"/>
      <c r="N193" s="209"/>
      <c r="O193" s="209"/>
      <c r="P193" s="209"/>
      <c r="Q193" s="209"/>
      <c r="R193" s="209"/>
      <c r="S193" s="209"/>
      <c r="T193" s="210"/>
      <c r="AT193" s="211" t="s">
        <v>2088</v>
      </c>
      <c r="AU193" s="211" t="s">
        <v>1955</v>
      </c>
      <c r="AV193" s="12" t="s">
        <v>1955</v>
      </c>
      <c r="AW193" s="12" t="s">
        <v>1911</v>
      </c>
      <c r="AX193" s="12" t="s">
        <v>1946</v>
      </c>
      <c r="AY193" s="211" t="s">
        <v>2080</v>
      </c>
    </row>
    <row r="194" spans="2:65" s="13" customFormat="1">
      <c r="B194" s="230"/>
      <c r="C194" s="231"/>
      <c r="D194" s="202" t="s">
        <v>2088</v>
      </c>
      <c r="E194" s="241" t="s">
        <v>1893</v>
      </c>
      <c r="F194" s="242" t="s">
        <v>2377</v>
      </c>
      <c r="G194" s="231"/>
      <c r="H194" s="243">
        <v>0.15</v>
      </c>
      <c r="I194" s="235"/>
      <c r="J194" s="231"/>
      <c r="K194" s="231"/>
      <c r="L194" s="236"/>
      <c r="M194" s="237"/>
      <c r="N194" s="238"/>
      <c r="O194" s="238"/>
      <c r="P194" s="238"/>
      <c r="Q194" s="238"/>
      <c r="R194" s="238"/>
      <c r="S194" s="238"/>
      <c r="T194" s="239"/>
      <c r="AT194" s="240" t="s">
        <v>2088</v>
      </c>
      <c r="AU194" s="240" t="s">
        <v>1955</v>
      </c>
      <c r="AV194" s="13" t="s">
        <v>2036</v>
      </c>
      <c r="AW194" s="13" t="s">
        <v>1877</v>
      </c>
      <c r="AX194" s="13" t="s">
        <v>1895</v>
      </c>
      <c r="AY194" s="240" t="s">
        <v>2080</v>
      </c>
    </row>
    <row r="195" spans="2:65" s="1" customFormat="1" ht="31.5" customHeight="1">
      <c r="B195" s="35"/>
      <c r="C195" s="188" t="s">
        <v>2272</v>
      </c>
      <c r="D195" s="188" t="s">
        <v>2082</v>
      </c>
      <c r="E195" s="189" t="s">
        <v>986</v>
      </c>
      <c r="F195" s="190" t="s">
        <v>7</v>
      </c>
      <c r="G195" s="191" t="s">
        <v>8</v>
      </c>
      <c r="H195" s="192">
        <v>1</v>
      </c>
      <c r="I195" s="193"/>
      <c r="J195" s="194">
        <f>ROUND(I195*H195,2)</f>
        <v>0</v>
      </c>
      <c r="K195" s="190" t="s">
        <v>1893</v>
      </c>
      <c r="L195" s="55"/>
      <c r="M195" s="195" t="s">
        <v>1893</v>
      </c>
      <c r="N195" s="196" t="s">
        <v>1917</v>
      </c>
      <c r="O195" s="36"/>
      <c r="P195" s="197">
        <f>O195*H195</f>
        <v>0</v>
      </c>
      <c r="Q195" s="197">
        <v>0</v>
      </c>
      <c r="R195" s="197">
        <f>Q195*H195</f>
        <v>0</v>
      </c>
      <c r="S195" s="197">
        <v>0</v>
      </c>
      <c r="T195" s="198">
        <f>S195*H195</f>
        <v>0</v>
      </c>
      <c r="AR195" s="18" t="s">
        <v>2036</v>
      </c>
      <c r="AT195" s="18" t="s">
        <v>2082</v>
      </c>
      <c r="AU195" s="18" t="s">
        <v>1955</v>
      </c>
      <c r="AY195" s="18" t="s">
        <v>2080</v>
      </c>
      <c r="BE195" s="199">
        <f>IF(N195="základní",J195,0)</f>
        <v>0</v>
      </c>
      <c r="BF195" s="199">
        <f>IF(N195="snížená",J195,0)</f>
        <v>0</v>
      </c>
      <c r="BG195" s="199">
        <f>IF(N195="zákl. přenesená",J195,0)</f>
        <v>0</v>
      </c>
      <c r="BH195" s="199">
        <f>IF(N195="sníž. přenesená",J195,0)</f>
        <v>0</v>
      </c>
      <c r="BI195" s="199">
        <f>IF(N195="nulová",J195,0)</f>
        <v>0</v>
      </c>
      <c r="BJ195" s="18" t="s">
        <v>1895</v>
      </c>
      <c r="BK195" s="199">
        <f>ROUND(I195*H195,2)</f>
        <v>0</v>
      </c>
      <c r="BL195" s="18" t="s">
        <v>2036</v>
      </c>
      <c r="BM195" s="18" t="s">
        <v>9</v>
      </c>
    </row>
    <row r="196" spans="2:65" s="12" customFormat="1">
      <c r="B196" s="200"/>
      <c r="C196" s="201"/>
      <c r="D196" s="212" t="s">
        <v>2088</v>
      </c>
      <c r="E196" s="213" t="s">
        <v>1893</v>
      </c>
      <c r="F196" s="214" t="s">
        <v>2978</v>
      </c>
      <c r="G196" s="201"/>
      <c r="H196" s="215">
        <v>1</v>
      </c>
      <c r="I196" s="206"/>
      <c r="J196" s="201"/>
      <c r="K196" s="201"/>
      <c r="L196" s="207"/>
      <c r="M196" s="208"/>
      <c r="N196" s="209"/>
      <c r="O196" s="209"/>
      <c r="P196" s="209"/>
      <c r="Q196" s="209"/>
      <c r="R196" s="209"/>
      <c r="S196" s="209"/>
      <c r="T196" s="210"/>
      <c r="AT196" s="211" t="s">
        <v>2088</v>
      </c>
      <c r="AU196" s="211" t="s">
        <v>1955</v>
      </c>
      <c r="AV196" s="12" t="s">
        <v>1955</v>
      </c>
      <c r="AW196" s="12" t="s">
        <v>1911</v>
      </c>
      <c r="AX196" s="12" t="s">
        <v>1946</v>
      </c>
      <c r="AY196" s="211" t="s">
        <v>2080</v>
      </c>
    </row>
    <row r="197" spans="2:65" s="13" customFormat="1">
      <c r="B197" s="230"/>
      <c r="C197" s="231"/>
      <c r="D197" s="202" t="s">
        <v>2088</v>
      </c>
      <c r="E197" s="241" t="s">
        <v>1893</v>
      </c>
      <c r="F197" s="242" t="s">
        <v>2377</v>
      </c>
      <c r="G197" s="231"/>
      <c r="H197" s="243">
        <v>1</v>
      </c>
      <c r="I197" s="235"/>
      <c r="J197" s="231"/>
      <c r="K197" s="231"/>
      <c r="L197" s="236"/>
      <c r="M197" s="237"/>
      <c r="N197" s="238"/>
      <c r="O197" s="238"/>
      <c r="P197" s="238"/>
      <c r="Q197" s="238"/>
      <c r="R197" s="238"/>
      <c r="S197" s="238"/>
      <c r="T197" s="239"/>
      <c r="AT197" s="240" t="s">
        <v>2088</v>
      </c>
      <c r="AU197" s="240" t="s">
        <v>1955</v>
      </c>
      <c r="AV197" s="13" t="s">
        <v>2036</v>
      </c>
      <c r="AW197" s="13" t="s">
        <v>1877</v>
      </c>
      <c r="AX197" s="13" t="s">
        <v>1895</v>
      </c>
      <c r="AY197" s="240" t="s">
        <v>2080</v>
      </c>
    </row>
    <row r="198" spans="2:65" s="1" customFormat="1" ht="31.5" customHeight="1">
      <c r="B198" s="35"/>
      <c r="C198" s="188" t="s">
        <v>2276</v>
      </c>
      <c r="D198" s="188" t="s">
        <v>2082</v>
      </c>
      <c r="E198" s="189" t="s">
        <v>989</v>
      </c>
      <c r="F198" s="190" t="s">
        <v>10</v>
      </c>
      <c r="G198" s="191" t="s">
        <v>8</v>
      </c>
      <c r="H198" s="192">
        <v>1</v>
      </c>
      <c r="I198" s="193"/>
      <c r="J198" s="194">
        <f>ROUND(I198*H198,2)</f>
        <v>0</v>
      </c>
      <c r="K198" s="190" t="s">
        <v>1893</v>
      </c>
      <c r="L198" s="55"/>
      <c r="M198" s="195" t="s">
        <v>1893</v>
      </c>
      <c r="N198" s="196" t="s">
        <v>1917</v>
      </c>
      <c r="O198" s="36"/>
      <c r="P198" s="197">
        <f>O198*H198</f>
        <v>0</v>
      </c>
      <c r="Q198" s="197">
        <v>0</v>
      </c>
      <c r="R198" s="197">
        <f>Q198*H198</f>
        <v>0</v>
      </c>
      <c r="S198" s="197">
        <v>0</v>
      </c>
      <c r="T198" s="198">
        <f>S198*H198</f>
        <v>0</v>
      </c>
      <c r="AR198" s="18" t="s">
        <v>2036</v>
      </c>
      <c r="AT198" s="18" t="s">
        <v>2082</v>
      </c>
      <c r="AU198" s="18" t="s">
        <v>1955</v>
      </c>
      <c r="AY198" s="18" t="s">
        <v>2080</v>
      </c>
      <c r="BE198" s="199">
        <f>IF(N198="základní",J198,0)</f>
        <v>0</v>
      </c>
      <c r="BF198" s="199">
        <f>IF(N198="snížená",J198,0)</f>
        <v>0</v>
      </c>
      <c r="BG198" s="199">
        <f>IF(N198="zákl. přenesená",J198,0)</f>
        <v>0</v>
      </c>
      <c r="BH198" s="199">
        <f>IF(N198="sníž. přenesená",J198,0)</f>
        <v>0</v>
      </c>
      <c r="BI198" s="199">
        <f>IF(N198="nulová",J198,0)</f>
        <v>0</v>
      </c>
      <c r="BJ198" s="18" t="s">
        <v>1895</v>
      </c>
      <c r="BK198" s="199">
        <f>ROUND(I198*H198,2)</f>
        <v>0</v>
      </c>
      <c r="BL198" s="18" t="s">
        <v>2036</v>
      </c>
      <c r="BM198" s="18" t="s">
        <v>11</v>
      </c>
    </row>
    <row r="199" spans="2:65" s="12" customFormat="1">
      <c r="B199" s="200"/>
      <c r="C199" s="201"/>
      <c r="D199" s="212" t="s">
        <v>2088</v>
      </c>
      <c r="E199" s="213" t="s">
        <v>1893</v>
      </c>
      <c r="F199" s="214" t="s">
        <v>2978</v>
      </c>
      <c r="G199" s="201"/>
      <c r="H199" s="215">
        <v>1</v>
      </c>
      <c r="I199" s="206"/>
      <c r="J199" s="201"/>
      <c r="K199" s="201"/>
      <c r="L199" s="207"/>
      <c r="M199" s="208"/>
      <c r="N199" s="209"/>
      <c r="O199" s="209"/>
      <c r="P199" s="209"/>
      <c r="Q199" s="209"/>
      <c r="R199" s="209"/>
      <c r="S199" s="209"/>
      <c r="T199" s="210"/>
      <c r="AT199" s="211" t="s">
        <v>2088</v>
      </c>
      <c r="AU199" s="211" t="s">
        <v>1955</v>
      </c>
      <c r="AV199" s="12" t="s">
        <v>1955</v>
      </c>
      <c r="AW199" s="12" t="s">
        <v>1911</v>
      </c>
      <c r="AX199" s="12" t="s">
        <v>1946</v>
      </c>
      <c r="AY199" s="211" t="s">
        <v>2080</v>
      </c>
    </row>
    <row r="200" spans="2:65" s="13" customFormat="1">
      <c r="B200" s="230"/>
      <c r="C200" s="231"/>
      <c r="D200" s="202" t="s">
        <v>2088</v>
      </c>
      <c r="E200" s="241" t="s">
        <v>1893</v>
      </c>
      <c r="F200" s="242" t="s">
        <v>2377</v>
      </c>
      <c r="G200" s="231"/>
      <c r="H200" s="243">
        <v>1</v>
      </c>
      <c r="I200" s="235"/>
      <c r="J200" s="231"/>
      <c r="K200" s="231"/>
      <c r="L200" s="236"/>
      <c r="M200" s="237"/>
      <c r="N200" s="238"/>
      <c r="O200" s="238"/>
      <c r="P200" s="238"/>
      <c r="Q200" s="238"/>
      <c r="R200" s="238"/>
      <c r="S200" s="238"/>
      <c r="T200" s="239"/>
      <c r="AT200" s="240" t="s">
        <v>2088</v>
      </c>
      <c r="AU200" s="240" t="s">
        <v>1955</v>
      </c>
      <c r="AV200" s="13" t="s">
        <v>2036</v>
      </c>
      <c r="AW200" s="13" t="s">
        <v>1877</v>
      </c>
      <c r="AX200" s="13" t="s">
        <v>1895</v>
      </c>
      <c r="AY200" s="240" t="s">
        <v>2080</v>
      </c>
    </row>
    <row r="201" spans="2:65" s="1" customFormat="1" ht="22.5" customHeight="1">
      <c r="B201" s="35"/>
      <c r="C201" s="188" t="s">
        <v>2281</v>
      </c>
      <c r="D201" s="188" t="s">
        <v>2082</v>
      </c>
      <c r="E201" s="189" t="s">
        <v>992</v>
      </c>
      <c r="F201" s="190" t="s">
        <v>12</v>
      </c>
      <c r="G201" s="191" t="s">
        <v>2253</v>
      </c>
      <c r="H201" s="192">
        <v>1</v>
      </c>
      <c r="I201" s="193"/>
      <c r="J201" s="194">
        <f>ROUND(I201*H201,2)</f>
        <v>0</v>
      </c>
      <c r="K201" s="190" t="s">
        <v>1893</v>
      </c>
      <c r="L201" s="55"/>
      <c r="M201" s="195" t="s">
        <v>1893</v>
      </c>
      <c r="N201" s="196" t="s">
        <v>1917</v>
      </c>
      <c r="O201" s="36"/>
      <c r="P201" s="197">
        <f>O201*H201</f>
        <v>0</v>
      </c>
      <c r="Q201" s="197">
        <v>0</v>
      </c>
      <c r="R201" s="197">
        <f>Q201*H201</f>
        <v>0</v>
      </c>
      <c r="S201" s="197">
        <v>0</v>
      </c>
      <c r="T201" s="198">
        <f>S201*H201</f>
        <v>0</v>
      </c>
      <c r="AR201" s="18" t="s">
        <v>2036</v>
      </c>
      <c r="AT201" s="18" t="s">
        <v>2082</v>
      </c>
      <c r="AU201" s="18" t="s">
        <v>1955</v>
      </c>
      <c r="AY201" s="18" t="s">
        <v>2080</v>
      </c>
      <c r="BE201" s="199">
        <f>IF(N201="základní",J201,0)</f>
        <v>0</v>
      </c>
      <c r="BF201" s="199">
        <f>IF(N201="snížená",J201,0)</f>
        <v>0</v>
      </c>
      <c r="BG201" s="199">
        <f>IF(N201="zákl. přenesená",J201,0)</f>
        <v>0</v>
      </c>
      <c r="BH201" s="199">
        <f>IF(N201="sníž. přenesená",J201,0)</f>
        <v>0</v>
      </c>
      <c r="BI201" s="199">
        <f>IF(N201="nulová",J201,0)</f>
        <v>0</v>
      </c>
      <c r="BJ201" s="18" t="s">
        <v>1895</v>
      </c>
      <c r="BK201" s="199">
        <f>ROUND(I201*H201,2)</f>
        <v>0</v>
      </c>
      <c r="BL201" s="18" t="s">
        <v>2036</v>
      </c>
      <c r="BM201" s="18" t="s">
        <v>13</v>
      </c>
    </row>
    <row r="202" spans="2:65" s="1" customFormat="1" ht="22.5" customHeight="1">
      <c r="B202" s="35"/>
      <c r="C202" s="188" t="s">
        <v>2286</v>
      </c>
      <c r="D202" s="188" t="s">
        <v>2082</v>
      </c>
      <c r="E202" s="189" t="s">
        <v>995</v>
      </c>
      <c r="F202" s="190" t="s">
        <v>14</v>
      </c>
      <c r="G202" s="191" t="s">
        <v>2253</v>
      </c>
      <c r="H202" s="192">
        <v>1</v>
      </c>
      <c r="I202" s="193"/>
      <c r="J202" s="194">
        <f>ROUND(I202*H202,2)</f>
        <v>0</v>
      </c>
      <c r="K202" s="190" t="s">
        <v>1893</v>
      </c>
      <c r="L202" s="55"/>
      <c r="M202" s="195" t="s">
        <v>1893</v>
      </c>
      <c r="N202" s="196" t="s">
        <v>1917</v>
      </c>
      <c r="O202" s="36"/>
      <c r="P202" s="197">
        <f>O202*H202</f>
        <v>0</v>
      </c>
      <c r="Q202" s="197">
        <v>0</v>
      </c>
      <c r="R202" s="197">
        <f>Q202*H202</f>
        <v>0</v>
      </c>
      <c r="S202" s="197">
        <v>0</v>
      </c>
      <c r="T202" s="198">
        <f>S202*H202</f>
        <v>0</v>
      </c>
      <c r="AR202" s="18" t="s">
        <v>2036</v>
      </c>
      <c r="AT202" s="18" t="s">
        <v>2082</v>
      </c>
      <c r="AU202" s="18" t="s">
        <v>1955</v>
      </c>
      <c r="AY202" s="18" t="s">
        <v>2080</v>
      </c>
      <c r="BE202" s="199">
        <f>IF(N202="základní",J202,0)</f>
        <v>0</v>
      </c>
      <c r="BF202" s="199">
        <f>IF(N202="snížená",J202,0)</f>
        <v>0</v>
      </c>
      <c r="BG202" s="199">
        <f>IF(N202="zákl. přenesená",J202,0)</f>
        <v>0</v>
      </c>
      <c r="BH202" s="199">
        <f>IF(N202="sníž. přenesená",J202,0)</f>
        <v>0</v>
      </c>
      <c r="BI202" s="199">
        <f>IF(N202="nulová",J202,0)</f>
        <v>0</v>
      </c>
      <c r="BJ202" s="18" t="s">
        <v>1895</v>
      </c>
      <c r="BK202" s="199">
        <f>ROUND(I202*H202,2)</f>
        <v>0</v>
      </c>
      <c r="BL202" s="18" t="s">
        <v>2036</v>
      </c>
      <c r="BM202" s="18" t="s">
        <v>15</v>
      </c>
    </row>
    <row r="203" spans="2:65" s="1" customFormat="1" ht="22.5" customHeight="1">
      <c r="B203" s="35"/>
      <c r="C203" s="188" t="s">
        <v>2290</v>
      </c>
      <c r="D203" s="188" t="s">
        <v>2082</v>
      </c>
      <c r="E203" s="189" t="s">
        <v>998</v>
      </c>
      <c r="F203" s="190" t="s">
        <v>16</v>
      </c>
      <c r="G203" s="191" t="s">
        <v>2253</v>
      </c>
      <c r="H203" s="192">
        <v>1</v>
      </c>
      <c r="I203" s="193"/>
      <c r="J203" s="194">
        <f>ROUND(I203*H203,2)</f>
        <v>0</v>
      </c>
      <c r="K203" s="190" t="s">
        <v>1893</v>
      </c>
      <c r="L203" s="55"/>
      <c r="M203" s="195" t="s">
        <v>1893</v>
      </c>
      <c r="N203" s="196" t="s">
        <v>1917</v>
      </c>
      <c r="O203" s="36"/>
      <c r="P203" s="197">
        <f>O203*H203</f>
        <v>0</v>
      </c>
      <c r="Q203" s="197">
        <v>0</v>
      </c>
      <c r="R203" s="197">
        <f>Q203*H203</f>
        <v>0</v>
      </c>
      <c r="S203" s="197">
        <v>0</v>
      </c>
      <c r="T203" s="198">
        <f>S203*H203</f>
        <v>0</v>
      </c>
      <c r="AR203" s="18" t="s">
        <v>2036</v>
      </c>
      <c r="AT203" s="18" t="s">
        <v>2082</v>
      </c>
      <c r="AU203" s="18" t="s">
        <v>1955</v>
      </c>
      <c r="AY203" s="18" t="s">
        <v>2080</v>
      </c>
      <c r="BE203" s="199">
        <f>IF(N203="základní",J203,0)</f>
        <v>0</v>
      </c>
      <c r="BF203" s="199">
        <f>IF(N203="snížená",J203,0)</f>
        <v>0</v>
      </c>
      <c r="BG203" s="199">
        <f>IF(N203="zákl. přenesená",J203,0)</f>
        <v>0</v>
      </c>
      <c r="BH203" s="199">
        <f>IF(N203="sníž. přenesená",J203,0)</f>
        <v>0</v>
      </c>
      <c r="BI203" s="199">
        <f>IF(N203="nulová",J203,0)</f>
        <v>0</v>
      </c>
      <c r="BJ203" s="18" t="s">
        <v>1895</v>
      </c>
      <c r="BK203" s="199">
        <f>ROUND(I203*H203,2)</f>
        <v>0</v>
      </c>
      <c r="BL203" s="18" t="s">
        <v>2036</v>
      </c>
      <c r="BM203" s="18" t="s">
        <v>17</v>
      </c>
    </row>
    <row r="204" spans="2:65" s="11" customFormat="1" ht="29.85" customHeight="1">
      <c r="B204" s="171"/>
      <c r="C204" s="172"/>
      <c r="D204" s="185" t="s">
        <v>1945</v>
      </c>
      <c r="E204" s="186" t="s">
        <v>1001</v>
      </c>
      <c r="F204" s="186" t="s">
        <v>2330</v>
      </c>
      <c r="G204" s="172"/>
      <c r="H204" s="172"/>
      <c r="I204" s="175"/>
      <c r="J204" s="187">
        <f>BK204</f>
        <v>0</v>
      </c>
      <c r="K204" s="172"/>
      <c r="L204" s="177"/>
      <c r="M204" s="178"/>
      <c r="N204" s="179"/>
      <c r="O204" s="179"/>
      <c r="P204" s="180">
        <f>P205</f>
        <v>0</v>
      </c>
      <c r="Q204" s="179"/>
      <c r="R204" s="180">
        <f>R205</f>
        <v>0</v>
      </c>
      <c r="S204" s="179"/>
      <c r="T204" s="181">
        <f>T205</f>
        <v>0</v>
      </c>
      <c r="AR204" s="182" t="s">
        <v>1895</v>
      </c>
      <c r="AT204" s="183" t="s">
        <v>1945</v>
      </c>
      <c r="AU204" s="183" t="s">
        <v>1895</v>
      </c>
      <c r="AY204" s="182" t="s">
        <v>2080</v>
      </c>
      <c r="BK204" s="184">
        <f>BK205</f>
        <v>0</v>
      </c>
    </row>
    <row r="205" spans="2:65" s="1" customFormat="1" ht="22.5" customHeight="1">
      <c r="B205" s="35"/>
      <c r="C205" s="188" t="s">
        <v>2295</v>
      </c>
      <c r="D205" s="188" t="s">
        <v>2082</v>
      </c>
      <c r="E205" s="189" t="s">
        <v>1002</v>
      </c>
      <c r="F205" s="190" t="s">
        <v>1003</v>
      </c>
      <c r="G205" s="191" t="s">
        <v>2115</v>
      </c>
      <c r="H205" s="192">
        <v>13.492000000000001</v>
      </c>
      <c r="I205" s="193"/>
      <c r="J205" s="194">
        <f>ROUND(I205*H205,2)</f>
        <v>0</v>
      </c>
      <c r="K205" s="190" t="s">
        <v>2086</v>
      </c>
      <c r="L205" s="55"/>
      <c r="M205" s="195" t="s">
        <v>1893</v>
      </c>
      <c r="N205" s="196" t="s">
        <v>1917</v>
      </c>
      <c r="O205" s="36"/>
      <c r="P205" s="197">
        <f>O205*H205</f>
        <v>0</v>
      </c>
      <c r="Q205" s="197">
        <v>0</v>
      </c>
      <c r="R205" s="197">
        <f>Q205*H205</f>
        <v>0</v>
      </c>
      <c r="S205" s="197">
        <v>0</v>
      </c>
      <c r="T205" s="198">
        <f>S205*H205</f>
        <v>0</v>
      </c>
      <c r="AR205" s="18" t="s">
        <v>2036</v>
      </c>
      <c r="AT205" s="18" t="s">
        <v>2082</v>
      </c>
      <c r="AU205" s="18" t="s">
        <v>1955</v>
      </c>
      <c r="AY205" s="18" t="s">
        <v>2080</v>
      </c>
      <c r="BE205" s="199">
        <f>IF(N205="základní",J205,0)</f>
        <v>0</v>
      </c>
      <c r="BF205" s="199">
        <f>IF(N205="snížená",J205,0)</f>
        <v>0</v>
      </c>
      <c r="BG205" s="199">
        <f>IF(N205="zákl. přenesená",J205,0)</f>
        <v>0</v>
      </c>
      <c r="BH205" s="199">
        <f>IF(N205="sníž. přenesená",J205,0)</f>
        <v>0</v>
      </c>
      <c r="BI205" s="199">
        <f>IF(N205="nulová",J205,0)</f>
        <v>0</v>
      </c>
      <c r="BJ205" s="18" t="s">
        <v>1895</v>
      </c>
      <c r="BK205" s="199">
        <f>ROUND(I205*H205,2)</f>
        <v>0</v>
      </c>
      <c r="BL205" s="18" t="s">
        <v>2036</v>
      </c>
      <c r="BM205" s="18" t="s">
        <v>18</v>
      </c>
    </row>
    <row r="206" spans="2:65" s="11" customFormat="1" ht="37.35" customHeight="1">
      <c r="B206" s="171"/>
      <c r="C206" s="172"/>
      <c r="D206" s="173" t="s">
        <v>1945</v>
      </c>
      <c r="E206" s="174" t="s">
        <v>2713</v>
      </c>
      <c r="F206" s="174" t="s">
        <v>2714</v>
      </c>
      <c r="G206" s="172"/>
      <c r="H206" s="172"/>
      <c r="I206" s="175"/>
      <c r="J206" s="176">
        <f>BK206</f>
        <v>0</v>
      </c>
      <c r="K206" s="172"/>
      <c r="L206" s="177"/>
      <c r="M206" s="178"/>
      <c r="N206" s="179"/>
      <c r="O206" s="179"/>
      <c r="P206" s="180">
        <f>P207</f>
        <v>0</v>
      </c>
      <c r="Q206" s="179"/>
      <c r="R206" s="180">
        <f>R207</f>
        <v>0.26474799999999998</v>
      </c>
      <c r="S206" s="179"/>
      <c r="T206" s="181">
        <f>T207</f>
        <v>0</v>
      </c>
      <c r="AR206" s="182" t="s">
        <v>1955</v>
      </c>
      <c r="AT206" s="183" t="s">
        <v>1945</v>
      </c>
      <c r="AU206" s="183" t="s">
        <v>1946</v>
      </c>
      <c r="AY206" s="182" t="s">
        <v>2080</v>
      </c>
      <c r="BK206" s="184">
        <f>BK207</f>
        <v>0</v>
      </c>
    </row>
    <row r="207" spans="2:65" s="11" customFormat="1" ht="19.899999999999999" customHeight="1">
      <c r="B207" s="171"/>
      <c r="C207" s="172"/>
      <c r="D207" s="185" t="s">
        <v>1945</v>
      </c>
      <c r="E207" s="186" t="s">
        <v>1005</v>
      </c>
      <c r="F207" s="186" t="s">
        <v>1006</v>
      </c>
      <c r="G207" s="172"/>
      <c r="H207" s="172"/>
      <c r="I207" s="175"/>
      <c r="J207" s="187">
        <f>BK207</f>
        <v>0</v>
      </c>
      <c r="K207" s="172"/>
      <c r="L207" s="177"/>
      <c r="M207" s="178"/>
      <c r="N207" s="179"/>
      <c r="O207" s="179"/>
      <c r="P207" s="180">
        <f>SUM(P208:P219)</f>
        <v>0</v>
      </c>
      <c r="Q207" s="179"/>
      <c r="R207" s="180">
        <f>SUM(R208:R219)</f>
        <v>0.26474799999999998</v>
      </c>
      <c r="S207" s="179"/>
      <c r="T207" s="181">
        <f>SUM(T208:T219)</f>
        <v>0</v>
      </c>
      <c r="AR207" s="182" t="s">
        <v>1955</v>
      </c>
      <c r="AT207" s="183" t="s">
        <v>1945</v>
      </c>
      <c r="AU207" s="183" t="s">
        <v>1895</v>
      </c>
      <c r="AY207" s="182" t="s">
        <v>2080</v>
      </c>
      <c r="BK207" s="184">
        <f>SUM(BK208:BK219)</f>
        <v>0</v>
      </c>
    </row>
    <row r="208" spans="2:65" s="1" customFormat="1" ht="22.5" customHeight="1">
      <c r="B208" s="35"/>
      <c r="C208" s="188" t="s">
        <v>2299</v>
      </c>
      <c r="D208" s="188" t="s">
        <v>2082</v>
      </c>
      <c r="E208" s="189" t="s">
        <v>1007</v>
      </c>
      <c r="F208" s="190" t="s">
        <v>1008</v>
      </c>
      <c r="G208" s="191" t="s">
        <v>2122</v>
      </c>
      <c r="H208" s="192">
        <v>43.06</v>
      </c>
      <c r="I208" s="193"/>
      <c r="J208" s="194">
        <f>ROUND(I208*H208,2)</f>
        <v>0</v>
      </c>
      <c r="K208" s="190" t="s">
        <v>2086</v>
      </c>
      <c r="L208" s="55"/>
      <c r="M208" s="195" t="s">
        <v>1893</v>
      </c>
      <c r="N208" s="196" t="s">
        <v>1917</v>
      </c>
      <c r="O208" s="36"/>
      <c r="P208" s="197">
        <f>O208*H208</f>
        <v>0</v>
      </c>
      <c r="Q208" s="197">
        <v>0</v>
      </c>
      <c r="R208" s="197">
        <f>Q208*H208</f>
        <v>0</v>
      </c>
      <c r="S208" s="197">
        <v>0</v>
      </c>
      <c r="T208" s="198">
        <f>S208*H208</f>
        <v>0</v>
      </c>
      <c r="AR208" s="18" t="s">
        <v>2161</v>
      </c>
      <c r="AT208" s="18" t="s">
        <v>2082</v>
      </c>
      <c r="AU208" s="18" t="s">
        <v>1955</v>
      </c>
      <c r="AY208" s="18" t="s">
        <v>2080</v>
      </c>
      <c r="BE208" s="199">
        <f>IF(N208="základní",J208,0)</f>
        <v>0</v>
      </c>
      <c r="BF208" s="199">
        <f>IF(N208="snížená",J208,0)</f>
        <v>0</v>
      </c>
      <c r="BG208" s="199">
        <f>IF(N208="zákl. přenesená",J208,0)</f>
        <v>0</v>
      </c>
      <c r="BH208" s="199">
        <f>IF(N208="sníž. přenesená",J208,0)</f>
        <v>0</v>
      </c>
      <c r="BI208" s="199">
        <f>IF(N208="nulová",J208,0)</f>
        <v>0</v>
      </c>
      <c r="BJ208" s="18" t="s">
        <v>1895</v>
      </c>
      <c r="BK208" s="199">
        <f>ROUND(I208*H208,2)</f>
        <v>0</v>
      </c>
      <c r="BL208" s="18" t="s">
        <v>2161</v>
      </c>
      <c r="BM208" s="18" t="s">
        <v>19</v>
      </c>
    </row>
    <row r="209" spans="2:65" s="12" customFormat="1">
      <c r="B209" s="200"/>
      <c r="C209" s="201"/>
      <c r="D209" s="212" t="s">
        <v>2088</v>
      </c>
      <c r="E209" s="213" t="s">
        <v>1893</v>
      </c>
      <c r="F209" s="214" t="s">
        <v>20</v>
      </c>
      <c r="G209" s="201"/>
      <c r="H209" s="215">
        <v>43.06</v>
      </c>
      <c r="I209" s="206"/>
      <c r="J209" s="201"/>
      <c r="K209" s="201"/>
      <c r="L209" s="207"/>
      <c r="M209" s="208"/>
      <c r="N209" s="209"/>
      <c r="O209" s="209"/>
      <c r="P209" s="209"/>
      <c r="Q209" s="209"/>
      <c r="R209" s="209"/>
      <c r="S209" s="209"/>
      <c r="T209" s="210"/>
      <c r="AT209" s="211" t="s">
        <v>2088</v>
      </c>
      <c r="AU209" s="211" t="s">
        <v>1955</v>
      </c>
      <c r="AV209" s="12" t="s">
        <v>1955</v>
      </c>
      <c r="AW209" s="12" t="s">
        <v>1911</v>
      </c>
      <c r="AX209" s="12" t="s">
        <v>1946</v>
      </c>
      <c r="AY209" s="211" t="s">
        <v>2080</v>
      </c>
    </row>
    <row r="210" spans="2:65" s="13" customFormat="1">
      <c r="B210" s="230"/>
      <c r="C210" s="231"/>
      <c r="D210" s="202" t="s">
        <v>2088</v>
      </c>
      <c r="E210" s="241" t="s">
        <v>1893</v>
      </c>
      <c r="F210" s="242" t="s">
        <v>2377</v>
      </c>
      <c r="G210" s="231"/>
      <c r="H210" s="243">
        <v>43.06</v>
      </c>
      <c r="I210" s="235"/>
      <c r="J210" s="231"/>
      <c r="K210" s="231"/>
      <c r="L210" s="236"/>
      <c r="M210" s="237"/>
      <c r="N210" s="238"/>
      <c r="O210" s="238"/>
      <c r="P210" s="238"/>
      <c r="Q210" s="238"/>
      <c r="R210" s="238"/>
      <c r="S210" s="238"/>
      <c r="T210" s="239"/>
      <c r="AT210" s="240" t="s">
        <v>2088</v>
      </c>
      <c r="AU210" s="240" t="s">
        <v>1955</v>
      </c>
      <c r="AV210" s="13" t="s">
        <v>2036</v>
      </c>
      <c r="AW210" s="13" t="s">
        <v>1877</v>
      </c>
      <c r="AX210" s="13" t="s">
        <v>1895</v>
      </c>
      <c r="AY210" s="240" t="s">
        <v>2080</v>
      </c>
    </row>
    <row r="211" spans="2:65" s="1" customFormat="1" ht="22.5" customHeight="1">
      <c r="B211" s="35"/>
      <c r="C211" s="216" t="s">
        <v>2304</v>
      </c>
      <c r="D211" s="216" t="s">
        <v>2126</v>
      </c>
      <c r="E211" s="217" t="s">
        <v>1013</v>
      </c>
      <c r="F211" s="218" t="s">
        <v>1014</v>
      </c>
      <c r="G211" s="219" t="s">
        <v>2115</v>
      </c>
      <c r="H211" s="220">
        <v>1.4999999999999999E-2</v>
      </c>
      <c r="I211" s="221"/>
      <c r="J211" s="222">
        <f>ROUND(I211*H211,2)</f>
        <v>0</v>
      </c>
      <c r="K211" s="218" t="s">
        <v>2086</v>
      </c>
      <c r="L211" s="223"/>
      <c r="M211" s="224" t="s">
        <v>1893</v>
      </c>
      <c r="N211" s="225" t="s">
        <v>1917</v>
      </c>
      <c r="O211" s="36"/>
      <c r="P211" s="197">
        <f>O211*H211</f>
        <v>0</v>
      </c>
      <c r="Q211" s="197">
        <v>1</v>
      </c>
      <c r="R211" s="197">
        <f>Q211*H211</f>
        <v>1.4999999999999999E-2</v>
      </c>
      <c r="S211" s="197">
        <v>0</v>
      </c>
      <c r="T211" s="198">
        <f>S211*H211</f>
        <v>0</v>
      </c>
      <c r="AR211" s="18" t="s">
        <v>2234</v>
      </c>
      <c r="AT211" s="18" t="s">
        <v>2126</v>
      </c>
      <c r="AU211" s="18" t="s">
        <v>1955</v>
      </c>
      <c r="AY211" s="18" t="s">
        <v>2080</v>
      </c>
      <c r="BE211" s="199">
        <f>IF(N211="základní",J211,0)</f>
        <v>0</v>
      </c>
      <c r="BF211" s="199">
        <f>IF(N211="snížená",J211,0)</f>
        <v>0</v>
      </c>
      <c r="BG211" s="199">
        <f>IF(N211="zákl. přenesená",J211,0)</f>
        <v>0</v>
      </c>
      <c r="BH211" s="199">
        <f>IF(N211="sníž. přenesená",J211,0)</f>
        <v>0</v>
      </c>
      <c r="BI211" s="199">
        <f>IF(N211="nulová",J211,0)</f>
        <v>0</v>
      </c>
      <c r="BJ211" s="18" t="s">
        <v>1895</v>
      </c>
      <c r="BK211" s="199">
        <f>ROUND(I211*H211,2)</f>
        <v>0</v>
      </c>
      <c r="BL211" s="18" t="s">
        <v>2161</v>
      </c>
      <c r="BM211" s="18" t="s">
        <v>21</v>
      </c>
    </row>
    <row r="212" spans="2:65" s="1" customFormat="1" ht="27">
      <c r="B212" s="35"/>
      <c r="C212" s="57"/>
      <c r="D212" s="212" t="s">
        <v>2415</v>
      </c>
      <c r="E212" s="57"/>
      <c r="F212" s="244" t="s">
        <v>1016</v>
      </c>
      <c r="G212" s="57"/>
      <c r="H212" s="57"/>
      <c r="I212" s="158"/>
      <c r="J212" s="57"/>
      <c r="K212" s="57"/>
      <c r="L212" s="55"/>
      <c r="M212" s="72"/>
      <c r="N212" s="36"/>
      <c r="O212" s="36"/>
      <c r="P212" s="36"/>
      <c r="Q212" s="36"/>
      <c r="R212" s="36"/>
      <c r="S212" s="36"/>
      <c r="T212" s="73"/>
      <c r="AT212" s="18" t="s">
        <v>2415</v>
      </c>
      <c r="AU212" s="18" t="s">
        <v>1955</v>
      </c>
    </row>
    <row r="213" spans="2:65" s="12" customFormat="1">
      <c r="B213" s="200"/>
      <c r="C213" s="201"/>
      <c r="D213" s="202" t="s">
        <v>2088</v>
      </c>
      <c r="E213" s="203" t="s">
        <v>1893</v>
      </c>
      <c r="F213" s="204" t="s">
        <v>22</v>
      </c>
      <c r="G213" s="201"/>
      <c r="H213" s="205">
        <v>1.5070999999999999E-2</v>
      </c>
      <c r="I213" s="206"/>
      <c r="J213" s="201"/>
      <c r="K213" s="201"/>
      <c r="L213" s="207"/>
      <c r="M213" s="208"/>
      <c r="N213" s="209"/>
      <c r="O213" s="209"/>
      <c r="P213" s="209"/>
      <c r="Q213" s="209"/>
      <c r="R213" s="209"/>
      <c r="S213" s="209"/>
      <c r="T213" s="210"/>
      <c r="AT213" s="211" t="s">
        <v>2088</v>
      </c>
      <c r="AU213" s="211" t="s">
        <v>1955</v>
      </c>
      <c r="AV213" s="12" t="s">
        <v>1955</v>
      </c>
      <c r="AW213" s="12" t="s">
        <v>1911</v>
      </c>
      <c r="AX213" s="12" t="s">
        <v>1895</v>
      </c>
      <c r="AY213" s="211" t="s">
        <v>2080</v>
      </c>
    </row>
    <row r="214" spans="2:65" s="1" customFormat="1" ht="22.5" customHeight="1">
      <c r="B214" s="35"/>
      <c r="C214" s="188" t="s">
        <v>2309</v>
      </c>
      <c r="D214" s="188" t="s">
        <v>2082</v>
      </c>
      <c r="E214" s="189" t="s">
        <v>1018</v>
      </c>
      <c r="F214" s="190" t="s">
        <v>1019</v>
      </c>
      <c r="G214" s="191" t="s">
        <v>2122</v>
      </c>
      <c r="H214" s="192">
        <v>43.06</v>
      </c>
      <c r="I214" s="193"/>
      <c r="J214" s="194">
        <f>ROUND(I214*H214,2)</f>
        <v>0</v>
      </c>
      <c r="K214" s="190" t="s">
        <v>2086</v>
      </c>
      <c r="L214" s="55"/>
      <c r="M214" s="195" t="s">
        <v>1893</v>
      </c>
      <c r="N214" s="196" t="s">
        <v>1917</v>
      </c>
      <c r="O214" s="36"/>
      <c r="P214" s="197">
        <f>O214*H214</f>
        <v>0</v>
      </c>
      <c r="Q214" s="197">
        <v>4.0000000000000002E-4</v>
      </c>
      <c r="R214" s="197">
        <f>Q214*H214</f>
        <v>1.7224000000000003E-2</v>
      </c>
      <c r="S214" s="197">
        <v>0</v>
      </c>
      <c r="T214" s="198">
        <f>S214*H214</f>
        <v>0</v>
      </c>
      <c r="AR214" s="18" t="s">
        <v>2161</v>
      </c>
      <c r="AT214" s="18" t="s">
        <v>2082</v>
      </c>
      <c r="AU214" s="18" t="s">
        <v>1955</v>
      </c>
      <c r="AY214" s="18" t="s">
        <v>2080</v>
      </c>
      <c r="BE214" s="199">
        <f>IF(N214="základní",J214,0)</f>
        <v>0</v>
      </c>
      <c r="BF214" s="199">
        <f>IF(N214="snížená",J214,0)</f>
        <v>0</v>
      </c>
      <c r="BG214" s="199">
        <f>IF(N214="zákl. přenesená",J214,0)</f>
        <v>0</v>
      </c>
      <c r="BH214" s="199">
        <f>IF(N214="sníž. přenesená",J214,0)</f>
        <v>0</v>
      </c>
      <c r="BI214" s="199">
        <f>IF(N214="nulová",J214,0)</f>
        <v>0</v>
      </c>
      <c r="BJ214" s="18" t="s">
        <v>1895</v>
      </c>
      <c r="BK214" s="199">
        <f>ROUND(I214*H214,2)</f>
        <v>0</v>
      </c>
      <c r="BL214" s="18" t="s">
        <v>2161</v>
      </c>
      <c r="BM214" s="18" t="s">
        <v>23</v>
      </c>
    </row>
    <row r="215" spans="2:65" s="12" customFormat="1">
      <c r="B215" s="200"/>
      <c r="C215" s="201"/>
      <c r="D215" s="212" t="s">
        <v>2088</v>
      </c>
      <c r="E215" s="213" t="s">
        <v>1893</v>
      </c>
      <c r="F215" s="214" t="s">
        <v>20</v>
      </c>
      <c r="G215" s="201"/>
      <c r="H215" s="215">
        <v>43.06</v>
      </c>
      <c r="I215" s="206"/>
      <c r="J215" s="201"/>
      <c r="K215" s="201"/>
      <c r="L215" s="207"/>
      <c r="M215" s="208"/>
      <c r="N215" s="209"/>
      <c r="O215" s="209"/>
      <c r="P215" s="209"/>
      <c r="Q215" s="209"/>
      <c r="R215" s="209"/>
      <c r="S215" s="209"/>
      <c r="T215" s="210"/>
      <c r="AT215" s="211" t="s">
        <v>2088</v>
      </c>
      <c r="AU215" s="211" t="s">
        <v>1955</v>
      </c>
      <c r="AV215" s="12" t="s">
        <v>1955</v>
      </c>
      <c r="AW215" s="12" t="s">
        <v>1911</v>
      </c>
      <c r="AX215" s="12" t="s">
        <v>1946</v>
      </c>
      <c r="AY215" s="211" t="s">
        <v>2080</v>
      </c>
    </row>
    <row r="216" spans="2:65" s="13" customFormat="1">
      <c r="B216" s="230"/>
      <c r="C216" s="231"/>
      <c r="D216" s="202" t="s">
        <v>2088</v>
      </c>
      <c r="E216" s="241" t="s">
        <v>1893</v>
      </c>
      <c r="F216" s="242" t="s">
        <v>2377</v>
      </c>
      <c r="G216" s="231"/>
      <c r="H216" s="243">
        <v>43.06</v>
      </c>
      <c r="I216" s="235"/>
      <c r="J216" s="231"/>
      <c r="K216" s="231"/>
      <c r="L216" s="236"/>
      <c r="M216" s="237"/>
      <c r="N216" s="238"/>
      <c r="O216" s="238"/>
      <c r="P216" s="238"/>
      <c r="Q216" s="238"/>
      <c r="R216" s="238"/>
      <c r="S216" s="238"/>
      <c r="T216" s="239"/>
      <c r="AT216" s="240" t="s">
        <v>2088</v>
      </c>
      <c r="AU216" s="240" t="s">
        <v>1955</v>
      </c>
      <c r="AV216" s="13" t="s">
        <v>2036</v>
      </c>
      <c r="AW216" s="13" t="s">
        <v>1877</v>
      </c>
      <c r="AX216" s="13" t="s">
        <v>1895</v>
      </c>
      <c r="AY216" s="240" t="s">
        <v>2080</v>
      </c>
    </row>
    <row r="217" spans="2:65" s="1" customFormat="1" ht="22.5" customHeight="1">
      <c r="B217" s="35"/>
      <c r="C217" s="216" t="s">
        <v>2314</v>
      </c>
      <c r="D217" s="216" t="s">
        <v>2126</v>
      </c>
      <c r="E217" s="217" t="s">
        <v>1021</v>
      </c>
      <c r="F217" s="218" t="s">
        <v>1022</v>
      </c>
      <c r="G217" s="219" t="s">
        <v>2122</v>
      </c>
      <c r="H217" s="220">
        <v>51.671999999999997</v>
      </c>
      <c r="I217" s="221"/>
      <c r="J217" s="222">
        <f>ROUND(I217*H217,2)</f>
        <v>0</v>
      </c>
      <c r="K217" s="218" t="s">
        <v>2086</v>
      </c>
      <c r="L217" s="223"/>
      <c r="M217" s="224" t="s">
        <v>1893</v>
      </c>
      <c r="N217" s="225" t="s">
        <v>1917</v>
      </c>
      <c r="O217" s="36"/>
      <c r="P217" s="197">
        <f>O217*H217</f>
        <v>0</v>
      </c>
      <c r="Q217" s="197">
        <v>4.4999999999999997E-3</v>
      </c>
      <c r="R217" s="197">
        <f>Q217*H217</f>
        <v>0.23252399999999998</v>
      </c>
      <c r="S217" s="197">
        <v>0</v>
      </c>
      <c r="T217" s="198">
        <f>S217*H217</f>
        <v>0</v>
      </c>
      <c r="AR217" s="18" t="s">
        <v>2234</v>
      </c>
      <c r="AT217" s="18" t="s">
        <v>2126</v>
      </c>
      <c r="AU217" s="18" t="s">
        <v>1955</v>
      </c>
      <c r="AY217" s="18" t="s">
        <v>2080</v>
      </c>
      <c r="BE217" s="199">
        <f>IF(N217="základní",J217,0)</f>
        <v>0</v>
      </c>
      <c r="BF217" s="199">
        <f>IF(N217="snížená",J217,0)</f>
        <v>0</v>
      </c>
      <c r="BG217" s="199">
        <f>IF(N217="zákl. přenesená",J217,0)</f>
        <v>0</v>
      </c>
      <c r="BH217" s="199">
        <f>IF(N217="sníž. přenesená",J217,0)</f>
        <v>0</v>
      </c>
      <c r="BI217" s="199">
        <f>IF(N217="nulová",J217,0)</f>
        <v>0</v>
      </c>
      <c r="BJ217" s="18" t="s">
        <v>1895</v>
      </c>
      <c r="BK217" s="199">
        <f>ROUND(I217*H217,2)</f>
        <v>0</v>
      </c>
      <c r="BL217" s="18" t="s">
        <v>2161</v>
      </c>
      <c r="BM217" s="18" t="s">
        <v>24</v>
      </c>
    </row>
    <row r="218" spans="2:65" s="12" customFormat="1">
      <c r="B218" s="200"/>
      <c r="C218" s="201"/>
      <c r="D218" s="202" t="s">
        <v>2088</v>
      </c>
      <c r="E218" s="203" t="s">
        <v>1893</v>
      </c>
      <c r="F218" s="204" t="s">
        <v>25</v>
      </c>
      <c r="G218" s="201"/>
      <c r="H218" s="205">
        <v>51.671999999999997</v>
      </c>
      <c r="I218" s="206"/>
      <c r="J218" s="201"/>
      <c r="K218" s="201"/>
      <c r="L218" s="207"/>
      <c r="M218" s="208"/>
      <c r="N218" s="209"/>
      <c r="O218" s="209"/>
      <c r="P218" s="209"/>
      <c r="Q218" s="209"/>
      <c r="R218" s="209"/>
      <c r="S218" s="209"/>
      <c r="T218" s="210"/>
      <c r="AT218" s="211" t="s">
        <v>2088</v>
      </c>
      <c r="AU218" s="211" t="s">
        <v>1955</v>
      </c>
      <c r="AV218" s="12" t="s">
        <v>1955</v>
      </c>
      <c r="AW218" s="12" t="s">
        <v>1911</v>
      </c>
      <c r="AX218" s="12" t="s">
        <v>1895</v>
      </c>
      <c r="AY218" s="211" t="s">
        <v>2080</v>
      </c>
    </row>
    <row r="219" spans="2:65" s="1" customFormat="1" ht="22.5" customHeight="1">
      <c r="B219" s="35"/>
      <c r="C219" s="188" t="s">
        <v>2319</v>
      </c>
      <c r="D219" s="188" t="s">
        <v>2082</v>
      </c>
      <c r="E219" s="189" t="s">
        <v>1025</v>
      </c>
      <c r="F219" s="190" t="s">
        <v>1026</v>
      </c>
      <c r="G219" s="191" t="s">
        <v>1027</v>
      </c>
      <c r="H219" s="263"/>
      <c r="I219" s="193"/>
      <c r="J219" s="194">
        <f>ROUND(I219*H219,2)</f>
        <v>0</v>
      </c>
      <c r="K219" s="190" t="s">
        <v>2086</v>
      </c>
      <c r="L219" s="55"/>
      <c r="M219" s="195" t="s">
        <v>1893</v>
      </c>
      <c r="N219" s="196" t="s">
        <v>1917</v>
      </c>
      <c r="O219" s="36"/>
      <c r="P219" s="197">
        <f>O219*H219</f>
        <v>0</v>
      </c>
      <c r="Q219" s="197">
        <v>0</v>
      </c>
      <c r="R219" s="197">
        <f>Q219*H219</f>
        <v>0</v>
      </c>
      <c r="S219" s="197">
        <v>0</v>
      </c>
      <c r="T219" s="198">
        <f>S219*H219</f>
        <v>0</v>
      </c>
      <c r="AR219" s="18" t="s">
        <v>2161</v>
      </c>
      <c r="AT219" s="18" t="s">
        <v>2082</v>
      </c>
      <c r="AU219" s="18" t="s">
        <v>1955</v>
      </c>
      <c r="AY219" s="18" t="s">
        <v>2080</v>
      </c>
      <c r="BE219" s="199">
        <f>IF(N219="základní",J219,0)</f>
        <v>0</v>
      </c>
      <c r="BF219" s="199">
        <f>IF(N219="snížená",J219,0)</f>
        <v>0</v>
      </c>
      <c r="BG219" s="199">
        <f>IF(N219="zákl. přenesená",J219,0)</f>
        <v>0</v>
      </c>
      <c r="BH219" s="199">
        <f>IF(N219="sníž. přenesená",J219,0)</f>
        <v>0</v>
      </c>
      <c r="BI219" s="199">
        <f>IF(N219="nulová",J219,0)</f>
        <v>0</v>
      </c>
      <c r="BJ219" s="18" t="s">
        <v>1895</v>
      </c>
      <c r="BK219" s="199">
        <f>ROUND(I219*H219,2)</f>
        <v>0</v>
      </c>
      <c r="BL219" s="18" t="s">
        <v>2161</v>
      </c>
      <c r="BM219" s="18" t="s">
        <v>26</v>
      </c>
    </row>
    <row r="220" spans="2:65" s="11" customFormat="1" ht="37.35" customHeight="1">
      <c r="B220" s="171"/>
      <c r="C220" s="172"/>
      <c r="D220" s="173" t="s">
        <v>1945</v>
      </c>
      <c r="E220" s="174" t="s">
        <v>2126</v>
      </c>
      <c r="F220" s="174" t="s">
        <v>2892</v>
      </c>
      <c r="G220" s="172"/>
      <c r="H220" s="172"/>
      <c r="I220" s="175"/>
      <c r="J220" s="176">
        <f>BK220</f>
        <v>0</v>
      </c>
      <c r="K220" s="172"/>
      <c r="L220" s="177"/>
      <c r="M220" s="178"/>
      <c r="N220" s="179"/>
      <c r="O220" s="179"/>
      <c r="P220" s="180">
        <f>P221+P282+P292</f>
        <v>0</v>
      </c>
      <c r="Q220" s="179"/>
      <c r="R220" s="180">
        <f>R221+R282+R292</f>
        <v>27.573056520000002</v>
      </c>
      <c r="S220" s="179"/>
      <c r="T220" s="181">
        <f>T221+T282+T292</f>
        <v>0</v>
      </c>
      <c r="AR220" s="182" t="s">
        <v>2033</v>
      </c>
      <c r="AT220" s="183" t="s">
        <v>1945</v>
      </c>
      <c r="AU220" s="183" t="s">
        <v>1946</v>
      </c>
      <c r="AY220" s="182" t="s">
        <v>2080</v>
      </c>
      <c r="BK220" s="184">
        <f>BK221+BK282+BK292</f>
        <v>0</v>
      </c>
    </row>
    <row r="221" spans="2:65" s="11" customFormat="1" ht="19.899999999999999" customHeight="1">
      <c r="B221" s="171"/>
      <c r="C221" s="172"/>
      <c r="D221" s="185" t="s">
        <v>1945</v>
      </c>
      <c r="E221" s="186" t="s">
        <v>1081</v>
      </c>
      <c r="F221" s="186" t="s">
        <v>1082</v>
      </c>
      <c r="G221" s="172"/>
      <c r="H221" s="172"/>
      <c r="I221" s="175"/>
      <c r="J221" s="187">
        <f>BK221</f>
        <v>0</v>
      </c>
      <c r="K221" s="172"/>
      <c r="L221" s="177"/>
      <c r="M221" s="178"/>
      <c r="N221" s="179"/>
      <c r="O221" s="179"/>
      <c r="P221" s="180">
        <f>SUM(P222:P281)</f>
        <v>0</v>
      </c>
      <c r="Q221" s="179"/>
      <c r="R221" s="180">
        <f>SUM(R222:R281)</f>
        <v>27.572520520000001</v>
      </c>
      <c r="S221" s="179"/>
      <c r="T221" s="181">
        <f>SUM(T222:T281)</f>
        <v>0</v>
      </c>
      <c r="AR221" s="182" t="s">
        <v>1895</v>
      </c>
      <c r="AT221" s="183" t="s">
        <v>1945</v>
      </c>
      <c r="AU221" s="183" t="s">
        <v>1895</v>
      </c>
      <c r="AY221" s="182" t="s">
        <v>2080</v>
      </c>
      <c r="BK221" s="184">
        <f>SUM(BK222:BK281)</f>
        <v>0</v>
      </c>
    </row>
    <row r="222" spans="2:65" s="1" customFormat="1" ht="22.5" customHeight="1">
      <c r="B222" s="35"/>
      <c r="C222" s="188" t="s">
        <v>2324</v>
      </c>
      <c r="D222" s="188" t="s">
        <v>2082</v>
      </c>
      <c r="E222" s="189" t="s">
        <v>1084</v>
      </c>
      <c r="F222" s="190" t="s">
        <v>1085</v>
      </c>
      <c r="G222" s="191" t="s">
        <v>2122</v>
      </c>
      <c r="H222" s="192">
        <v>2.64</v>
      </c>
      <c r="I222" s="193"/>
      <c r="J222" s="194">
        <f>ROUND(I222*H222,2)</f>
        <v>0</v>
      </c>
      <c r="K222" s="190" t="s">
        <v>2086</v>
      </c>
      <c r="L222" s="55"/>
      <c r="M222" s="195" t="s">
        <v>1893</v>
      </c>
      <c r="N222" s="196" t="s">
        <v>1917</v>
      </c>
      <c r="O222" s="36"/>
      <c r="P222" s="197">
        <f>O222*H222</f>
        <v>0</v>
      </c>
      <c r="Q222" s="197">
        <v>0.21171999999999999</v>
      </c>
      <c r="R222" s="197">
        <f>Q222*H222</f>
        <v>0.55894080000000002</v>
      </c>
      <c r="S222" s="197">
        <v>0</v>
      </c>
      <c r="T222" s="198">
        <f>S222*H222</f>
        <v>0</v>
      </c>
      <c r="AR222" s="18" t="s">
        <v>2036</v>
      </c>
      <c r="AT222" s="18" t="s">
        <v>2082</v>
      </c>
      <c r="AU222" s="18" t="s">
        <v>1955</v>
      </c>
      <c r="AY222" s="18" t="s">
        <v>2080</v>
      </c>
      <c r="BE222" s="199">
        <f>IF(N222="základní",J222,0)</f>
        <v>0</v>
      </c>
      <c r="BF222" s="199">
        <f>IF(N222="snížená",J222,0)</f>
        <v>0</v>
      </c>
      <c r="BG222" s="199">
        <f>IF(N222="zákl. přenesená",J222,0)</f>
        <v>0</v>
      </c>
      <c r="BH222" s="199">
        <f>IF(N222="sníž. přenesená",J222,0)</f>
        <v>0</v>
      </c>
      <c r="BI222" s="199">
        <f>IF(N222="nulová",J222,0)</f>
        <v>0</v>
      </c>
      <c r="BJ222" s="18" t="s">
        <v>1895</v>
      </c>
      <c r="BK222" s="199">
        <f>ROUND(I222*H222,2)</f>
        <v>0</v>
      </c>
      <c r="BL222" s="18" t="s">
        <v>2036</v>
      </c>
      <c r="BM222" s="18" t="s">
        <v>27</v>
      </c>
    </row>
    <row r="223" spans="2:65" s="12" customFormat="1">
      <c r="B223" s="200"/>
      <c r="C223" s="201"/>
      <c r="D223" s="202" t="s">
        <v>2088</v>
      </c>
      <c r="E223" s="203" t="s">
        <v>1893</v>
      </c>
      <c r="F223" s="204" t="s">
        <v>1087</v>
      </c>
      <c r="G223" s="201"/>
      <c r="H223" s="205">
        <v>2.64</v>
      </c>
      <c r="I223" s="206"/>
      <c r="J223" s="201"/>
      <c r="K223" s="201"/>
      <c r="L223" s="207"/>
      <c r="M223" s="208"/>
      <c r="N223" s="209"/>
      <c r="O223" s="209"/>
      <c r="P223" s="209"/>
      <c r="Q223" s="209"/>
      <c r="R223" s="209"/>
      <c r="S223" s="209"/>
      <c r="T223" s="210"/>
      <c r="AT223" s="211" t="s">
        <v>2088</v>
      </c>
      <c r="AU223" s="211" t="s">
        <v>1955</v>
      </c>
      <c r="AV223" s="12" t="s">
        <v>1955</v>
      </c>
      <c r="AW223" s="12" t="s">
        <v>1911</v>
      </c>
      <c r="AX223" s="12" t="s">
        <v>1946</v>
      </c>
      <c r="AY223" s="211" t="s">
        <v>2080</v>
      </c>
    </row>
    <row r="224" spans="2:65" s="1" customFormat="1" ht="22.5" customHeight="1">
      <c r="B224" s="35"/>
      <c r="C224" s="188" t="s">
        <v>2331</v>
      </c>
      <c r="D224" s="188" t="s">
        <v>2082</v>
      </c>
      <c r="E224" s="189" t="s">
        <v>1089</v>
      </c>
      <c r="F224" s="190" t="s">
        <v>1090</v>
      </c>
      <c r="G224" s="191" t="s">
        <v>2085</v>
      </c>
      <c r="H224" s="192">
        <v>3.319</v>
      </c>
      <c r="I224" s="193"/>
      <c r="J224" s="194">
        <f>ROUND(I224*H224,2)</f>
        <v>0</v>
      </c>
      <c r="K224" s="190" t="s">
        <v>2086</v>
      </c>
      <c r="L224" s="55"/>
      <c r="M224" s="195" t="s">
        <v>1893</v>
      </c>
      <c r="N224" s="196" t="s">
        <v>1917</v>
      </c>
      <c r="O224" s="36"/>
      <c r="P224" s="197">
        <f>O224*H224</f>
        <v>0</v>
      </c>
      <c r="Q224" s="197">
        <v>1.7688200000000001</v>
      </c>
      <c r="R224" s="197">
        <f>Q224*H224</f>
        <v>5.8707135800000003</v>
      </c>
      <c r="S224" s="197">
        <v>0</v>
      </c>
      <c r="T224" s="198">
        <f>S224*H224</f>
        <v>0</v>
      </c>
      <c r="AR224" s="18" t="s">
        <v>2036</v>
      </c>
      <c r="AT224" s="18" t="s">
        <v>2082</v>
      </c>
      <c r="AU224" s="18" t="s">
        <v>1955</v>
      </c>
      <c r="AY224" s="18" t="s">
        <v>2080</v>
      </c>
      <c r="BE224" s="199">
        <f>IF(N224="základní",J224,0)</f>
        <v>0</v>
      </c>
      <c r="BF224" s="199">
        <f>IF(N224="snížená",J224,0)</f>
        <v>0</v>
      </c>
      <c r="BG224" s="199">
        <f>IF(N224="zákl. přenesená",J224,0)</f>
        <v>0</v>
      </c>
      <c r="BH224" s="199">
        <f>IF(N224="sníž. přenesená",J224,0)</f>
        <v>0</v>
      </c>
      <c r="BI224" s="199">
        <f>IF(N224="nulová",J224,0)</f>
        <v>0</v>
      </c>
      <c r="BJ224" s="18" t="s">
        <v>1895</v>
      </c>
      <c r="BK224" s="199">
        <f>ROUND(I224*H224,2)</f>
        <v>0</v>
      </c>
      <c r="BL224" s="18" t="s">
        <v>2036</v>
      </c>
      <c r="BM224" s="18" t="s">
        <v>28</v>
      </c>
    </row>
    <row r="225" spans="2:65" s="12" customFormat="1">
      <c r="B225" s="200"/>
      <c r="C225" s="201"/>
      <c r="D225" s="212" t="s">
        <v>2088</v>
      </c>
      <c r="E225" s="213" t="s">
        <v>1893</v>
      </c>
      <c r="F225" s="214" t="s">
        <v>1092</v>
      </c>
      <c r="G225" s="201"/>
      <c r="H225" s="215">
        <v>4.3550000000000004</v>
      </c>
      <c r="I225" s="206"/>
      <c r="J225" s="201"/>
      <c r="K225" s="201"/>
      <c r="L225" s="207"/>
      <c r="M225" s="208"/>
      <c r="N225" s="209"/>
      <c r="O225" s="209"/>
      <c r="P225" s="209"/>
      <c r="Q225" s="209"/>
      <c r="R225" s="209"/>
      <c r="S225" s="209"/>
      <c r="T225" s="210"/>
      <c r="AT225" s="211" t="s">
        <v>2088</v>
      </c>
      <c r="AU225" s="211" t="s">
        <v>1955</v>
      </c>
      <c r="AV225" s="12" t="s">
        <v>1955</v>
      </c>
      <c r="AW225" s="12" t="s">
        <v>1911</v>
      </c>
      <c r="AX225" s="12" t="s">
        <v>1946</v>
      </c>
      <c r="AY225" s="211" t="s">
        <v>2080</v>
      </c>
    </row>
    <row r="226" spans="2:65" s="12" customFormat="1">
      <c r="B226" s="200"/>
      <c r="C226" s="201"/>
      <c r="D226" s="202" t="s">
        <v>2088</v>
      </c>
      <c r="E226" s="203" t="s">
        <v>1893</v>
      </c>
      <c r="F226" s="204" t="s">
        <v>1093</v>
      </c>
      <c r="G226" s="201"/>
      <c r="H226" s="205">
        <v>-1.036</v>
      </c>
      <c r="I226" s="206"/>
      <c r="J226" s="201"/>
      <c r="K226" s="201"/>
      <c r="L226" s="207"/>
      <c r="M226" s="208"/>
      <c r="N226" s="209"/>
      <c r="O226" s="209"/>
      <c r="P226" s="209"/>
      <c r="Q226" s="209"/>
      <c r="R226" s="209"/>
      <c r="S226" s="209"/>
      <c r="T226" s="210"/>
      <c r="AT226" s="211" t="s">
        <v>2088</v>
      </c>
      <c r="AU226" s="211" t="s">
        <v>1955</v>
      </c>
      <c r="AV226" s="12" t="s">
        <v>1955</v>
      </c>
      <c r="AW226" s="12" t="s">
        <v>1911</v>
      </c>
      <c r="AX226" s="12" t="s">
        <v>1946</v>
      </c>
      <c r="AY226" s="211" t="s">
        <v>2080</v>
      </c>
    </row>
    <row r="227" spans="2:65" s="1" customFormat="1" ht="22.5" customHeight="1">
      <c r="B227" s="35"/>
      <c r="C227" s="188" t="s">
        <v>2592</v>
      </c>
      <c r="D227" s="188" t="s">
        <v>2082</v>
      </c>
      <c r="E227" s="189" t="s">
        <v>1095</v>
      </c>
      <c r="F227" s="190" t="s">
        <v>1096</v>
      </c>
      <c r="G227" s="191" t="s">
        <v>2122</v>
      </c>
      <c r="H227" s="192">
        <v>12.974</v>
      </c>
      <c r="I227" s="193"/>
      <c r="J227" s="194">
        <f>ROUND(I227*H227,2)</f>
        <v>0</v>
      </c>
      <c r="K227" s="190" t="s">
        <v>2086</v>
      </c>
      <c r="L227" s="55"/>
      <c r="M227" s="195" t="s">
        <v>1893</v>
      </c>
      <c r="N227" s="196" t="s">
        <v>1917</v>
      </c>
      <c r="O227" s="36"/>
      <c r="P227" s="197">
        <f>O227*H227</f>
        <v>0</v>
      </c>
      <c r="Q227" s="197">
        <v>2.7000000000000001E-3</v>
      </c>
      <c r="R227" s="197">
        <f>Q227*H227</f>
        <v>3.50298E-2</v>
      </c>
      <c r="S227" s="197">
        <v>0</v>
      </c>
      <c r="T227" s="198">
        <f>S227*H227</f>
        <v>0</v>
      </c>
      <c r="AR227" s="18" t="s">
        <v>2036</v>
      </c>
      <c r="AT227" s="18" t="s">
        <v>2082</v>
      </c>
      <c r="AU227" s="18" t="s">
        <v>1955</v>
      </c>
      <c r="AY227" s="18" t="s">
        <v>2080</v>
      </c>
      <c r="BE227" s="199">
        <f>IF(N227="základní",J227,0)</f>
        <v>0</v>
      </c>
      <c r="BF227" s="199">
        <f>IF(N227="snížená",J227,0)</f>
        <v>0</v>
      </c>
      <c r="BG227" s="199">
        <f>IF(N227="zákl. přenesená",J227,0)</f>
        <v>0</v>
      </c>
      <c r="BH227" s="199">
        <f>IF(N227="sníž. přenesená",J227,0)</f>
        <v>0</v>
      </c>
      <c r="BI227" s="199">
        <f>IF(N227="nulová",J227,0)</f>
        <v>0</v>
      </c>
      <c r="BJ227" s="18" t="s">
        <v>1895</v>
      </c>
      <c r="BK227" s="199">
        <f>ROUND(I227*H227,2)</f>
        <v>0</v>
      </c>
      <c r="BL227" s="18" t="s">
        <v>2036</v>
      </c>
      <c r="BM227" s="18" t="s">
        <v>29</v>
      </c>
    </row>
    <row r="228" spans="2:65" s="12" customFormat="1">
      <c r="B228" s="200"/>
      <c r="C228" s="201"/>
      <c r="D228" s="212" t="s">
        <v>2088</v>
      </c>
      <c r="E228" s="213" t="s">
        <v>1893</v>
      </c>
      <c r="F228" s="214" t="s">
        <v>1098</v>
      </c>
      <c r="G228" s="201"/>
      <c r="H228" s="215">
        <v>15.465999999999999</v>
      </c>
      <c r="I228" s="206"/>
      <c r="J228" s="201"/>
      <c r="K228" s="201"/>
      <c r="L228" s="207"/>
      <c r="M228" s="208"/>
      <c r="N228" s="209"/>
      <c r="O228" s="209"/>
      <c r="P228" s="209"/>
      <c r="Q228" s="209"/>
      <c r="R228" s="209"/>
      <c r="S228" s="209"/>
      <c r="T228" s="210"/>
      <c r="AT228" s="211" t="s">
        <v>2088</v>
      </c>
      <c r="AU228" s="211" t="s">
        <v>1955</v>
      </c>
      <c r="AV228" s="12" t="s">
        <v>1955</v>
      </c>
      <c r="AW228" s="12" t="s">
        <v>1911</v>
      </c>
      <c r="AX228" s="12" t="s">
        <v>1946</v>
      </c>
      <c r="AY228" s="211" t="s">
        <v>2080</v>
      </c>
    </row>
    <row r="229" spans="2:65" s="12" customFormat="1">
      <c r="B229" s="200"/>
      <c r="C229" s="201"/>
      <c r="D229" s="202" t="s">
        <v>2088</v>
      </c>
      <c r="E229" s="203" t="s">
        <v>1893</v>
      </c>
      <c r="F229" s="204" t="s">
        <v>1099</v>
      </c>
      <c r="G229" s="201"/>
      <c r="H229" s="205">
        <v>-2.492</v>
      </c>
      <c r="I229" s="206"/>
      <c r="J229" s="201"/>
      <c r="K229" s="201"/>
      <c r="L229" s="207"/>
      <c r="M229" s="208"/>
      <c r="N229" s="209"/>
      <c r="O229" s="209"/>
      <c r="P229" s="209"/>
      <c r="Q229" s="209"/>
      <c r="R229" s="209"/>
      <c r="S229" s="209"/>
      <c r="T229" s="210"/>
      <c r="AT229" s="211" t="s">
        <v>2088</v>
      </c>
      <c r="AU229" s="211" t="s">
        <v>1955</v>
      </c>
      <c r="AV229" s="12" t="s">
        <v>1955</v>
      </c>
      <c r="AW229" s="12" t="s">
        <v>1911</v>
      </c>
      <c r="AX229" s="12" t="s">
        <v>1946</v>
      </c>
      <c r="AY229" s="211" t="s">
        <v>2080</v>
      </c>
    </row>
    <row r="230" spans="2:65" s="1" customFormat="1" ht="22.5" customHeight="1">
      <c r="B230" s="35"/>
      <c r="C230" s="188" t="s">
        <v>2596</v>
      </c>
      <c r="D230" s="188" t="s">
        <v>2082</v>
      </c>
      <c r="E230" s="189" t="s">
        <v>1101</v>
      </c>
      <c r="F230" s="190" t="s">
        <v>1102</v>
      </c>
      <c r="G230" s="191" t="s">
        <v>2115</v>
      </c>
      <c r="H230" s="192">
        <v>6.4649999999999999</v>
      </c>
      <c r="I230" s="193"/>
      <c r="J230" s="194">
        <f>ROUND(I230*H230,2)</f>
        <v>0</v>
      </c>
      <c r="K230" s="190" t="s">
        <v>2086</v>
      </c>
      <c r="L230" s="55"/>
      <c r="M230" s="195" t="s">
        <v>1893</v>
      </c>
      <c r="N230" s="196" t="s">
        <v>1917</v>
      </c>
      <c r="O230" s="36"/>
      <c r="P230" s="197">
        <f>O230*H230</f>
        <v>0</v>
      </c>
      <c r="Q230" s="197">
        <v>0</v>
      </c>
      <c r="R230" s="197">
        <f>Q230*H230</f>
        <v>0</v>
      </c>
      <c r="S230" s="197">
        <v>0</v>
      </c>
      <c r="T230" s="198">
        <f>S230*H230</f>
        <v>0</v>
      </c>
      <c r="AR230" s="18" t="s">
        <v>2036</v>
      </c>
      <c r="AT230" s="18" t="s">
        <v>2082</v>
      </c>
      <c r="AU230" s="18" t="s">
        <v>1955</v>
      </c>
      <c r="AY230" s="18" t="s">
        <v>2080</v>
      </c>
      <c r="BE230" s="199">
        <f>IF(N230="základní",J230,0)</f>
        <v>0</v>
      </c>
      <c r="BF230" s="199">
        <f>IF(N230="snížená",J230,0)</f>
        <v>0</v>
      </c>
      <c r="BG230" s="199">
        <f>IF(N230="zákl. přenesená",J230,0)</f>
        <v>0</v>
      </c>
      <c r="BH230" s="199">
        <f>IF(N230="sníž. přenesená",J230,0)</f>
        <v>0</v>
      </c>
      <c r="BI230" s="199">
        <f>IF(N230="nulová",J230,0)</f>
        <v>0</v>
      </c>
      <c r="BJ230" s="18" t="s">
        <v>1895</v>
      </c>
      <c r="BK230" s="199">
        <f>ROUND(I230*H230,2)</f>
        <v>0</v>
      </c>
      <c r="BL230" s="18" t="s">
        <v>2036</v>
      </c>
      <c r="BM230" s="18" t="s">
        <v>30</v>
      </c>
    </row>
    <row r="231" spans="2:65" s="1" customFormat="1" ht="22.5" customHeight="1">
      <c r="B231" s="35"/>
      <c r="C231" s="188" t="s">
        <v>2601</v>
      </c>
      <c r="D231" s="188" t="s">
        <v>2082</v>
      </c>
      <c r="E231" s="189" t="s">
        <v>1104</v>
      </c>
      <c r="F231" s="190" t="s">
        <v>1105</v>
      </c>
      <c r="G231" s="191" t="s">
        <v>2253</v>
      </c>
      <c r="H231" s="192">
        <v>1</v>
      </c>
      <c r="I231" s="193"/>
      <c r="J231" s="194">
        <f>ROUND(I231*H231,2)</f>
        <v>0</v>
      </c>
      <c r="K231" s="190" t="s">
        <v>2086</v>
      </c>
      <c r="L231" s="55"/>
      <c r="M231" s="195" t="s">
        <v>1893</v>
      </c>
      <c r="N231" s="196" t="s">
        <v>1917</v>
      </c>
      <c r="O231" s="36"/>
      <c r="P231" s="197">
        <f>O231*H231</f>
        <v>0</v>
      </c>
      <c r="Q231" s="197">
        <v>0</v>
      </c>
      <c r="R231" s="197">
        <f>Q231*H231</f>
        <v>0</v>
      </c>
      <c r="S231" s="197">
        <v>0</v>
      </c>
      <c r="T231" s="198">
        <f>S231*H231</f>
        <v>0</v>
      </c>
      <c r="AR231" s="18" t="s">
        <v>2161</v>
      </c>
      <c r="AT231" s="18" t="s">
        <v>2082</v>
      </c>
      <c r="AU231" s="18" t="s">
        <v>1955</v>
      </c>
      <c r="AY231" s="18" t="s">
        <v>2080</v>
      </c>
      <c r="BE231" s="199">
        <f>IF(N231="základní",J231,0)</f>
        <v>0</v>
      </c>
      <c r="BF231" s="199">
        <f>IF(N231="snížená",J231,0)</f>
        <v>0</v>
      </c>
      <c r="BG231" s="199">
        <f>IF(N231="zákl. přenesená",J231,0)</f>
        <v>0</v>
      </c>
      <c r="BH231" s="199">
        <f>IF(N231="sníž. přenesená",J231,0)</f>
        <v>0</v>
      </c>
      <c r="BI231" s="199">
        <f>IF(N231="nulová",J231,0)</f>
        <v>0</v>
      </c>
      <c r="BJ231" s="18" t="s">
        <v>1895</v>
      </c>
      <c r="BK231" s="199">
        <f>ROUND(I231*H231,2)</f>
        <v>0</v>
      </c>
      <c r="BL231" s="18" t="s">
        <v>2161</v>
      </c>
      <c r="BM231" s="18" t="s">
        <v>31</v>
      </c>
    </row>
    <row r="232" spans="2:65" s="1" customFormat="1" ht="22.5" customHeight="1">
      <c r="B232" s="35"/>
      <c r="C232" s="188" t="s">
        <v>2605</v>
      </c>
      <c r="D232" s="188" t="s">
        <v>2082</v>
      </c>
      <c r="E232" s="189" t="s">
        <v>1108</v>
      </c>
      <c r="F232" s="190" t="s">
        <v>1109</v>
      </c>
      <c r="G232" s="191" t="s">
        <v>2253</v>
      </c>
      <c r="H232" s="192">
        <v>1</v>
      </c>
      <c r="I232" s="193"/>
      <c r="J232" s="194">
        <f>ROUND(I232*H232,2)</f>
        <v>0</v>
      </c>
      <c r="K232" s="190" t="s">
        <v>2086</v>
      </c>
      <c r="L232" s="55"/>
      <c r="M232" s="195" t="s">
        <v>1893</v>
      </c>
      <c r="N232" s="196" t="s">
        <v>1917</v>
      </c>
      <c r="O232" s="36"/>
      <c r="P232" s="197">
        <f>O232*H232</f>
        <v>0</v>
      </c>
      <c r="Q232" s="197">
        <v>0</v>
      </c>
      <c r="R232" s="197">
        <f>Q232*H232</f>
        <v>0</v>
      </c>
      <c r="S232" s="197">
        <v>0</v>
      </c>
      <c r="T232" s="198">
        <f>S232*H232</f>
        <v>0</v>
      </c>
      <c r="AR232" s="18" t="s">
        <v>2161</v>
      </c>
      <c r="AT232" s="18" t="s">
        <v>2082</v>
      </c>
      <c r="AU232" s="18" t="s">
        <v>1955</v>
      </c>
      <c r="AY232" s="18" t="s">
        <v>2080</v>
      </c>
      <c r="BE232" s="199">
        <f>IF(N232="základní",J232,0)</f>
        <v>0</v>
      </c>
      <c r="BF232" s="199">
        <f>IF(N232="snížená",J232,0)</f>
        <v>0</v>
      </c>
      <c r="BG232" s="199">
        <f>IF(N232="zákl. přenesená",J232,0)</f>
        <v>0</v>
      </c>
      <c r="BH232" s="199">
        <f>IF(N232="sníž. přenesená",J232,0)</f>
        <v>0</v>
      </c>
      <c r="BI232" s="199">
        <f>IF(N232="nulová",J232,0)</f>
        <v>0</v>
      </c>
      <c r="BJ232" s="18" t="s">
        <v>1895</v>
      </c>
      <c r="BK232" s="199">
        <f>ROUND(I232*H232,2)</f>
        <v>0</v>
      </c>
      <c r="BL232" s="18" t="s">
        <v>2161</v>
      </c>
      <c r="BM232" s="18" t="s">
        <v>32</v>
      </c>
    </row>
    <row r="233" spans="2:65" s="1" customFormat="1" ht="31.5" customHeight="1">
      <c r="B233" s="35"/>
      <c r="C233" s="216" t="s">
        <v>2609</v>
      </c>
      <c r="D233" s="216" t="s">
        <v>2126</v>
      </c>
      <c r="E233" s="217" t="s">
        <v>1112</v>
      </c>
      <c r="F233" s="218" t="s">
        <v>1113</v>
      </c>
      <c r="G233" s="219" t="s">
        <v>2253</v>
      </c>
      <c r="H233" s="220">
        <v>1</v>
      </c>
      <c r="I233" s="221"/>
      <c r="J233" s="222">
        <f>ROUND(I233*H233,2)</f>
        <v>0</v>
      </c>
      <c r="K233" s="218" t="s">
        <v>1893</v>
      </c>
      <c r="L233" s="223"/>
      <c r="M233" s="224" t="s">
        <v>1893</v>
      </c>
      <c r="N233" s="225" t="s">
        <v>1917</v>
      </c>
      <c r="O233" s="36"/>
      <c r="P233" s="197">
        <f>O233*H233</f>
        <v>0</v>
      </c>
      <c r="Q233" s="197">
        <v>0</v>
      </c>
      <c r="R233" s="197">
        <f>Q233*H233</f>
        <v>0</v>
      </c>
      <c r="S233" s="197">
        <v>0</v>
      </c>
      <c r="T233" s="198">
        <f>S233*H233</f>
        <v>0</v>
      </c>
      <c r="AR233" s="18" t="s">
        <v>2234</v>
      </c>
      <c r="AT233" s="18" t="s">
        <v>2126</v>
      </c>
      <c r="AU233" s="18" t="s">
        <v>1955</v>
      </c>
      <c r="AY233" s="18" t="s">
        <v>2080</v>
      </c>
      <c r="BE233" s="199">
        <f>IF(N233="základní",J233,0)</f>
        <v>0</v>
      </c>
      <c r="BF233" s="199">
        <f>IF(N233="snížená",J233,0)</f>
        <v>0</v>
      </c>
      <c r="BG233" s="199">
        <f>IF(N233="zákl. přenesená",J233,0)</f>
        <v>0</v>
      </c>
      <c r="BH233" s="199">
        <f>IF(N233="sníž. přenesená",J233,0)</f>
        <v>0</v>
      </c>
      <c r="BI233" s="199">
        <f>IF(N233="nulová",J233,0)</f>
        <v>0</v>
      </c>
      <c r="BJ233" s="18" t="s">
        <v>1895</v>
      </c>
      <c r="BK233" s="199">
        <f>ROUND(I233*H233,2)</f>
        <v>0</v>
      </c>
      <c r="BL233" s="18" t="s">
        <v>2161</v>
      </c>
      <c r="BM233" s="18" t="s">
        <v>33</v>
      </c>
    </row>
    <row r="234" spans="2:65" s="12" customFormat="1">
      <c r="B234" s="200"/>
      <c r="C234" s="201"/>
      <c r="D234" s="202" t="s">
        <v>2088</v>
      </c>
      <c r="E234" s="203" t="s">
        <v>1893</v>
      </c>
      <c r="F234" s="204" t="s">
        <v>2978</v>
      </c>
      <c r="G234" s="201"/>
      <c r="H234" s="205">
        <v>1</v>
      </c>
      <c r="I234" s="206"/>
      <c r="J234" s="201"/>
      <c r="K234" s="201"/>
      <c r="L234" s="207"/>
      <c r="M234" s="208"/>
      <c r="N234" s="209"/>
      <c r="O234" s="209"/>
      <c r="P234" s="209"/>
      <c r="Q234" s="209"/>
      <c r="R234" s="209"/>
      <c r="S234" s="209"/>
      <c r="T234" s="210"/>
      <c r="AT234" s="211" t="s">
        <v>2088</v>
      </c>
      <c r="AU234" s="211" t="s">
        <v>1955</v>
      </c>
      <c r="AV234" s="12" t="s">
        <v>1955</v>
      </c>
      <c r="AW234" s="12" t="s">
        <v>1911</v>
      </c>
      <c r="AX234" s="12" t="s">
        <v>1946</v>
      </c>
      <c r="AY234" s="211" t="s">
        <v>2080</v>
      </c>
    </row>
    <row r="235" spans="2:65" s="1" customFormat="1" ht="22.5" customHeight="1">
      <c r="B235" s="35"/>
      <c r="C235" s="188" t="s">
        <v>2613</v>
      </c>
      <c r="D235" s="188" t="s">
        <v>2082</v>
      </c>
      <c r="E235" s="189" t="s">
        <v>1120</v>
      </c>
      <c r="F235" s="190" t="s">
        <v>1121</v>
      </c>
      <c r="G235" s="191" t="s">
        <v>2253</v>
      </c>
      <c r="H235" s="192">
        <v>1</v>
      </c>
      <c r="I235" s="193"/>
      <c r="J235" s="194">
        <f>ROUND(I235*H235,2)</f>
        <v>0</v>
      </c>
      <c r="K235" s="190" t="s">
        <v>2086</v>
      </c>
      <c r="L235" s="55"/>
      <c r="M235" s="195" t="s">
        <v>1893</v>
      </c>
      <c r="N235" s="196" t="s">
        <v>1917</v>
      </c>
      <c r="O235" s="36"/>
      <c r="P235" s="197">
        <f>O235*H235</f>
        <v>0</v>
      </c>
      <c r="Q235" s="197">
        <v>0</v>
      </c>
      <c r="R235" s="197">
        <f>Q235*H235</f>
        <v>0</v>
      </c>
      <c r="S235" s="197">
        <v>0</v>
      </c>
      <c r="T235" s="198">
        <f>S235*H235</f>
        <v>0</v>
      </c>
      <c r="AR235" s="18" t="s">
        <v>2161</v>
      </c>
      <c r="AT235" s="18" t="s">
        <v>2082</v>
      </c>
      <c r="AU235" s="18" t="s">
        <v>1955</v>
      </c>
      <c r="AY235" s="18" t="s">
        <v>2080</v>
      </c>
      <c r="BE235" s="199">
        <f>IF(N235="základní",J235,0)</f>
        <v>0</v>
      </c>
      <c r="BF235" s="199">
        <f>IF(N235="snížená",J235,0)</f>
        <v>0</v>
      </c>
      <c r="BG235" s="199">
        <f>IF(N235="zákl. přenesená",J235,0)</f>
        <v>0</v>
      </c>
      <c r="BH235" s="199">
        <f>IF(N235="sníž. přenesená",J235,0)</f>
        <v>0</v>
      </c>
      <c r="BI235" s="199">
        <f>IF(N235="nulová",J235,0)</f>
        <v>0</v>
      </c>
      <c r="BJ235" s="18" t="s">
        <v>1895</v>
      </c>
      <c r="BK235" s="199">
        <f>ROUND(I235*H235,2)</f>
        <v>0</v>
      </c>
      <c r="BL235" s="18" t="s">
        <v>2161</v>
      </c>
      <c r="BM235" s="18" t="s">
        <v>34</v>
      </c>
    </row>
    <row r="236" spans="2:65" s="1" customFormat="1" ht="22.5" customHeight="1">
      <c r="B236" s="35"/>
      <c r="C236" s="216" t="s">
        <v>2618</v>
      </c>
      <c r="D236" s="216" t="s">
        <v>2126</v>
      </c>
      <c r="E236" s="217" t="s">
        <v>1124</v>
      </c>
      <c r="F236" s="218" t="s">
        <v>1125</v>
      </c>
      <c r="G236" s="219" t="s">
        <v>2253</v>
      </c>
      <c r="H236" s="220">
        <v>1</v>
      </c>
      <c r="I236" s="221"/>
      <c r="J236" s="222">
        <f>ROUND(I236*H236,2)</f>
        <v>0</v>
      </c>
      <c r="K236" s="218" t="s">
        <v>1893</v>
      </c>
      <c r="L236" s="223"/>
      <c r="M236" s="224" t="s">
        <v>1893</v>
      </c>
      <c r="N236" s="225" t="s">
        <v>1917</v>
      </c>
      <c r="O236" s="36"/>
      <c r="P236" s="197">
        <f>O236*H236</f>
        <v>0</v>
      </c>
      <c r="Q236" s="197">
        <v>0</v>
      </c>
      <c r="R236" s="197">
        <f>Q236*H236</f>
        <v>0</v>
      </c>
      <c r="S236" s="197">
        <v>0</v>
      </c>
      <c r="T236" s="198">
        <f>S236*H236</f>
        <v>0</v>
      </c>
      <c r="AR236" s="18" t="s">
        <v>2234</v>
      </c>
      <c r="AT236" s="18" t="s">
        <v>2126</v>
      </c>
      <c r="AU236" s="18" t="s">
        <v>1955</v>
      </c>
      <c r="AY236" s="18" t="s">
        <v>2080</v>
      </c>
      <c r="BE236" s="199">
        <f>IF(N236="základní",J236,0)</f>
        <v>0</v>
      </c>
      <c r="BF236" s="199">
        <f>IF(N236="snížená",J236,0)</f>
        <v>0</v>
      </c>
      <c r="BG236" s="199">
        <f>IF(N236="zákl. přenesená",J236,0)</f>
        <v>0</v>
      </c>
      <c r="BH236" s="199">
        <f>IF(N236="sníž. přenesená",J236,0)</f>
        <v>0</v>
      </c>
      <c r="BI236" s="199">
        <f>IF(N236="nulová",J236,0)</f>
        <v>0</v>
      </c>
      <c r="BJ236" s="18" t="s">
        <v>1895</v>
      </c>
      <c r="BK236" s="199">
        <f>ROUND(I236*H236,2)</f>
        <v>0</v>
      </c>
      <c r="BL236" s="18" t="s">
        <v>2161</v>
      </c>
      <c r="BM236" s="18" t="s">
        <v>35</v>
      </c>
    </row>
    <row r="237" spans="2:65" s="12" customFormat="1">
      <c r="B237" s="200"/>
      <c r="C237" s="201"/>
      <c r="D237" s="202" t="s">
        <v>2088</v>
      </c>
      <c r="E237" s="203" t="s">
        <v>1893</v>
      </c>
      <c r="F237" s="204" t="s">
        <v>2978</v>
      </c>
      <c r="G237" s="201"/>
      <c r="H237" s="205">
        <v>1</v>
      </c>
      <c r="I237" s="206"/>
      <c r="J237" s="201"/>
      <c r="K237" s="201"/>
      <c r="L237" s="207"/>
      <c r="M237" s="208"/>
      <c r="N237" s="209"/>
      <c r="O237" s="209"/>
      <c r="P237" s="209"/>
      <c r="Q237" s="209"/>
      <c r="R237" s="209"/>
      <c r="S237" s="209"/>
      <c r="T237" s="210"/>
      <c r="AT237" s="211" t="s">
        <v>2088</v>
      </c>
      <c r="AU237" s="211" t="s">
        <v>1955</v>
      </c>
      <c r="AV237" s="12" t="s">
        <v>1955</v>
      </c>
      <c r="AW237" s="12" t="s">
        <v>1911</v>
      </c>
      <c r="AX237" s="12" t="s">
        <v>1946</v>
      </c>
      <c r="AY237" s="211" t="s">
        <v>2080</v>
      </c>
    </row>
    <row r="238" spans="2:65" s="1" customFormat="1" ht="22.5" customHeight="1">
      <c r="B238" s="35"/>
      <c r="C238" s="188" t="s">
        <v>2622</v>
      </c>
      <c r="D238" s="188" t="s">
        <v>2082</v>
      </c>
      <c r="E238" s="189" t="s">
        <v>1128</v>
      </c>
      <c r="F238" s="190" t="s">
        <v>1129</v>
      </c>
      <c r="G238" s="191" t="s">
        <v>2253</v>
      </c>
      <c r="H238" s="192">
        <v>1</v>
      </c>
      <c r="I238" s="193"/>
      <c r="J238" s="194">
        <f>ROUND(I238*H238,2)</f>
        <v>0</v>
      </c>
      <c r="K238" s="190" t="s">
        <v>2086</v>
      </c>
      <c r="L238" s="55"/>
      <c r="M238" s="195" t="s">
        <v>1893</v>
      </c>
      <c r="N238" s="196" t="s">
        <v>1917</v>
      </c>
      <c r="O238" s="36"/>
      <c r="P238" s="197">
        <f>O238*H238</f>
        <v>0</v>
      </c>
      <c r="Q238" s="197">
        <v>0</v>
      </c>
      <c r="R238" s="197">
        <f>Q238*H238</f>
        <v>0</v>
      </c>
      <c r="S238" s="197">
        <v>0</v>
      </c>
      <c r="T238" s="198">
        <f>S238*H238</f>
        <v>0</v>
      </c>
      <c r="AR238" s="18" t="s">
        <v>2161</v>
      </c>
      <c r="AT238" s="18" t="s">
        <v>2082</v>
      </c>
      <c r="AU238" s="18" t="s">
        <v>1955</v>
      </c>
      <c r="AY238" s="18" t="s">
        <v>2080</v>
      </c>
      <c r="BE238" s="199">
        <f>IF(N238="základní",J238,0)</f>
        <v>0</v>
      </c>
      <c r="BF238" s="199">
        <f>IF(N238="snížená",J238,0)</f>
        <v>0</v>
      </c>
      <c r="BG238" s="199">
        <f>IF(N238="zákl. přenesená",J238,0)</f>
        <v>0</v>
      </c>
      <c r="BH238" s="199">
        <f>IF(N238="sníž. přenesená",J238,0)</f>
        <v>0</v>
      </c>
      <c r="BI238" s="199">
        <f>IF(N238="nulová",J238,0)</f>
        <v>0</v>
      </c>
      <c r="BJ238" s="18" t="s">
        <v>1895</v>
      </c>
      <c r="BK238" s="199">
        <f>ROUND(I238*H238,2)</f>
        <v>0</v>
      </c>
      <c r="BL238" s="18" t="s">
        <v>2161</v>
      </c>
      <c r="BM238" s="18" t="s">
        <v>36</v>
      </c>
    </row>
    <row r="239" spans="2:65" s="1" customFormat="1" ht="22.5" customHeight="1">
      <c r="B239" s="35"/>
      <c r="C239" s="216" t="s">
        <v>2626</v>
      </c>
      <c r="D239" s="216" t="s">
        <v>2126</v>
      </c>
      <c r="E239" s="217" t="s">
        <v>1132</v>
      </c>
      <c r="F239" s="218" t="s">
        <v>1133</v>
      </c>
      <c r="G239" s="219" t="s">
        <v>2253</v>
      </c>
      <c r="H239" s="220">
        <v>1</v>
      </c>
      <c r="I239" s="221"/>
      <c r="J239" s="222">
        <f>ROUND(I239*H239,2)</f>
        <v>0</v>
      </c>
      <c r="K239" s="218" t="s">
        <v>1893</v>
      </c>
      <c r="L239" s="223"/>
      <c r="M239" s="224" t="s">
        <v>1893</v>
      </c>
      <c r="N239" s="225" t="s">
        <v>1917</v>
      </c>
      <c r="O239" s="36"/>
      <c r="P239" s="197">
        <f>O239*H239</f>
        <v>0</v>
      </c>
      <c r="Q239" s="197">
        <v>0</v>
      </c>
      <c r="R239" s="197">
        <f>Q239*H239</f>
        <v>0</v>
      </c>
      <c r="S239" s="197">
        <v>0</v>
      </c>
      <c r="T239" s="198">
        <f>S239*H239</f>
        <v>0</v>
      </c>
      <c r="AR239" s="18" t="s">
        <v>2234</v>
      </c>
      <c r="AT239" s="18" t="s">
        <v>2126</v>
      </c>
      <c r="AU239" s="18" t="s">
        <v>1955</v>
      </c>
      <c r="AY239" s="18" t="s">
        <v>2080</v>
      </c>
      <c r="BE239" s="199">
        <f>IF(N239="základní",J239,0)</f>
        <v>0</v>
      </c>
      <c r="BF239" s="199">
        <f>IF(N239="snížená",J239,0)</f>
        <v>0</v>
      </c>
      <c r="BG239" s="199">
        <f>IF(N239="zákl. přenesená",J239,0)</f>
        <v>0</v>
      </c>
      <c r="BH239" s="199">
        <f>IF(N239="sníž. přenesená",J239,0)</f>
        <v>0</v>
      </c>
      <c r="BI239" s="199">
        <f>IF(N239="nulová",J239,0)</f>
        <v>0</v>
      </c>
      <c r="BJ239" s="18" t="s">
        <v>1895</v>
      </c>
      <c r="BK239" s="199">
        <f>ROUND(I239*H239,2)</f>
        <v>0</v>
      </c>
      <c r="BL239" s="18" t="s">
        <v>2161</v>
      </c>
      <c r="BM239" s="18" t="s">
        <v>37</v>
      </c>
    </row>
    <row r="240" spans="2:65" s="1" customFormat="1" ht="22.5" customHeight="1">
      <c r="B240" s="35"/>
      <c r="C240" s="188" t="s">
        <v>2630</v>
      </c>
      <c r="D240" s="188" t="s">
        <v>2082</v>
      </c>
      <c r="E240" s="189" t="s">
        <v>1116</v>
      </c>
      <c r="F240" s="190" t="s">
        <v>1117</v>
      </c>
      <c r="G240" s="191" t="s">
        <v>2253</v>
      </c>
      <c r="H240" s="192">
        <v>1</v>
      </c>
      <c r="I240" s="193"/>
      <c r="J240" s="194">
        <f>ROUND(I240*H240,2)</f>
        <v>0</v>
      </c>
      <c r="K240" s="190" t="s">
        <v>1893</v>
      </c>
      <c r="L240" s="55"/>
      <c r="M240" s="195" t="s">
        <v>1893</v>
      </c>
      <c r="N240" s="196" t="s">
        <v>1917</v>
      </c>
      <c r="O240" s="36"/>
      <c r="P240" s="197">
        <f>O240*H240</f>
        <v>0</v>
      </c>
      <c r="Q240" s="197">
        <v>0</v>
      </c>
      <c r="R240" s="197">
        <f>Q240*H240</f>
        <v>0</v>
      </c>
      <c r="S240" s="197">
        <v>0</v>
      </c>
      <c r="T240" s="198">
        <f>S240*H240</f>
        <v>0</v>
      </c>
      <c r="AR240" s="18" t="s">
        <v>2161</v>
      </c>
      <c r="AT240" s="18" t="s">
        <v>2082</v>
      </c>
      <c r="AU240" s="18" t="s">
        <v>1955</v>
      </c>
      <c r="AY240" s="18" t="s">
        <v>2080</v>
      </c>
      <c r="BE240" s="199">
        <f>IF(N240="základní",J240,0)</f>
        <v>0</v>
      </c>
      <c r="BF240" s="199">
        <f>IF(N240="snížená",J240,0)</f>
        <v>0</v>
      </c>
      <c r="BG240" s="199">
        <f>IF(N240="zákl. přenesená",J240,0)</f>
        <v>0</v>
      </c>
      <c r="BH240" s="199">
        <f>IF(N240="sníž. přenesená",J240,0)</f>
        <v>0</v>
      </c>
      <c r="BI240" s="199">
        <f>IF(N240="nulová",J240,0)</f>
        <v>0</v>
      </c>
      <c r="BJ240" s="18" t="s">
        <v>1895</v>
      </c>
      <c r="BK240" s="199">
        <f>ROUND(I240*H240,2)</f>
        <v>0</v>
      </c>
      <c r="BL240" s="18" t="s">
        <v>2161</v>
      </c>
      <c r="BM240" s="18" t="s">
        <v>38</v>
      </c>
    </row>
    <row r="241" spans="2:65" s="1" customFormat="1" ht="22.5" customHeight="1">
      <c r="B241" s="35"/>
      <c r="C241" s="188" t="s">
        <v>2634</v>
      </c>
      <c r="D241" s="188" t="s">
        <v>2082</v>
      </c>
      <c r="E241" s="189" t="s">
        <v>1136</v>
      </c>
      <c r="F241" s="190" t="s">
        <v>1137</v>
      </c>
      <c r="G241" s="191" t="s">
        <v>2253</v>
      </c>
      <c r="H241" s="192">
        <v>1</v>
      </c>
      <c r="I241" s="193"/>
      <c r="J241" s="194">
        <f>ROUND(I241*H241,2)</f>
        <v>0</v>
      </c>
      <c r="K241" s="190" t="s">
        <v>1893</v>
      </c>
      <c r="L241" s="55"/>
      <c r="M241" s="195" t="s">
        <v>1893</v>
      </c>
      <c r="N241" s="196" t="s">
        <v>1917</v>
      </c>
      <c r="O241" s="36"/>
      <c r="P241" s="197">
        <f>O241*H241</f>
        <v>0</v>
      </c>
      <c r="Q241" s="197">
        <v>0</v>
      </c>
      <c r="R241" s="197">
        <f>Q241*H241</f>
        <v>0</v>
      </c>
      <c r="S241" s="197">
        <v>0</v>
      </c>
      <c r="T241" s="198">
        <f>S241*H241</f>
        <v>0</v>
      </c>
      <c r="AR241" s="18" t="s">
        <v>2161</v>
      </c>
      <c r="AT241" s="18" t="s">
        <v>2082</v>
      </c>
      <c r="AU241" s="18" t="s">
        <v>1955</v>
      </c>
      <c r="AY241" s="18" t="s">
        <v>2080</v>
      </c>
      <c r="BE241" s="199">
        <f>IF(N241="základní",J241,0)</f>
        <v>0</v>
      </c>
      <c r="BF241" s="199">
        <f>IF(N241="snížená",J241,0)</f>
        <v>0</v>
      </c>
      <c r="BG241" s="199">
        <f>IF(N241="zákl. přenesená",J241,0)</f>
        <v>0</v>
      </c>
      <c r="BH241" s="199">
        <f>IF(N241="sníž. přenesená",J241,0)</f>
        <v>0</v>
      </c>
      <c r="BI241" s="199">
        <f>IF(N241="nulová",J241,0)</f>
        <v>0</v>
      </c>
      <c r="BJ241" s="18" t="s">
        <v>1895</v>
      </c>
      <c r="BK241" s="199">
        <f>ROUND(I241*H241,2)</f>
        <v>0</v>
      </c>
      <c r="BL241" s="18" t="s">
        <v>2161</v>
      </c>
      <c r="BM241" s="18" t="s">
        <v>39</v>
      </c>
    </row>
    <row r="242" spans="2:65" s="1" customFormat="1" ht="22.5" customHeight="1">
      <c r="B242" s="35"/>
      <c r="C242" s="188" t="s">
        <v>2638</v>
      </c>
      <c r="D242" s="188" t="s">
        <v>2082</v>
      </c>
      <c r="E242" s="189" t="s">
        <v>1140</v>
      </c>
      <c r="F242" s="190" t="s">
        <v>1141</v>
      </c>
      <c r="G242" s="191" t="s">
        <v>2096</v>
      </c>
      <c r="H242" s="192">
        <v>5.4</v>
      </c>
      <c r="I242" s="193"/>
      <c r="J242" s="194">
        <f>ROUND(I242*H242,2)</f>
        <v>0</v>
      </c>
      <c r="K242" s="190" t="s">
        <v>2086</v>
      </c>
      <c r="L242" s="55"/>
      <c r="M242" s="195" t="s">
        <v>1893</v>
      </c>
      <c r="N242" s="196" t="s">
        <v>1917</v>
      </c>
      <c r="O242" s="36"/>
      <c r="P242" s="197">
        <f>O242*H242</f>
        <v>0</v>
      </c>
      <c r="Q242" s="197">
        <v>0</v>
      </c>
      <c r="R242" s="197">
        <f>Q242*H242</f>
        <v>0</v>
      </c>
      <c r="S242" s="197">
        <v>0</v>
      </c>
      <c r="T242" s="198">
        <f>S242*H242</f>
        <v>0</v>
      </c>
      <c r="AR242" s="18" t="s">
        <v>2161</v>
      </c>
      <c r="AT242" s="18" t="s">
        <v>2082</v>
      </c>
      <c r="AU242" s="18" t="s">
        <v>1955</v>
      </c>
      <c r="AY242" s="18" t="s">
        <v>2080</v>
      </c>
      <c r="BE242" s="199">
        <f>IF(N242="základní",J242,0)</f>
        <v>0</v>
      </c>
      <c r="BF242" s="199">
        <f>IF(N242="snížená",J242,0)</f>
        <v>0</v>
      </c>
      <c r="BG242" s="199">
        <f>IF(N242="zákl. přenesená",J242,0)</f>
        <v>0</v>
      </c>
      <c r="BH242" s="199">
        <f>IF(N242="sníž. přenesená",J242,0)</f>
        <v>0</v>
      </c>
      <c r="BI242" s="199">
        <f>IF(N242="nulová",J242,0)</f>
        <v>0</v>
      </c>
      <c r="BJ242" s="18" t="s">
        <v>1895</v>
      </c>
      <c r="BK242" s="199">
        <f>ROUND(I242*H242,2)</f>
        <v>0</v>
      </c>
      <c r="BL242" s="18" t="s">
        <v>2161</v>
      </c>
      <c r="BM242" s="18" t="s">
        <v>40</v>
      </c>
    </row>
    <row r="243" spans="2:65" s="12" customFormat="1">
      <c r="B243" s="200"/>
      <c r="C243" s="201"/>
      <c r="D243" s="202" t="s">
        <v>2088</v>
      </c>
      <c r="E243" s="203" t="s">
        <v>1893</v>
      </c>
      <c r="F243" s="204" t="s">
        <v>1143</v>
      </c>
      <c r="G243" s="201"/>
      <c r="H243" s="205">
        <v>5.4</v>
      </c>
      <c r="I243" s="206"/>
      <c r="J243" s="201"/>
      <c r="K243" s="201"/>
      <c r="L243" s="207"/>
      <c r="M243" s="208"/>
      <c r="N243" s="209"/>
      <c r="O243" s="209"/>
      <c r="P243" s="209"/>
      <c r="Q243" s="209"/>
      <c r="R243" s="209"/>
      <c r="S243" s="209"/>
      <c r="T243" s="210"/>
      <c r="AT243" s="211" t="s">
        <v>2088</v>
      </c>
      <c r="AU243" s="211" t="s">
        <v>1955</v>
      </c>
      <c r="AV243" s="12" t="s">
        <v>1955</v>
      </c>
      <c r="AW243" s="12" t="s">
        <v>1911</v>
      </c>
      <c r="AX243" s="12" t="s">
        <v>1946</v>
      </c>
      <c r="AY243" s="211" t="s">
        <v>2080</v>
      </c>
    </row>
    <row r="244" spans="2:65" s="1" customFormat="1" ht="22.5" customHeight="1">
      <c r="B244" s="35"/>
      <c r="C244" s="216" t="s">
        <v>2642</v>
      </c>
      <c r="D244" s="216" t="s">
        <v>2126</v>
      </c>
      <c r="E244" s="217" t="s">
        <v>1145</v>
      </c>
      <c r="F244" s="218" t="s">
        <v>1146</v>
      </c>
      <c r="G244" s="219" t="s">
        <v>2096</v>
      </c>
      <c r="H244" s="220">
        <v>5.67</v>
      </c>
      <c r="I244" s="221"/>
      <c r="J244" s="222">
        <f>ROUND(I244*H244,2)</f>
        <v>0</v>
      </c>
      <c r="K244" s="218" t="s">
        <v>2086</v>
      </c>
      <c r="L244" s="223"/>
      <c r="M244" s="224" t="s">
        <v>1893</v>
      </c>
      <c r="N244" s="225" t="s">
        <v>1917</v>
      </c>
      <c r="O244" s="36"/>
      <c r="P244" s="197">
        <f>O244*H244</f>
        <v>0</v>
      </c>
      <c r="Q244" s="197">
        <v>6.8999999999999997E-4</v>
      </c>
      <c r="R244" s="197">
        <f>Q244*H244</f>
        <v>3.9122999999999996E-3</v>
      </c>
      <c r="S244" s="197">
        <v>0</v>
      </c>
      <c r="T244" s="198">
        <f>S244*H244</f>
        <v>0</v>
      </c>
      <c r="AR244" s="18" t="s">
        <v>2234</v>
      </c>
      <c r="AT244" s="18" t="s">
        <v>2126</v>
      </c>
      <c r="AU244" s="18" t="s">
        <v>1955</v>
      </c>
      <c r="AY244" s="18" t="s">
        <v>2080</v>
      </c>
      <c r="BE244" s="199">
        <f>IF(N244="základní",J244,0)</f>
        <v>0</v>
      </c>
      <c r="BF244" s="199">
        <f>IF(N244="snížená",J244,0)</f>
        <v>0</v>
      </c>
      <c r="BG244" s="199">
        <f>IF(N244="zákl. přenesená",J244,0)</f>
        <v>0</v>
      </c>
      <c r="BH244" s="199">
        <f>IF(N244="sníž. přenesená",J244,0)</f>
        <v>0</v>
      </c>
      <c r="BI244" s="199">
        <f>IF(N244="nulová",J244,0)</f>
        <v>0</v>
      </c>
      <c r="BJ244" s="18" t="s">
        <v>1895</v>
      </c>
      <c r="BK244" s="199">
        <f>ROUND(I244*H244,2)</f>
        <v>0</v>
      </c>
      <c r="BL244" s="18" t="s">
        <v>2161</v>
      </c>
      <c r="BM244" s="18" t="s">
        <v>41</v>
      </c>
    </row>
    <row r="245" spans="2:65" s="1" customFormat="1" ht="27">
      <c r="B245" s="35"/>
      <c r="C245" s="57"/>
      <c r="D245" s="212" t="s">
        <v>2415</v>
      </c>
      <c r="E245" s="57"/>
      <c r="F245" s="244" t="s">
        <v>1148</v>
      </c>
      <c r="G245" s="57"/>
      <c r="H245" s="57"/>
      <c r="I245" s="158"/>
      <c r="J245" s="57"/>
      <c r="K245" s="57"/>
      <c r="L245" s="55"/>
      <c r="M245" s="72"/>
      <c r="N245" s="36"/>
      <c r="O245" s="36"/>
      <c r="P245" s="36"/>
      <c r="Q245" s="36"/>
      <c r="R245" s="36"/>
      <c r="S245" s="36"/>
      <c r="T245" s="73"/>
      <c r="AT245" s="18" t="s">
        <v>2415</v>
      </c>
      <c r="AU245" s="18" t="s">
        <v>1955</v>
      </c>
    </row>
    <row r="246" spans="2:65" s="12" customFormat="1">
      <c r="B246" s="200"/>
      <c r="C246" s="201"/>
      <c r="D246" s="202" t="s">
        <v>2088</v>
      </c>
      <c r="E246" s="201"/>
      <c r="F246" s="204" t="s">
        <v>1149</v>
      </c>
      <c r="G246" s="201"/>
      <c r="H246" s="205">
        <v>5.67</v>
      </c>
      <c r="I246" s="206"/>
      <c r="J246" s="201"/>
      <c r="K246" s="201"/>
      <c r="L246" s="207"/>
      <c r="M246" s="208"/>
      <c r="N246" s="209"/>
      <c r="O246" s="209"/>
      <c r="P246" s="209"/>
      <c r="Q246" s="209"/>
      <c r="R246" s="209"/>
      <c r="S246" s="209"/>
      <c r="T246" s="210"/>
      <c r="AT246" s="211" t="s">
        <v>2088</v>
      </c>
      <c r="AU246" s="211" t="s">
        <v>1955</v>
      </c>
      <c r="AV246" s="12" t="s">
        <v>1955</v>
      </c>
      <c r="AW246" s="12" t="s">
        <v>1877</v>
      </c>
      <c r="AX246" s="12" t="s">
        <v>1895</v>
      </c>
      <c r="AY246" s="211" t="s">
        <v>2080</v>
      </c>
    </row>
    <row r="247" spans="2:65" s="1" customFormat="1" ht="22.5" customHeight="1">
      <c r="B247" s="35"/>
      <c r="C247" s="188" t="s">
        <v>2646</v>
      </c>
      <c r="D247" s="188" t="s">
        <v>2082</v>
      </c>
      <c r="E247" s="189" t="s">
        <v>1151</v>
      </c>
      <c r="F247" s="190" t="s">
        <v>1152</v>
      </c>
      <c r="G247" s="191" t="s">
        <v>2096</v>
      </c>
      <c r="H247" s="192">
        <v>80</v>
      </c>
      <c r="I247" s="193"/>
      <c r="J247" s="194">
        <f>ROUND(I247*H247,2)</f>
        <v>0</v>
      </c>
      <c r="K247" s="190" t="s">
        <v>2086</v>
      </c>
      <c r="L247" s="55"/>
      <c r="M247" s="195" t="s">
        <v>1893</v>
      </c>
      <c r="N247" s="196" t="s">
        <v>1917</v>
      </c>
      <c r="O247" s="36"/>
      <c r="P247" s="197">
        <f>O247*H247</f>
        <v>0</v>
      </c>
      <c r="Q247" s="197">
        <v>0</v>
      </c>
      <c r="R247" s="197">
        <f>Q247*H247</f>
        <v>0</v>
      </c>
      <c r="S247" s="197">
        <v>0</v>
      </c>
      <c r="T247" s="198">
        <f>S247*H247</f>
        <v>0</v>
      </c>
      <c r="AR247" s="18" t="s">
        <v>2161</v>
      </c>
      <c r="AT247" s="18" t="s">
        <v>2082</v>
      </c>
      <c r="AU247" s="18" t="s">
        <v>1955</v>
      </c>
      <c r="AY247" s="18" t="s">
        <v>2080</v>
      </c>
      <c r="BE247" s="199">
        <f>IF(N247="základní",J247,0)</f>
        <v>0</v>
      </c>
      <c r="BF247" s="199">
        <f>IF(N247="snížená",J247,0)</f>
        <v>0</v>
      </c>
      <c r="BG247" s="199">
        <f>IF(N247="zákl. přenesená",J247,0)</f>
        <v>0</v>
      </c>
      <c r="BH247" s="199">
        <f>IF(N247="sníž. přenesená",J247,0)</f>
        <v>0</v>
      </c>
      <c r="BI247" s="199">
        <f>IF(N247="nulová",J247,0)</f>
        <v>0</v>
      </c>
      <c r="BJ247" s="18" t="s">
        <v>1895</v>
      </c>
      <c r="BK247" s="199">
        <f>ROUND(I247*H247,2)</f>
        <v>0</v>
      </c>
      <c r="BL247" s="18" t="s">
        <v>2161</v>
      </c>
      <c r="BM247" s="18" t="s">
        <v>42</v>
      </c>
    </row>
    <row r="248" spans="2:65" s="12" customFormat="1">
      <c r="B248" s="200"/>
      <c r="C248" s="201"/>
      <c r="D248" s="202" t="s">
        <v>2088</v>
      </c>
      <c r="E248" s="203" t="s">
        <v>1893</v>
      </c>
      <c r="F248" s="204" t="s">
        <v>43</v>
      </c>
      <c r="G248" s="201"/>
      <c r="H248" s="205">
        <v>80</v>
      </c>
      <c r="I248" s="206"/>
      <c r="J248" s="201"/>
      <c r="K248" s="201"/>
      <c r="L248" s="207"/>
      <c r="M248" s="208"/>
      <c r="N248" s="209"/>
      <c r="O248" s="209"/>
      <c r="P248" s="209"/>
      <c r="Q248" s="209"/>
      <c r="R248" s="209"/>
      <c r="S248" s="209"/>
      <c r="T248" s="210"/>
      <c r="AT248" s="211" t="s">
        <v>2088</v>
      </c>
      <c r="AU248" s="211" t="s">
        <v>1955</v>
      </c>
      <c r="AV248" s="12" t="s">
        <v>1955</v>
      </c>
      <c r="AW248" s="12" t="s">
        <v>1911</v>
      </c>
      <c r="AX248" s="12" t="s">
        <v>1946</v>
      </c>
      <c r="AY248" s="211" t="s">
        <v>2080</v>
      </c>
    </row>
    <row r="249" spans="2:65" s="1" customFormat="1" ht="22.5" customHeight="1">
      <c r="B249" s="35"/>
      <c r="C249" s="216" t="s">
        <v>2650</v>
      </c>
      <c r="D249" s="216" t="s">
        <v>2126</v>
      </c>
      <c r="E249" s="217" t="s">
        <v>1156</v>
      </c>
      <c r="F249" s="218" t="s">
        <v>1157</v>
      </c>
      <c r="G249" s="219" t="s">
        <v>2129</v>
      </c>
      <c r="H249" s="220">
        <v>82</v>
      </c>
      <c r="I249" s="221"/>
      <c r="J249" s="222">
        <f>ROUND(I249*H249,2)</f>
        <v>0</v>
      </c>
      <c r="K249" s="218" t="s">
        <v>2086</v>
      </c>
      <c r="L249" s="223"/>
      <c r="M249" s="224" t="s">
        <v>1893</v>
      </c>
      <c r="N249" s="225" t="s">
        <v>1917</v>
      </c>
      <c r="O249" s="36"/>
      <c r="P249" s="197">
        <f>O249*H249</f>
        <v>0</v>
      </c>
      <c r="Q249" s="197">
        <v>1E-3</v>
      </c>
      <c r="R249" s="197">
        <f>Q249*H249</f>
        <v>8.2000000000000003E-2</v>
      </c>
      <c r="S249" s="197">
        <v>0</v>
      </c>
      <c r="T249" s="198">
        <f>S249*H249</f>
        <v>0</v>
      </c>
      <c r="AR249" s="18" t="s">
        <v>2234</v>
      </c>
      <c r="AT249" s="18" t="s">
        <v>2126</v>
      </c>
      <c r="AU249" s="18" t="s">
        <v>1955</v>
      </c>
      <c r="AY249" s="18" t="s">
        <v>2080</v>
      </c>
      <c r="BE249" s="199">
        <f>IF(N249="základní",J249,0)</f>
        <v>0</v>
      </c>
      <c r="BF249" s="199">
        <f>IF(N249="snížená",J249,0)</f>
        <v>0</v>
      </c>
      <c r="BG249" s="199">
        <f>IF(N249="zákl. přenesená",J249,0)</f>
        <v>0</v>
      </c>
      <c r="BH249" s="199">
        <f>IF(N249="sníž. přenesená",J249,0)</f>
        <v>0</v>
      </c>
      <c r="BI249" s="199">
        <f>IF(N249="nulová",J249,0)</f>
        <v>0</v>
      </c>
      <c r="BJ249" s="18" t="s">
        <v>1895</v>
      </c>
      <c r="BK249" s="199">
        <f>ROUND(I249*H249,2)</f>
        <v>0</v>
      </c>
      <c r="BL249" s="18" t="s">
        <v>2161</v>
      </c>
      <c r="BM249" s="18" t="s">
        <v>44</v>
      </c>
    </row>
    <row r="250" spans="2:65" s="12" customFormat="1">
      <c r="B250" s="200"/>
      <c r="C250" s="201"/>
      <c r="D250" s="202" t="s">
        <v>2088</v>
      </c>
      <c r="E250" s="201"/>
      <c r="F250" s="204" t="s">
        <v>45</v>
      </c>
      <c r="G250" s="201"/>
      <c r="H250" s="205">
        <v>82</v>
      </c>
      <c r="I250" s="206"/>
      <c r="J250" s="201"/>
      <c r="K250" s="201"/>
      <c r="L250" s="207"/>
      <c r="M250" s="208"/>
      <c r="N250" s="209"/>
      <c r="O250" s="209"/>
      <c r="P250" s="209"/>
      <c r="Q250" s="209"/>
      <c r="R250" s="209"/>
      <c r="S250" s="209"/>
      <c r="T250" s="210"/>
      <c r="AT250" s="211" t="s">
        <v>2088</v>
      </c>
      <c r="AU250" s="211" t="s">
        <v>1955</v>
      </c>
      <c r="AV250" s="12" t="s">
        <v>1955</v>
      </c>
      <c r="AW250" s="12" t="s">
        <v>1877</v>
      </c>
      <c r="AX250" s="12" t="s">
        <v>1895</v>
      </c>
      <c r="AY250" s="211" t="s">
        <v>2080</v>
      </c>
    </row>
    <row r="251" spans="2:65" s="1" customFormat="1" ht="22.5" customHeight="1">
      <c r="B251" s="35"/>
      <c r="C251" s="188" t="s">
        <v>2654</v>
      </c>
      <c r="D251" s="188" t="s">
        <v>2082</v>
      </c>
      <c r="E251" s="189" t="s">
        <v>1161</v>
      </c>
      <c r="F251" s="190" t="s">
        <v>1162</v>
      </c>
      <c r="G251" s="191" t="s">
        <v>2096</v>
      </c>
      <c r="H251" s="192">
        <v>30</v>
      </c>
      <c r="I251" s="193"/>
      <c r="J251" s="194">
        <f>ROUND(I251*H251,2)</f>
        <v>0</v>
      </c>
      <c r="K251" s="190" t="s">
        <v>2086</v>
      </c>
      <c r="L251" s="55"/>
      <c r="M251" s="195" t="s">
        <v>1893</v>
      </c>
      <c r="N251" s="196" t="s">
        <v>1917</v>
      </c>
      <c r="O251" s="36"/>
      <c r="P251" s="197">
        <f>O251*H251</f>
        <v>0</v>
      </c>
      <c r="Q251" s="197">
        <v>0</v>
      </c>
      <c r="R251" s="197">
        <f>Q251*H251</f>
        <v>0</v>
      </c>
      <c r="S251" s="197">
        <v>0</v>
      </c>
      <c r="T251" s="198">
        <f>S251*H251</f>
        <v>0</v>
      </c>
      <c r="AR251" s="18" t="s">
        <v>2161</v>
      </c>
      <c r="AT251" s="18" t="s">
        <v>2082</v>
      </c>
      <c r="AU251" s="18" t="s">
        <v>1955</v>
      </c>
      <c r="AY251" s="18" t="s">
        <v>2080</v>
      </c>
      <c r="BE251" s="199">
        <f>IF(N251="základní",J251,0)</f>
        <v>0</v>
      </c>
      <c r="BF251" s="199">
        <f>IF(N251="snížená",J251,0)</f>
        <v>0</v>
      </c>
      <c r="BG251" s="199">
        <f>IF(N251="zákl. přenesená",J251,0)</f>
        <v>0</v>
      </c>
      <c r="BH251" s="199">
        <f>IF(N251="sníž. přenesená",J251,0)</f>
        <v>0</v>
      </c>
      <c r="BI251" s="199">
        <f>IF(N251="nulová",J251,0)</f>
        <v>0</v>
      </c>
      <c r="BJ251" s="18" t="s">
        <v>1895</v>
      </c>
      <c r="BK251" s="199">
        <f>ROUND(I251*H251,2)</f>
        <v>0</v>
      </c>
      <c r="BL251" s="18" t="s">
        <v>2161</v>
      </c>
      <c r="BM251" s="18" t="s">
        <v>46</v>
      </c>
    </row>
    <row r="252" spans="2:65" s="12" customFormat="1">
      <c r="B252" s="200"/>
      <c r="C252" s="201"/>
      <c r="D252" s="202" t="s">
        <v>2088</v>
      </c>
      <c r="E252" s="203" t="s">
        <v>1893</v>
      </c>
      <c r="F252" s="204" t="s">
        <v>1164</v>
      </c>
      <c r="G252" s="201"/>
      <c r="H252" s="205">
        <v>30</v>
      </c>
      <c r="I252" s="206"/>
      <c r="J252" s="201"/>
      <c r="K252" s="201"/>
      <c r="L252" s="207"/>
      <c r="M252" s="208"/>
      <c r="N252" s="209"/>
      <c r="O252" s="209"/>
      <c r="P252" s="209"/>
      <c r="Q252" s="209"/>
      <c r="R252" s="209"/>
      <c r="S252" s="209"/>
      <c r="T252" s="210"/>
      <c r="AT252" s="211" t="s">
        <v>2088</v>
      </c>
      <c r="AU252" s="211" t="s">
        <v>1955</v>
      </c>
      <c r="AV252" s="12" t="s">
        <v>1955</v>
      </c>
      <c r="AW252" s="12" t="s">
        <v>1911</v>
      </c>
      <c r="AX252" s="12" t="s">
        <v>1946</v>
      </c>
      <c r="AY252" s="211" t="s">
        <v>2080</v>
      </c>
    </row>
    <row r="253" spans="2:65" s="1" customFormat="1" ht="22.5" customHeight="1">
      <c r="B253" s="35"/>
      <c r="C253" s="216" t="s">
        <v>2658</v>
      </c>
      <c r="D253" s="216" t="s">
        <v>2126</v>
      </c>
      <c r="E253" s="217" t="s">
        <v>1166</v>
      </c>
      <c r="F253" s="218" t="s">
        <v>1167</v>
      </c>
      <c r="G253" s="219" t="s">
        <v>2096</v>
      </c>
      <c r="H253" s="220">
        <v>31.5</v>
      </c>
      <c r="I253" s="221"/>
      <c r="J253" s="222">
        <f>ROUND(I253*H253,2)</f>
        <v>0</v>
      </c>
      <c r="K253" s="218" t="s">
        <v>2086</v>
      </c>
      <c r="L253" s="223"/>
      <c r="M253" s="224" t="s">
        <v>1893</v>
      </c>
      <c r="N253" s="225" t="s">
        <v>1917</v>
      </c>
      <c r="O253" s="36"/>
      <c r="P253" s="197">
        <f>O253*H253</f>
        <v>0</v>
      </c>
      <c r="Q253" s="197">
        <v>6.3400000000000001E-4</v>
      </c>
      <c r="R253" s="197">
        <f>Q253*H253</f>
        <v>1.9970999999999999E-2</v>
      </c>
      <c r="S253" s="197">
        <v>0</v>
      </c>
      <c r="T253" s="198">
        <f>S253*H253</f>
        <v>0</v>
      </c>
      <c r="AR253" s="18" t="s">
        <v>2234</v>
      </c>
      <c r="AT253" s="18" t="s">
        <v>2126</v>
      </c>
      <c r="AU253" s="18" t="s">
        <v>1955</v>
      </c>
      <c r="AY253" s="18" t="s">
        <v>2080</v>
      </c>
      <c r="BE253" s="199">
        <f>IF(N253="základní",J253,0)</f>
        <v>0</v>
      </c>
      <c r="BF253" s="199">
        <f>IF(N253="snížená",J253,0)</f>
        <v>0</v>
      </c>
      <c r="BG253" s="199">
        <f>IF(N253="zákl. přenesená",J253,0)</f>
        <v>0</v>
      </c>
      <c r="BH253" s="199">
        <f>IF(N253="sníž. přenesená",J253,0)</f>
        <v>0</v>
      </c>
      <c r="BI253" s="199">
        <f>IF(N253="nulová",J253,0)</f>
        <v>0</v>
      </c>
      <c r="BJ253" s="18" t="s">
        <v>1895</v>
      </c>
      <c r="BK253" s="199">
        <f>ROUND(I253*H253,2)</f>
        <v>0</v>
      </c>
      <c r="BL253" s="18" t="s">
        <v>2161</v>
      </c>
      <c r="BM253" s="18" t="s">
        <v>47</v>
      </c>
    </row>
    <row r="254" spans="2:65" s="1" customFormat="1" ht="27">
      <c r="B254" s="35"/>
      <c r="C254" s="57"/>
      <c r="D254" s="212" t="s">
        <v>2415</v>
      </c>
      <c r="E254" s="57"/>
      <c r="F254" s="244" t="s">
        <v>1169</v>
      </c>
      <c r="G254" s="57"/>
      <c r="H254" s="57"/>
      <c r="I254" s="158"/>
      <c r="J254" s="57"/>
      <c r="K254" s="57"/>
      <c r="L254" s="55"/>
      <c r="M254" s="72"/>
      <c r="N254" s="36"/>
      <c r="O254" s="36"/>
      <c r="P254" s="36"/>
      <c r="Q254" s="36"/>
      <c r="R254" s="36"/>
      <c r="S254" s="36"/>
      <c r="T254" s="73"/>
      <c r="AT254" s="18" t="s">
        <v>2415</v>
      </c>
      <c r="AU254" s="18" t="s">
        <v>1955</v>
      </c>
    </row>
    <row r="255" spans="2:65" s="12" customFormat="1">
      <c r="B255" s="200"/>
      <c r="C255" s="201"/>
      <c r="D255" s="202" t="s">
        <v>2088</v>
      </c>
      <c r="E255" s="201"/>
      <c r="F255" s="204" t="s">
        <v>1170</v>
      </c>
      <c r="G255" s="201"/>
      <c r="H255" s="205">
        <v>31.5</v>
      </c>
      <c r="I255" s="206"/>
      <c r="J255" s="201"/>
      <c r="K255" s="201"/>
      <c r="L255" s="207"/>
      <c r="M255" s="208"/>
      <c r="N255" s="209"/>
      <c r="O255" s="209"/>
      <c r="P255" s="209"/>
      <c r="Q255" s="209"/>
      <c r="R255" s="209"/>
      <c r="S255" s="209"/>
      <c r="T255" s="210"/>
      <c r="AT255" s="211" t="s">
        <v>2088</v>
      </c>
      <c r="AU255" s="211" t="s">
        <v>1955</v>
      </c>
      <c r="AV255" s="12" t="s">
        <v>1955</v>
      </c>
      <c r="AW255" s="12" t="s">
        <v>1877</v>
      </c>
      <c r="AX255" s="12" t="s">
        <v>1895</v>
      </c>
      <c r="AY255" s="211" t="s">
        <v>2080</v>
      </c>
    </row>
    <row r="256" spans="2:65" s="1" customFormat="1" ht="22.5" customHeight="1">
      <c r="B256" s="35"/>
      <c r="C256" s="188" t="s">
        <v>2664</v>
      </c>
      <c r="D256" s="188" t="s">
        <v>2082</v>
      </c>
      <c r="E256" s="189" t="s">
        <v>1172</v>
      </c>
      <c r="F256" s="190" t="s">
        <v>1173</v>
      </c>
      <c r="G256" s="191" t="s">
        <v>2253</v>
      </c>
      <c r="H256" s="192">
        <v>3</v>
      </c>
      <c r="I256" s="193"/>
      <c r="J256" s="194">
        <f>ROUND(I256*H256,2)</f>
        <v>0</v>
      </c>
      <c r="K256" s="190" t="s">
        <v>2086</v>
      </c>
      <c r="L256" s="55"/>
      <c r="M256" s="195" t="s">
        <v>1893</v>
      </c>
      <c r="N256" s="196" t="s">
        <v>1917</v>
      </c>
      <c r="O256" s="36"/>
      <c r="P256" s="197">
        <f>O256*H256</f>
        <v>0</v>
      </c>
      <c r="Q256" s="197">
        <v>0</v>
      </c>
      <c r="R256" s="197">
        <f>Q256*H256</f>
        <v>0</v>
      </c>
      <c r="S256" s="197">
        <v>0</v>
      </c>
      <c r="T256" s="198">
        <f>S256*H256</f>
        <v>0</v>
      </c>
      <c r="AR256" s="18" t="s">
        <v>2161</v>
      </c>
      <c r="AT256" s="18" t="s">
        <v>2082</v>
      </c>
      <c r="AU256" s="18" t="s">
        <v>1955</v>
      </c>
      <c r="AY256" s="18" t="s">
        <v>2080</v>
      </c>
      <c r="BE256" s="199">
        <f>IF(N256="základní",J256,0)</f>
        <v>0</v>
      </c>
      <c r="BF256" s="199">
        <f>IF(N256="snížená",J256,0)</f>
        <v>0</v>
      </c>
      <c r="BG256" s="199">
        <f>IF(N256="zákl. přenesená",J256,0)</f>
        <v>0</v>
      </c>
      <c r="BH256" s="199">
        <f>IF(N256="sníž. přenesená",J256,0)</f>
        <v>0</v>
      </c>
      <c r="BI256" s="199">
        <f>IF(N256="nulová",J256,0)</f>
        <v>0</v>
      </c>
      <c r="BJ256" s="18" t="s">
        <v>1895</v>
      </c>
      <c r="BK256" s="199">
        <f>ROUND(I256*H256,2)</f>
        <v>0</v>
      </c>
      <c r="BL256" s="18" t="s">
        <v>2161</v>
      </c>
      <c r="BM256" s="18" t="s">
        <v>48</v>
      </c>
    </row>
    <row r="257" spans="2:65" s="1" customFormat="1" ht="22.5" customHeight="1">
      <c r="B257" s="35"/>
      <c r="C257" s="216" t="s">
        <v>2669</v>
      </c>
      <c r="D257" s="216" t="s">
        <v>2126</v>
      </c>
      <c r="E257" s="217" t="s">
        <v>1176</v>
      </c>
      <c r="F257" s="218" t="s">
        <v>1177</v>
      </c>
      <c r="G257" s="219" t="s">
        <v>2253</v>
      </c>
      <c r="H257" s="220">
        <v>3</v>
      </c>
      <c r="I257" s="221"/>
      <c r="J257" s="222">
        <f>ROUND(I257*H257,2)</f>
        <v>0</v>
      </c>
      <c r="K257" s="218" t="s">
        <v>1893</v>
      </c>
      <c r="L257" s="223"/>
      <c r="M257" s="224" t="s">
        <v>1893</v>
      </c>
      <c r="N257" s="225" t="s">
        <v>1917</v>
      </c>
      <c r="O257" s="36"/>
      <c r="P257" s="197">
        <f>O257*H257</f>
        <v>0</v>
      </c>
      <c r="Q257" s="197">
        <v>0</v>
      </c>
      <c r="R257" s="197">
        <f>Q257*H257</f>
        <v>0</v>
      </c>
      <c r="S257" s="197">
        <v>0</v>
      </c>
      <c r="T257" s="198">
        <f>S257*H257</f>
        <v>0</v>
      </c>
      <c r="AR257" s="18" t="s">
        <v>2234</v>
      </c>
      <c r="AT257" s="18" t="s">
        <v>2126</v>
      </c>
      <c r="AU257" s="18" t="s">
        <v>1955</v>
      </c>
      <c r="AY257" s="18" t="s">
        <v>2080</v>
      </c>
      <c r="BE257" s="199">
        <f>IF(N257="základní",J257,0)</f>
        <v>0</v>
      </c>
      <c r="BF257" s="199">
        <f>IF(N257="snížená",J257,0)</f>
        <v>0</v>
      </c>
      <c r="BG257" s="199">
        <f>IF(N257="zákl. přenesená",J257,0)</f>
        <v>0</v>
      </c>
      <c r="BH257" s="199">
        <f>IF(N257="sníž. přenesená",J257,0)</f>
        <v>0</v>
      </c>
      <c r="BI257" s="199">
        <f>IF(N257="nulová",J257,0)</f>
        <v>0</v>
      </c>
      <c r="BJ257" s="18" t="s">
        <v>1895</v>
      </c>
      <c r="BK257" s="199">
        <f>ROUND(I257*H257,2)</f>
        <v>0</v>
      </c>
      <c r="BL257" s="18" t="s">
        <v>2161</v>
      </c>
      <c r="BM257" s="18" t="s">
        <v>49</v>
      </c>
    </row>
    <row r="258" spans="2:65" s="12" customFormat="1">
      <c r="B258" s="200"/>
      <c r="C258" s="201"/>
      <c r="D258" s="202" t="s">
        <v>2088</v>
      </c>
      <c r="E258" s="203" t="s">
        <v>1893</v>
      </c>
      <c r="F258" s="204" t="s">
        <v>913</v>
      </c>
      <c r="G258" s="201"/>
      <c r="H258" s="205">
        <v>3</v>
      </c>
      <c r="I258" s="206"/>
      <c r="J258" s="201"/>
      <c r="K258" s="201"/>
      <c r="L258" s="207"/>
      <c r="M258" s="208"/>
      <c r="N258" s="209"/>
      <c r="O258" s="209"/>
      <c r="P258" s="209"/>
      <c r="Q258" s="209"/>
      <c r="R258" s="209"/>
      <c r="S258" s="209"/>
      <c r="T258" s="210"/>
      <c r="AT258" s="211" t="s">
        <v>2088</v>
      </c>
      <c r="AU258" s="211" t="s">
        <v>1955</v>
      </c>
      <c r="AV258" s="12" t="s">
        <v>1955</v>
      </c>
      <c r="AW258" s="12" t="s">
        <v>1911</v>
      </c>
      <c r="AX258" s="12" t="s">
        <v>1946</v>
      </c>
      <c r="AY258" s="211" t="s">
        <v>2080</v>
      </c>
    </row>
    <row r="259" spans="2:65" s="1" customFormat="1" ht="31.5" customHeight="1">
      <c r="B259" s="35"/>
      <c r="C259" s="188" t="s">
        <v>2673</v>
      </c>
      <c r="D259" s="188" t="s">
        <v>2082</v>
      </c>
      <c r="E259" s="189" t="s">
        <v>1180</v>
      </c>
      <c r="F259" s="190" t="s">
        <v>1181</v>
      </c>
      <c r="G259" s="191" t="s">
        <v>2122</v>
      </c>
      <c r="H259" s="192">
        <v>3.456</v>
      </c>
      <c r="I259" s="193"/>
      <c r="J259" s="194">
        <f>ROUND(I259*H259,2)</f>
        <v>0</v>
      </c>
      <c r="K259" s="190" t="s">
        <v>2086</v>
      </c>
      <c r="L259" s="55"/>
      <c r="M259" s="195" t="s">
        <v>1893</v>
      </c>
      <c r="N259" s="196" t="s">
        <v>1917</v>
      </c>
      <c r="O259" s="36"/>
      <c r="P259" s="197">
        <f>O259*H259</f>
        <v>0</v>
      </c>
      <c r="Q259" s="197">
        <v>6.8399999999999997E-3</v>
      </c>
      <c r="R259" s="197">
        <f>Q259*H259</f>
        <v>2.363904E-2</v>
      </c>
      <c r="S259" s="197">
        <v>0</v>
      </c>
      <c r="T259" s="198">
        <f>S259*H259</f>
        <v>0</v>
      </c>
      <c r="AR259" s="18" t="s">
        <v>2161</v>
      </c>
      <c r="AT259" s="18" t="s">
        <v>2082</v>
      </c>
      <c r="AU259" s="18" t="s">
        <v>1955</v>
      </c>
      <c r="AY259" s="18" t="s">
        <v>2080</v>
      </c>
      <c r="BE259" s="199">
        <f>IF(N259="základní",J259,0)</f>
        <v>0</v>
      </c>
      <c r="BF259" s="199">
        <f>IF(N259="snížená",J259,0)</f>
        <v>0</v>
      </c>
      <c r="BG259" s="199">
        <f>IF(N259="zákl. přenesená",J259,0)</f>
        <v>0</v>
      </c>
      <c r="BH259" s="199">
        <f>IF(N259="sníž. přenesená",J259,0)</f>
        <v>0</v>
      </c>
      <c r="BI259" s="199">
        <f>IF(N259="nulová",J259,0)</f>
        <v>0</v>
      </c>
      <c r="BJ259" s="18" t="s">
        <v>1895</v>
      </c>
      <c r="BK259" s="199">
        <f>ROUND(I259*H259,2)</f>
        <v>0</v>
      </c>
      <c r="BL259" s="18" t="s">
        <v>2161</v>
      </c>
      <c r="BM259" s="18" t="s">
        <v>50</v>
      </c>
    </row>
    <row r="260" spans="2:65" s="12" customFormat="1">
      <c r="B260" s="200"/>
      <c r="C260" s="201"/>
      <c r="D260" s="202" t="s">
        <v>2088</v>
      </c>
      <c r="E260" s="203" t="s">
        <v>1893</v>
      </c>
      <c r="F260" s="204" t="s">
        <v>1183</v>
      </c>
      <c r="G260" s="201"/>
      <c r="H260" s="205">
        <v>3.456</v>
      </c>
      <c r="I260" s="206"/>
      <c r="J260" s="201"/>
      <c r="K260" s="201"/>
      <c r="L260" s="207"/>
      <c r="M260" s="208"/>
      <c r="N260" s="209"/>
      <c r="O260" s="209"/>
      <c r="P260" s="209"/>
      <c r="Q260" s="209"/>
      <c r="R260" s="209"/>
      <c r="S260" s="209"/>
      <c r="T260" s="210"/>
      <c r="AT260" s="211" t="s">
        <v>2088</v>
      </c>
      <c r="AU260" s="211" t="s">
        <v>1955</v>
      </c>
      <c r="AV260" s="12" t="s">
        <v>1955</v>
      </c>
      <c r="AW260" s="12" t="s">
        <v>1911</v>
      </c>
      <c r="AX260" s="12" t="s">
        <v>1946</v>
      </c>
      <c r="AY260" s="211" t="s">
        <v>2080</v>
      </c>
    </row>
    <row r="261" spans="2:65" s="1" customFormat="1" ht="22.5" customHeight="1">
      <c r="B261" s="35"/>
      <c r="C261" s="188" t="s">
        <v>2676</v>
      </c>
      <c r="D261" s="188" t="s">
        <v>2082</v>
      </c>
      <c r="E261" s="189" t="s">
        <v>1185</v>
      </c>
      <c r="F261" s="190" t="s">
        <v>1186</v>
      </c>
      <c r="G261" s="191" t="s">
        <v>1027</v>
      </c>
      <c r="H261" s="263"/>
      <c r="I261" s="193"/>
      <c r="J261" s="194">
        <f>ROUND(I261*H261,2)</f>
        <v>0</v>
      </c>
      <c r="K261" s="190" t="s">
        <v>2086</v>
      </c>
      <c r="L261" s="55"/>
      <c r="M261" s="195" t="s">
        <v>1893</v>
      </c>
      <c r="N261" s="196" t="s">
        <v>1917</v>
      </c>
      <c r="O261" s="36"/>
      <c r="P261" s="197">
        <f>O261*H261</f>
        <v>0</v>
      </c>
      <c r="Q261" s="197">
        <v>0</v>
      </c>
      <c r="R261" s="197">
        <f>Q261*H261</f>
        <v>0</v>
      </c>
      <c r="S261" s="197">
        <v>0</v>
      </c>
      <c r="T261" s="198">
        <f>S261*H261</f>
        <v>0</v>
      </c>
      <c r="AR261" s="18" t="s">
        <v>2161</v>
      </c>
      <c r="AT261" s="18" t="s">
        <v>2082</v>
      </c>
      <c r="AU261" s="18" t="s">
        <v>1955</v>
      </c>
      <c r="AY261" s="18" t="s">
        <v>2080</v>
      </c>
      <c r="BE261" s="199">
        <f>IF(N261="základní",J261,0)</f>
        <v>0</v>
      </c>
      <c r="BF261" s="199">
        <f>IF(N261="snížená",J261,0)</f>
        <v>0</v>
      </c>
      <c r="BG261" s="199">
        <f>IF(N261="zákl. přenesená",J261,0)</f>
        <v>0</v>
      </c>
      <c r="BH261" s="199">
        <f>IF(N261="sníž. přenesená",J261,0)</f>
        <v>0</v>
      </c>
      <c r="BI261" s="199">
        <f>IF(N261="nulová",J261,0)</f>
        <v>0</v>
      </c>
      <c r="BJ261" s="18" t="s">
        <v>1895</v>
      </c>
      <c r="BK261" s="199">
        <f>ROUND(I261*H261,2)</f>
        <v>0</v>
      </c>
      <c r="BL261" s="18" t="s">
        <v>2161</v>
      </c>
      <c r="BM261" s="18" t="s">
        <v>51</v>
      </c>
    </row>
    <row r="262" spans="2:65" s="1" customFormat="1" ht="22.5" customHeight="1">
      <c r="B262" s="35"/>
      <c r="C262" s="188" t="s">
        <v>2679</v>
      </c>
      <c r="D262" s="188" t="s">
        <v>2082</v>
      </c>
      <c r="E262" s="189" t="s">
        <v>1189</v>
      </c>
      <c r="F262" s="190" t="s">
        <v>1190</v>
      </c>
      <c r="G262" s="191" t="s">
        <v>1191</v>
      </c>
      <c r="H262" s="192">
        <v>0.08</v>
      </c>
      <c r="I262" s="193"/>
      <c r="J262" s="194">
        <f>ROUND(I262*H262,2)</f>
        <v>0</v>
      </c>
      <c r="K262" s="190" t="s">
        <v>2086</v>
      </c>
      <c r="L262" s="55"/>
      <c r="M262" s="195" t="s">
        <v>1893</v>
      </c>
      <c r="N262" s="196" t="s">
        <v>1917</v>
      </c>
      <c r="O262" s="36"/>
      <c r="P262" s="197">
        <f>O262*H262</f>
        <v>0</v>
      </c>
      <c r="Q262" s="197">
        <v>0</v>
      </c>
      <c r="R262" s="197">
        <f>Q262*H262</f>
        <v>0</v>
      </c>
      <c r="S262" s="197">
        <v>0</v>
      </c>
      <c r="T262" s="198">
        <f>S262*H262</f>
        <v>0</v>
      </c>
      <c r="AR262" s="18" t="s">
        <v>2638</v>
      </c>
      <c r="AT262" s="18" t="s">
        <v>2082</v>
      </c>
      <c r="AU262" s="18" t="s">
        <v>1955</v>
      </c>
      <c r="AY262" s="18" t="s">
        <v>2080</v>
      </c>
      <c r="BE262" s="199">
        <f>IF(N262="základní",J262,0)</f>
        <v>0</v>
      </c>
      <c r="BF262" s="199">
        <f>IF(N262="snížená",J262,0)</f>
        <v>0</v>
      </c>
      <c r="BG262" s="199">
        <f>IF(N262="zákl. přenesená",J262,0)</f>
        <v>0</v>
      </c>
      <c r="BH262" s="199">
        <f>IF(N262="sníž. přenesená",J262,0)</f>
        <v>0</v>
      </c>
      <c r="BI262" s="199">
        <f>IF(N262="nulová",J262,0)</f>
        <v>0</v>
      </c>
      <c r="BJ262" s="18" t="s">
        <v>1895</v>
      </c>
      <c r="BK262" s="199">
        <f>ROUND(I262*H262,2)</f>
        <v>0</v>
      </c>
      <c r="BL262" s="18" t="s">
        <v>2638</v>
      </c>
      <c r="BM262" s="18" t="s">
        <v>52</v>
      </c>
    </row>
    <row r="263" spans="2:65" s="12" customFormat="1">
      <c r="B263" s="200"/>
      <c r="C263" s="201"/>
      <c r="D263" s="202" t="s">
        <v>2088</v>
      </c>
      <c r="E263" s="203" t="s">
        <v>1893</v>
      </c>
      <c r="F263" s="204" t="s">
        <v>53</v>
      </c>
      <c r="G263" s="201"/>
      <c r="H263" s="205">
        <v>0.08</v>
      </c>
      <c r="I263" s="206"/>
      <c r="J263" s="201"/>
      <c r="K263" s="201"/>
      <c r="L263" s="207"/>
      <c r="M263" s="208"/>
      <c r="N263" s="209"/>
      <c r="O263" s="209"/>
      <c r="P263" s="209"/>
      <c r="Q263" s="209"/>
      <c r="R263" s="209"/>
      <c r="S263" s="209"/>
      <c r="T263" s="210"/>
      <c r="AT263" s="211" t="s">
        <v>2088</v>
      </c>
      <c r="AU263" s="211" t="s">
        <v>1955</v>
      </c>
      <c r="AV263" s="12" t="s">
        <v>1955</v>
      </c>
      <c r="AW263" s="12" t="s">
        <v>1911</v>
      </c>
      <c r="AX263" s="12" t="s">
        <v>1946</v>
      </c>
      <c r="AY263" s="211" t="s">
        <v>2080</v>
      </c>
    </row>
    <row r="264" spans="2:65" s="1" customFormat="1" ht="22.5" customHeight="1">
      <c r="B264" s="35"/>
      <c r="C264" s="188" t="s">
        <v>2683</v>
      </c>
      <c r="D264" s="188" t="s">
        <v>2082</v>
      </c>
      <c r="E264" s="189" t="s">
        <v>1195</v>
      </c>
      <c r="F264" s="190" t="s">
        <v>1196</v>
      </c>
      <c r="G264" s="191" t="s">
        <v>2085</v>
      </c>
      <c r="H264" s="192">
        <v>2.1</v>
      </c>
      <c r="I264" s="193"/>
      <c r="J264" s="194">
        <f>ROUND(I264*H264,2)</f>
        <v>0</v>
      </c>
      <c r="K264" s="190" t="s">
        <v>2086</v>
      </c>
      <c r="L264" s="55"/>
      <c r="M264" s="195" t="s">
        <v>1893</v>
      </c>
      <c r="N264" s="196" t="s">
        <v>1917</v>
      </c>
      <c r="O264" s="36"/>
      <c r="P264" s="197">
        <f>O264*H264</f>
        <v>0</v>
      </c>
      <c r="Q264" s="197">
        <v>0</v>
      </c>
      <c r="R264" s="197">
        <f>Q264*H264</f>
        <v>0</v>
      </c>
      <c r="S264" s="197">
        <v>0</v>
      </c>
      <c r="T264" s="198">
        <f>S264*H264</f>
        <v>0</v>
      </c>
      <c r="AR264" s="18" t="s">
        <v>2638</v>
      </c>
      <c r="AT264" s="18" t="s">
        <v>2082</v>
      </c>
      <c r="AU264" s="18" t="s">
        <v>1955</v>
      </c>
      <c r="AY264" s="18" t="s">
        <v>2080</v>
      </c>
      <c r="BE264" s="199">
        <f>IF(N264="základní",J264,0)</f>
        <v>0</v>
      </c>
      <c r="BF264" s="199">
        <f>IF(N264="snížená",J264,0)</f>
        <v>0</v>
      </c>
      <c r="BG264" s="199">
        <f>IF(N264="zákl. přenesená",J264,0)</f>
        <v>0</v>
      </c>
      <c r="BH264" s="199">
        <f>IF(N264="sníž. přenesená",J264,0)</f>
        <v>0</v>
      </c>
      <c r="BI264" s="199">
        <f>IF(N264="nulová",J264,0)</f>
        <v>0</v>
      </c>
      <c r="BJ264" s="18" t="s">
        <v>1895</v>
      </c>
      <c r="BK264" s="199">
        <f>ROUND(I264*H264,2)</f>
        <v>0</v>
      </c>
      <c r="BL264" s="18" t="s">
        <v>2638</v>
      </c>
      <c r="BM264" s="18" t="s">
        <v>54</v>
      </c>
    </row>
    <row r="265" spans="2:65" s="12" customFormat="1">
      <c r="B265" s="200"/>
      <c r="C265" s="201"/>
      <c r="D265" s="202" t="s">
        <v>2088</v>
      </c>
      <c r="E265" s="203" t="s">
        <v>1893</v>
      </c>
      <c r="F265" s="204" t="s">
        <v>1198</v>
      </c>
      <c r="G265" s="201"/>
      <c r="H265" s="205">
        <v>2.1</v>
      </c>
      <c r="I265" s="206"/>
      <c r="J265" s="201"/>
      <c r="K265" s="201"/>
      <c r="L265" s="207"/>
      <c r="M265" s="208"/>
      <c r="N265" s="209"/>
      <c r="O265" s="209"/>
      <c r="P265" s="209"/>
      <c r="Q265" s="209"/>
      <c r="R265" s="209"/>
      <c r="S265" s="209"/>
      <c r="T265" s="210"/>
      <c r="AT265" s="211" t="s">
        <v>2088</v>
      </c>
      <c r="AU265" s="211" t="s">
        <v>1955</v>
      </c>
      <c r="AV265" s="12" t="s">
        <v>1955</v>
      </c>
      <c r="AW265" s="12" t="s">
        <v>1911</v>
      </c>
      <c r="AX265" s="12" t="s">
        <v>1946</v>
      </c>
      <c r="AY265" s="211" t="s">
        <v>2080</v>
      </c>
    </row>
    <row r="266" spans="2:65" s="1" customFormat="1" ht="22.5" customHeight="1">
      <c r="B266" s="35"/>
      <c r="C266" s="188" t="s">
        <v>2687</v>
      </c>
      <c r="D266" s="188" t="s">
        <v>2082</v>
      </c>
      <c r="E266" s="189" t="s">
        <v>1200</v>
      </c>
      <c r="F266" s="190" t="s">
        <v>1201</v>
      </c>
      <c r="G266" s="191" t="s">
        <v>2085</v>
      </c>
      <c r="H266" s="192">
        <v>2.1</v>
      </c>
      <c r="I266" s="193"/>
      <c r="J266" s="194">
        <f>ROUND(I266*H266,2)</f>
        <v>0</v>
      </c>
      <c r="K266" s="190" t="s">
        <v>2086</v>
      </c>
      <c r="L266" s="55"/>
      <c r="M266" s="195" t="s">
        <v>1893</v>
      </c>
      <c r="N266" s="196" t="s">
        <v>1917</v>
      </c>
      <c r="O266" s="36"/>
      <c r="P266" s="197">
        <f>O266*H266</f>
        <v>0</v>
      </c>
      <c r="Q266" s="197">
        <v>2.2563399999999998</v>
      </c>
      <c r="R266" s="197">
        <f>Q266*H266</f>
        <v>4.7383139999999999</v>
      </c>
      <c r="S266" s="197">
        <v>0</v>
      </c>
      <c r="T266" s="198">
        <f>S266*H266</f>
        <v>0</v>
      </c>
      <c r="AR266" s="18" t="s">
        <v>2638</v>
      </c>
      <c r="AT266" s="18" t="s">
        <v>2082</v>
      </c>
      <c r="AU266" s="18" t="s">
        <v>1955</v>
      </c>
      <c r="AY266" s="18" t="s">
        <v>2080</v>
      </c>
      <c r="BE266" s="199">
        <f>IF(N266="základní",J266,0)</f>
        <v>0</v>
      </c>
      <c r="BF266" s="199">
        <f>IF(N266="snížená",J266,0)</f>
        <v>0</v>
      </c>
      <c r="BG266" s="199">
        <f>IF(N266="zákl. přenesená",J266,0)</f>
        <v>0</v>
      </c>
      <c r="BH266" s="199">
        <f>IF(N266="sníž. přenesená",J266,0)</f>
        <v>0</v>
      </c>
      <c r="BI266" s="199">
        <f>IF(N266="nulová",J266,0)</f>
        <v>0</v>
      </c>
      <c r="BJ266" s="18" t="s">
        <v>1895</v>
      </c>
      <c r="BK266" s="199">
        <f>ROUND(I266*H266,2)</f>
        <v>0</v>
      </c>
      <c r="BL266" s="18" t="s">
        <v>2638</v>
      </c>
      <c r="BM266" s="18" t="s">
        <v>55</v>
      </c>
    </row>
    <row r="267" spans="2:65" s="12" customFormat="1">
      <c r="B267" s="200"/>
      <c r="C267" s="201"/>
      <c r="D267" s="202" t="s">
        <v>2088</v>
      </c>
      <c r="E267" s="203" t="s">
        <v>1893</v>
      </c>
      <c r="F267" s="204" t="s">
        <v>1203</v>
      </c>
      <c r="G267" s="201"/>
      <c r="H267" s="205">
        <v>2.1</v>
      </c>
      <c r="I267" s="206"/>
      <c r="J267" s="201"/>
      <c r="K267" s="201"/>
      <c r="L267" s="207"/>
      <c r="M267" s="208"/>
      <c r="N267" s="209"/>
      <c r="O267" s="209"/>
      <c r="P267" s="209"/>
      <c r="Q267" s="209"/>
      <c r="R267" s="209"/>
      <c r="S267" s="209"/>
      <c r="T267" s="210"/>
      <c r="AT267" s="211" t="s">
        <v>2088</v>
      </c>
      <c r="AU267" s="211" t="s">
        <v>1955</v>
      </c>
      <c r="AV267" s="12" t="s">
        <v>1955</v>
      </c>
      <c r="AW267" s="12" t="s">
        <v>1911</v>
      </c>
      <c r="AX267" s="12" t="s">
        <v>1946</v>
      </c>
      <c r="AY267" s="211" t="s">
        <v>2080</v>
      </c>
    </row>
    <row r="268" spans="2:65" s="1" customFormat="1" ht="31.5" customHeight="1">
      <c r="B268" s="35"/>
      <c r="C268" s="188" t="s">
        <v>2692</v>
      </c>
      <c r="D268" s="188" t="s">
        <v>2082</v>
      </c>
      <c r="E268" s="189" t="s">
        <v>1205</v>
      </c>
      <c r="F268" s="190" t="s">
        <v>1206</v>
      </c>
      <c r="G268" s="191" t="s">
        <v>2096</v>
      </c>
      <c r="H268" s="192">
        <v>80</v>
      </c>
      <c r="I268" s="193"/>
      <c r="J268" s="194">
        <f>ROUND(I268*H268,2)</f>
        <v>0</v>
      </c>
      <c r="K268" s="190" t="s">
        <v>2086</v>
      </c>
      <c r="L268" s="55"/>
      <c r="M268" s="195" t="s">
        <v>1893</v>
      </c>
      <c r="N268" s="196" t="s">
        <v>1917</v>
      </c>
      <c r="O268" s="36"/>
      <c r="P268" s="197">
        <f>O268*H268</f>
        <v>0</v>
      </c>
      <c r="Q268" s="197">
        <v>0</v>
      </c>
      <c r="R268" s="197">
        <f>Q268*H268</f>
        <v>0</v>
      </c>
      <c r="S268" s="197">
        <v>0</v>
      </c>
      <c r="T268" s="198">
        <f>S268*H268</f>
        <v>0</v>
      </c>
      <c r="AR268" s="18" t="s">
        <v>2638</v>
      </c>
      <c r="AT268" s="18" t="s">
        <v>2082</v>
      </c>
      <c r="AU268" s="18" t="s">
        <v>1955</v>
      </c>
      <c r="AY268" s="18" t="s">
        <v>2080</v>
      </c>
      <c r="BE268" s="199">
        <f>IF(N268="základní",J268,0)</f>
        <v>0</v>
      </c>
      <c r="BF268" s="199">
        <f>IF(N268="snížená",J268,0)</f>
        <v>0</v>
      </c>
      <c r="BG268" s="199">
        <f>IF(N268="zákl. přenesená",J268,0)</f>
        <v>0</v>
      </c>
      <c r="BH268" s="199">
        <f>IF(N268="sníž. přenesená",J268,0)</f>
        <v>0</v>
      </c>
      <c r="BI268" s="199">
        <f>IF(N268="nulová",J268,0)</f>
        <v>0</v>
      </c>
      <c r="BJ268" s="18" t="s">
        <v>1895</v>
      </c>
      <c r="BK268" s="199">
        <f>ROUND(I268*H268,2)</f>
        <v>0</v>
      </c>
      <c r="BL268" s="18" t="s">
        <v>2638</v>
      </c>
      <c r="BM268" s="18" t="s">
        <v>56</v>
      </c>
    </row>
    <row r="269" spans="2:65" s="12" customFormat="1">
      <c r="B269" s="200"/>
      <c r="C269" s="201"/>
      <c r="D269" s="202" t="s">
        <v>2088</v>
      </c>
      <c r="E269" s="203" t="s">
        <v>1893</v>
      </c>
      <c r="F269" s="204" t="s">
        <v>43</v>
      </c>
      <c r="G269" s="201"/>
      <c r="H269" s="205">
        <v>80</v>
      </c>
      <c r="I269" s="206"/>
      <c r="J269" s="201"/>
      <c r="K269" s="201"/>
      <c r="L269" s="207"/>
      <c r="M269" s="208"/>
      <c r="N269" s="209"/>
      <c r="O269" s="209"/>
      <c r="P269" s="209"/>
      <c r="Q269" s="209"/>
      <c r="R269" s="209"/>
      <c r="S269" s="209"/>
      <c r="T269" s="210"/>
      <c r="AT269" s="211" t="s">
        <v>2088</v>
      </c>
      <c r="AU269" s="211" t="s">
        <v>1955</v>
      </c>
      <c r="AV269" s="12" t="s">
        <v>1955</v>
      </c>
      <c r="AW269" s="12" t="s">
        <v>1911</v>
      </c>
      <c r="AX269" s="12" t="s">
        <v>1946</v>
      </c>
      <c r="AY269" s="211" t="s">
        <v>2080</v>
      </c>
    </row>
    <row r="270" spans="2:65" s="1" customFormat="1" ht="31.5" customHeight="1">
      <c r="B270" s="35"/>
      <c r="C270" s="188" t="s">
        <v>2696</v>
      </c>
      <c r="D270" s="188" t="s">
        <v>2082</v>
      </c>
      <c r="E270" s="189" t="s">
        <v>1209</v>
      </c>
      <c r="F270" s="190" t="s">
        <v>1210</v>
      </c>
      <c r="G270" s="191" t="s">
        <v>2096</v>
      </c>
      <c r="H270" s="192">
        <v>80</v>
      </c>
      <c r="I270" s="193"/>
      <c r="J270" s="194">
        <f>ROUND(I270*H270,2)</f>
        <v>0</v>
      </c>
      <c r="K270" s="190" t="s">
        <v>2086</v>
      </c>
      <c r="L270" s="55"/>
      <c r="M270" s="195" t="s">
        <v>1893</v>
      </c>
      <c r="N270" s="196" t="s">
        <v>1917</v>
      </c>
      <c r="O270" s="36"/>
      <c r="P270" s="197">
        <f>O270*H270</f>
        <v>0</v>
      </c>
      <c r="Q270" s="197">
        <v>0.20300000000000001</v>
      </c>
      <c r="R270" s="197">
        <f>Q270*H270</f>
        <v>16.240000000000002</v>
      </c>
      <c r="S270" s="197">
        <v>0</v>
      </c>
      <c r="T270" s="198">
        <f>S270*H270</f>
        <v>0</v>
      </c>
      <c r="AR270" s="18" t="s">
        <v>2638</v>
      </c>
      <c r="AT270" s="18" t="s">
        <v>2082</v>
      </c>
      <c r="AU270" s="18" t="s">
        <v>1955</v>
      </c>
      <c r="AY270" s="18" t="s">
        <v>2080</v>
      </c>
      <c r="BE270" s="199">
        <f>IF(N270="základní",J270,0)</f>
        <v>0</v>
      </c>
      <c r="BF270" s="199">
        <f>IF(N270="snížená",J270,0)</f>
        <v>0</v>
      </c>
      <c r="BG270" s="199">
        <f>IF(N270="zákl. přenesená",J270,0)</f>
        <v>0</v>
      </c>
      <c r="BH270" s="199">
        <f>IF(N270="sníž. přenesená",J270,0)</f>
        <v>0</v>
      </c>
      <c r="BI270" s="199">
        <f>IF(N270="nulová",J270,0)</f>
        <v>0</v>
      </c>
      <c r="BJ270" s="18" t="s">
        <v>1895</v>
      </c>
      <c r="BK270" s="199">
        <f>ROUND(I270*H270,2)</f>
        <v>0</v>
      </c>
      <c r="BL270" s="18" t="s">
        <v>2638</v>
      </c>
      <c r="BM270" s="18" t="s">
        <v>57</v>
      </c>
    </row>
    <row r="271" spans="2:65" s="12" customFormat="1">
      <c r="B271" s="200"/>
      <c r="C271" s="201"/>
      <c r="D271" s="202" t="s">
        <v>2088</v>
      </c>
      <c r="E271" s="203" t="s">
        <v>1893</v>
      </c>
      <c r="F271" s="204" t="s">
        <v>43</v>
      </c>
      <c r="G271" s="201"/>
      <c r="H271" s="205">
        <v>80</v>
      </c>
      <c r="I271" s="206"/>
      <c r="J271" s="201"/>
      <c r="K271" s="201"/>
      <c r="L271" s="207"/>
      <c r="M271" s="208"/>
      <c r="N271" s="209"/>
      <c r="O271" s="209"/>
      <c r="P271" s="209"/>
      <c r="Q271" s="209"/>
      <c r="R271" s="209"/>
      <c r="S271" s="209"/>
      <c r="T271" s="210"/>
      <c r="AT271" s="211" t="s">
        <v>2088</v>
      </c>
      <c r="AU271" s="211" t="s">
        <v>1955</v>
      </c>
      <c r="AV271" s="12" t="s">
        <v>1955</v>
      </c>
      <c r="AW271" s="12" t="s">
        <v>1911</v>
      </c>
      <c r="AX271" s="12" t="s">
        <v>1946</v>
      </c>
      <c r="AY271" s="211" t="s">
        <v>2080</v>
      </c>
    </row>
    <row r="272" spans="2:65" s="1" customFormat="1" ht="22.5" customHeight="1">
      <c r="B272" s="35"/>
      <c r="C272" s="188" t="s">
        <v>2701</v>
      </c>
      <c r="D272" s="188" t="s">
        <v>2082</v>
      </c>
      <c r="E272" s="189" t="s">
        <v>1213</v>
      </c>
      <c r="F272" s="190" t="s">
        <v>1214</v>
      </c>
      <c r="G272" s="191" t="s">
        <v>2096</v>
      </c>
      <c r="H272" s="192">
        <v>80</v>
      </c>
      <c r="I272" s="193"/>
      <c r="J272" s="194">
        <f>ROUND(I272*H272,2)</f>
        <v>0</v>
      </c>
      <c r="K272" s="190" t="s">
        <v>2086</v>
      </c>
      <c r="L272" s="55"/>
      <c r="M272" s="195" t="s">
        <v>1893</v>
      </c>
      <c r="N272" s="196" t="s">
        <v>1917</v>
      </c>
      <c r="O272" s="36"/>
      <c r="P272" s="197">
        <f>O272*H272</f>
        <v>0</v>
      </c>
      <c r="Q272" s="197">
        <v>0</v>
      </c>
      <c r="R272" s="197">
        <f>Q272*H272</f>
        <v>0</v>
      </c>
      <c r="S272" s="197">
        <v>0</v>
      </c>
      <c r="T272" s="198">
        <f>S272*H272</f>
        <v>0</v>
      </c>
      <c r="AR272" s="18" t="s">
        <v>2638</v>
      </c>
      <c r="AT272" s="18" t="s">
        <v>2082</v>
      </c>
      <c r="AU272" s="18" t="s">
        <v>1955</v>
      </c>
      <c r="AY272" s="18" t="s">
        <v>2080</v>
      </c>
      <c r="BE272" s="199">
        <f>IF(N272="základní",J272,0)</f>
        <v>0</v>
      </c>
      <c r="BF272" s="199">
        <f>IF(N272="snížená",J272,0)</f>
        <v>0</v>
      </c>
      <c r="BG272" s="199">
        <f>IF(N272="zákl. přenesená",J272,0)</f>
        <v>0</v>
      </c>
      <c r="BH272" s="199">
        <f>IF(N272="sníž. přenesená",J272,0)</f>
        <v>0</v>
      </c>
      <c r="BI272" s="199">
        <f>IF(N272="nulová",J272,0)</f>
        <v>0</v>
      </c>
      <c r="BJ272" s="18" t="s">
        <v>1895</v>
      </c>
      <c r="BK272" s="199">
        <f>ROUND(I272*H272,2)</f>
        <v>0</v>
      </c>
      <c r="BL272" s="18" t="s">
        <v>2638</v>
      </c>
      <c r="BM272" s="18" t="s">
        <v>58</v>
      </c>
    </row>
    <row r="273" spans="2:65" s="12" customFormat="1">
      <c r="B273" s="200"/>
      <c r="C273" s="201"/>
      <c r="D273" s="202" t="s">
        <v>2088</v>
      </c>
      <c r="E273" s="203" t="s">
        <v>1893</v>
      </c>
      <c r="F273" s="204" t="s">
        <v>43</v>
      </c>
      <c r="G273" s="201"/>
      <c r="H273" s="205">
        <v>80</v>
      </c>
      <c r="I273" s="206"/>
      <c r="J273" s="201"/>
      <c r="K273" s="201"/>
      <c r="L273" s="207"/>
      <c r="M273" s="208"/>
      <c r="N273" s="209"/>
      <c r="O273" s="209"/>
      <c r="P273" s="209"/>
      <c r="Q273" s="209"/>
      <c r="R273" s="209"/>
      <c r="S273" s="209"/>
      <c r="T273" s="210"/>
      <c r="AT273" s="211" t="s">
        <v>2088</v>
      </c>
      <c r="AU273" s="211" t="s">
        <v>1955</v>
      </c>
      <c r="AV273" s="12" t="s">
        <v>1955</v>
      </c>
      <c r="AW273" s="12" t="s">
        <v>1911</v>
      </c>
      <c r="AX273" s="12" t="s">
        <v>1946</v>
      </c>
      <c r="AY273" s="211" t="s">
        <v>2080</v>
      </c>
    </row>
    <row r="274" spans="2:65" s="1" customFormat="1" ht="22.5" customHeight="1">
      <c r="B274" s="35"/>
      <c r="C274" s="188" t="s">
        <v>2705</v>
      </c>
      <c r="D274" s="188" t="s">
        <v>2082</v>
      </c>
      <c r="E274" s="189" t="s">
        <v>1217</v>
      </c>
      <c r="F274" s="190" t="s">
        <v>1218</v>
      </c>
      <c r="G274" s="191" t="s">
        <v>2085</v>
      </c>
      <c r="H274" s="192">
        <v>5.85</v>
      </c>
      <c r="I274" s="193"/>
      <c r="J274" s="194">
        <f>ROUND(I274*H274,2)</f>
        <v>0</v>
      </c>
      <c r="K274" s="190" t="s">
        <v>2086</v>
      </c>
      <c r="L274" s="55"/>
      <c r="M274" s="195" t="s">
        <v>1893</v>
      </c>
      <c r="N274" s="196" t="s">
        <v>1917</v>
      </c>
      <c r="O274" s="36"/>
      <c r="P274" s="197">
        <f>O274*H274</f>
        <v>0</v>
      </c>
      <c r="Q274" s="197">
        <v>0</v>
      </c>
      <c r="R274" s="197">
        <f>Q274*H274</f>
        <v>0</v>
      </c>
      <c r="S274" s="197">
        <v>0</v>
      </c>
      <c r="T274" s="198">
        <f>S274*H274</f>
        <v>0</v>
      </c>
      <c r="AR274" s="18" t="s">
        <v>2638</v>
      </c>
      <c r="AT274" s="18" t="s">
        <v>2082</v>
      </c>
      <c r="AU274" s="18" t="s">
        <v>1955</v>
      </c>
      <c r="AY274" s="18" t="s">
        <v>2080</v>
      </c>
      <c r="BE274" s="199">
        <f>IF(N274="základní",J274,0)</f>
        <v>0</v>
      </c>
      <c r="BF274" s="199">
        <f>IF(N274="snížená",J274,0)</f>
        <v>0</v>
      </c>
      <c r="BG274" s="199">
        <f>IF(N274="zákl. přenesená",J274,0)</f>
        <v>0</v>
      </c>
      <c r="BH274" s="199">
        <f>IF(N274="sníž. přenesená",J274,0)</f>
        <v>0</v>
      </c>
      <c r="BI274" s="199">
        <f>IF(N274="nulová",J274,0)</f>
        <v>0</v>
      </c>
      <c r="BJ274" s="18" t="s">
        <v>1895</v>
      </c>
      <c r="BK274" s="199">
        <f>ROUND(I274*H274,2)</f>
        <v>0</v>
      </c>
      <c r="BL274" s="18" t="s">
        <v>2638</v>
      </c>
      <c r="BM274" s="18" t="s">
        <v>59</v>
      </c>
    </row>
    <row r="275" spans="2:65" s="12" customFormat="1">
      <c r="B275" s="200"/>
      <c r="C275" s="201"/>
      <c r="D275" s="202" t="s">
        <v>2088</v>
      </c>
      <c r="E275" s="203" t="s">
        <v>1893</v>
      </c>
      <c r="F275" s="204" t="s">
        <v>60</v>
      </c>
      <c r="G275" s="201"/>
      <c r="H275" s="205">
        <v>5.85</v>
      </c>
      <c r="I275" s="206"/>
      <c r="J275" s="201"/>
      <c r="K275" s="201"/>
      <c r="L275" s="207"/>
      <c r="M275" s="208"/>
      <c r="N275" s="209"/>
      <c r="O275" s="209"/>
      <c r="P275" s="209"/>
      <c r="Q275" s="209"/>
      <c r="R275" s="209"/>
      <c r="S275" s="209"/>
      <c r="T275" s="210"/>
      <c r="AT275" s="211" t="s">
        <v>2088</v>
      </c>
      <c r="AU275" s="211" t="s">
        <v>1955</v>
      </c>
      <c r="AV275" s="12" t="s">
        <v>1955</v>
      </c>
      <c r="AW275" s="12" t="s">
        <v>1911</v>
      </c>
      <c r="AX275" s="12" t="s">
        <v>1946</v>
      </c>
      <c r="AY275" s="211" t="s">
        <v>2080</v>
      </c>
    </row>
    <row r="276" spans="2:65" s="1" customFormat="1" ht="22.5" customHeight="1">
      <c r="B276" s="35"/>
      <c r="C276" s="188" t="s">
        <v>2709</v>
      </c>
      <c r="D276" s="188" t="s">
        <v>2082</v>
      </c>
      <c r="E276" s="189" t="s">
        <v>1222</v>
      </c>
      <c r="F276" s="190" t="s">
        <v>1223</v>
      </c>
      <c r="G276" s="191" t="s">
        <v>2085</v>
      </c>
      <c r="H276" s="192">
        <v>111.15</v>
      </c>
      <c r="I276" s="193"/>
      <c r="J276" s="194">
        <f>ROUND(I276*H276,2)</f>
        <v>0</v>
      </c>
      <c r="K276" s="190" t="s">
        <v>2086</v>
      </c>
      <c r="L276" s="55"/>
      <c r="M276" s="195" t="s">
        <v>1893</v>
      </c>
      <c r="N276" s="196" t="s">
        <v>1917</v>
      </c>
      <c r="O276" s="36"/>
      <c r="P276" s="197">
        <f>O276*H276</f>
        <v>0</v>
      </c>
      <c r="Q276" s="197">
        <v>0</v>
      </c>
      <c r="R276" s="197">
        <f>Q276*H276</f>
        <v>0</v>
      </c>
      <c r="S276" s="197">
        <v>0</v>
      </c>
      <c r="T276" s="198">
        <f>S276*H276</f>
        <v>0</v>
      </c>
      <c r="AR276" s="18" t="s">
        <v>2638</v>
      </c>
      <c r="AT276" s="18" t="s">
        <v>2082</v>
      </c>
      <c r="AU276" s="18" t="s">
        <v>1955</v>
      </c>
      <c r="AY276" s="18" t="s">
        <v>2080</v>
      </c>
      <c r="BE276" s="199">
        <f>IF(N276="základní",J276,0)</f>
        <v>0</v>
      </c>
      <c r="BF276" s="199">
        <f>IF(N276="snížená",J276,0)</f>
        <v>0</v>
      </c>
      <c r="BG276" s="199">
        <f>IF(N276="zákl. přenesená",J276,0)</f>
        <v>0</v>
      </c>
      <c r="BH276" s="199">
        <f>IF(N276="sníž. přenesená",J276,0)</f>
        <v>0</v>
      </c>
      <c r="BI276" s="199">
        <f>IF(N276="nulová",J276,0)</f>
        <v>0</v>
      </c>
      <c r="BJ276" s="18" t="s">
        <v>1895</v>
      </c>
      <c r="BK276" s="199">
        <f>ROUND(I276*H276,2)</f>
        <v>0</v>
      </c>
      <c r="BL276" s="18" t="s">
        <v>2638</v>
      </c>
      <c r="BM276" s="18" t="s">
        <v>61</v>
      </c>
    </row>
    <row r="277" spans="2:65" s="1" customFormat="1" ht="27">
      <c r="B277" s="35"/>
      <c r="C277" s="57"/>
      <c r="D277" s="212" t="s">
        <v>2415</v>
      </c>
      <c r="E277" s="57"/>
      <c r="F277" s="244" t="s">
        <v>62</v>
      </c>
      <c r="G277" s="57"/>
      <c r="H277" s="57"/>
      <c r="I277" s="158"/>
      <c r="J277" s="57"/>
      <c r="K277" s="57"/>
      <c r="L277" s="55"/>
      <c r="M277" s="72"/>
      <c r="N277" s="36"/>
      <c r="O277" s="36"/>
      <c r="P277" s="36"/>
      <c r="Q277" s="36"/>
      <c r="R277" s="36"/>
      <c r="S277" s="36"/>
      <c r="T277" s="73"/>
      <c r="AT277" s="18" t="s">
        <v>2415</v>
      </c>
      <c r="AU277" s="18" t="s">
        <v>1955</v>
      </c>
    </row>
    <row r="278" spans="2:65" s="12" customFormat="1">
      <c r="B278" s="200"/>
      <c r="C278" s="201"/>
      <c r="D278" s="202" t="s">
        <v>2088</v>
      </c>
      <c r="E278" s="201"/>
      <c r="F278" s="204" t="s">
        <v>1225</v>
      </c>
      <c r="G278" s="201"/>
      <c r="H278" s="205">
        <v>111.15</v>
      </c>
      <c r="I278" s="206"/>
      <c r="J278" s="201"/>
      <c r="K278" s="201"/>
      <c r="L278" s="207"/>
      <c r="M278" s="208"/>
      <c r="N278" s="209"/>
      <c r="O278" s="209"/>
      <c r="P278" s="209"/>
      <c r="Q278" s="209"/>
      <c r="R278" s="209"/>
      <c r="S278" s="209"/>
      <c r="T278" s="210"/>
      <c r="AT278" s="211" t="s">
        <v>2088</v>
      </c>
      <c r="AU278" s="211" t="s">
        <v>1955</v>
      </c>
      <c r="AV278" s="12" t="s">
        <v>1955</v>
      </c>
      <c r="AW278" s="12" t="s">
        <v>1877</v>
      </c>
      <c r="AX278" s="12" t="s">
        <v>1895</v>
      </c>
      <c r="AY278" s="211" t="s">
        <v>2080</v>
      </c>
    </row>
    <row r="279" spans="2:65" s="1" customFormat="1" ht="22.5" customHeight="1">
      <c r="B279" s="35"/>
      <c r="C279" s="216" t="s">
        <v>2717</v>
      </c>
      <c r="D279" s="216" t="s">
        <v>2126</v>
      </c>
      <c r="E279" s="217" t="s">
        <v>1227</v>
      </c>
      <c r="F279" s="218" t="s">
        <v>1228</v>
      </c>
      <c r="G279" s="219" t="s">
        <v>2115</v>
      </c>
      <c r="H279" s="220">
        <v>9.6530000000000005</v>
      </c>
      <c r="I279" s="221"/>
      <c r="J279" s="222">
        <f>ROUND(I279*H279,2)</f>
        <v>0</v>
      </c>
      <c r="K279" s="218" t="s">
        <v>2086</v>
      </c>
      <c r="L279" s="223"/>
      <c r="M279" s="224" t="s">
        <v>1893</v>
      </c>
      <c r="N279" s="225" t="s">
        <v>1917</v>
      </c>
      <c r="O279" s="36"/>
      <c r="P279" s="197">
        <f>O279*H279</f>
        <v>0</v>
      </c>
      <c r="Q279" s="197">
        <v>0</v>
      </c>
      <c r="R279" s="197">
        <f>Q279*H279</f>
        <v>0</v>
      </c>
      <c r="S279" s="197">
        <v>0</v>
      </c>
      <c r="T279" s="198">
        <f>S279*H279</f>
        <v>0</v>
      </c>
      <c r="AR279" s="18" t="s">
        <v>2844</v>
      </c>
      <c r="AT279" s="18" t="s">
        <v>2126</v>
      </c>
      <c r="AU279" s="18" t="s">
        <v>1955</v>
      </c>
      <c r="AY279" s="18" t="s">
        <v>2080</v>
      </c>
      <c r="BE279" s="199">
        <f>IF(N279="základní",J279,0)</f>
        <v>0</v>
      </c>
      <c r="BF279" s="199">
        <f>IF(N279="snížená",J279,0)</f>
        <v>0</v>
      </c>
      <c r="BG279" s="199">
        <f>IF(N279="zákl. přenesená",J279,0)</f>
        <v>0</v>
      </c>
      <c r="BH279" s="199">
        <f>IF(N279="sníž. přenesená",J279,0)</f>
        <v>0</v>
      </c>
      <c r="BI279" s="199">
        <f>IF(N279="nulová",J279,0)</f>
        <v>0</v>
      </c>
      <c r="BJ279" s="18" t="s">
        <v>1895</v>
      </c>
      <c r="BK279" s="199">
        <f>ROUND(I279*H279,2)</f>
        <v>0</v>
      </c>
      <c r="BL279" s="18" t="s">
        <v>2844</v>
      </c>
      <c r="BM279" s="18" t="s">
        <v>63</v>
      </c>
    </row>
    <row r="280" spans="2:65" s="12" customFormat="1">
      <c r="B280" s="200"/>
      <c r="C280" s="201"/>
      <c r="D280" s="212" t="s">
        <v>2088</v>
      </c>
      <c r="E280" s="213" t="s">
        <v>1893</v>
      </c>
      <c r="F280" s="214" t="s">
        <v>1220</v>
      </c>
      <c r="G280" s="201"/>
      <c r="H280" s="215">
        <v>5.85</v>
      </c>
      <c r="I280" s="206"/>
      <c r="J280" s="201"/>
      <c r="K280" s="201"/>
      <c r="L280" s="207"/>
      <c r="M280" s="208"/>
      <c r="N280" s="209"/>
      <c r="O280" s="209"/>
      <c r="P280" s="209"/>
      <c r="Q280" s="209"/>
      <c r="R280" s="209"/>
      <c r="S280" s="209"/>
      <c r="T280" s="210"/>
      <c r="AT280" s="211" t="s">
        <v>2088</v>
      </c>
      <c r="AU280" s="211" t="s">
        <v>1955</v>
      </c>
      <c r="AV280" s="12" t="s">
        <v>1955</v>
      </c>
      <c r="AW280" s="12" t="s">
        <v>1911</v>
      </c>
      <c r="AX280" s="12" t="s">
        <v>1946</v>
      </c>
      <c r="AY280" s="211" t="s">
        <v>2080</v>
      </c>
    </row>
    <row r="281" spans="2:65" s="12" customFormat="1">
      <c r="B281" s="200"/>
      <c r="C281" s="201"/>
      <c r="D281" s="212" t="s">
        <v>2088</v>
      </c>
      <c r="E281" s="201"/>
      <c r="F281" s="214" t="s">
        <v>1230</v>
      </c>
      <c r="G281" s="201"/>
      <c r="H281" s="215">
        <v>9.6530000000000005</v>
      </c>
      <c r="I281" s="206"/>
      <c r="J281" s="201"/>
      <c r="K281" s="201"/>
      <c r="L281" s="207"/>
      <c r="M281" s="208"/>
      <c r="N281" s="209"/>
      <c r="O281" s="209"/>
      <c r="P281" s="209"/>
      <c r="Q281" s="209"/>
      <c r="R281" s="209"/>
      <c r="S281" s="209"/>
      <c r="T281" s="210"/>
      <c r="AT281" s="211" t="s">
        <v>2088</v>
      </c>
      <c r="AU281" s="211" t="s">
        <v>1955</v>
      </c>
      <c r="AV281" s="12" t="s">
        <v>1955</v>
      </c>
      <c r="AW281" s="12" t="s">
        <v>1877</v>
      </c>
      <c r="AX281" s="12" t="s">
        <v>1895</v>
      </c>
      <c r="AY281" s="211" t="s">
        <v>2080</v>
      </c>
    </row>
    <row r="282" spans="2:65" s="11" customFormat="1" ht="29.85" customHeight="1">
      <c r="B282" s="171"/>
      <c r="C282" s="172"/>
      <c r="D282" s="185" t="s">
        <v>1945</v>
      </c>
      <c r="E282" s="186" t="s">
        <v>2893</v>
      </c>
      <c r="F282" s="186" t="s">
        <v>2894</v>
      </c>
      <c r="G282" s="172"/>
      <c r="H282" s="172"/>
      <c r="I282" s="175"/>
      <c r="J282" s="187">
        <f>BK282</f>
        <v>0</v>
      </c>
      <c r="K282" s="172"/>
      <c r="L282" s="177"/>
      <c r="M282" s="178"/>
      <c r="N282" s="179"/>
      <c r="O282" s="179"/>
      <c r="P282" s="180">
        <f>SUM(P283:P291)</f>
        <v>0</v>
      </c>
      <c r="Q282" s="179"/>
      <c r="R282" s="180">
        <f>SUM(R283:R291)</f>
        <v>3.6000000000000001E-5</v>
      </c>
      <c r="S282" s="179"/>
      <c r="T282" s="181">
        <f>SUM(T283:T291)</f>
        <v>0</v>
      </c>
      <c r="AR282" s="182" t="s">
        <v>2033</v>
      </c>
      <c r="AT282" s="183" t="s">
        <v>1945</v>
      </c>
      <c r="AU282" s="183" t="s">
        <v>1895</v>
      </c>
      <c r="AY282" s="182" t="s">
        <v>2080</v>
      </c>
      <c r="BK282" s="184">
        <f>SUM(BK283:BK291)</f>
        <v>0</v>
      </c>
    </row>
    <row r="283" spans="2:65" s="1" customFormat="1" ht="22.5" customHeight="1">
      <c r="B283" s="35"/>
      <c r="C283" s="188" t="s">
        <v>2722</v>
      </c>
      <c r="D283" s="188" t="s">
        <v>2082</v>
      </c>
      <c r="E283" s="189" t="s">
        <v>1232</v>
      </c>
      <c r="F283" s="190" t="s">
        <v>1233</v>
      </c>
      <c r="G283" s="191" t="s">
        <v>2253</v>
      </c>
      <c r="H283" s="192">
        <v>4</v>
      </c>
      <c r="I283" s="193"/>
      <c r="J283" s="194">
        <f>ROUND(I283*H283,2)</f>
        <v>0</v>
      </c>
      <c r="K283" s="190" t="s">
        <v>2086</v>
      </c>
      <c r="L283" s="55"/>
      <c r="M283" s="195" t="s">
        <v>1893</v>
      </c>
      <c r="N283" s="196" t="s">
        <v>1917</v>
      </c>
      <c r="O283" s="36"/>
      <c r="P283" s="197">
        <f>O283*H283</f>
        <v>0</v>
      </c>
      <c r="Q283" s="197">
        <v>0</v>
      </c>
      <c r="R283" s="197">
        <f>Q283*H283</f>
        <v>0</v>
      </c>
      <c r="S283" s="197">
        <v>0</v>
      </c>
      <c r="T283" s="198">
        <f>S283*H283</f>
        <v>0</v>
      </c>
      <c r="AR283" s="18" t="s">
        <v>2638</v>
      </c>
      <c r="AT283" s="18" t="s">
        <v>2082</v>
      </c>
      <c r="AU283" s="18" t="s">
        <v>1955</v>
      </c>
      <c r="AY283" s="18" t="s">
        <v>2080</v>
      </c>
      <c r="BE283" s="199">
        <f>IF(N283="základní",J283,0)</f>
        <v>0</v>
      </c>
      <c r="BF283" s="199">
        <f>IF(N283="snížená",J283,0)</f>
        <v>0</v>
      </c>
      <c r="BG283" s="199">
        <f>IF(N283="zákl. přenesená",J283,0)</f>
        <v>0</v>
      </c>
      <c r="BH283" s="199">
        <f>IF(N283="sníž. přenesená",J283,0)</f>
        <v>0</v>
      </c>
      <c r="BI283" s="199">
        <f>IF(N283="nulová",J283,0)</f>
        <v>0</v>
      </c>
      <c r="BJ283" s="18" t="s">
        <v>1895</v>
      </c>
      <c r="BK283" s="199">
        <f>ROUND(I283*H283,2)</f>
        <v>0</v>
      </c>
      <c r="BL283" s="18" t="s">
        <v>2638</v>
      </c>
      <c r="BM283" s="18" t="s">
        <v>64</v>
      </c>
    </row>
    <row r="284" spans="2:65" s="1" customFormat="1" ht="22.5" customHeight="1">
      <c r="B284" s="35"/>
      <c r="C284" s="216" t="s">
        <v>2728</v>
      </c>
      <c r="D284" s="216" t="s">
        <v>2126</v>
      </c>
      <c r="E284" s="217" t="s">
        <v>1235</v>
      </c>
      <c r="F284" s="218" t="s">
        <v>65</v>
      </c>
      <c r="G284" s="219" t="s">
        <v>2253</v>
      </c>
      <c r="H284" s="220">
        <v>4</v>
      </c>
      <c r="I284" s="221"/>
      <c r="J284" s="222">
        <f>ROUND(I284*H284,2)</f>
        <v>0</v>
      </c>
      <c r="K284" s="218" t="s">
        <v>1893</v>
      </c>
      <c r="L284" s="223"/>
      <c r="M284" s="224" t="s">
        <v>1893</v>
      </c>
      <c r="N284" s="225" t="s">
        <v>1917</v>
      </c>
      <c r="O284" s="36"/>
      <c r="P284" s="197">
        <f>O284*H284</f>
        <v>0</v>
      </c>
      <c r="Q284" s="197">
        <v>0</v>
      </c>
      <c r="R284" s="197">
        <f>Q284*H284</f>
        <v>0</v>
      </c>
      <c r="S284" s="197">
        <v>0</v>
      </c>
      <c r="T284" s="198">
        <f>S284*H284</f>
        <v>0</v>
      </c>
      <c r="AR284" s="18" t="s">
        <v>1237</v>
      </c>
      <c r="AT284" s="18" t="s">
        <v>2126</v>
      </c>
      <c r="AU284" s="18" t="s">
        <v>1955</v>
      </c>
      <c r="AY284" s="18" t="s">
        <v>2080</v>
      </c>
      <c r="BE284" s="199">
        <f>IF(N284="základní",J284,0)</f>
        <v>0</v>
      </c>
      <c r="BF284" s="199">
        <f>IF(N284="snížená",J284,0)</f>
        <v>0</v>
      </c>
      <c r="BG284" s="199">
        <f>IF(N284="zákl. přenesená",J284,0)</f>
        <v>0</v>
      </c>
      <c r="BH284" s="199">
        <f>IF(N284="sníž. přenesená",J284,0)</f>
        <v>0</v>
      </c>
      <c r="BI284" s="199">
        <f>IF(N284="nulová",J284,0)</f>
        <v>0</v>
      </c>
      <c r="BJ284" s="18" t="s">
        <v>1895</v>
      </c>
      <c r="BK284" s="199">
        <f>ROUND(I284*H284,2)</f>
        <v>0</v>
      </c>
      <c r="BL284" s="18" t="s">
        <v>2638</v>
      </c>
      <c r="BM284" s="18" t="s">
        <v>66</v>
      </c>
    </row>
    <row r="285" spans="2:65" s="12" customFormat="1">
      <c r="B285" s="200"/>
      <c r="C285" s="201"/>
      <c r="D285" s="212" t="s">
        <v>2088</v>
      </c>
      <c r="E285" s="213" t="s">
        <v>1893</v>
      </c>
      <c r="F285" s="214" t="s">
        <v>890</v>
      </c>
      <c r="G285" s="201"/>
      <c r="H285" s="215">
        <v>4</v>
      </c>
      <c r="I285" s="206"/>
      <c r="J285" s="201"/>
      <c r="K285" s="201"/>
      <c r="L285" s="207"/>
      <c r="M285" s="208"/>
      <c r="N285" s="209"/>
      <c r="O285" s="209"/>
      <c r="P285" s="209"/>
      <c r="Q285" s="209"/>
      <c r="R285" s="209"/>
      <c r="S285" s="209"/>
      <c r="T285" s="210"/>
      <c r="AT285" s="211" t="s">
        <v>2088</v>
      </c>
      <c r="AU285" s="211" t="s">
        <v>1955</v>
      </c>
      <c r="AV285" s="12" t="s">
        <v>1955</v>
      </c>
      <c r="AW285" s="12" t="s">
        <v>1911</v>
      </c>
      <c r="AX285" s="12" t="s">
        <v>1946</v>
      </c>
      <c r="AY285" s="211" t="s">
        <v>2080</v>
      </c>
    </row>
    <row r="286" spans="2:65" s="13" customFormat="1">
      <c r="B286" s="230"/>
      <c r="C286" s="231"/>
      <c r="D286" s="202" t="s">
        <v>2088</v>
      </c>
      <c r="E286" s="241" t="s">
        <v>1893</v>
      </c>
      <c r="F286" s="242" t="s">
        <v>2377</v>
      </c>
      <c r="G286" s="231"/>
      <c r="H286" s="243">
        <v>4</v>
      </c>
      <c r="I286" s="235"/>
      <c r="J286" s="231"/>
      <c r="K286" s="231"/>
      <c r="L286" s="236"/>
      <c r="M286" s="237"/>
      <c r="N286" s="238"/>
      <c r="O286" s="238"/>
      <c r="P286" s="238"/>
      <c r="Q286" s="238"/>
      <c r="R286" s="238"/>
      <c r="S286" s="238"/>
      <c r="T286" s="239"/>
      <c r="AT286" s="240" t="s">
        <v>2088</v>
      </c>
      <c r="AU286" s="240" t="s">
        <v>1955</v>
      </c>
      <c r="AV286" s="13" t="s">
        <v>2036</v>
      </c>
      <c r="AW286" s="13" t="s">
        <v>1877</v>
      </c>
      <c r="AX286" s="13" t="s">
        <v>1895</v>
      </c>
      <c r="AY286" s="240" t="s">
        <v>2080</v>
      </c>
    </row>
    <row r="287" spans="2:65" s="1" customFormat="1" ht="22.5" customHeight="1">
      <c r="B287" s="35"/>
      <c r="C287" s="188" t="s">
        <v>2733</v>
      </c>
      <c r="D287" s="188" t="s">
        <v>2082</v>
      </c>
      <c r="E287" s="189" t="s">
        <v>1240</v>
      </c>
      <c r="F287" s="190" t="s">
        <v>1241</v>
      </c>
      <c r="G287" s="191" t="s">
        <v>2096</v>
      </c>
      <c r="H287" s="192">
        <v>3.6</v>
      </c>
      <c r="I287" s="193"/>
      <c r="J287" s="194">
        <f>ROUND(I287*H287,2)</f>
        <v>0</v>
      </c>
      <c r="K287" s="190" t="s">
        <v>2086</v>
      </c>
      <c r="L287" s="55"/>
      <c r="M287" s="195" t="s">
        <v>1893</v>
      </c>
      <c r="N287" s="196" t="s">
        <v>1917</v>
      </c>
      <c r="O287" s="36"/>
      <c r="P287" s="197">
        <f>O287*H287</f>
        <v>0</v>
      </c>
      <c r="Q287" s="197">
        <v>1.0000000000000001E-5</v>
      </c>
      <c r="R287" s="197">
        <f>Q287*H287</f>
        <v>3.6000000000000001E-5</v>
      </c>
      <c r="S287" s="197">
        <v>0</v>
      </c>
      <c r="T287" s="198">
        <f>S287*H287</f>
        <v>0</v>
      </c>
      <c r="AR287" s="18" t="s">
        <v>2638</v>
      </c>
      <c r="AT287" s="18" t="s">
        <v>2082</v>
      </c>
      <c r="AU287" s="18" t="s">
        <v>1955</v>
      </c>
      <c r="AY287" s="18" t="s">
        <v>2080</v>
      </c>
      <c r="BE287" s="199">
        <f>IF(N287="základní",J287,0)</f>
        <v>0</v>
      </c>
      <c r="BF287" s="199">
        <f>IF(N287="snížená",J287,0)</f>
        <v>0</v>
      </c>
      <c r="BG287" s="199">
        <f>IF(N287="zákl. přenesená",J287,0)</f>
        <v>0</v>
      </c>
      <c r="BH287" s="199">
        <f>IF(N287="sníž. přenesená",J287,0)</f>
        <v>0</v>
      </c>
      <c r="BI287" s="199">
        <f>IF(N287="nulová",J287,0)</f>
        <v>0</v>
      </c>
      <c r="BJ287" s="18" t="s">
        <v>1895</v>
      </c>
      <c r="BK287" s="199">
        <f>ROUND(I287*H287,2)</f>
        <v>0</v>
      </c>
      <c r="BL287" s="18" t="s">
        <v>2638</v>
      </c>
      <c r="BM287" s="18" t="s">
        <v>67</v>
      </c>
    </row>
    <row r="288" spans="2:65" s="12" customFormat="1">
      <c r="B288" s="200"/>
      <c r="C288" s="201"/>
      <c r="D288" s="212" t="s">
        <v>2088</v>
      </c>
      <c r="E288" s="213" t="s">
        <v>1893</v>
      </c>
      <c r="F288" s="214" t="s">
        <v>68</v>
      </c>
      <c r="G288" s="201"/>
      <c r="H288" s="215">
        <v>3.6</v>
      </c>
      <c r="I288" s="206"/>
      <c r="J288" s="201"/>
      <c r="K288" s="201"/>
      <c r="L288" s="207"/>
      <c r="M288" s="208"/>
      <c r="N288" s="209"/>
      <c r="O288" s="209"/>
      <c r="P288" s="209"/>
      <c r="Q288" s="209"/>
      <c r="R288" s="209"/>
      <c r="S288" s="209"/>
      <c r="T288" s="210"/>
      <c r="AT288" s="211" t="s">
        <v>2088</v>
      </c>
      <c r="AU288" s="211" t="s">
        <v>1955</v>
      </c>
      <c r="AV288" s="12" t="s">
        <v>1955</v>
      </c>
      <c r="AW288" s="12" t="s">
        <v>1911</v>
      </c>
      <c r="AX288" s="12" t="s">
        <v>1946</v>
      </c>
      <c r="AY288" s="211" t="s">
        <v>2080</v>
      </c>
    </row>
    <row r="289" spans="2:65" s="13" customFormat="1">
      <c r="B289" s="230"/>
      <c r="C289" s="231"/>
      <c r="D289" s="202" t="s">
        <v>2088</v>
      </c>
      <c r="E289" s="241" t="s">
        <v>1893</v>
      </c>
      <c r="F289" s="242" t="s">
        <v>2377</v>
      </c>
      <c r="G289" s="231"/>
      <c r="H289" s="243">
        <v>3.6</v>
      </c>
      <c r="I289" s="235"/>
      <c r="J289" s="231"/>
      <c r="K289" s="231"/>
      <c r="L289" s="236"/>
      <c r="M289" s="237"/>
      <c r="N289" s="238"/>
      <c r="O289" s="238"/>
      <c r="P289" s="238"/>
      <c r="Q289" s="238"/>
      <c r="R289" s="238"/>
      <c r="S289" s="238"/>
      <c r="T289" s="239"/>
      <c r="AT289" s="240" t="s">
        <v>2088</v>
      </c>
      <c r="AU289" s="240" t="s">
        <v>1955</v>
      </c>
      <c r="AV289" s="13" t="s">
        <v>2036</v>
      </c>
      <c r="AW289" s="13" t="s">
        <v>1877</v>
      </c>
      <c r="AX289" s="13" t="s">
        <v>1895</v>
      </c>
      <c r="AY289" s="240" t="s">
        <v>2080</v>
      </c>
    </row>
    <row r="290" spans="2:65" s="1" customFormat="1" ht="22.5" customHeight="1">
      <c r="B290" s="35"/>
      <c r="C290" s="216" t="s">
        <v>1039</v>
      </c>
      <c r="D290" s="216" t="s">
        <v>2126</v>
      </c>
      <c r="E290" s="217" t="s">
        <v>1246</v>
      </c>
      <c r="F290" s="218" t="s">
        <v>1247</v>
      </c>
      <c r="G290" s="219" t="s">
        <v>2096</v>
      </c>
      <c r="H290" s="220">
        <v>4.1399999999999997</v>
      </c>
      <c r="I290" s="221"/>
      <c r="J290" s="222">
        <f>ROUND(I290*H290,2)</f>
        <v>0</v>
      </c>
      <c r="K290" s="218" t="s">
        <v>1893</v>
      </c>
      <c r="L290" s="223"/>
      <c r="M290" s="224" t="s">
        <v>1893</v>
      </c>
      <c r="N290" s="225" t="s">
        <v>1917</v>
      </c>
      <c r="O290" s="36"/>
      <c r="P290" s="197">
        <f>O290*H290</f>
        <v>0</v>
      </c>
      <c r="Q290" s="197">
        <v>0</v>
      </c>
      <c r="R290" s="197">
        <f>Q290*H290</f>
        <v>0</v>
      </c>
      <c r="S290" s="197">
        <v>0</v>
      </c>
      <c r="T290" s="198">
        <f>S290*H290</f>
        <v>0</v>
      </c>
      <c r="AR290" s="18" t="s">
        <v>1237</v>
      </c>
      <c r="AT290" s="18" t="s">
        <v>2126</v>
      </c>
      <c r="AU290" s="18" t="s">
        <v>1955</v>
      </c>
      <c r="AY290" s="18" t="s">
        <v>2080</v>
      </c>
      <c r="BE290" s="199">
        <f>IF(N290="základní",J290,0)</f>
        <v>0</v>
      </c>
      <c r="BF290" s="199">
        <f>IF(N290="snížená",J290,0)</f>
        <v>0</v>
      </c>
      <c r="BG290" s="199">
        <f>IF(N290="zákl. přenesená",J290,0)</f>
        <v>0</v>
      </c>
      <c r="BH290" s="199">
        <f>IF(N290="sníž. přenesená",J290,0)</f>
        <v>0</v>
      </c>
      <c r="BI290" s="199">
        <f>IF(N290="nulová",J290,0)</f>
        <v>0</v>
      </c>
      <c r="BJ290" s="18" t="s">
        <v>1895</v>
      </c>
      <c r="BK290" s="199">
        <f>ROUND(I290*H290,2)</f>
        <v>0</v>
      </c>
      <c r="BL290" s="18" t="s">
        <v>2638</v>
      </c>
      <c r="BM290" s="18" t="s">
        <v>69</v>
      </c>
    </row>
    <row r="291" spans="2:65" s="12" customFormat="1">
      <c r="B291" s="200"/>
      <c r="C291" s="201"/>
      <c r="D291" s="212" t="s">
        <v>2088</v>
      </c>
      <c r="E291" s="213" t="s">
        <v>1893</v>
      </c>
      <c r="F291" s="214" t="s">
        <v>70</v>
      </c>
      <c r="G291" s="201"/>
      <c r="H291" s="215">
        <v>4.1399999999999997</v>
      </c>
      <c r="I291" s="206"/>
      <c r="J291" s="201"/>
      <c r="K291" s="201"/>
      <c r="L291" s="207"/>
      <c r="M291" s="208"/>
      <c r="N291" s="209"/>
      <c r="O291" s="209"/>
      <c r="P291" s="209"/>
      <c r="Q291" s="209"/>
      <c r="R291" s="209"/>
      <c r="S291" s="209"/>
      <c r="T291" s="210"/>
      <c r="AT291" s="211" t="s">
        <v>2088</v>
      </c>
      <c r="AU291" s="211" t="s">
        <v>1955</v>
      </c>
      <c r="AV291" s="12" t="s">
        <v>1955</v>
      </c>
      <c r="AW291" s="12" t="s">
        <v>1911</v>
      </c>
      <c r="AX291" s="12" t="s">
        <v>1895</v>
      </c>
      <c r="AY291" s="211" t="s">
        <v>2080</v>
      </c>
    </row>
    <row r="292" spans="2:65" s="11" customFormat="1" ht="29.85" customHeight="1">
      <c r="B292" s="171"/>
      <c r="C292" s="172"/>
      <c r="D292" s="185" t="s">
        <v>1945</v>
      </c>
      <c r="E292" s="186" t="s">
        <v>1254</v>
      </c>
      <c r="F292" s="186" t="s">
        <v>1255</v>
      </c>
      <c r="G292" s="172"/>
      <c r="H292" s="172"/>
      <c r="I292" s="175"/>
      <c r="J292" s="187">
        <f>BK292</f>
        <v>0</v>
      </c>
      <c r="K292" s="172"/>
      <c r="L292" s="177"/>
      <c r="M292" s="178"/>
      <c r="N292" s="179"/>
      <c r="O292" s="179"/>
      <c r="P292" s="180">
        <f>SUM(P293:P296)</f>
        <v>0</v>
      </c>
      <c r="Q292" s="179"/>
      <c r="R292" s="180">
        <f>SUM(R293:R296)</f>
        <v>5.0000000000000001E-4</v>
      </c>
      <c r="S292" s="179"/>
      <c r="T292" s="181">
        <f>SUM(T293:T296)</f>
        <v>0</v>
      </c>
      <c r="AR292" s="182" t="s">
        <v>2033</v>
      </c>
      <c r="AT292" s="183" t="s">
        <v>1945</v>
      </c>
      <c r="AU292" s="183" t="s">
        <v>1895</v>
      </c>
      <c r="AY292" s="182" t="s">
        <v>2080</v>
      </c>
      <c r="BK292" s="184">
        <f>SUM(BK293:BK296)</f>
        <v>0</v>
      </c>
    </row>
    <row r="293" spans="2:65" s="1" customFormat="1" ht="22.5" customHeight="1">
      <c r="B293" s="35"/>
      <c r="C293" s="188" t="s">
        <v>1044</v>
      </c>
      <c r="D293" s="188" t="s">
        <v>2082</v>
      </c>
      <c r="E293" s="189" t="s">
        <v>1257</v>
      </c>
      <c r="F293" s="190" t="s">
        <v>1258</v>
      </c>
      <c r="G293" s="191" t="s">
        <v>2253</v>
      </c>
      <c r="H293" s="192">
        <v>2</v>
      </c>
      <c r="I293" s="193"/>
      <c r="J293" s="194">
        <f>ROUND(I293*H293,2)</f>
        <v>0</v>
      </c>
      <c r="K293" s="190" t="s">
        <v>2086</v>
      </c>
      <c r="L293" s="55"/>
      <c r="M293" s="195" t="s">
        <v>1893</v>
      </c>
      <c r="N293" s="196" t="s">
        <v>1917</v>
      </c>
      <c r="O293" s="36"/>
      <c r="P293" s="197">
        <f>O293*H293</f>
        <v>0</v>
      </c>
      <c r="Q293" s="197">
        <v>2.5000000000000001E-4</v>
      </c>
      <c r="R293" s="197">
        <f>Q293*H293</f>
        <v>5.0000000000000001E-4</v>
      </c>
      <c r="S293" s="197">
        <v>0</v>
      </c>
      <c r="T293" s="198">
        <f>S293*H293</f>
        <v>0</v>
      </c>
      <c r="AR293" s="18" t="s">
        <v>2638</v>
      </c>
      <c r="AT293" s="18" t="s">
        <v>2082</v>
      </c>
      <c r="AU293" s="18" t="s">
        <v>1955</v>
      </c>
      <c r="AY293" s="18" t="s">
        <v>2080</v>
      </c>
      <c r="BE293" s="199">
        <f>IF(N293="základní",J293,0)</f>
        <v>0</v>
      </c>
      <c r="BF293" s="199">
        <f>IF(N293="snížená",J293,0)</f>
        <v>0</v>
      </c>
      <c r="BG293" s="199">
        <f>IF(N293="zákl. přenesená",J293,0)</f>
        <v>0</v>
      </c>
      <c r="BH293" s="199">
        <f>IF(N293="sníž. přenesená",J293,0)</f>
        <v>0</v>
      </c>
      <c r="BI293" s="199">
        <f>IF(N293="nulová",J293,0)</f>
        <v>0</v>
      </c>
      <c r="BJ293" s="18" t="s">
        <v>1895</v>
      </c>
      <c r="BK293" s="199">
        <f>ROUND(I293*H293,2)</f>
        <v>0</v>
      </c>
      <c r="BL293" s="18" t="s">
        <v>2638</v>
      </c>
      <c r="BM293" s="18" t="s">
        <v>71</v>
      </c>
    </row>
    <row r="294" spans="2:65" s="1" customFormat="1" ht="31.5" customHeight="1">
      <c r="B294" s="35"/>
      <c r="C294" s="216" t="s">
        <v>1049</v>
      </c>
      <c r="D294" s="216" t="s">
        <v>2126</v>
      </c>
      <c r="E294" s="217" t="s">
        <v>1261</v>
      </c>
      <c r="F294" s="218" t="s">
        <v>1262</v>
      </c>
      <c r="G294" s="219" t="s">
        <v>8</v>
      </c>
      <c r="H294" s="220">
        <v>2</v>
      </c>
      <c r="I294" s="221"/>
      <c r="J294" s="222">
        <f>ROUND(I294*H294,2)</f>
        <v>0</v>
      </c>
      <c r="K294" s="218" t="s">
        <v>1893</v>
      </c>
      <c r="L294" s="223"/>
      <c r="M294" s="224" t="s">
        <v>1893</v>
      </c>
      <c r="N294" s="225" t="s">
        <v>1917</v>
      </c>
      <c r="O294" s="36"/>
      <c r="P294" s="197">
        <f>O294*H294</f>
        <v>0</v>
      </c>
      <c r="Q294" s="197">
        <v>0</v>
      </c>
      <c r="R294" s="197">
        <f>Q294*H294</f>
        <v>0</v>
      </c>
      <c r="S294" s="197">
        <v>0</v>
      </c>
      <c r="T294" s="198">
        <f>S294*H294</f>
        <v>0</v>
      </c>
      <c r="AR294" s="18" t="s">
        <v>1237</v>
      </c>
      <c r="AT294" s="18" t="s">
        <v>2126</v>
      </c>
      <c r="AU294" s="18" t="s">
        <v>1955</v>
      </c>
      <c r="AY294" s="18" t="s">
        <v>2080</v>
      </c>
      <c r="BE294" s="199">
        <f>IF(N294="základní",J294,0)</f>
        <v>0</v>
      </c>
      <c r="BF294" s="199">
        <f>IF(N294="snížená",J294,0)</f>
        <v>0</v>
      </c>
      <c r="BG294" s="199">
        <f>IF(N294="zákl. přenesená",J294,0)</f>
        <v>0</v>
      </c>
      <c r="BH294" s="199">
        <f>IF(N294="sníž. přenesená",J294,0)</f>
        <v>0</v>
      </c>
      <c r="BI294" s="199">
        <f>IF(N294="nulová",J294,0)</f>
        <v>0</v>
      </c>
      <c r="BJ294" s="18" t="s">
        <v>1895</v>
      </c>
      <c r="BK294" s="199">
        <f>ROUND(I294*H294,2)</f>
        <v>0</v>
      </c>
      <c r="BL294" s="18" t="s">
        <v>2638</v>
      </c>
      <c r="BM294" s="18" t="s">
        <v>72</v>
      </c>
    </row>
    <row r="295" spans="2:65" s="12" customFormat="1">
      <c r="B295" s="200"/>
      <c r="C295" s="201"/>
      <c r="D295" s="212" t="s">
        <v>2088</v>
      </c>
      <c r="E295" s="213" t="s">
        <v>1893</v>
      </c>
      <c r="F295" s="214" t="s">
        <v>843</v>
      </c>
      <c r="G295" s="201"/>
      <c r="H295" s="215">
        <v>2</v>
      </c>
      <c r="I295" s="206"/>
      <c r="J295" s="201"/>
      <c r="K295" s="201"/>
      <c r="L295" s="207"/>
      <c r="M295" s="208"/>
      <c r="N295" s="209"/>
      <c r="O295" s="209"/>
      <c r="P295" s="209"/>
      <c r="Q295" s="209"/>
      <c r="R295" s="209"/>
      <c r="S295" s="209"/>
      <c r="T295" s="210"/>
      <c r="AT295" s="211" t="s">
        <v>2088</v>
      </c>
      <c r="AU295" s="211" t="s">
        <v>1955</v>
      </c>
      <c r="AV295" s="12" t="s">
        <v>1955</v>
      </c>
      <c r="AW295" s="12" t="s">
        <v>1911</v>
      </c>
      <c r="AX295" s="12" t="s">
        <v>1946</v>
      </c>
      <c r="AY295" s="211" t="s">
        <v>2080</v>
      </c>
    </row>
    <row r="296" spans="2:65" s="13" customFormat="1">
      <c r="B296" s="230"/>
      <c r="C296" s="231"/>
      <c r="D296" s="212" t="s">
        <v>2088</v>
      </c>
      <c r="E296" s="232" t="s">
        <v>1893</v>
      </c>
      <c r="F296" s="233" t="s">
        <v>2377</v>
      </c>
      <c r="G296" s="231"/>
      <c r="H296" s="234">
        <v>2</v>
      </c>
      <c r="I296" s="235"/>
      <c r="J296" s="231"/>
      <c r="K296" s="231"/>
      <c r="L296" s="236"/>
      <c r="M296" s="270"/>
      <c r="N296" s="271"/>
      <c r="O296" s="271"/>
      <c r="P296" s="271"/>
      <c r="Q296" s="271"/>
      <c r="R296" s="271"/>
      <c r="S296" s="271"/>
      <c r="T296" s="272"/>
      <c r="AT296" s="240" t="s">
        <v>2088</v>
      </c>
      <c r="AU296" s="240" t="s">
        <v>1955</v>
      </c>
      <c r="AV296" s="13" t="s">
        <v>2036</v>
      </c>
      <c r="AW296" s="13" t="s">
        <v>1877</v>
      </c>
      <c r="AX296" s="13" t="s">
        <v>1895</v>
      </c>
      <c r="AY296" s="240" t="s">
        <v>2080</v>
      </c>
    </row>
    <row r="297" spans="2:65" s="1" customFormat="1" ht="6.95" customHeight="1">
      <c r="B297" s="50"/>
      <c r="C297" s="51"/>
      <c r="D297" s="51"/>
      <c r="E297" s="51"/>
      <c r="F297" s="51"/>
      <c r="G297" s="51"/>
      <c r="H297" s="51"/>
      <c r="I297" s="135"/>
      <c r="J297" s="51"/>
      <c r="K297" s="51"/>
      <c r="L297" s="55"/>
    </row>
  </sheetData>
  <sheetProtection sheet="1" objects="1" scenarios="1" formatColumns="0" formatRows="0" sort="0" autoFilter="0"/>
  <autoFilter ref="C93:K93"/>
  <mergeCells count="12">
    <mergeCell ref="E47:H47"/>
    <mergeCell ref="E82:H82"/>
    <mergeCell ref="G1:H1"/>
    <mergeCell ref="L2:V2"/>
    <mergeCell ref="E49:H49"/>
    <mergeCell ref="E51:H51"/>
    <mergeCell ref="E84:H84"/>
    <mergeCell ref="E86:H86"/>
    <mergeCell ref="E7:H7"/>
    <mergeCell ref="E9:H9"/>
    <mergeCell ref="E11:H11"/>
    <mergeCell ref="E26:H26"/>
  </mergeCells>
  <phoneticPr fontId="51" type="noConversion"/>
  <hyperlinks>
    <hyperlink ref="F1:G1" location="C2" tooltip="Krycí list soupisu" display="1) Krycí list soupisu"/>
    <hyperlink ref="G1:H1" location="C58" tooltip="Rekapitulace" display="2) Rekapitulace"/>
    <hyperlink ref="J1" location="C93" tooltip="Soupis prací" display="3) Soupis prací"/>
    <hyperlink ref="L1:V1" location="'Rekapitulace stavby'!C2" tooltip="Rekapitulace stavby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52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3" customWidth="1"/>
    <col min="10" max="10" width="23.5" customWidth="1"/>
    <col min="11" max="11" width="15.5" customWidth="1"/>
    <col min="13" max="18" width="9.33203125" hidden="1" customWidth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 customWidth="1"/>
  </cols>
  <sheetData>
    <row r="1" spans="1:70" ht="21.75" customHeight="1">
      <c r="A1" s="16"/>
      <c r="B1" s="276"/>
      <c r="C1" s="276"/>
      <c r="D1" s="275" t="s">
        <v>1874</v>
      </c>
      <c r="E1" s="276"/>
      <c r="F1" s="277" t="s">
        <v>643</v>
      </c>
      <c r="G1" s="405" t="s">
        <v>644</v>
      </c>
      <c r="H1" s="405"/>
      <c r="I1" s="282"/>
      <c r="J1" s="277" t="s">
        <v>645</v>
      </c>
      <c r="K1" s="275" t="s">
        <v>2046</v>
      </c>
      <c r="L1" s="277" t="s">
        <v>646</v>
      </c>
      <c r="M1" s="277"/>
      <c r="N1" s="277"/>
      <c r="O1" s="277"/>
      <c r="P1" s="277"/>
      <c r="Q1" s="277"/>
      <c r="R1" s="277"/>
      <c r="S1" s="277"/>
      <c r="T1" s="277"/>
      <c r="U1" s="273"/>
      <c r="V1" s="273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1:70" ht="36.950000000000003" customHeight="1"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AT2" s="18" t="s">
        <v>1997</v>
      </c>
    </row>
    <row r="3" spans="1:70" ht="6.95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1955</v>
      </c>
    </row>
    <row r="4" spans="1:70" ht="36.950000000000003" customHeight="1">
      <c r="B4" s="22"/>
      <c r="C4" s="23"/>
      <c r="D4" s="24" t="s">
        <v>2047</v>
      </c>
      <c r="E4" s="23"/>
      <c r="F4" s="23"/>
      <c r="G4" s="23"/>
      <c r="H4" s="23"/>
      <c r="I4" s="115"/>
      <c r="J4" s="23"/>
      <c r="K4" s="25"/>
      <c r="M4" s="26" t="s">
        <v>1883</v>
      </c>
      <c r="AT4" s="18" t="s">
        <v>1877</v>
      </c>
    </row>
    <row r="5" spans="1:70" ht="6.95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1:70" ht="15">
      <c r="B6" s="22"/>
      <c r="C6" s="23"/>
      <c r="D6" s="31" t="s">
        <v>1889</v>
      </c>
      <c r="E6" s="23"/>
      <c r="F6" s="23"/>
      <c r="G6" s="23"/>
      <c r="H6" s="23"/>
      <c r="I6" s="115"/>
      <c r="J6" s="23"/>
      <c r="K6" s="25"/>
    </row>
    <row r="7" spans="1:70" ht="22.5" customHeight="1">
      <c r="B7" s="22"/>
      <c r="C7" s="23"/>
      <c r="D7" s="23"/>
      <c r="E7" s="406" t="str">
        <f ca="1">'Rekapitulace stavby'!K6</f>
        <v>Jezero Most-napojení na komunikace a IS - část I</v>
      </c>
      <c r="F7" s="397"/>
      <c r="G7" s="397"/>
      <c r="H7" s="397"/>
      <c r="I7" s="115"/>
      <c r="J7" s="23"/>
      <c r="K7" s="25"/>
    </row>
    <row r="8" spans="1:70" s="1" customFormat="1" ht="15">
      <c r="B8" s="35"/>
      <c r="C8" s="36"/>
      <c r="D8" s="31" t="s">
        <v>2048</v>
      </c>
      <c r="E8" s="36"/>
      <c r="F8" s="36"/>
      <c r="G8" s="36"/>
      <c r="H8" s="36"/>
      <c r="I8" s="116"/>
      <c r="J8" s="36"/>
      <c r="K8" s="39"/>
    </row>
    <row r="9" spans="1:70" s="1" customFormat="1" ht="36.950000000000003" customHeight="1">
      <c r="B9" s="35"/>
      <c r="C9" s="36"/>
      <c r="D9" s="36"/>
      <c r="E9" s="407" t="s">
        <v>73</v>
      </c>
      <c r="F9" s="386"/>
      <c r="G9" s="386"/>
      <c r="H9" s="386"/>
      <c r="I9" s="116"/>
      <c r="J9" s="36"/>
      <c r="K9" s="39"/>
    </row>
    <row r="10" spans="1:70" s="1" customFormat="1">
      <c r="B10" s="35"/>
      <c r="C10" s="36"/>
      <c r="D10" s="36"/>
      <c r="E10" s="36"/>
      <c r="F10" s="36"/>
      <c r="G10" s="36"/>
      <c r="H10" s="36"/>
      <c r="I10" s="116"/>
      <c r="J10" s="36"/>
      <c r="K10" s="39"/>
    </row>
    <row r="11" spans="1:70" s="1" customFormat="1" ht="14.45" customHeight="1">
      <c r="B11" s="35"/>
      <c r="C11" s="36"/>
      <c r="D11" s="31" t="s">
        <v>1892</v>
      </c>
      <c r="E11" s="36"/>
      <c r="F11" s="29" t="s">
        <v>1998</v>
      </c>
      <c r="G11" s="36"/>
      <c r="H11" s="36"/>
      <c r="I11" s="117" t="s">
        <v>1894</v>
      </c>
      <c r="J11" s="29" t="s">
        <v>1893</v>
      </c>
      <c r="K11" s="39"/>
    </row>
    <row r="12" spans="1:70" s="1" customFormat="1" ht="14.45" customHeight="1">
      <c r="B12" s="35"/>
      <c r="C12" s="36"/>
      <c r="D12" s="31" t="s">
        <v>1896</v>
      </c>
      <c r="E12" s="36"/>
      <c r="F12" s="29" t="s">
        <v>1897</v>
      </c>
      <c r="G12" s="36"/>
      <c r="H12" s="36"/>
      <c r="I12" s="117" t="s">
        <v>1898</v>
      </c>
      <c r="J12" s="118" t="str">
        <f ca="1">'Rekapitulace stavby'!AN8</f>
        <v>28. 11. 2016</v>
      </c>
      <c r="K12" s="39"/>
    </row>
    <row r="13" spans="1:70" s="1" customFormat="1" ht="21.75" customHeight="1">
      <c r="B13" s="35"/>
      <c r="C13" s="36"/>
      <c r="D13" s="28" t="s">
        <v>2050</v>
      </c>
      <c r="E13" s="36"/>
      <c r="F13" s="119" t="s">
        <v>74</v>
      </c>
      <c r="G13" s="36"/>
      <c r="H13" s="36"/>
      <c r="I13" s="116"/>
      <c r="J13" s="36"/>
      <c r="K13" s="39"/>
    </row>
    <row r="14" spans="1:70" s="1" customFormat="1" ht="14.45" customHeight="1">
      <c r="B14" s="35"/>
      <c r="C14" s="36"/>
      <c r="D14" s="31" t="s">
        <v>1901</v>
      </c>
      <c r="E14" s="36"/>
      <c r="F14" s="36"/>
      <c r="G14" s="36"/>
      <c r="H14" s="36"/>
      <c r="I14" s="117" t="s">
        <v>1902</v>
      </c>
      <c r="J14" s="29" t="s">
        <v>1893</v>
      </c>
      <c r="K14" s="39"/>
    </row>
    <row r="15" spans="1:70" s="1" customFormat="1" ht="18" customHeight="1">
      <c r="B15" s="35"/>
      <c r="C15" s="36"/>
      <c r="D15" s="36"/>
      <c r="E15" s="29" t="s">
        <v>1903</v>
      </c>
      <c r="F15" s="36"/>
      <c r="G15" s="36"/>
      <c r="H15" s="36"/>
      <c r="I15" s="117" t="s">
        <v>1904</v>
      </c>
      <c r="J15" s="29" t="s">
        <v>1893</v>
      </c>
      <c r="K15" s="39"/>
    </row>
    <row r="16" spans="1:70" s="1" customFormat="1" ht="6.95" customHeight="1">
      <c r="B16" s="35"/>
      <c r="C16" s="36"/>
      <c r="D16" s="36"/>
      <c r="E16" s="36"/>
      <c r="F16" s="36"/>
      <c r="G16" s="36"/>
      <c r="H16" s="36"/>
      <c r="I16" s="116"/>
      <c r="J16" s="36"/>
      <c r="K16" s="39"/>
    </row>
    <row r="17" spans="2:11" s="1" customFormat="1" ht="14.45" customHeight="1">
      <c r="B17" s="35"/>
      <c r="C17" s="36"/>
      <c r="D17" s="31" t="s">
        <v>1905</v>
      </c>
      <c r="E17" s="36"/>
      <c r="F17" s="36"/>
      <c r="G17" s="36"/>
      <c r="H17" s="36"/>
      <c r="I17" s="117" t="s">
        <v>1902</v>
      </c>
      <c r="J17" s="29" t="str">
        <f ca="1">IF('Rekapitulace stavby'!AN13="Vyplň údaj","",IF('Rekapitulace stavby'!AN13="","",'Rekapitulace stavby'!AN13))</f>
        <v/>
      </c>
      <c r="K17" s="39"/>
    </row>
    <row r="18" spans="2:11" s="1" customFormat="1" ht="18" customHeight="1">
      <c r="B18" s="35"/>
      <c r="C18" s="36"/>
      <c r="D18" s="36"/>
      <c r="E18" s="29" t="str">
        <f ca="1">IF('Rekapitulace stavby'!E14="Vyplň údaj","",IF('Rekapitulace stavby'!E14="","",'Rekapitulace stavby'!E14))</f>
        <v/>
      </c>
      <c r="F18" s="36"/>
      <c r="G18" s="36"/>
      <c r="H18" s="36"/>
      <c r="I18" s="117" t="s">
        <v>1904</v>
      </c>
      <c r="J18" s="29" t="str">
        <f ca="1">IF('Rekapitulace stavby'!AN14="Vyplň údaj","",IF('Rekapitulace stavby'!AN14="","",'Rekapitulace stavby'!AN14))</f>
        <v/>
      </c>
      <c r="K18" s="39"/>
    </row>
    <row r="19" spans="2:11" s="1" customFormat="1" ht="6.95" customHeight="1">
      <c r="B19" s="35"/>
      <c r="C19" s="36"/>
      <c r="D19" s="36"/>
      <c r="E19" s="36"/>
      <c r="F19" s="36"/>
      <c r="G19" s="36"/>
      <c r="H19" s="36"/>
      <c r="I19" s="116"/>
      <c r="J19" s="36"/>
      <c r="K19" s="39"/>
    </row>
    <row r="20" spans="2:11" s="1" customFormat="1" ht="14.45" customHeight="1">
      <c r="B20" s="35"/>
      <c r="C20" s="36"/>
      <c r="D20" s="31" t="s">
        <v>1907</v>
      </c>
      <c r="E20" s="36"/>
      <c r="F20" s="36"/>
      <c r="G20" s="36"/>
      <c r="H20" s="36"/>
      <c r="I20" s="117" t="s">
        <v>1902</v>
      </c>
      <c r="J20" s="29" t="s">
        <v>1893</v>
      </c>
      <c r="K20" s="39"/>
    </row>
    <row r="21" spans="2:11" s="1" customFormat="1" ht="18" customHeight="1">
      <c r="B21" s="35"/>
      <c r="C21" s="36"/>
      <c r="D21" s="36"/>
      <c r="E21" s="29" t="s">
        <v>1908</v>
      </c>
      <c r="F21" s="36"/>
      <c r="G21" s="36"/>
      <c r="H21" s="36"/>
      <c r="I21" s="117" t="s">
        <v>1904</v>
      </c>
      <c r="J21" s="29" t="s">
        <v>1893</v>
      </c>
      <c r="K21" s="39"/>
    </row>
    <row r="22" spans="2:11" s="1" customFormat="1" ht="6.95" customHeight="1">
      <c r="B22" s="35"/>
      <c r="C22" s="36"/>
      <c r="D22" s="36"/>
      <c r="E22" s="36"/>
      <c r="F22" s="36"/>
      <c r="G22" s="36"/>
      <c r="H22" s="36"/>
      <c r="I22" s="116"/>
      <c r="J22" s="36"/>
      <c r="K22" s="39"/>
    </row>
    <row r="23" spans="2:11" s="1" customFormat="1" ht="14.45" customHeight="1">
      <c r="B23" s="35"/>
      <c r="C23" s="36"/>
      <c r="D23" s="31" t="s">
        <v>1909</v>
      </c>
      <c r="E23" s="36"/>
      <c r="F23" s="36"/>
      <c r="G23" s="36"/>
      <c r="H23" s="36"/>
      <c r="I23" s="116"/>
      <c r="J23" s="36"/>
      <c r="K23" s="39"/>
    </row>
    <row r="24" spans="2:11" s="7" customFormat="1" ht="22.5" customHeight="1">
      <c r="B24" s="120"/>
      <c r="C24" s="121"/>
      <c r="D24" s="121"/>
      <c r="E24" s="400" t="s">
        <v>1893</v>
      </c>
      <c r="F24" s="408"/>
      <c r="G24" s="408"/>
      <c r="H24" s="408"/>
      <c r="I24" s="122"/>
      <c r="J24" s="121"/>
      <c r="K24" s="123"/>
    </row>
    <row r="25" spans="2:11" s="1" customFormat="1" ht="6.95" customHeight="1">
      <c r="B25" s="35"/>
      <c r="C25" s="36"/>
      <c r="D25" s="36"/>
      <c r="E25" s="36"/>
      <c r="F25" s="36"/>
      <c r="G25" s="36"/>
      <c r="H25" s="36"/>
      <c r="I25" s="116"/>
      <c r="J25" s="36"/>
      <c r="K25" s="39"/>
    </row>
    <row r="26" spans="2:11" s="1" customFormat="1" ht="6.95" customHeight="1">
      <c r="B26" s="35"/>
      <c r="C26" s="36"/>
      <c r="D26" s="79"/>
      <c r="E26" s="79"/>
      <c r="F26" s="79"/>
      <c r="G26" s="79"/>
      <c r="H26" s="79"/>
      <c r="I26" s="124"/>
      <c r="J26" s="79"/>
      <c r="K26" s="125"/>
    </row>
    <row r="27" spans="2:11" s="1" customFormat="1" ht="25.35" customHeight="1">
      <c r="B27" s="35"/>
      <c r="C27" s="36"/>
      <c r="D27" s="126" t="s">
        <v>1912</v>
      </c>
      <c r="E27" s="36"/>
      <c r="F27" s="36"/>
      <c r="G27" s="36"/>
      <c r="H27" s="36"/>
      <c r="I27" s="116"/>
      <c r="J27" s="127">
        <f>ROUNDUP(J83,2)</f>
        <v>0</v>
      </c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24"/>
      <c r="J28" s="79"/>
      <c r="K28" s="125"/>
    </row>
    <row r="29" spans="2:11" s="1" customFormat="1" ht="14.45" customHeight="1">
      <c r="B29" s="35"/>
      <c r="C29" s="36"/>
      <c r="D29" s="36"/>
      <c r="E29" s="36"/>
      <c r="F29" s="40" t="s">
        <v>1914</v>
      </c>
      <c r="G29" s="36"/>
      <c r="H29" s="36"/>
      <c r="I29" s="128" t="s">
        <v>1913</v>
      </c>
      <c r="J29" s="40" t="s">
        <v>1915</v>
      </c>
      <c r="K29" s="39"/>
    </row>
    <row r="30" spans="2:11" s="1" customFormat="1" ht="14.45" customHeight="1">
      <c r="B30" s="35"/>
      <c r="C30" s="36"/>
      <c r="D30" s="43" t="s">
        <v>1916</v>
      </c>
      <c r="E30" s="43" t="s">
        <v>1917</v>
      </c>
      <c r="F30" s="129">
        <f>ROUNDUP(SUM(BE83:BE151), 2)</f>
        <v>0</v>
      </c>
      <c r="G30" s="36"/>
      <c r="H30" s="36"/>
      <c r="I30" s="130">
        <v>0.21</v>
      </c>
      <c r="J30" s="129">
        <f>ROUNDUP(ROUNDUP((SUM(BE83:BE151)), 2)*I30, 1)</f>
        <v>0</v>
      </c>
      <c r="K30" s="39"/>
    </row>
    <row r="31" spans="2:11" s="1" customFormat="1" ht="14.45" customHeight="1">
      <c r="B31" s="35"/>
      <c r="C31" s="36"/>
      <c r="D31" s="36"/>
      <c r="E31" s="43" t="s">
        <v>1918</v>
      </c>
      <c r="F31" s="129">
        <f>ROUNDUP(SUM(BF83:BF151), 2)</f>
        <v>0</v>
      </c>
      <c r="G31" s="36"/>
      <c r="H31" s="36"/>
      <c r="I31" s="130">
        <v>0.15</v>
      </c>
      <c r="J31" s="129">
        <f>ROUNDUP(ROUNDUP((SUM(BF83:BF151)), 2)*I31, 1)</f>
        <v>0</v>
      </c>
      <c r="K31" s="39"/>
    </row>
    <row r="32" spans="2:11" s="1" customFormat="1" ht="14.45" hidden="1" customHeight="1">
      <c r="B32" s="35"/>
      <c r="C32" s="36"/>
      <c r="D32" s="36"/>
      <c r="E32" s="43" t="s">
        <v>1919</v>
      </c>
      <c r="F32" s="129">
        <f>ROUNDUP(SUM(BG83:BG151), 2)</f>
        <v>0</v>
      </c>
      <c r="G32" s="36"/>
      <c r="H32" s="36"/>
      <c r="I32" s="130">
        <v>0.21</v>
      </c>
      <c r="J32" s="129">
        <v>0</v>
      </c>
      <c r="K32" s="39"/>
    </row>
    <row r="33" spans="2:11" s="1" customFormat="1" ht="14.45" hidden="1" customHeight="1">
      <c r="B33" s="35"/>
      <c r="C33" s="36"/>
      <c r="D33" s="36"/>
      <c r="E33" s="43" t="s">
        <v>1920</v>
      </c>
      <c r="F33" s="129">
        <f>ROUNDUP(SUM(BH83:BH151), 2)</f>
        <v>0</v>
      </c>
      <c r="G33" s="36"/>
      <c r="H33" s="36"/>
      <c r="I33" s="130">
        <v>0.15</v>
      </c>
      <c r="J33" s="129">
        <v>0</v>
      </c>
      <c r="K33" s="39"/>
    </row>
    <row r="34" spans="2:11" s="1" customFormat="1" ht="14.45" hidden="1" customHeight="1">
      <c r="B34" s="35"/>
      <c r="C34" s="36"/>
      <c r="D34" s="36"/>
      <c r="E34" s="43" t="s">
        <v>1921</v>
      </c>
      <c r="F34" s="129">
        <f>ROUNDUP(SUM(BI83:BI151), 2)</f>
        <v>0</v>
      </c>
      <c r="G34" s="36"/>
      <c r="H34" s="36"/>
      <c r="I34" s="130">
        <v>0</v>
      </c>
      <c r="J34" s="129">
        <v>0</v>
      </c>
      <c r="K34" s="39"/>
    </row>
    <row r="35" spans="2:11" s="1" customFormat="1" ht="6.95" customHeight="1">
      <c r="B35" s="35"/>
      <c r="C35" s="36"/>
      <c r="D35" s="36"/>
      <c r="E35" s="36"/>
      <c r="F35" s="36"/>
      <c r="G35" s="36"/>
      <c r="H35" s="36"/>
      <c r="I35" s="116"/>
      <c r="J35" s="36"/>
      <c r="K35" s="39"/>
    </row>
    <row r="36" spans="2:11" s="1" customFormat="1" ht="25.35" customHeight="1">
      <c r="B36" s="35"/>
      <c r="C36" s="45"/>
      <c r="D36" s="46" t="s">
        <v>1922</v>
      </c>
      <c r="E36" s="47"/>
      <c r="F36" s="47"/>
      <c r="G36" s="131" t="s">
        <v>1923</v>
      </c>
      <c r="H36" s="48" t="s">
        <v>1924</v>
      </c>
      <c r="I36" s="132"/>
      <c r="J36" s="133">
        <f>SUM(J27:J34)</f>
        <v>0</v>
      </c>
      <c r="K36" s="134"/>
    </row>
    <row r="37" spans="2:11" s="1" customFormat="1" ht="14.45" customHeight="1">
      <c r="B37" s="50"/>
      <c r="C37" s="51"/>
      <c r="D37" s="51"/>
      <c r="E37" s="51"/>
      <c r="F37" s="51"/>
      <c r="G37" s="51"/>
      <c r="H37" s="51"/>
      <c r="I37" s="135"/>
      <c r="J37" s="51"/>
      <c r="K37" s="52"/>
    </row>
    <row r="41" spans="2:11" s="1" customFormat="1" ht="6.95" customHeight="1">
      <c r="B41" s="136"/>
      <c r="C41" s="137"/>
      <c r="D41" s="137"/>
      <c r="E41" s="137"/>
      <c r="F41" s="137"/>
      <c r="G41" s="137"/>
      <c r="H41" s="137"/>
      <c r="I41" s="138"/>
      <c r="J41" s="137"/>
      <c r="K41" s="139"/>
    </row>
    <row r="42" spans="2:11" s="1" customFormat="1" ht="36.950000000000003" customHeight="1">
      <c r="B42" s="35"/>
      <c r="C42" s="24" t="s">
        <v>2052</v>
      </c>
      <c r="D42" s="36"/>
      <c r="E42" s="36"/>
      <c r="F42" s="36"/>
      <c r="G42" s="36"/>
      <c r="H42" s="36"/>
      <c r="I42" s="116"/>
      <c r="J42" s="36"/>
      <c r="K42" s="39"/>
    </row>
    <row r="43" spans="2:11" s="1" customFormat="1" ht="6.95" customHeight="1">
      <c r="B43" s="35"/>
      <c r="C43" s="36"/>
      <c r="D43" s="36"/>
      <c r="E43" s="36"/>
      <c r="F43" s="36"/>
      <c r="G43" s="36"/>
      <c r="H43" s="36"/>
      <c r="I43" s="116"/>
      <c r="J43" s="36"/>
      <c r="K43" s="39"/>
    </row>
    <row r="44" spans="2:11" s="1" customFormat="1" ht="14.45" customHeight="1">
      <c r="B44" s="35"/>
      <c r="C44" s="31" t="s">
        <v>1889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22.5" customHeight="1">
      <c r="B45" s="35"/>
      <c r="C45" s="36"/>
      <c r="D45" s="36"/>
      <c r="E45" s="406" t="str">
        <f>E7</f>
        <v>Jezero Most-napojení na komunikace a IS - část I</v>
      </c>
      <c r="F45" s="386"/>
      <c r="G45" s="386"/>
      <c r="H45" s="386"/>
      <c r="I45" s="116"/>
      <c r="J45" s="36"/>
      <c r="K45" s="39"/>
    </row>
    <row r="46" spans="2:11" s="1" customFormat="1" ht="14.45" customHeight="1">
      <c r="B46" s="35"/>
      <c r="C46" s="31" t="s">
        <v>2048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3.25" customHeight="1">
      <c r="B47" s="35"/>
      <c r="C47" s="36"/>
      <c r="D47" s="36"/>
      <c r="E47" s="407" t="str">
        <f>E9</f>
        <v>SO 307 - SO 307 - Záchytné odvodňovací příkopy</v>
      </c>
      <c r="F47" s="386"/>
      <c r="G47" s="386"/>
      <c r="H47" s="386"/>
      <c r="I47" s="116"/>
      <c r="J47" s="36"/>
      <c r="K47" s="39"/>
    </row>
    <row r="48" spans="2:11" s="1" customFormat="1" ht="6.95" customHeight="1">
      <c r="B48" s="35"/>
      <c r="C48" s="36"/>
      <c r="D48" s="36"/>
      <c r="E48" s="36"/>
      <c r="F48" s="36"/>
      <c r="G48" s="36"/>
      <c r="H48" s="36"/>
      <c r="I48" s="116"/>
      <c r="J48" s="36"/>
      <c r="K48" s="39"/>
    </row>
    <row r="49" spans="2:47" s="1" customFormat="1" ht="18" customHeight="1">
      <c r="B49" s="35"/>
      <c r="C49" s="31" t="s">
        <v>1896</v>
      </c>
      <c r="D49" s="36"/>
      <c r="E49" s="36"/>
      <c r="F49" s="29" t="str">
        <f>F12</f>
        <v xml:space="preserve"> </v>
      </c>
      <c r="G49" s="36"/>
      <c r="H49" s="36"/>
      <c r="I49" s="117" t="s">
        <v>1898</v>
      </c>
      <c r="J49" s="118" t="str">
        <f>IF(J12="","",J12)</f>
        <v>28. 11. 2016</v>
      </c>
      <c r="K49" s="39"/>
    </row>
    <row r="50" spans="2:47" s="1" customFormat="1" ht="6.95" customHeight="1">
      <c r="B50" s="35"/>
      <c r="C50" s="36"/>
      <c r="D50" s="36"/>
      <c r="E50" s="36"/>
      <c r="F50" s="36"/>
      <c r="G50" s="36"/>
      <c r="H50" s="36"/>
      <c r="I50" s="116"/>
      <c r="J50" s="36"/>
      <c r="K50" s="39"/>
    </row>
    <row r="51" spans="2:47" s="1" customFormat="1" ht="15">
      <c r="B51" s="35"/>
      <c r="C51" s="31" t="s">
        <v>1901</v>
      </c>
      <c r="D51" s="36"/>
      <c r="E51" s="36"/>
      <c r="F51" s="29" t="str">
        <f>E15</f>
        <v>ČR - Ministerstvo financí</v>
      </c>
      <c r="G51" s="36"/>
      <c r="H51" s="36"/>
      <c r="I51" s="117" t="s">
        <v>1907</v>
      </c>
      <c r="J51" s="29" t="str">
        <f>E21</f>
        <v>Báňské projekty Teplice a.s.</v>
      </c>
      <c r="K51" s="39"/>
    </row>
    <row r="52" spans="2:47" s="1" customFormat="1" ht="14.45" customHeight="1">
      <c r="B52" s="35"/>
      <c r="C52" s="31" t="s">
        <v>1905</v>
      </c>
      <c r="D52" s="36"/>
      <c r="E52" s="36"/>
      <c r="F52" s="29" t="str">
        <f>IF(E18="","",E18)</f>
        <v/>
      </c>
      <c r="G52" s="36"/>
      <c r="H52" s="36"/>
      <c r="I52" s="116"/>
      <c r="J52" s="36"/>
      <c r="K52" s="39"/>
    </row>
    <row r="53" spans="2:47" s="1" customFormat="1" ht="10.35" customHeight="1">
      <c r="B53" s="35"/>
      <c r="C53" s="36"/>
      <c r="D53" s="36"/>
      <c r="E53" s="36"/>
      <c r="F53" s="36"/>
      <c r="G53" s="36"/>
      <c r="H53" s="36"/>
      <c r="I53" s="116"/>
      <c r="J53" s="36"/>
      <c r="K53" s="39"/>
    </row>
    <row r="54" spans="2:47" s="1" customFormat="1" ht="29.25" customHeight="1">
      <c r="B54" s="35"/>
      <c r="C54" s="140" t="s">
        <v>2053</v>
      </c>
      <c r="D54" s="45"/>
      <c r="E54" s="45"/>
      <c r="F54" s="45"/>
      <c r="G54" s="45"/>
      <c r="H54" s="45"/>
      <c r="I54" s="141"/>
      <c r="J54" s="142" t="s">
        <v>2054</v>
      </c>
      <c r="K54" s="49"/>
    </row>
    <row r="55" spans="2:47" s="1" customFormat="1" ht="10.35" customHeight="1">
      <c r="B55" s="35"/>
      <c r="C55" s="36"/>
      <c r="D55" s="36"/>
      <c r="E55" s="36"/>
      <c r="F55" s="36"/>
      <c r="G55" s="36"/>
      <c r="H55" s="36"/>
      <c r="I55" s="116"/>
      <c r="J55" s="36"/>
      <c r="K55" s="39"/>
    </row>
    <row r="56" spans="2:47" s="1" customFormat="1" ht="29.25" customHeight="1">
      <c r="B56" s="35"/>
      <c r="C56" s="143" t="s">
        <v>2055</v>
      </c>
      <c r="D56" s="36"/>
      <c r="E56" s="36"/>
      <c r="F56" s="36"/>
      <c r="G56" s="36"/>
      <c r="H56" s="36"/>
      <c r="I56" s="116"/>
      <c r="J56" s="127">
        <f>J83</f>
        <v>0</v>
      </c>
      <c r="K56" s="39"/>
      <c r="AU56" s="18" t="s">
        <v>2056</v>
      </c>
    </row>
    <row r="57" spans="2:47" s="8" customFormat="1" ht="24.95" customHeight="1">
      <c r="B57" s="144"/>
      <c r="C57" s="145"/>
      <c r="D57" s="146" t="s">
        <v>2057</v>
      </c>
      <c r="E57" s="147"/>
      <c r="F57" s="147"/>
      <c r="G57" s="147"/>
      <c r="H57" s="147"/>
      <c r="I57" s="148"/>
      <c r="J57" s="149">
        <f>J84</f>
        <v>0</v>
      </c>
      <c r="K57" s="150"/>
    </row>
    <row r="58" spans="2:47" s="9" customFormat="1" ht="19.899999999999999" customHeight="1">
      <c r="B58" s="151"/>
      <c r="C58" s="152"/>
      <c r="D58" s="153" t="s">
        <v>2058</v>
      </c>
      <c r="E58" s="154"/>
      <c r="F58" s="154"/>
      <c r="G58" s="154"/>
      <c r="H58" s="154"/>
      <c r="I58" s="155"/>
      <c r="J58" s="156">
        <f>J85</f>
        <v>0</v>
      </c>
      <c r="K58" s="157"/>
    </row>
    <row r="59" spans="2:47" s="9" customFormat="1" ht="19.899999999999999" customHeight="1">
      <c r="B59" s="151"/>
      <c r="C59" s="152"/>
      <c r="D59" s="153" t="s">
        <v>2738</v>
      </c>
      <c r="E59" s="154"/>
      <c r="F59" s="154"/>
      <c r="G59" s="154"/>
      <c r="H59" s="154"/>
      <c r="I59" s="155"/>
      <c r="J59" s="156">
        <f>J121</f>
        <v>0</v>
      </c>
      <c r="K59" s="157"/>
    </row>
    <row r="60" spans="2:47" s="9" customFormat="1" ht="19.899999999999999" customHeight="1">
      <c r="B60" s="151"/>
      <c r="C60" s="152"/>
      <c r="D60" s="153" t="s">
        <v>2426</v>
      </c>
      <c r="E60" s="154"/>
      <c r="F60" s="154"/>
      <c r="G60" s="154"/>
      <c r="H60" s="154"/>
      <c r="I60" s="155"/>
      <c r="J60" s="156">
        <f>J123</f>
        <v>0</v>
      </c>
      <c r="K60" s="157"/>
    </row>
    <row r="61" spans="2:47" s="9" customFormat="1" ht="19.899999999999999" customHeight="1">
      <c r="B61" s="151"/>
      <c r="C61" s="152"/>
      <c r="D61" s="153" t="s">
        <v>2061</v>
      </c>
      <c r="E61" s="154"/>
      <c r="F61" s="154"/>
      <c r="G61" s="154"/>
      <c r="H61" s="154"/>
      <c r="I61" s="155"/>
      <c r="J61" s="156">
        <f>J130</f>
        <v>0</v>
      </c>
      <c r="K61" s="157"/>
    </row>
    <row r="62" spans="2:47" s="9" customFormat="1" ht="19.899999999999999" customHeight="1">
      <c r="B62" s="151"/>
      <c r="C62" s="152"/>
      <c r="D62" s="153" t="s">
        <v>2062</v>
      </c>
      <c r="E62" s="154"/>
      <c r="F62" s="154"/>
      <c r="G62" s="154"/>
      <c r="H62" s="154"/>
      <c r="I62" s="155"/>
      <c r="J62" s="156">
        <f>J147</f>
        <v>0</v>
      </c>
      <c r="K62" s="157"/>
    </row>
    <row r="63" spans="2:47" s="9" customFormat="1" ht="14.85" customHeight="1">
      <c r="B63" s="151"/>
      <c r="C63" s="152"/>
      <c r="D63" s="153" t="s">
        <v>2063</v>
      </c>
      <c r="E63" s="154"/>
      <c r="F63" s="154"/>
      <c r="G63" s="154"/>
      <c r="H63" s="154"/>
      <c r="I63" s="155"/>
      <c r="J63" s="156">
        <f>J150</f>
        <v>0</v>
      </c>
      <c r="K63" s="157"/>
    </row>
    <row r="64" spans="2:47" s="1" customFormat="1" ht="21.75" customHeight="1">
      <c r="B64" s="35"/>
      <c r="C64" s="36"/>
      <c r="D64" s="36"/>
      <c r="E64" s="36"/>
      <c r="F64" s="36"/>
      <c r="G64" s="36"/>
      <c r="H64" s="36"/>
      <c r="I64" s="116"/>
      <c r="J64" s="36"/>
      <c r="K64" s="39"/>
    </row>
    <row r="65" spans="2:12" s="1" customFormat="1" ht="6.95" customHeight="1">
      <c r="B65" s="50"/>
      <c r="C65" s="51"/>
      <c r="D65" s="51"/>
      <c r="E65" s="51"/>
      <c r="F65" s="51"/>
      <c r="G65" s="51"/>
      <c r="H65" s="51"/>
      <c r="I65" s="135"/>
      <c r="J65" s="51"/>
      <c r="K65" s="52"/>
    </row>
    <row r="69" spans="2:12" s="1" customFormat="1" ht="6.95" customHeight="1">
      <c r="B69" s="53"/>
      <c r="C69" s="54"/>
      <c r="D69" s="54"/>
      <c r="E69" s="54"/>
      <c r="F69" s="54"/>
      <c r="G69" s="54"/>
      <c r="H69" s="54"/>
      <c r="I69" s="138"/>
      <c r="J69" s="54"/>
      <c r="K69" s="54"/>
      <c r="L69" s="55"/>
    </row>
    <row r="70" spans="2:12" s="1" customFormat="1" ht="36.950000000000003" customHeight="1">
      <c r="B70" s="35"/>
      <c r="C70" s="56" t="s">
        <v>2064</v>
      </c>
      <c r="D70" s="57"/>
      <c r="E70" s="57"/>
      <c r="F70" s="57"/>
      <c r="G70" s="57"/>
      <c r="H70" s="57"/>
      <c r="I70" s="158"/>
      <c r="J70" s="57"/>
      <c r="K70" s="57"/>
      <c r="L70" s="55"/>
    </row>
    <row r="71" spans="2:12" s="1" customFormat="1" ht="6.95" customHeight="1">
      <c r="B71" s="35"/>
      <c r="C71" s="57"/>
      <c r="D71" s="57"/>
      <c r="E71" s="57"/>
      <c r="F71" s="57"/>
      <c r="G71" s="57"/>
      <c r="H71" s="57"/>
      <c r="I71" s="158"/>
      <c r="J71" s="57"/>
      <c r="K71" s="57"/>
      <c r="L71" s="55"/>
    </row>
    <row r="72" spans="2:12" s="1" customFormat="1" ht="14.45" customHeight="1">
      <c r="B72" s="35"/>
      <c r="C72" s="59" t="s">
        <v>1889</v>
      </c>
      <c r="D72" s="57"/>
      <c r="E72" s="57"/>
      <c r="F72" s="57"/>
      <c r="G72" s="57"/>
      <c r="H72" s="57"/>
      <c r="I72" s="158"/>
      <c r="J72" s="57"/>
      <c r="K72" s="57"/>
      <c r="L72" s="55"/>
    </row>
    <row r="73" spans="2:12" s="1" customFormat="1" ht="22.5" customHeight="1">
      <c r="B73" s="35"/>
      <c r="C73" s="57"/>
      <c r="D73" s="57"/>
      <c r="E73" s="404" t="str">
        <f>E7</f>
        <v>Jezero Most-napojení na komunikace a IS - část I</v>
      </c>
      <c r="F73" s="379"/>
      <c r="G73" s="379"/>
      <c r="H73" s="379"/>
      <c r="I73" s="158"/>
      <c r="J73" s="57"/>
      <c r="K73" s="57"/>
      <c r="L73" s="55"/>
    </row>
    <row r="74" spans="2:12" s="1" customFormat="1" ht="14.45" customHeight="1">
      <c r="B74" s="35"/>
      <c r="C74" s="59" t="s">
        <v>2048</v>
      </c>
      <c r="D74" s="57"/>
      <c r="E74" s="57"/>
      <c r="F74" s="57"/>
      <c r="G74" s="57"/>
      <c r="H74" s="57"/>
      <c r="I74" s="158"/>
      <c r="J74" s="57"/>
      <c r="K74" s="57"/>
      <c r="L74" s="55"/>
    </row>
    <row r="75" spans="2:12" s="1" customFormat="1" ht="23.25" customHeight="1">
      <c r="B75" s="35"/>
      <c r="C75" s="57"/>
      <c r="D75" s="57"/>
      <c r="E75" s="376" t="str">
        <f>E9</f>
        <v>SO 307 - SO 307 - Záchytné odvodňovací příkopy</v>
      </c>
      <c r="F75" s="379"/>
      <c r="G75" s="379"/>
      <c r="H75" s="379"/>
      <c r="I75" s="158"/>
      <c r="J75" s="57"/>
      <c r="K75" s="57"/>
      <c r="L75" s="55"/>
    </row>
    <row r="76" spans="2:12" s="1" customFormat="1" ht="6.95" customHeight="1">
      <c r="B76" s="35"/>
      <c r="C76" s="57"/>
      <c r="D76" s="57"/>
      <c r="E76" s="57"/>
      <c r="F76" s="57"/>
      <c r="G76" s="57"/>
      <c r="H76" s="57"/>
      <c r="I76" s="158"/>
      <c r="J76" s="57"/>
      <c r="K76" s="57"/>
      <c r="L76" s="55"/>
    </row>
    <row r="77" spans="2:12" s="1" customFormat="1" ht="18" customHeight="1">
      <c r="B77" s="35"/>
      <c r="C77" s="59" t="s">
        <v>1896</v>
      </c>
      <c r="D77" s="57"/>
      <c r="E77" s="57"/>
      <c r="F77" s="159" t="str">
        <f>F12</f>
        <v xml:space="preserve"> </v>
      </c>
      <c r="G77" s="57"/>
      <c r="H77" s="57"/>
      <c r="I77" s="160" t="s">
        <v>1898</v>
      </c>
      <c r="J77" s="67" t="str">
        <f>IF(J12="","",J12)</f>
        <v>28. 11. 2016</v>
      </c>
      <c r="K77" s="57"/>
      <c r="L77" s="55"/>
    </row>
    <row r="78" spans="2:12" s="1" customFormat="1" ht="6.95" customHeight="1">
      <c r="B78" s="35"/>
      <c r="C78" s="57"/>
      <c r="D78" s="57"/>
      <c r="E78" s="57"/>
      <c r="F78" s="57"/>
      <c r="G78" s="57"/>
      <c r="H78" s="57"/>
      <c r="I78" s="158"/>
      <c r="J78" s="57"/>
      <c r="K78" s="57"/>
      <c r="L78" s="55"/>
    </row>
    <row r="79" spans="2:12" s="1" customFormat="1" ht="15">
      <c r="B79" s="35"/>
      <c r="C79" s="59" t="s">
        <v>1901</v>
      </c>
      <c r="D79" s="57"/>
      <c r="E79" s="57"/>
      <c r="F79" s="159" t="str">
        <f>E15</f>
        <v>ČR - Ministerstvo financí</v>
      </c>
      <c r="G79" s="57"/>
      <c r="H79" s="57"/>
      <c r="I79" s="160" t="s">
        <v>1907</v>
      </c>
      <c r="J79" s="159" t="str">
        <f>E21</f>
        <v>Báňské projekty Teplice a.s.</v>
      </c>
      <c r="K79" s="57"/>
      <c r="L79" s="55"/>
    </row>
    <row r="80" spans="2:12" s="1" customFormat="1" ht="14.45" customHeight="1">
      <c r="B80" s="35"/>
      <c r="C80" s="59" t="s">
        <v>1905</v>
      </c>
      <c r="D80" s="57"/>
      <c r="E80" s="57"/>
      <c r="F80" s="159" t="str">
        <f>IF(E18="","",E18)</f>
        <v/>
      </c>
      <c r="G80" s="57"/>
      <c r="H80" s="57"/>
      <c r="I80" s="158"/>
      <c r="J80" s="57"/>
      <c r="K80" s="57"/>
      <c r="L80" s="55"/>
    </row>
    <row r="81" spans="2:65" s="1" customFormat="1" ht="10.35" customHeight="1">
      <c r="B81" s="35"/>
      <c r="C81" s="57"/>
      <c r="D81" s="57"/>
      <c r="E81" s="57"/>
      <c r="F81" s="57"/>
      <c r="G81" s="57"/>
      <c r="H81" s="57"/>
      <c r="I81" s="158"/>
      <c r="J81" s="57"/>
      <c r="K81" s="57"/>
      <c r="L81" s="55"/>
    </row>
    <row r="82" spans="2:65" s="10" customFormat="1" ht="29.25" customHeight="1">
      <c r="B82" s="161"/>
      <c r="C82" s="162" t="s">
        <v>2065</v>
      </c>
      <c r="D82" s="163" t="s">
        <v>1931</v>
      </c>
      <c r="E82" s="163" t="s">
        <v>1927</v>
      </c>
      <c r="F82" s="163" t="s">
        <v>2066</v>
      </c>
      <c r="G82" s="163" t="s">
        <v>2067</v>
      </c>
      <c r="H82" s="163" t="s">
        <v>2068</v>
      </c>
      <c r="I82" s="164" t="s">
        <v>2069</v>
      </c>
      <c r="J82" s="163" t="s">
        <v>2054</v>
      </c>
      <c r="K82" s="165" t="s">
        <v>2070</v>
      </c>
      <c r="L82" s="166"/>
      <c r="M82" s="75" t="s">
        <v>2071</v>
      </c>
      <c r="N82" s="76" t="s">
        <v>1916</v>
      </c>
      <c r="O82" s="76" t="s">
        <v>2072</v>
      </c>
      <c r="P82" s="76" t="s">
        <v>2073</v>
      </c>
      <c r="Q82" s="76" t="s">
        <v>2074</v>
      </c>
      <c r="R82" s="76" t="s">
        <v>2075</v>
      </c>
      <c r="S82" s="76" t="s">
        <v>2076</v>
      </c>
      <c r="T82" s="77" t="s">
        <v>2077</v>
      </c>
    </row>
    <row r="83" spans="2:65" s="1" customFormat="1" ht="29.25" customHeight="1">
      <c r="B83" s="35"/>
      <c r="C83" s="81" t="s">
        <v>2055</v>
      </c>
      <c r="D83" s="57"/>
      <c r="E83" s="57"/>
      <c r="F83" s="57"/>
      <c r="G83" s="57"/>
      <c r="H83" s="57"/>
      <c r="I83" s="158"/>
      <c r="J83" s="167">
        <f>BK83</f>
        <v>0</v>
      </c>
      <c r="K83" s="57"/>
      <c r="L83" s="55"/>
      <c r="M83" s="78"/>
      <c r="N83" s="79"/>
      <c r="O83" s="79"/>
      <c r="P83" s="168">
        <f>P84</f>
        <v>0</v>
      </c>
      <c r="Q83" s="79"/>
      <c r="R83" s="168">
        <f>R84</f>
        <v>721.3498811290001</v>
      </c>
      <c r="S83" s="79"/>
      <c r="T83" s="169">
        <f>T84</f>
        <v>0</v>
      </c>
      <c r="AT83" s="18" t="s">
        <v>1945</v>
      </c>
      <c r="AU83" s="18" t="s">
        <v>2056</v>
      </c>
      <c r="BK83" s="170">
        <f>BK84</f>
        <v>0</v>
      </c>
    </row>
    <row r="84" spans="2:65" s="11" customFormat="1" ht="37.35" customHeight="1">
      <c r="B84" s="171"/>
      <c r="C84" s="172"/>
      <c r="D84" s="173" t="s">
        <v>1945</v>
      </c>
      <c r="E84" s="174" t="s">
        <v>2078</v>
      </c>
      <c r="F84" s="174" t="s">
        <v>2079</v>
      </c>
      <c r="G84" s="172"/>
      <c r="H84" s="172"/>
      <c r="I84" s="175"/>
      <c r="J84" s="176">
        <f>BK84</f>
        <v>0</v>
      </c>
      <c r="K84" s="172"/>
      <c r="L84" s="177"/>
      <c r="M84" s="178"/>
      <c r="N84" s="179"/>
      <c r="O84" s="179"/>
      <c r="P84" s="180">
        <f>P85+P121+P123+P130+P147</f>
        <v>0</v>
      </c>
      <c r="Q84" s="179"/>
      <c r="R84" s="180">
        <f>R85+R121+R123+R130+R147</f>
        <v>721.3498811290001</v>
      </c>
      <c r="S84" s="179"/>
      <c r="T84" s="181">
        <f>T85+T121+T123+T130+T147</f>
        <v>0</v>
      </c>
      <c r="AR84" s="182" t="s">
        <v>1895</v>
      </c>
      <c r="AT84" s="183" t="s">
        <v>1945</v>
      </c>
      <c r="AU84" s="183" t="s">
        <v>1946</v>
      </c>
      <c r="AY84" s="182" t="s">
        <v>2080</v>
      </c>
      <c r="BK84" s="184">
        <f>BK85+BK121+BK123+BK130+BK147</f>
        <v>0</v>
      </c>
    </row>
    <row r="85" spans="2:65" s="11" customFormat="1" ht="19.899999999999999" customHeight="1">
      <c r="B85" s="171"/>
      <c r="C85" s="172"/>
      <c r="D85" s="185" t="s">
        <v>1945</v>
      </c>
      <c r="E85" s="186" t="s">
        <v>1895</v>
      </c>
      <c r="F85" s="186" t="s">
        <v>2081</v>
      </c>
      <c r="G85" s="172"/>
      <c r="H85" s="172"/>
      <c r="I85" s="175"/>
      <c r="J85" s="187">
        <f>BK85</f>
        <v>0</v>
      </c>
      <c r="K85" s="172"/>
      <c r="L85" s="177"/>
      <c r="M85" s="178"/>
      <c r="N85" s="179"/>
      <c r="O85" s="179"/>
      <c r="P85" s="180">
        <f>SUM(P86:P120)</f>
        <v>0</v>
      </c>
      <c r="Q85" s="179"/>
      <c r="R85" s="180">
        <f>SUM(R86:R120)</f>
        <v>541.06953193200002</v>
      </c>
      <c r="S85" s="179"/>
      <c r="T85" s="181">
        <f>SUM(T86:T120)</f>
        <v>0</v>
      </c>
      <c r="AR85" s="182" t="s">
        <v>1895</v>
      </c>
      <c r="AT85" s="183" t="s">
        <v>1945</v>
      </c>
      <c r="AU85" s="183" t="s">
        <v>1895</v>
      </c>
      <c r="AY85" s="182" t="s">
        <v>2080</v>
      </c>
      <c r="BK85" s="184">
        <f>SUM(BK86:BK120)</f>
        <v>0</v>
      </c>
    </row>
    <row r="86" spans="2:65" s="1" customFormat="1" ht="22.5" customHeight="1">
      <c r="B86" s="35"/>
      <c r="C86" s="188" t="s">
        <v>1895</v>
      </c>
      <c r="D86" s="188" t="s">
        <v>2082</v>
      </c>
      <c r="E86" s="189" t="s">
        <v>75</v>
      </c>
      <c r="F86" s="190" t="s">
        <v>76</v>
      </c>
      <c r="G86" s="191" t="s">
        <v>2085</v>
      </c>
      <c r="H86" s="192">
        <v>2177</v>
      </c>
      <c r="I86" s="193"/>
      <c r="J86" s="194">
        <f>ROUND(I86*H86,2)</f>
        <v>0</v>
      </c>
      <c r="K86" s="190" t="s">
        <v>2086</v>
      </c>
      <c r="L86" s="55"/>
      <c r="M86" s="195" t="s">
        <v>1893</v>
      </c>
      <c r="N86" s="196" t="s">
        <v>1917</v>
      </c>
      <c r="O86" s="36"/>
      <c r="P86" s="197">
        <f>O86*H86</f>
        <v>0</v>
      </c>
      <c r="Q86" s="197">
        <v>0</v>
      </c>
      <c r="R86" s="197">
        <f>Q86*H86</f>
        <v>0</v>
      </c>
      <c r="S86" s="197">
        <v>0</v>
      </c>
      <c r="T86" s="198">
        <f>S86*H86</f>
        <v>0</v>
      </c>
      <c r="AR86" s="18" t="s">
        <v>2036</v>
      </c>
      <c r="AT86" s="18" t="s">
        <v>2082</v>
      </c>
      <c r="AU86" s="18" t="s">
        <v>1955</v>
      </c>
      <c r="AY86" s="18" t="s">
        <v>2080</v>
      </c>
      <c r="BE86" s="199">
        <f>IF(N86="základní",J86,0)</f>
        <v>0</v>
      </c>
      <c r="BF86" s="199">
        <f>IF(N86="snížená",J86,0)</f>
        <v>0</v>
      </c>
      <c r="BG86" s="199">
        <f>IF(N86="zákl. přenesená",J86,0)</f>
        <v>0</v>
      </c>
      <c r="BH86" s="199">
        <f>IF(N86="sníž. přenesená",J86,0)</f>
        <v>0</v>
      </c>
      <c r="BI86" s="199">
        <f>IF(N86="nulová",J86,0)</f>
        <v>0</v>
      </c>
      <c r="BJ86" s="18" t="s">
        <v>1895</v>
      </c>
      <c r="BK86" s="199">
        <f>ROUND(I86*H86,2)</f>
        <v>0</v>
      </c>
      <c r="BL86" s="18" t="s">
        <v>2036</v>
      </c>
      <c r="BM86" s="18" t="s">
        <v>77</v>
      </c>
    </row>
    <row r="87" spans="2:65" s="12" customFormat="1">
      <c r="B87" s="200"/>
      <c r="C87" s="201"/>
      <c r="D87" s="202" t="s">
        <v>2088</v>
      </c>
      <c r="E87" s="203" t="s">
        <v>1893</v>
      </c>
      <c r="F87" s="204" t="s">
        <v>78</v>
      </c>
      <c r="G87" s="201"/>
      <c r="H87" s="205">
        <v>2177</v>
      </c>
      <c r="I87" s="206"/>
      <c r="J87" s="201"/>
      <c r="K87" s="201"/>
      <c r="L87" s="207"/>
      <c r="M87" s="208"/>
      <c r="N87" s="209"/>
      <c r="O87" s="209"/>
      <c r="P87" s="209"/>
      <c r="Q87" s="209"/>
      <c r="R87" s="209"/>
      <c r="S87" s="209"/>
      <c r="T87" s="210"/>
      <c r="AT87" s="211" t="s">
        <v>2088</v>
      </c>
      <c r="AU87" s="211" t="s">
        <v>1955</v>
      </c>
      <c r="AV87" s="12" t="s">
        <v>1955</v>
      </c>
      <c r="AW87" s="12" t="s">
        <v>1911</v>
      </c>
      <c r="AX87" s="12" t="s">
        <v>1946</v>
      </c>
      <c r="AY87" s="211" t="s">
        <v>2080</v>
      </c>
    </row>
    <row r="88" spans="2:65" s="1" customFormat="1" ht="22.5" customHeight="1">
      <c r="B88" s="35"/>
      <c r="C88" s="188" t="s">
        <v>1955</v>
      </c>
      <c r="D88" s="188" t="s">
        <v>2082</v>
      </c>
      <c r="E88" s="189" t="s">
        <v>79</v>
      </c>
      <c r="F88" s="190" t="s">
        <v>80</v>
      </c>
      <c r="G88" s="191" t="s">
        <v>2085</v>
      </c>
      <c r="H88" s="192">
        <v>653.1</v>
      </c>
      <c r="I88" s="193"/>
      <c r="J88" s="194">
        <f>ROUND(I88*H88,2)</f>
        <v>0</v>
      </c>
      <c r="K88" s="190" t="s">
        <v>2086</v>
      </c>
      <c r="L88" s="55"/>
      <c r="M88" s="195" t="s">
        <v>1893</v>
      </c>
      <c r="N88" s="196" t="s">
        <v>1917</v>
      </c>
      <c r="O88" s="36"/>
      <c r="P88" s="197">
        <f>O88*H88</f>
        <v>0</v>
      </c>
      <c r="Q88" s="197">
        <v>0</v>
      </c>
      <c r="R88" s="197">
        <f>Q88*H88</f>
        <v>0</v>
      </c>
      <c r="S88" s="197">
        <v>0</v>
      </c>
      <c r="T88" s="198">
        <f>S88*H88</f>
        <v>0</v>
      </c>
      <c r="AR88" s="18" t="s">
        <v>2036</v>
      </c>
      <c r="AT88" s="18" t="s">
        <v>2082</v>
      </c>
      <c r="AU88" s="18" t="s">
        <v>1955</v>
      </c>
      <c r="AY88" s="18" t="s">
        <v>2080</v>
      </c>
      <c r="BE88" s="199">
        <f>IF(N88="základní",J88,0)</f>
        <v>0</v>
      </c>
      <c r="BF88" s="199">
        <f>IF(N88="snížená",J88,0)</f>
        <v>0</v>
      </c>
      <c r="BG88" s="199">
        <f>IF(N88="zákl. přenesená",J88,0)</f>
        <v>0</v>
      </c>
      <c r="BH88" s="199">
        <f>IF(N88="sníž. přenesená",J88,0)</f>
        <v>0</v>
      </c>
      <c r="BI88" s="199">
        <f>IF(N88="nulová",J88,0)</f>
        <v>0</v>
      </c>
      <c r="BJ88" s="18" t="s">
        <v>1895</v>
      </c>
      <c r="BK88" s="199">
        <f>ROUND(I88*H88,2)</f>
        <v>0</v>
      </c>
      <c r="BL88" s="18" t="s">
        <v>2036</v>
      </c>
      <c r="BM88" s="18" t="s">
        <v>81</v>
      </c>
    </row>
    <row r="89" spans="2:65" s="12" customFormat="1">
      <c r="B89" s="200"/>
      <c r="C89" s="201"/>
      <c r="D89" s="202" t="s">
        <v>2088</v>
      </c>
      <c r="E89" s="201"/>
      <c r="F89" s="204" t="s">
        <v>82</v>
      </c>
      <c r="G89" s="201"/>
      <c r="H89" s="205">
        <v>653.1</v>
      </c>
      <c r="I89" s="206"/>
      <c r="J89" s="201"/>
      <c r="K89" s="201"/>
      <c r="L89" s="207"/>
      <c r="M89" s="208"/>
      <c r="N89" s="209"/>
      <c r="O89" s="209"/>
      <c r="P89" s="209"/>
      <c r="Q89" s="209"/>
      <c r="R89" s="209"/>
      <c r="S89" s="209"/>
      <c r="T89" s="210"/>
      <c r="AT89" s="211" t="s">
        <v>2088</v>
      </c>
      <c r="AU89" s="211" t="s">
        <v>1955</v>
      </c>
      <c r="AV89" s="12" t="s">
        <v>1955</v>
      </c>
      <c r="AW89" s="12" t="s">
        <v>1877</v>
      </c>
      <c r="AX89" s="12" t="s">
        <v>1895</v>
      </c>
      <c r="AY89" s="211" t="s">
        <v>2080</v>
      </c>
    </row>
    <row r="90" spans="2:65" s="1" customFormat="1" ht="22.5" customHeight="1">
      <c r="B90" s="35"/>
      <c r="C90" s="188" t="s">
        <v>2033</v>
      </c>
      <c r="D90" s="188" t="s">
        <v>2082</v>
      </c>
      <c r="E90" s="189" t="s">
        <v>83</v>
      </c>
      <c r="F90" s="190" t="s">
        <v>84</v>
      </c>
      <c r="G90" s="191" t="s">
        <v>2085</v>
      </c>
      <c r="H90" s="192">
        <v>532.67999999999995</v>
      </c>
      <c r="I90" s="193"/>
      <c r="J90" s="194">
        <f>ROUND(I90*H90,2)</f>
        <v>0</v>
      </c>
      <c r="K90" s="190" t="s">
        <v>2086</v>
      </c>
      <c r="L90" s="55"/>
      <c r="M90" s="195" t="s">
        <v>1893</v>
      </c>
      <c r="N90" s="196" t="s">
        <v>1917</v>
      </c>
      <c r="O90" s="36"/>
      <c r="P90" s="197">
        <f>O90*H90</f>
        <v>0</v>
      </c>
      <c r="Q90" s="197">
        <v>0</v>
      </c>
      <c r="R90" s="197">
        <f>Q90*H90</f>
        <v>0</v>
      </c>
      <c r="S90" s="197">
        <v>0</v>
      </c>
      <c r="T90" s="198">
        <f>S90*H90</f>
        <v>0</v>
      </c>
      <c r="AR90" s="18" t="s">
        <v>2036</v>
      </c>
      <c r="AT90" s="18" t="s">
        <v>2082</v>
      </c>
      <c r="AU90" s="18" t="s">
        <v>1955</v>
      </c>
      <c r="AY90" s="18" t="s">
        <v>2080</v>
      </c>
      <c r="BE90" s="199">
        <f>IF(N90="základní",J90,0)</f>
        <v>0</v>
      </c>
      <c r="BF90" s="199">
        <f>IF(N90="snížená",J90,0)</f>
        <v>0</v>
      </c>
      <c r="BG90" s="199">
        <f>IF(N90="zákl. přenesená",J90,0)</f>
        <v>0</v>
      </c>
      <c r="BH90" s="199">
        <f>IF(N90="sníž. přenesená",J90,0)</f>
        <v>0</v>
      </c>
      <c r="BI90" s="199">
        <f>IF(N90="nulová",J90,0)</f>
        <v>0</v>
      </c>
      <c r="BJ90" s="18" t="s">
        <v>1895</v>
      </c>
      <c r="BK90" s="199">
        <f>ROUND(I90*H90,2)</f>
        <v>0</v>
      </c>
      <c r="BL90" s="18" t="s">
        <v>2036</v>
      </c>
      <c r="BM90" s="18" t="s">
        <v>85</v>
      </c>
    </row>
    <row r="91" spans="2:65" s="12" customFormat="1">
      <c r="B91" s="200"/>
      <c r="C91" s="201"/>
      <c r="D91" s="202" t="s">
        <v>2088</v>
      </c>
      <c r="E91" s="203" t="s">
        <v>1893</v>
      </c>
      <c r="F91" s="204" t="s">
        <v>86</v>
      </c>
      <c r="G91" s="201"/>
      <c r="H91" s="205">
        <v>532.67999999999995</v>
      </c>
      <c r="I91" s="206"/>
      <c r="J91" s="201"/>
      <c r="K91" s="201"/>
      <c r="L91" s="207"/>
      <c r="M91" s="208"/>
      <c r="N91" s="209"/>
      <c r="O91" s="209"/>
      <c r="P91" s="209"/>
      <c r="Q91" s="209"/>
      <c r="R91" s="209"/>
      <c r="S91" s="209"/>
      <c r="T91" s="210"/>
      <c r="AT91" s="211" t="s">
        <v>2088</v>
      </c>
      <c r="AU91" s="211" t="s">
        <v>1955</v>
      </c>
      <c r="AV91" s="12" t="s">
        <v>1955</v>
      </c>
      <c r="AW91" s="12" t="s">
        <v>1911</v>
      </c>
      <c r="AX91" s="12" t="s">
        <v>1946</v>
      </c>
      <c r="AY91" s="211" t="s">
        <v>2080</v>
      </c>
    </row>
    <row r="92" spans="2:65" s="1" customFormat="1" ht="22.5" customHeight="1">
      <c r="B92" s="35"/>
      <c r="C92" s="188" t="s">
        <v>2036</v>
      </c>
      <c r="D92" s="188" t="s">
        <v>2082</v>
      </c>
      <c r="E92" s="189" t="s">
        <v>2442</v>
      </c>
      <c r="F92" s="190" t="s">
        <v>2443</v>
      </c>
      <c r="G92" s="191" t="s">
        <v>2085</v>
      </c>
      <c r="H92" s="192">
        <v>159.804</v>
      </c>
      <c r="I92" s="193"/>
      <c r="J92" s="194">
        <f>ROUND(I92*H92,2)</f>
        <v>0</v>
      </c>
      <c r="K92" s="190" t="s">
        <v>2086</v>
      </c>
      <c r="L92" s="55"/>
      <c r="M92" s="195" t="s">
        <v>1893</v>
      </c>
      <c r="N92" s="196" t="s">
        <v>1917</v>
      </c>
      <c r="O92" s="36"/>
      <c r="P92" s="197">
        <f>O92*H92</f>
        <v>0</v>
      </c>
      <c r="Q92" s="197">
        <v>0</v>
      </c>
      <c r="R92" s="197">
        <f>Q92*H92</f>
        <v>0</v>
      </c>
      <c r="S92" s="197">
        <v>0</v>
      </c>
      <c r="T92" s="198">
        <f>S92*H92</f>
        <v>0</v>
      </c>
      <c r="AR92" s="18" t="s">
        <v>2036</v>
      </c>
      <c r="AT92" s="18" t="s">
        <v>2082</v>
      </c>
      <c r="AU92" s="18" t="s">
        <v>1955</v>
      </c>
      <c r="AY92" s="18" t="s">
        <v>2080</v>
      </c>
      <c r="BE92" s="199">
        <f>IF(N92="základní",J92,0)</f>
        <v>0</v>
      </c>
      <c r="BF92" s="199">
        <f>IF(N92="snížená",J92,0)</f>
        <v>0</v>
      </c>
      <c r="BG92" s="199">
        <f>IF(N92="zákl. přenesená",J92,0)</f>
        <v>0</v>
      </c>
      <c r="BH92" s="199">
        <f>IF(N92="sníž. přenesená",J92,0)</f>
        <v>0</v>
      </c>
      <c r="BI92" s="199">
        <f>IF(N92="nulová",J92,0)</f>
        <v>0</v>
      </c>
      <c r="BJ92" s="18" t="s">
        <v>1895</v>
      </c>
      <c r="BK92" s="199">
        <f>ROUND(I92*H92,2)</f>
        <v>0</v>
      </c>
      <c r="BL92" s="18" t="s">
        <v>2036</v>
      </c>
      <c r="BM92" s="18" t="s">
        <v>87</v>
      </c>
    </row>
    <row r="93" spans="2:65" s="12" customFormat="1">
      <c r="B93" s="200"/>
      <c r="C93" s="201"/>
      <c r="D93" s="202" t="s">
        <v>2088</v>
      </c>
      <c r="E93" s="201"/>
      <c r="F93" s="204" t="s">
        <v>88</v>
      </c>
      <c r="G93" s="201"/>
      <c r="H93" s="205">
        <v>159.804</v>
      </c>
      <c r="I93" s="206"/>
      <c r="J93" s="201"/>
      <c r="K93" s="201"/>
      <c r="L93" s="207"/>
      <c r="M93" s="208"/>
      <c r="N93" s="209"/>
      <c r="O93" s="209"/>
      <c r="P93" s="209"/>
      <c r="Q93" s="209"/>
      <c r="R93" s="209"/>
      <c r="S93" s="209"/>
      <c r="T93" s="210"/>
      <c r="AT93" s="211" t="s">
        <v>2088</v>
      </c>
      <c r="AU93" s="211" t="s">
        <v>1955</v>
      </c>
      <c r="AV93" s="12" t="s">
        <v>1955</v>
      </c>
      <c r="AW93" s="12" t="s">
        <v>1877</v>
      </c>
      <c r="AX93" s="12" t="s">
        <v>1895</v>
      </c>
      <c r="AY93" s="211" t="s">
        <v>2080</v>
      </c>
    </row>
    <row r="94" spans="2:65" s="1" customFormat="1" ht="22.5" customHeight="1">
      <c r="B94" s="35"/>
      <c r="C94" s="188" t="s">
        <v>2039</v>
      </c>
      <c r="D94" s="188" t="s">
        <v>2082</v>
      </c>
      <c r="E94" s="189" t="s">
        <v>2446</v>
      </c>
      <c r="F94" s="190" t="s">
        <v>2447</v>
      </c>
      <c r="G94" s="191" t="s">
        <v>2122</v>
      </c>
      <c r="H94" s="192">
        <v>873.2</v>
      </c>
      <c r="I94" s="193"/>
      <c r="J94" s="194">
        <f>ROUND(I94*H94,2)</f>
        <v>0</v>
      </c>
      <c r="K94" s="190" t="s">
        <v>2086</v>
      </c>
      <c r="L94" s="55"/>
      <c r="M94" s="195" t="s">
        <v>1893</v>
      </c>
      <c r="N94" s="196" t="s">
        <v>1917</v>
      </c>
      <c r="O94" s="36"/>
      <c r="P94" s="197">
        <f>O94*H94</f>
        <v>0</v>
      </c>
      <c r="Q94" s="197">
        <v>8.3850999999999999E-4</v>
      </c>
      <c r="R94" s="197">
        <f>Q94*H94</f>
        <v>0.73218693200000007</v>
      </c>
      <c r="S94" s="197">
        <v>0</v>
      </c>
      <c r="T94" s="198">
        <f>S94*H94</f>
        <v>0</v>
      </c>
      <c r="AR94" s="18" t="s">
        <v>2036</v>
      </c>
      <c r="AT94" s="18" t="s">
        <v>2082</v>
      </c>
      <c r="AU94" s="18" t="s">
        <v>1955</v>
      </c>
      <c r="AY94" s="18" t="s">
        <v>2080</v>
      </c>
      <c r="BE94" s="199">
        <f>IF(N94="základní",J94,0)</f>
        <v>0</v>
      </c>
      <c r="BF94" s="199">
        <f>IF(N94="snížená",J94,0)</f>
        <v>0</v>
      </c>
      <c r="BG94" s="199">
        <f>IF(N94="zákl. přenesená",J94,0)</f>
        <v>0</v>
      </c>
      <c r="BH94" s="199">
        <f>IF(N94="sníž. přenesená",J94,0)</f>
        <v>0</v>
      </c>
      <c r="BI94" s="199">
        <f>IF(N94="nulová",J94,0)</f>
        <v>0</v>
      </c>
      <c r="BJ94" s="18" t="s">
        <v>1895</v>
      </c>
      <c r="BK94" s="199">
        <f>ROUND(I94*H94,2)</f>
        <v>0</v>
      </c>
      <c r="BL94" s="18" t="s">
        <v>2036</v>
      </c>
      <c r="BM94" s="18" t="s">
        <v>2448</v>
      </c>
    </row>
    <row r="95" spans="2:65" s="12" customFormat="1">
      <c r="B95" s="200"/>
      <c r="C95" s="201"/>
      <c r="D95" s="202" t="s">
        <v>2088</v>
      </c>
      <c r="E95" s="203" t="s">
        <v>1893</v>
      </c>
      <c r="F95" s="204" t="s">
        <v>89</v>
      </c>
      <c r="G95" s="201"/>
      <c r="H95" s="205">
        <v>873.2</v>
      </c>
      <c r="I95" s="206"/>
      <c r="J95" s="201"/>
      <c r="K95" s="201"/>
      <c r="L95" s="207"/>
      <c r="M95" s="208"/>
      <c r="N95" s="209"/>
      <c r="O95" s="209"/>
      <c r="P95" s="209"/>
      <c r="Q95" s="209"/>
      <c r="R95" s="209"/>
      <c r="S95" s="209"/>
      <c r="T95" s="210"/>
      <c r="AT95" s="211" t="s">
        <v>2088</v>
      </c>
      <c r="AU95" s="211" t="s">
        <v>1955</v>
      </c>
      <c r="AV95" s="12" t="s">
        <v>1955</v>
      </c>
      <c r="AW95" s="12" t="s">
        <v>1911</v>
      </c>
      <c r="AX95" s="12" t="s">
        <v>1895</v>
      </c>
      <c r="AY95" s="211" t="s">
        <v>2080</v>
      </c>
    </row>
    <row r="96" spans="2:65" s="1" customFormat="1" ht="22.5" customHeight="1">
      <c r="B96" s="35"/>
      <c r="C96" s="188" t="s">
        <v>2107</v>
      </c>
      <c r="D96" s="188" t="s">
        <v>2082</v>
      </c>
      <c r="E96" s="189" t="s">
        <v>2450</v>
      </c>
      <c r="F96" s="190" t="s">
        <v>2451</v>
      </c>
      <c r="G96" s="191" t="s">
        <v>2122</v>
      </c>
      <c r="H96" s="192">
        <v>873.2</v>
      </c>
      <c r="I96" s="193"/>
      <c r="J96" s="194">
        <f>ROUND(I96*H96,2)</f>
        <v>0</v>
      </c>
      <c r="K96" s="190" t="s">
        <v>2086</v>
      </c>
      <c r="L96" s="55"/>
      <c r="M96" s="195" t="s">
        <v>1893</v>
      </c>
      <c r="N96" s="196" t="s">
        <v>1917</v>
      </c>
      <c r="O96" s="36"/>
      <c r="P96" s="197">
        <f>O96*H96</f>
        <v>0</v>
      </c>
      <c r="Q96" s="197">
        <v>0</v>
      </c>
      <c r="R96" s="197">
        <f>Q96*H96</f>
        <v>0</v>
      </c>
      <c r="S96" s="197">
        <v>0</v>
      </c>
      <c r="T96" s="198">
        <f>S96*H96</f>
        <v>0</v>
      </c>
      <c r="AR96" s="18" t="s">
        <v>2036</v>
      </c>
      <c r="AT96" s="18" t="s">
        <v>2082</v>
      </c>
      <c r="AU96" s="18" t="s">
        <v>1955</v>
      </c>
      <c r="AY96" s="18" t="s">
        <v>2080</v>
      </c>
      <c r="BE96" s="199">
        <f>IF(N96="základní",J96,0)</f>
        <v>0</v>
      </c>
      <c r="BF96" s="199">
        <f>IF(N96="snížená",J96,0)</f>
        <v>0</v>
      </c>
      <c r="BG96" s="199">
        <f>IF(N96="zákl. přenesená",J96,0)</f>
        <v>0</v>
      </c>
      <c r="BH96" s="199">
        <f>IF(N96="sníž. přenesená",J96,0)</f>
        <v>0</v>
      </c>
      <c r="BI96" s="199">
        <f>IF(N96="nulová",J96,0)</f>
        <v>0</v>
      </c>
      <c r="BJ96" s="18" t="s">
        <v>1895</v>
      </c>
      <c r="BK96" s="199">
        <f>ROUND(I96*H96,2)</f>
        <v>0</v>
      </c>
      <c r="BL96" s="18" t="s">
        <v>2036</v>
      </c>
      <c r="BM96" s="18" t="s">
        <v>2452</v>
      </c>
    </row>
    <row r="97" spans="2:65" s="12" customFormat="1">
      <c r="B97" s="200"/>
      <c r="C97" s="201"/>
      <c r="D97" s="202" t="s">
        <v>2088</v>
      </c>
      <c r="E97" s="203" t="s">
        <v>1893</v>
      </c>
      <c r="F97" s="204" t="s">
        <v>90</v>
      </c>
      <c r="G97" s="201"/>
      <c r="H97" s="205">
        <v>873.2</v>
      </c>
      <c r="I97" s="206"/>
      <c r="J97" s="201"/>
      <c r="K97" s="201"/>
      <c r="L97" s="207"/>
      <c r="M97" s="208"/>
      <c r="N97" s="209"/>
      <c r="O97" s="209"/>
      <c r="P97" s="209"/>
      <c r="Q97" s="209"/>
      <c r="R97" s="209"/>
      <c r="S97" s="209"/>
      <c r="T97" s="210"/>
      <c r="AT97" s="211" t="s">
        <v>2088</v>
      </c>
      <c r="AU97" s="211" t="s">
        <v>1955</v>
      </c>
      <c r="AV97" s="12" t="s">
        <v>1955</v>
      </c>
      <c r="AW97" s="12" t="s">
        <v>1911</v>
      </c>
      <c r="AX97" s="12" t="s">
        <v>1946</v>
      </c>
      <c r="AY97" s="211" t="s">
        <v>2080</v>
      </c>
    </row>
    <row r="98" spans="2:65" s="1" customFormat="1" ht="22.5" customHeight="1">
      <c r="B98" s="35"/>
      <c r="C98" s="188" t="s">
        <v>2112</v>
      </c>
      <c r="D98" s="188" t="s">
        <v>2082</v>
      </c>
      <c r="E98" s="189" t="s">
        <v>2418</v>
      </c>
      <c r="F98" s="190" t="s">
        <v>2419</v>
      </c>
      <c r="G98" s="191" t="s">
        <v>2085</v>
      </c>
      <c r="H98" s="192">
        <v>532.67999999999995</v>
      </c>
      <c r="I98" s="193"/>
      <c r="J98" s="194">
        <f>ROUND(I98*H98,2)</f>
        <v>0</v>
      </c>
      <c r="K98" s="190" t="s">
        <v>2086</v>
      </c>
      <c r="L98" s="55"/>
      <c r="M98" s="195" t="s">
        <v>1893</v>
      </c>
      <c r="N98" s="196" t="s">
        <v>1917</v>
      </c>
      <c r="O98" s="36"/>
      <c r="P98" s="197">
        <f>O98*H98</f>
        <v>0</v>
      </c>
      <c r="Q98" s="197">
        <v>0</v>
      </c>
      <c r="R98" s="197">
        <f>Q98*H98</f>
        <v>0</v>
      </c>
      <c r="S98" s="197">
        <v>0</v>
      </c>
      <c r="T98" s="198">
        <f>S98*H98</f>
        <v>0</v>
      </c>
      <c r="AR98" s="18" t="s">
        <v>2036</v>
      </c>
      <c r="AT98" s="18" t="s">
        <v>2082</v>
      </c>
      <c r="AU98" s="18" t="s">
        <v>1955</v>
      </c>
      <c r="AY98" s="18" t="s">
        <v>2080</v>
      </c>
      <c r="BE98" s="199">
        <f>IF(N98="základní",J98,0)</f>
        <v>0</v>
      </c>
      <c r="BF98" s="199">
        <f>IF(N98="snížená",J98,0)</f>
        <v>0</v>
      </c>
      <c r="BG98" s="199">
        <f>IF(N98="zákl. přenesená",J98,0)</f>
        <v>0</v>
      </c>
      <c r="BH98" s="199">
        <f>IF(N98="sníž. přenesená",J98,0)</f>
        <v>0</v>
      </c>
      <c r="BI98" s="199">
        <f>IF(N98="nulová",J98,0)</f>
        <v>0</v>
      </c>
      <c r="BJ98" s="18" t="s">
        <v>1895</v>
      </c>
      <c r="BK98" s="199">
        <f>ROUND(I98*H98,2)</f>
        <v>0</v>
      </c>
      <c r="BL98" s="18" t="s">
        <v>2036</v>
      </c>
      <c r="BM98" s="18" t="s">
        <v>2454</v>
      </c>
    </row>
    <row r="99" spans="2:65" s="1" customFormat="1" ht="22.5" customHeight="1">
      <c r="B99" s="35"/>
      <c r="C99" s="188" t="s">
        <v>2119</v>
      </c>
      <c r="D99" s="188" t="s">
        <v>2082</v>
      </c>
      <c r="E99" s="189" t="s">
        <v>2099</v>
      </c>
      <c r="F99" s="190" t="s">
        <v>2100</v>
      </c>
      <c r="G99" s="191" t="s">
        <v>2085</v>
      </c>
      <c r="H99" s="192">
        <v>2498.56</v>
      </c>
      <c r="I99" s="193"/>
      <c r="J99" s="194">
        <f>ROUND(I99*H99,2)</f>
        <v>0</v>
      </c>
      <c r="K99" s="190" t="s">
        <v>2086</v>
      </c>
      <c r="L99" s="55"/>
      <c r="M99" s="195" t="s">
        <v>1893</v>
      </c>
      <c r="N99" s="196" t="s">
        <v>1917</v>
      </c>
      <c r="O99" s="36"/>
      <c r="P99" s="197">
        <f>O99*H99</f>
        <v>0</v>
      </c>
      <c r="Q99" s="197">
        <v>0</v>
      </c>
      <c r="R99" s="197">
        <f>Q99*H99</f>
        <v>0</v>
      </c>
      <c r="S99" s="197">
        <v>0</v>
      </c>
      <c r="T99" s="198">
        <f>S99*H99</f>
        <v>0</v>
      </c>
      <c r="AR99" s="18" t="s">
        <v>2036</v>
      </c>
      <c r="AT99" s="18" t="s">
        <v>2082</v>
      </c>
      <c r="AU99" s="18" t="s">
        <v>1955</v>
      </c>
      <c r="AY99" s="18" t="s">
        <v>2080</v>
      </c>
      <c r="BE99" s="199">
        <f>IF(N99="základní",J99,0)</f>
        <v>0</v>
      </c>
      <c r="BF99" s="199">
        <f>IF(N99="snížená",J99,0)</f>
        <v>0</v>
      </c>
      <c r="BG99" s="199">
        <f>IF(N99="zákl. přenesená",J99,0)</f>
        <v>0</v>
      </c>
      <c r="BH99" s="199">
        <f>IF(N99="sníž. přenesená",J99,0)</f>
        <v>0</v>
      </c>
      <c r="BI99" s="199">
        <f>IF(N99="nulová",J99,0)</f>
        <v>0</v>
      </c>
      <c r="BJ99" s="18" t="s">
        <v>1895</v>
      </c>
      <c r="BK99" s="199">
        <f>ROUND(I99*H99,2)</f>
        <v>0</v>
      </c>
      <c r="BL99" s="18" t="s">
        <v>2036</v>
      </c>
      <c r="BM99" s="18" t="s">
        <v>2456</v>
      </c>
    </row>
    <row r="100" spans="2:65" s="12" customFormat="1">
      <c r="B100" s="200"/>
      <c r="C100" s="201"/>
      <c r="D100" s="212" t="s">
        <v>2088</v>
      </c>
      <c r="E100" s="213" t="s">
        <v>1893</v>
      </c>
      <c r="F100" s="214" t="s">
        <v>91</v>
      </c>
      <c r="G100" s="201"/>
      <c r="H100" s="215">
        <v>321.56</v>
      </c>
      <c r="I100" s="206"/>
      <c r="J100" s="201"/>
      <c r="K100" s="201"/>
      <c r="L100" s="207"/>
      <c r="M100" s="208"/>
      <c r="N100" s="209"/>
      <c r="O100" s="209"/>
      <c r="P100" s="209"/>
      <c r="Q100" s="209"/>
      <c r="R100" s="209"/>
      <c r="S100" s="209"/>
      <c r="T100" s="210"/>
      <c r="AT100" s="211" t="s">
        <v>2088</v>
      </c>
      <c r="AU100" s="211" t="s">
        <v>1955</v>
      </c>
      <c r="AV100" s="12" t="s">
        <v>1955</v>
      </c>
      <c r="AW100" s="12" t="s">
        <v>1911</v>
      </c>
      <c r="AX100" s="12" t="s">
        <v>1946</v>
      </c>
      <c r="AY100" s="211" t="s">
        <v>2080</v>
      </c>
    </row>
    <row r="101" spans="2:65" s="12" customFormat="1">
      <c r="B101" s="200"/>
      <c r="C101" s="201"/>
      <c r="D101" s="212" t="s">
        <v>2088</v>
      </c>
      <c r="E101" s="213" t="s">
        <v>1893</v>
      </c>
      <c r="F101" s="214" t="s">
        <v>92</v>
      </c>
      <c r="G101" s="201"/>
      <c r="H101" s="215">
        <v>2177</v>
      </c>
      <c r="I101" s="206"/>
      <c r="J101" s="201"/>
      <c r="K101" s="201"/>
      <c r="L101" s="207"/>
      <c r="M101" s="208"/>
      <c r="N101" s="209"/>
      <c r="O101" s="209"/>
      <c r="P101" s="209"/>
      <c r="Q101" s="209"/>
      <c r="R101" s="209"/>
      <c r="S101" s="209"/>
      <c r="T101" s="210"/>
      <c r="AT101" s="211" t="s">
        <v>2088</v>
      </c>
      <c r="AU101" s="211" t="s">
        <v>1955</v>
      </c>
      <c r="AV101" s="12" t="s">
        <v>1955</v>
      </c>
      <c r="AW101" s="12" t="s">
        <v>1911</v>
      </c>
      <c r="AX101" s="12" t="s">
        <v>1946</v>
      </c>
      <c r="AY101" s="211" t="s">
        <v>2080</v>
      </c>
    </row>
    <row r="102" spans="2:65" s="13" customFormat="1">
      <c r="B102" s="230"/>
      <c r="C102" s="231"/>
      <c r="D102" s="202" t="s">
        <v>2088</v>
      </c>
      <c r="E102" s="241" t="s">
        <v>1893</v>
      </c>
      <c r="F102" s="242" t="s">
        <v>2377</v>
      </c>
      <c r="G102" s="231"/>
      <c r="H102" s="243">
        <v>2498.56</v>
      </c>
      <c r="I102" s="235"/>
      <c r="J102" s="231"/>
      <c r="K102" s="231"/>
      <c r="L102" s="236"/>
      <c r="M102" s="237"/>
      <c r="N102" s="238"/>
      <c r="O102" s="238"/>
      <c r="P102" s="238"/>
      <c r="Q102" s="238"/>
      <c r="R102" s="238"/>
      <c r="S102" s="238"/>
      <c r="T102" s="239"/>
      <c r="AT102" s="240" t="s">
        <v>2088</v>
      </c>
      <c r="AU102" s="240" t="s">
        <v>1955</v>
      </c>
      <c r="AV102" s="13" t="s">
        <v>2036</v>
      </c>
      <c r="AW102" s="13" t="s">
        <v>1911</v>
      </c>
      <c r="AX102" s="13" t="s">
        <v>1895</v>
      </c>
      <c r="AY102" s="240" t="s">
        <v>2080</v>
      </c>
    </row>
    <row r="103" spans="2:65" s="1" customFormat="1" ht="22.5" customHeight="1">
      <c r="B103" s="35"/>
      <c r="C103" s="188" t="s">
        <v>2125</v>
      </c>
      <c r="D103" s="188" t="s">
        <v>2082</v>
      </c>
      <c r="E103" s="189" t="s">
        <v>2108</v>
      </c>
      <c r="F103" s="190" t="s">
        <v>2109</v>
      </c>
      <c r="G103" s="191" t="s">
        <v>2085</v>
      </c>
      <c r="H103" s="192">
        <v>2498.56</v>
      </c>
      <c r="I103" s="193"/>
      <c r="J103" s="194">
        <f>ROUND(I103*H103,2)</f>
        <v>0</v>
      </c>
      <c r="K103" s="190" t="s">
        <v>2086</v>
      </c>
      <c r="L103" s="55"/>
      <c r="M103" s="195" t="s">
        <v>1893</v>
      </c>
      <c r="N103" s="196" t="s">
        <v>1917</v>
      </c>
      <c r="O103" s="36"/>
      <c r="P103" s="197">
        <f>O103*H103</f>
        <v>0</v>
      </c>
      <c r="Q103" s="197">
        <v>0</v>
      </c>
      <c r="R103" s="197">
        <f>Q103*H103</f>
        <v>0</v>
      </c>
      <c r="S103" s="197">
        <v>0</v>
      </c>
      <c r="T103" s="198">
        <f>S103*H103</f>
        <v>0</v>
      </c>
      <c r="AR103" s="18" t="s">
        <v>2036</v>
      </c>
      <c r="AT103" s="18" t="s">
        <v>2082</v>
      </c>
      <c r="AU103" s="18" t="s">
        <v>1955</v>
      </c>
      <c r="AY103" s="18" t="s">
        <v>2080</v>
      </c>
      <c r="BE103" s="199">
        <f>IF(N103="základní",J103,0)</f>
        <v>0</v>
      </c>
      <c r="BF103" s="199">
        <f>IF(N103="snížená",J103,0)</f>
        <v>0</v>
      </c>
      <c r="BG103" s="199">
        <f>IF(N103="zákl. přenesená",J103,0)</f>
        <v>0</v>
      </c>
      <c r="BH103" s="199">
        <f>IF(N103="sníž. přenesená",J103,0)</f>
        <v>0</v>
      </c>
      <c r="BI103" s="199">
        <f>IF(N103="nulová",J103,0)</f>
        <v>0</v>
      </c>
      <c r="BJ103" s="18" t="s">
        <v>1895</v>
      </c>
      <c r="BK103" s="199">
        <f>ROUND(I103*H103,2)</f>
        <v>0</v>
      </c>
      <c r="BL103" s="18" t="s">
        <v>2036</v>
      </c>
      <c r="BM103" s="18" t="s">
        <v>2458</v>
      </c>
    </row>
    <row r="104" spans="2:65" s="1" customFormat="1" ht="22.5" customHeight="1">
      <c r="B104" s="35"/>
      <c r="C104" s="188" t="s">
        <v>1900</v>
      </c>
      <c r="D104" s="188" t="s">
        <v>2082</v>
      </c>
      <c r="E104" s="189" t="s">
        <v>2113</v>
      </c>
      <c r="F104" s="190" t="s">
        <v>2114</v>
      </c>
      <c r="G104" s="191" t="s">
        <v>2115</v>
      </c>
      <c r="H104" s="192">
        <v>4247.5519999999997</v>
      </c>
      <c r="I104" s="193"/>
      <c r="J104" s="194">
        <f>ROUND(I104*H104,2)</f>
        <v>0</v>
      </c>
      <c r="K104" s="190" t="s">
        <v>2086</v>
      </c>
      <c r="L104" s="55"/>
      <c r="M104" s="195" t="s">
        <v>1893</v>
      </c>
      <c r="N104" s="196" t="s">
        <v>1917</v>
      </c>
      <c r="O104" s="36"/>
      <c r="P104" s="197">
        <f>O104*H104</f>
        <v>0</v>
      </c>
      <c r="Q104" s="197">
        <v>0</v>
      </c>
      <c r="R104" s="197">
        <f>Q104*H104</f>
        <v>0</v>
      </c>
      <c r="S104" s="197">
        <v>0</v>
      </c>
      <c r="T104" s="198">
        <f>S104*H104</f>
        <v>0</v>
      </c>
      <c r="AR104" s="18" t="s">
        <v>2036</v>
      </c>
      <c r="AT104" s="18" t="s">
        <v>2082</v>
      </c>
      <c r="AU104" s="18" t="s">
        <v>1955</v>
      </c>
      <c r="AY104" s="18" t="s">
        <v>2080</v>
      </c>
      <c r="BE104" s="199">
        <f>IF(N104="základní",J104,0)</f>
        <v>0</v>
      </c>
      <c r="BF104" s="199">
        <f>IF(N104="snížená",J104,0)</f>
        <v>0</v>
      </c>
      <c r="BG104" s="199">
        <f>IF(N104="zákl. přenesená",J104,0)</f>
        <v>0</v>
      </c>
      <c r="BH104" s="199">
        <f>IF(N104="sníž. přenesená",J104,0)</f>
        <v>0</v>
      </c>
      <c r="BI104" s="199">
        <f>IF(N104="nulová",J104,0)</f>
        <v>0</v>
      </c>
      <c r="BJ104" s="18" t="s">
        <v>1895</v>
      </c>
      <c r="BK104" s="199">
        <f>ROUND(I104*H104,2)</f>
        <v>0</v>
      </c>
      <c r="BL104" s="18" t="s">
        <v>2036</v>
      </c>
      <c r="BM104" s="18" t="s">
        <v>2459</v>
      </c>
    </row>
    <row r="105" spans="2:65" s="12" customFormat="1">
      <c r="B105" s="200"/>
      <c r="C105" s="201"/>
      <c r="D105" s="202" t="s">
        <v>2088</v>
      </c>
      <c r="E105" s="201"/>
      <c r="F105" s="204" t="s">
        <v>93</v>
      </c>
      <c r="G105" s="201"/>
      <c r="H105" s="205">
        <v>4247.5519999999997</v>
      </c>
      <c r="I105" s="206"/>
      <c r="J105" s="201"/>
      <c r="K105" s="201"/>
      <c r="L105" s="207"/>
      <c r="M105" s="208"/>
      <c r="N105" s="209"/>
      <c r="O105" s="209"/>
      <c r="P105" s="209"/>
      <c r="Q105" s="209"/>
      <c r="R105" s="209"/>
      <c r="S105" s="209"/>
      <c r="T105" s="210"/>
      <c r="AT105" s="211" t="s">
        <v>2088</v>
      </c>
      <c r="AU105" s="211" t="s">
        <v>1955</v>
      </c>
      <c r="AV105" s="12" t="s">
        <v>1955</v>
      </c>
      <c r="AW105" s="12" t="s">
        <v>1877</v>
      </c>
      <c r="AX105" s="12" t="s">
        <v>1895</v>
      </c>
      <c r="AY105" s="211" t="s">
        <v>2080</v>
      </c>
    </row>
    <row r="106" spans="2:65" s="1" customFormat="1" ht="22.5" customHeight="1">
      <c r="B106" s="35"/>
      <c r="C106" s="188" t="s">
        <v>2136</v>
      </c>
      <c r="D106" s="188" t="s">
        <v>2082</v>
      </c>
      <c r="E106" s="189" t="s">
        <v>2421</v>
      </c>
      <c r="F106" s="190" t="s">
        <v>2422</v>
      </c>
      <c r="G106" s="191" t="s">
        <v>2085</v>
      </c>
      <c r="H106" s="192">
        <v>211.12</v>
      </c>
      <c r="I106" s="193"/>
      <c r="J106" s="194">
        <f>ROUND(I106*H106,2)</f>
        <v>0</v>
      </c>
      <c r="K106" s="190" t="s">
        <v>2086</v>
      </c>
      <c r="L106" s="55"/>
      <c r="M106" s="195" t="s">
        <v>1893</v>
      </c>
      <c r="N106" s="196" t="s">
        <v>1917</v>
      </c>
      <c r="O106" s="36"/>
      <c r="P106" s="197">
        <f>O106*H106</f>
        <v>0</v>
      </c>
      <c r="Q106" s="197">
        <v>0</v>
      </c>
      <c r="R106" s="197">
        <f>Q106*H106</f>
        <v>0</v>
      </c>
      <c r="S106" s="197">
        <v>0</v>
      </c>
      <c r="T106" s="198">
        <f>S106*H106</f>
        <v>0</v>
      </c>
      <c r="AR106" s="18" t="s">
        <v>2036</v>
      </c>
      <c r="AT106" s="18" t="s">
        <v>2082</v>
      </c>
      <c r="AU106" s="18" t="s">
        <v>1955</v>
      </c>
      <c r="AY106" s="18" t="s">
        <v>2080</v>
      </c>
      <c r="BE106" s="199">
        <f>IF(N106="základní",J106,0)</f>
        <v>0</v>
      </c>
      <c r="BF106" s="199">
        <f>IF(N106="snížená",J106,0)</f>
        <v>0</v>
      </c>
      <c r="BG106" s="199">
        <f>IF(N106="zákl. přenesená",J106,0)</f>
        <v>0</v>
      </c>
      <c r="BH106" s="199">
        <f>IF(N106="sníž. přenesená",J106,0)</f>
        <v>0</v>
      </c>
      <c r="BI106" s="199">
        <f>IF(N106="nulová",J106,0)</f>
        <v>0</v>
      </c>
      <c r="BJ106" s="18" t="s">
        <v>1895</v>
      </c>
      <c r="BK106" s="199">
        <f>ROUND(I106*H106,2)</f>
        <v>0</v>
      </c>
      <c r="BL106" s="18" t="s">
        <v>2036</v>
      </c>
      <c r="BM106" s="18" t="s">
        <v>2461</v>
      </c>
    </row>
    <row r="107" spans="2:65" s="12" customFormat="1">
      <c r="B107" s="200"/>
      <c r="C107" s="201"/>
      <c r="D107" s="202" t="s">
        <v>2088</v>
      </c>
      <c r="E107" s="203" t="s">
        <v>1893</v>
      </c>
      <c r="F107" s="204" t="s">
        <v>94</v>
      </c>
      <c r="G107" s="201"/>
      <c r="H107" s="205">
        <v>211.12</v>
      </c>
      <c r="I107" s="206"/>
      <c r="J107" s="201"/>
      <c r="K107" s="201"/>
      <c r="L107" s="207"/>
      <c r="M107" s="208"/>
      <c r="N107" s="209"/>
      <c r="O107" s="209"/>
      <c r="P107" s="209"/>
      <c r="Q107" s="209"/>
      <c r="R107" s="209"/>
      <c r="S107" s="209"/>
      <c r="T107" s="210"/>
      <c r="AT107" s="211" t="s">
        <v>2088</v>
      </c>
      <c r="AU107" s="211" t="s">
        <v>1955</v>
      </c>
      <c r="AV107" s="12" t="s">
        <v>1955</v>
      </c>
      <c r="AW107" s="12" t="s">
        <v>1911</v>
      </c>
      <c r="AX107" s="12" t="s">
        <v>1895</v>
      </c>
      <c r="AY107" s="211" t="s">
        <v>2080</v>
      </c>
    </row>
    <row r="108" spans="2:65" s="1" customFormat="1" ht="22.5" customHeight="1">
      <c r="B108" s="35"/>
      <c r="C108" s="188" t="s">
        <v>2141</v>
      </c>
      <c r="D108" s="188" t="s">
        <v>2082</v>
      </c>
      <c r="E108" s="189" t="s">
        <v>2463</v>
      </c>
      <c r="F108" s="190" t="s">
        <v>2464</v>
      </c>
      <c r="G108" s="191" t="s">
        <v>2085</v>
      </c>
      <c r="H108" s="192">
        <v>277.83999999999997</v>
      </c>
      <c r="I108" s="193"/>
      <c r="J108" s="194">
        <f>ROUND(I108*H108,2)</f>
        <v>0</v>
      </c>
      <c r="K108" s="190" t="s">
        <v>2086</v>
      </c>
      <c r="L108" s="55"/>
      <c r="M108" s="195" t="s">
        <v>1893</v>
      </c>
      <c r="N108" s="196" t="s">
        <v>1917</v>
      </c>
      <c r="O108" s="36"/>
      <c r="P108" s="197">
        <f>O108*H108</f>
        <v>0</v>
      </c>
      <c r="Q108" s="197">
        <v>0</v>
      </c>
      <c r="R108" s="197">
        <f>Q108*H108</f>
        <v>0</v>
      </c>
      <c r="S108" s="197">
        <v>0</v>
      </c>
      <c r="T108" s="198">
        <f>S108*H108</f>
        <v>0</v>
      </c>
      <c r="AR108" s="18" t="s">
        <v>2036</v>
      </c>
      <c r="AT108" s="18" t="s">
        <v>2082</v>
      </c>
      <c r="AU108" s="18" t="s">
        <v>1955</v>
      </c>
      <c r="AY108" s="18" t="s">
        <v>2080</v>
      </c>
      <c r="BE108" s="199">
        <f>IF(N108="základní",J108,0)</f>
        <v>0</v>
      </c>
      <c r="BF108" s="199">
        <f>IF(N108="snížená",J108,0)</f>
        <v>0</v>
      </c>
      <c r="BG108" s="199">
        <f>IF(N108="zákl. přenesená",J108,0)</f>
        <v>0</v>
      </c>
      <c r="BH108" s="199">
        <f>IF(N108="sníž. přenesená",J108,0)</f>
        <v>0</v>
      </c>
      <c r="BI108" s="199">
        <f>IF(N108="nulová",J108,0)</f>
        <v>0</v>
      </c>
      <c r="BJ108" s="18" t="s">
        <v>1895</v>
      </c>
      <c r="BK108" s="199">
        <f>ROUND(I108*H108,2)</f>
        <v>0</v>
      </c>
      <c r="BL108" s="18" t="s">
        <v>2036</v>
      </c>
      <c r="BM108" s="18" t="s">
        <v>2465</v>
      </c>
    </row>
    <row r="109" spans="2:65" s="12" customFormat="1">
      <c r="B109" s="200"/>
      <c r="C109" s="201"/>
      <c r="D109" s="202" t="s">
        <v>2088</v>
      </c>
      <c r="E109" s="203" t="s">
        <v>1893</v>
      </c>
      <c r="F109" s="204" t="s">
        <v>95</v>
      </c>
      <c r="G109" s="201"/>
      <c r="H109" s="205">
        <v>277.83999999999997</v>
      </c>
      <c r="I109" s="206"/>
      <c r="J109" s="201"/>
      <c r="K109" s="201"/>
      <c r="L109" s="207"/>
      <c r="M109" s="208"/>
      <c r="N109" s="209"/>
      <c r="O109" s="209"/>
      <c r="P109" s="209"/>
      <c r="Q109" s="209"/>
      <c r="R109" s="209"/>
      <c r="S109" s="209"/>
      <c r="T109" s="210"/>
      <c r="AT109" s="211" t="s">
        <v>2088</v>
      </c>
      <c r="AU109" s="211" t="s">
        <v>1955</v>
      </c>
      <c r="AV109" s="12" t="s">
        <v>1955</v>
      </c>
      <c r="AW109" s="12" t="s">
        <v>1911</v>
      </c>
      <c r="AX109" s="12" t="s">
        <v>1895</v>
      </c>
      <c r="AY109" s="211" t="s">
        <v>2080</v>
      </c>
    </row>
    <row r="110" spans="2:65" s="1" customFormat="1" ht="22.5" customHeight="1">
      <c r="B110" s="35"/>
      <c r="C110" s="216" t="s">
        <v>2146</v>
      </c>
      <c r="D110" s="216" t="s">
        <v>2126</v>
      </c>
      <c r="E110" s="217" t="s">
        <v>2467</v>
      </c>
      <c r="F110" s="218" t="s">
        <v>2468</v>
      </c>
      <c r="G110" s="219" t="s">
        <v>2115</v>
      </c>
      <c r="H110" s="220">
        <v>463.99299999999999</v>
      </c>
      <c r="I110" s="221"/>
      <c r="J110" s="222">
        <f>ROUND(I110*H110,2)</f>
        <v>0</v>
      </c>
      <c r="K110" s="218" t="s">
        <v>2086</v>
      </c>
      <c r="L110" s="223"/>
      <c r="M110" s="224" t="s">
        <v>1893</v>
      </c>
      <c r="N110" s="225" t="s">
        <v>1917</v>
      </c>
      <c r="O110" s="36"/>
      <c r="P110" s="197">
        <f>O110*H110</f>
        <v>0</v>
      </c>
      <c r="Q110" s="197">
        <v>1</v>
      </c>
      <c r="R110" s="197">
        <f>Q110*H110</f>
        <v>463.99299999999999</v>
      </c>
      <c r="S110" s="197">
        <v>0</v>
      </c>
      <c r="T110" s="198">
        <f>S110*H110</f>
        <v>0</v>
      </c>
      <c r="AR110" s="18" t="s">
        <v>2119</v>
      </c>
      <c r="AT110" s="18" t="s">
        <v>2126</v>
      </c>
      <c r="AU110" s="18" t="s">
        <v>1955</v>
      </c>
      <c r="AY110" s="18" t="s">
        <v>2080</v>
      </c>
      <c r="BE110" s="199">
        <f>IF(N110="základní",J110,0)</f>
        <v>0</v>
      </c>
      <c r="BF110" s="199">
        <f>IF(N110="snížená",J110,0)</f>
        <v>0</v>
      </c>
      <c r="BG110" s="199">
        <f>IF(N110="zákl. přenesená",J110,0)</f>
        <v>0</v>
      </c>
      <c r="BH110" s="199">
        <f>IF(N110="sníž. přenesená",J110,0)</f>
        <v>0</v>
      </c>
      <c r="BI110" s="199">
        <f>IF(N110="nulová",J110,0)</f>
        <v>0</v>
      </c>
      <c r="BJ110" s="18" t="s">
        <v>1895</v>
      </c>
      <c r="BK110" s="199">
        <f>ROUND(I110*H110,2)</f>
        <v>0</v>
      </c>
      <c r="BL110" s="18" t="s">
        <v>2036</v>
      </c>
      <c r="BM110" s="18" t="s">
        <v>2469</v>
      </c>
    </row>
    <row r="111" spans="2:65" s="12" customFormat="1">
      <c r="B111" s="200"/>
      <c r="C111" s="201"/>
      <c r="D111" s="202" t="s">
        <v>2088</v>
      </c>
      <c r="E111" s="201"/>
      <c r="F111" s="204" t="s">
        <v>96</v>
      </c>
      <c r="G111" s="201"/>
      <c r="H111" s="205">
        <v>463.99299999999999</v>
      </c>
      <c r="I111" s="206"/>
      <c r="J111" s="201"/>
      <c r="K111" s="201"/>
      <c r="L111" s="207"/>
      <c r="M111" s="208"/>
      <c r="N111" s="209"/>
      <c r="O111" s="209"/>
      <c r="P111" s="209"/>
      <c r="Q111" s="209"/>
      <c r="R111" s="209"/>
      <c r="S111" s="209"/>
      <c r="T111" s="210"/>
      <c r="AT111" s="211" t="s">
        <v>2088</v>
      </c>
      <c r="AU111" s="211" t="s">
        <v>1955</v>
      </c>
      <c r="AV111" s="12" t="s">
        <v>1955</v>
      </c>
      <c r="AW111" s="12" t="s">
        <v>1877</v>
      </c>
      <c r="AX111" s="12" t="s">
        <v>1895</v>
      </c>
      <c r="AY111" s="211" t="s">
        <v>2080</v>
      </c>
    </row>
    <row r="112" spans="2:65" s="1" customFormat="1" ht="22.5" customHeight="1">
      <c r="B112" s="35"/>
      <c r="C112" s="188" t="s">
        <v>2151</v>
      </c>
      <c r="D112" s="188" t="s">
        <v>2082</v>
      </c>
      <c r="E112" s="189" t="s">
        <v>97</v>
      </c>
      <c r="F112" s="190" t="s">
        <v>98</v>
      </c>
      <c r="G112" s="191" t="s">
        <v>2122</v>
      </c>
      <c r="H112" s="192">
        <v>3630</v>
      </c>
      <c r="I112" s="193"/>
      <c r="J112" s="194">
        <f>ROUND(I112*H112,2)</f>
        <v>0</v>
      </c>
      <c r="K112" s="190" t="s">
        <v>2086</v>
      </c>
      <c r="L112" s="55"/>
      <c r="M112" s="195" t="s">
        <v>1893</v>
      </c>
      <c r="N112" s="196" t="s">
        <v>1917</v>
      </c>
      <c r="O112" s="36"/>
      <c r="P112" s="197">
        <f>O112*H112</f>
        <v>0</v>
      </c>
      <c r="Q112" s="197">
        <v>0</v>
      </c>
      <c r="R112" s="197">
        <f>Q112*H112</f>
        <v>0</v>
      </c>
      <c r="S112" s="197">
        <v>0</v>
      </c>
      <c r="T112" s="198">
        <f>S112*H112</f>
        <v>0</v>
      </c>
      <c r="AR112" s="18" t="s">
        <v>2036</v>
      </c>
      <c r="AT112" s="18" t="s">
        <v>2082</v>
      </c>
      <c r="AU112" s="18" t="s">
        <v>1955</v>
      </c>
      <c r="AY112" s="18" t="s">
        <v>2080</v>
      </c>
      <c r="BE112" s="199">
        <f>IF(N112="základní",J112,0)</f>
        <v>0</v>
      </c>
      <c r="BF112" s="199">
        <f>IF(N112="snížená",J112,0)</f>
        <v>0</v>
      </c>
      <c r="BG112" s="199">
        <f>IF(N112="zákl. přenesená",J112,0)</f>
        <v>0</v>
      </c>
      <c r="BH112" s="199">
        <f>IF(N112="sníž. přenesená",J112,0)</f>
        <v>0</v>
      </c>
      <c r="BI112" s="199">
        <f>IF(N112="nulová",J112,0)</f>
        <v>0</v>
      </c>
      <c r="BJ112" s="18" t="s">
        <v>1895</v>
      </c>
      <c r="BK112" s="199">
        <f>ROUND(I112*H112,2)</f>
        <v>0</v>
      </c>
      <c r="BL112" s="18" t="s">
        <v>2036</v>
      </c>
      <c r="BM112" s="18" t="s">
        <v>99</v>
      </c>
    </row>
    <row r="113" spans="2:65" s="12" customFormat="1">
      <c r="B113" s="200"/>
      <c r="C113" s="201"/>
      <c r="D113" s="202" t="s">
        <v>2088</v>
      </c>
      <c r="E113" s="203" t="s">
        <v>1893</v>
      </c>
      <c r="F113" s="204" t="s">
        <v>100</v>
      </c>
      <c r="G113" s="201"/>
      <c r="H113" s="205">
        <v>3630</v>
      </c>
      <c r="I113" s="206"/>
      <c r="J113" s="201"/>
      <c r="K113" s="201"/>
      <c r="L113" s="207"/>
      <c r="M113" s="208"/>
      <c r="N113" s="209"/>
      <c r="O113" s="209"/>
      <c r="P113" s="209"/>
      <c r="Q113" s="209"/>
      <c r="R113" s="209"/>
      <c r="S113" s="209"/>
      <c r="T113" s="210"/>
      <c r="AT113" s="211" t="s">
        <v>2088</v>
      </c>
      <c r="AU113" s="211" t="s">
        <v>1955</v>
      </c>
      <c r="AV113" s="12" t="s">
        <v>1955</v>
      </c>
      <c r="AW113" s="12" t="s">
        <v>1911</v>
      </c>
      <c r="AX113" s="12" t="s">
        <v>1895</v>
      </c>
      <c r="AY113" s="211" t="s">
        <v>2080</v>
      </c>
    </row>
    <row r="114" spans="2:65" s="1" customFormat="1" ht="22.5" customHeight="1">
      <c r="B114" s="35"/>
      <c r="C114" s="216" t="s">
        <v>1881</v>
      </c>
      <c r="D114" s="216" t="s">
        <v>2126</v>
      </c>
      <c r="E114" s="217" t="s">
        <v>101</v>
      </c>
      <c r="F114" s="218" t="s">
        <v>102</v>
      </c>
      <c r="G114" s="219" t="s">
        <v>2129</v>
      </c>
      <c r="H114" s="220">
        <v>114.345</v>
      </c>
      <c r="I114" s="221"/>
      <c r="J114" s="222">
        <f>ROUND(I114*H114,2)</f>
        <v>0</v>
      </c>
      <c r="K114" s="218" t="s">
        <v>2086</v>
      </c>
      <c r="L114" s="223"/>
      <c r="M114" s="224" t="s">
        <v>1893</v>
      </c>
      <c r="N114" s="225" t="s">
        <v>1917</v>
      </c>
      <c r="O114" s="36"/>
      <c r="P114" s="197">
        <f>O114*H114</f>
        <v>0</v>
      </c>
      <c r="Q114" s="197">
        <v>1E-3</v>
      </c>
      <c r="R114" s="197">
        <f>Q114*H114</f>
        <v>0.114345</v>
      </c>
      <c r="S114" s="197">
        <v>0</v>
      </c>
      <c r="T114" s="198">
        <f>S114*H114</f>
        <v>0</v>
      </c>
      <c r="AR114" s="18" t="s">
        <v>2119</v>
      </c>
      <c r="AT114" s="18" t="s">
        <v>2126</v>
      </c>
      <c r="AU114" s="18" t="s">
        <v>1955</v>
      </c>
      <c r="AY114" s="18" t="s">
        <v>2080</v>
      </c>
      <c r="BE114" s="199">
        <f>IF(N114="základní",J114,0)</f>
        <v>0</v>
      </c>
      <c r="BF114" s="199">
        <f>IF(N114="snížená",J114,0)</f>
        <v>0</v>
      </c>
      <c r="BG114" s="199">
        <f>IF(N114="zákl. přenesená",J114,0)</f>
        <v>0</v>
      </c>
      <c r="BH114" s="199">
        <f>IF(N114="sníž. přenesená",J114,0)</f>
        <v>0</v>
      </c>
      <c r="BI114" s="199">
        <f>IF(N114="nulová",J114,0)</f>
        <v>0</v>
      </c>
      <c r="BJ114" s="18" t="s">
        <v>1895</v>
      </c>
      <c r="BK114" s="199">
        <f>ROUND(I114*H114,2)</f>
        <v>0</v>
      </c>
      <c r="BL114" s="18" t="s">
        <v>2036</v>
      </c>
      <c r="BM114" s="18" t="s">
        <v>103</v>
      </c>
    </row>
    <row r="115" spans="2:65" s="12" customFormat="1">
      <c r="B115" s="200"/>
      <c r="C115" s="201"/>
      <c r="D115" s="202" t="s">
        <v>2088</v>
      </c>
      <c r="E115" s="201"/>
      <c r="F115" s="204" t="s">
        <v>104</v>
      </c>
      <c r="G115" s="201"/>
      <c r="H115" s="205">
        <v>114.345</v>
      </c>
      <c r="I115" s="206"/>
      <c r="J115" s="201"/>
      <c r="K115" s="201"/>
      <c r="L115" s="207"/>
      <c r="M115" s="208"/>
      <c r="N115" s="209"/>
      <c r="O115" s="209"/>
      <c r="P115" s="209"/>
      <c r="Q115" s="209"/>
      <c r="R115" s="209"/>
      <c r="S115" s="209"/>
      <c r="T115" s="210"/>
      <c r="AT115" s="211" t="s">
        <v>2088</v>
      </c>
      <c r="AU115" s="211" t="s">
        <v>1955</v>
      </c>
      <c r="AV115" s="12" t="s">
        <v>1955</v>
      </c>
      <c r="AW115" s="12" t="s">
        <v>1877</v>
      </c>
      <c r="AX115" s="12" t="s">
        <v>1895</v>
      </c>
      <c r="AY115" s="211" t="s">
        <v>2080</v>
      </c>
    </row>
    <row r="116" spans="2:65" s="1" customFormat="1" ht="22.5" customHeight="1">
      <c r="B116" s="35"/>
      <c r="C116" s="188" t="s">
        <v>2161</v>
      </c>
      <c r="D116" s="188" t="s">
        <v>2082</v>
      </c>
      <c r="E116" s="189" t="s">
        <v>2137</v>
      </c>
      <c r="F116" s="190" t="s">
        <v>2138</v>
      </c>
      <c r="G116" s="191" t="s">
        <v>2122</v>
      </c>
      <c r="H116" s="192">
        <v>3630</v>
      </c>
      <c r="I116" s="193"/>
      <c r="J116" s="194">
        <f>ROUND(I116*H116,2)</f>
        <v>0</v>
      </c>
      <c r="K116" s="190" t="s">
        <v>2086</v>
      </c>
      <c r="L116" s="55"/>
      <c r="M116" s="195" t="s">
        <v>1893</v>
      </c>
      <c r="N116" s="196" t="s">
        <v>1917</v>
      </c>
      <c r="O116" s="36"/>
      <c r="P116" s="197">
        <f>O116*H116</f>
        <v>0</v>
      </c>
      <c r="Q116" s="197">
        <v>0</v>
      </c>
      <c r="R116" s="197">
        <f>Q116*H116</f>
        <v>0</v>
      </c>
      <c r="S116" s="197">
        <v>0</v>
      </c>
      <c r="T116" s="198">
        <f>S116*H116</f>
        <v>0</v>
      </c>
      <c r="AR116" s="18" t="s">
        <v>2036</v>
      </c>
      <c r="AT116" s="18" t="s">
        <v>2082</v>
      </c>
      <c r="AU116" s="18" t="s">
        <v>1955</v>
      </c>
      <c r="AY116" s="18" t="s">
        <v>2080</v>
      </c>
      <c r="BE116" s="199">
        <f>IF(N116="základní",J116,0)</f>
        <v>0</v>
      </c>
      <c r="BF116" s="199">
        <f>IF(N116="snížená",J116,0)</f>
        <v>0</v>
      </c>
      <c r="BG116" s="199">
        <f>IF(N116="zákl. přenesená",J116,0)</f>
        <v>0</v>
      </c>
      <c r="BH116" s="199">
        <f>IF(N116="sníž. přenesená",J116,0)</f>
        <v>0</v>
      </c>
      <c r="BI116" s="199">
        <f>IF(N116="nulová",J116,0)</f>
        <v>0</v>
      </c>
      <c r="BJ116" s="18" t="s">
        <v>1895</v>
      </c>
      <c r="BK116" s="199">
        <f>ROUND(I116*H116,2)</f>
        <v>0</v>
      </c>
      <c r="BL116" s="18" t="s">
        <v>2036</v>
      </c>
      <c r="BM116" s="18" t="s">
        <v>105</v>
      </c>
    </row>
    <row r="117" spans="2:65" s="12" customFormat="1">
      <c r="B117" s="200"/>
      <c r="C117" s="201"/>
      <c r="D117" s="202" t="s">
        <v>2088</v>
      </c>
      <c r="E117" s="203" t="s">
        <v>1893</v>
      </c>
      <c r="F117" s="204" t="s">
        <v>100</v>
      </c>
      <c r="G117" s="201"/>
      <c r="H117" s="205">
        <v>3630</v>
      </c>
      <c r="I117" s="206"/>
      <c r="J117" s="201"/>
      <c r="K117" s="201"/>
      <c r="L117" s="207"/>
      <c r="M117" s="208"/>
      <c r="N117" s="209"/>
      <c r="O117" s="209"/>
      <c r="P117" s="209"/>
      <c r="Q117" s="209"/>
      <c r="R117" s="209"/>
      <c r="S117" s="209"/>
      <c r="T117" s="210"/>
      <c r="AT117" s="211" t="s">
        <v>2088</v>
      </c>
      <c r="AU117" s="211" t="s">
        <v>1955</v>
      </c>
      <c r="AV117" s="12" t="s">
        <v>1955</v>
      </c>
      <c r="AW117" s="12" t="s">
        <v>1911</v>
      </c>
      <c r="AX117" s="12" t="s">
        <v>1895</v>
      </c>
      <c r="AY117" s="211" t="s">
        <v>2080</v>
      </c>
    </row>
    <row r="118" spans="2:65" s="1" customFormat="1" ht="22.5" customHeight="1">
      <c r="B118" s="35"/>
      <c r="C118" s="188" t="s">
        <v>2166</v>
      </c>
      <c r="D118" s="188" t="s">
        <v>2082</v>
      </c>
      <c r="E118" s="189" t="s">
        <v>2147</v>
      </c>
      <c r="F118" s="190" t="s">
        <v>2148</v>
      </c>
      <c r="G118" s="191" t="s">
        <v>2122</v>
      </c>
      <c r="H118" s="192">
        <v>3630</v>
      </c>
      <c r="I118" s="193"/>
      <c r="J118" s="194">
        <f>ROUND(I118*H118,2)</f>
        <v>0</v>
      </c>
      <c r="K118" s="190" t="s">
        <v>2086</v>
      </c>
      <c r="L118" s="55"/>
      <c r="M118" s="195" t="s">
        <v>1893</v>
      </c>
      <c r="N118" s="196" t="s">
        <v>1917</v>
      </c>
      <c r="O118" s="36"/>
      <c r="P118" s="197">
        <f>O118*H118</f>
        <v>0</v>
      </c>
      <c r="Q118" s="197">
        <v>0</v>
      </c>
      <c r="R118" s="197">
        <f>Q118*H118</f>
        <v>0</v>
      </c>
      <c r="S118" s="197">
        <v>0</v>
      </c>
      <c r="T118" s="198">
        <f>S118*H118</f>
        <v>0</v>
      </c>
      <c r="AR118" s="18" t="s">
        <v>2036</v>
      </c>
      <c r="AT118" s="18" t="s">
        <v>2082</v>
      </c>
      <c r="AU118" s="18" t="s">
        <v>1955</v>
      </c>
      <c r="AY118" s="18" t="s">
        <v>2080</v>
      </c>
      <c r="BE118" s="199">
        <f>IF(N118="základní",J118,0)</f>
        <v>0</v>
      </c>
      <c r="BF118" s="199">
        <f>IF(N118="snížená",J118,0)</f>
        <v>0</v>
      </c>
      <c r="BG118" s="199">
        <f>IF(N118="zákl. přenesená",J118,0)</f>
        <v>0</v>
      </c>
      <c r="BH118" s="199">
        <f>IF(N118="sníž. přenesená",J118,0)</f>
        <v>0</v>
      </c>
      <c r="BI118" s="199">
        <f>IF(N118="nulová",J118,0)</f>
        <v>0</v>
      </c>
      <c r="BJ118" s="18" t="s">
        <v>1895</v>
      </c>
      <c r="BK118" s="199">
        <f>ROUND(I118*H118,2)</f>
        <v>0</v>
      </c>
      <c r="BL118" s="18" t="s">
        <v>2036</v>
      </c>
      <c r="BM118" s="18" t="s">
        <v>106</v>
      </c>
    </row>
    <row r="119" spans="2:65" s="12" customFormat="1">
      <c r="B119" s="200"/>
      <c r="C119" s="201"/>
      <c r="D119" s="202" t="s">
        <v>2088</v>
      </c>
      <c r="E119" s="203" t="s">
        <v>1893</v>
      </c>
      <c r="F119" s="204" t="s">
        <v>100</v>
      </c>
      <c r="G119" s="201"/>
      <c r="H119" s="205">
        <v>3630</v>
      </c>
      <c r="I119" s="206"/>
      <c r="J119" s="201"/>
      <c r="K119" s="201"/>
      <c r="L119" s="207"/>
      <c r="M119" s="208"/>
      <c r="N119" s="209"/>
      <c r="O119" s="209"/>
      <c r="P119" s="209"/>
      <c r="Q119" s="209"/>
      <c r="R119" s="209"/>
      <c r="S119" s="209"/>
      <c r="T119" s="210"/>
      <c r="AT119" s="211" t="s">
        <v>2088</v>
      </c>
      <c r="AU119" s="211" t="s">
        <v>1955</v>
      </c>
      <c r="AV119" s="12" t="s">
        <v>1955</v>
      </c>
      <c r="AW119" s="12" t="s">
        <v>1911</v>
      </c>
      <c r="AX119" s="12" t="s">
        <v>1895</v>
      </c>
      <c r="AY119" s="211" t="s">
        <v>2080</v>
      </c>
    </row>
    <row r="120" spans="2:65" s="1" customFormat="1" ht="22.5" customHeight="1">
      <c r="B120" s="35"/>
      <c r="C120" s="216" t="s">
        <v>2171</v>
      </c>
      <c r="D120" s="216" t="s">
        <v>2126</v>
      </c>
      <c r="E120" s="217" t="s">
        <v>2152</v>
      </c>
      <c r="F120" s="218" t="s">
        <v>2153</v>
      </c>
      <c r="G120" s="219" t="s">
        <v>2085</v>
      </c>
      <c r="H120" s="220">
        <v>363</v>
      </c>
      <c r="I120" s="221"/>
      <c r="J120" s="222">
        <f>ROUND(I120*H120,2)</f>
        <v>0</v>
      </c>
      <c r="K120" s="218" t="s">
        <v>2086</v>
      </c>
      <c r="L120" s="223"/>
      <c r="M120" s="224" t="s">
        <v>1893</v>
      </c>
      <c r="N120" s="225" t="s">
        <v>1917</v>
      </c>
      <c r="O120" s="36"/>
      <c r="P120" s="197">
        <f>O120*H120</f>
        <v>0</v>
      </c>
      <c r="Q120" s="197">
        <v>0.21</v>
      </c>
      <c r="R120" s="197">
        <f>Q120*H120</f>
        <v>76.23</v>
      </c>
      <c r="S120" s="197">
        <v>0</v>
      </c>
      <c r="T120" s="198">
        <f>S120*H120</f>
        <v>0</v>
      </c>
      <c r="AR120" s="18" t="s">
        <v>2119</v>
      </c>
      <c r="AT120" s="18" t="s">
        <v>2126</v>
      </c>
      <c r="AU120" s="18" t="s">
        <v>1955</v>
      </c>
      <c r="AY120" s="18" t="s">
        <v>2080</v>
      </c>
      <c r="BE120" s="199">
        <f>IF(N120="základní",J120,0)</f>
        <v>0</v>
      </c>
      <c r="BF120" s="199">
        <f>IF(N120="snížená",J120,0)</f>
        <v>0</v>
      </c>
      <c r="BG120" s="199">
        <f>IF(N120="zákl. přenesená",J120,0)</f>
        <v>0</v>
      </c>
      <c r="BH120" s="199">
        <f>IF(N120="sníž. přenesená",J120,0)</f>
        <v>0</v>
      </c>
      <c r="BI120" s="199">
        <f>IF(N120="nulová",J120,0)</f>
        <v>0</v>
      </c>
      <c r="BJ120" s="18" t="s">
        <v>1895</v>
      </c>
      <c r="BK120" s="199">
        <f>ROUND(I120*H120,2)</f>
        <v>0</v>
      </c>
      <c r="BL120" s="18" t="s">
        <v>2036</v>
      </c>
      <c r="BM120" s="18" t="s">
        <v>107</v>
      </c>
    </row>
    <row r="121" spans="2:65" s="11" customFormat="1" ht="29.85" customHeight="1">
      <c r="B121" s="171"/>
      <c r="C121" s="172"/>
      <c r="D121" s="185" t="s">
        <v>1945</v>
      </c>
      <c r="E121" s="186" t="s">
        <v>2033</v>
      </c>
      <c r="F121" s="186" t="s">
        <v>2754</v>
      </c>
      <c r="G121" s="172"/>
      <c r="H121" s="172"/>
      <c r="I121" s="175"/>
      <c r="J121" s="187">
        <f>BK121</f>
        <v>0</v>
      </c>
      <c r="K121" s="172"/>
      <c r="L121" s="177"/>
      <c r="M121" s="178"/>
      <c r="N121" s="179"/>
      <c r="O121" s="179"/>
      <c r="P121" s="180">
        <f>P122</f>
        <v>0</v>
      </c>
      <c r="Q121" s="179"/>
      <c r="R121" s="180">
        <f>R122</f>
        <v>0</v>
      </c>
      <c r="S121" s="179"/>
      <c r="T121" s="181">
        <f>T122</f>
        <v>0</v>
      </c>
      <c r="AR121" s="182" t="s">
        <v>1895</v>
      </c>
      <c r="AT121" s="183" t="s">
        <v>1945</v>
      </c>
      <c r="AU121" s="183" t="s">
        <v>1895</v>
      </c>
      <c r="AY121" s="182" t="s">
        <v>2080</v>
      </c>
      <c r="BK121" s="184">
        <f>BK122</f>
        <v>0</v>
      </c>
    </row>
    <row r="122" spans="2:65" s="1" customFormat="1" ht="22.5" customHeight="1">
      <c r="B122" s="35"/>
      <c r="C122" s="188" t="s">
        <v>2176</v>
      </c>
      <c r="D122" s="188" t="s">
        <v>2082</v>
      </c>
      <c r="E122" s="189" t="s">
        <v>2755</v>
      </c>
      <c r="F122" s="190" t="s">
        <v>2756</v>
      </c>
      <c r="G122" s="191" t="s">
        <v>2096</v>
      </c>
      <c r="H122" s="192">
        <v>285</v>
      </c>
      <c r="I122" s="193"/>
      <c r="J122" s="194">
        <f>ROUND(I122*H122,2)</f>
        <v>0</v>
      </c>
      <c r="K122" s="190" t="s">
        <v>2086</v>
      </c>
      <c r="L122" s="55"/>
      <c r="M122" s="195" t="s">
        <v>1893</v>
      </c>
      <c r="N122" s="196" t="s">
        <v>1917</v>
      </c>
      <c r="O122" s="36"/>
      <c r="P122" s="197">
        <f>O122*H122</f>
        <v>0</v>
      </c>
      <c r="Q122" s="197">
        <v>0</v>
      </c>
      <c r="R122" s="197">
        <f>Q122*H122</f>
        <v>0</v>
      </c>
      <c r="S122" s="197">
        <v>0</v>
      </c>
      <c r="T122" s="198">
        <f>S122*H122</f>
        <v>0</v>
      </c>
      <c r="AR122" s="18" t="s">
        <v>2036</v>
      </c>
      <c r="AT122" s="18" t="s">
        <v>2082</v>
      </c>
      <c r="AU122" s="18" t="s">
        <v>1955</v>
      </c>
      <c r="AY122" s="18" t="s">
        <v>2080</v>
      </c>
      <c r="BE122" s="199">
        <f>IF(N122="základní",J122,0)</f>
        <v>0</v>
      </c>
      <c r="BF122" s="199">
        <f>IF(N122="snížená",J122,0)</f>
        <v>0</v>
      </c>
      <c r="BG122" s="199">
        <f>IF(N122="zákl. přenesená",J122,0)</f>
        <v>0</v>
      </c>
      <c r="BH122" s="199">
        <f>IF(N122="sníž. přenesená",J122,0)</f>
        <v>0</v>
      </c>
      <c r="BI122" s="199">
        <f>IF(N122="nulová",J122,0)</f>
        <v>0</v>
      </c>
      <c r="BJ122" s="18" t="s">
        <v>1895</v>
      </c>
      <c r="BK122" s="199">
        <f>ROUND(I122*H122,2)</f>
        <v>0</v>
      </c>
      <c r="BL122" s="18" t="s">
        <v>2036</v>
      </c>
      <c r="BM122" s="18" t="s">
        <v>108</v>
      </c>
    </row>
    <row r="123" spans="2:65" s="11" customFormat="1" ht="29.85" customHeight="1">
      <c r="B123" s="171"/>
      <c r="C123" s="172"/>
      <c r="D123" s="185" t="s">
        <v>1945</v>
      </c>
      <c r="E123" s="186" t="s">
        <v>2036</v>
      </c>
      <c r="F123" s="186" t="s">
        <v>2471</v>
      </c>
      <c r="G123" s="172"/>
      <c r="H123" s="172"/>
      <c r="I123" s="175"/>
      <c r="J123" s="187">
        <f>BK123</f>
        <v>0</v>
      </c>
      <c r="K123" s="172"/>
      <c r="L123" s="177"/>
      <c r="M123" s="178"/>
      <c r="N123" s="179"/>
      <c r="O123" s="179"/>
      <c r="P123" s="180">
        <f>SUM(P124:P129)</f>
        <v>0</v>
      </c>
      <c r="Q123" s="179"/>
      <c r="R123" s="180">
        <f>SUM(R124:R129)</f>
        <v>101.0940884</v>
      </c>
      <c r="S123" s="179"/>
      <c r="T123" s="181">
        <f>SUM(T124:T129)</f>
        <v>0</v>
      </c>
      <c r="AR123" s="182" t="s">
        <v>1895</v>
      </c>
      <c r="AT123" s="183" t="s">
        <v>1945</v>
      </c>
      <c r="AU123" s="183" t="s">
        <v>1895</v>
      </c>
      <c r="AY123" s="182" t="s">
        <v>2080</v>
      </c>
      <c r="BK123" s="184">
        <f>SUM(BK124:BK129)</f>
        <v>0</v>
      </c>
    </row>
    <row r="124" spans="2:65" s="1" customFormat="1" ht="22.5" customHeight="1">
      <c r="B124" s="35"/>
      <c r="C124" s="188" t="s">
        <v>2179</v>
      </c>
      <c r="D124" s="188" t="s">
        <v>2082</v>
      </c>
      <c r="E124" s="189" t="s">
        <v>2472</v>
      </c>
      <c r="F124" s="190" t="s">
        <v>2473</v>
      </c>
      <c r="G124" s="191" t="s">
        <v>2085</v>
      </c>
      <c r="H124" s="192">
        <v>43.72</v>
      </c>
      <c r="I124" s="193"/>
      <c r="J124" s="194">
        <f>ROUND(I124*H124,2)</f>
        <v>0</v>
      </c>
      <c r="K124" s="190" t="s">
        <v>2086</v>
      </c>
      <c r="L124" s="55"/>
      <c r="M124" s="195" t="s">
        <v>1893</v>
      </c>
      <c r="N124" s="196" t="s">
        <v>1917</v>
      </c>
      <c r="O124" s="36"/>
      <c r="P124" s="197">
        <f>O124*H124</f>
        <v>0</v>
      </c>
      <c r="Q124" s="197">
        <v>1.8907700000000001</v>
      </c>
      <c r="R124" s="197">
        <f>Q124*H124</f>
        <v>82.6644644</v>
      </c>
      <c r="S124" s="197">
        <v>0</v>
      </c>
      <c r="T124" s="198">
        <f>S124*H124</f>
        <v>0</v>
      </c>
      <c r="AR124" s="18" t="s">
        <v>2036</v>
      </c>
      <c r="AT124" s="18" t="s">
        <v>2082</v>
      </c>
      <c r="AU124" s="18" t="s">
        <v>1955</v>
      </c>
      <c r="AY124" s="18" t="s">
        <v>2080</v>
      </c>
      <c r="BE124" s="199">
        <f>IF(N124="základní",J124,0)</f>
        <v>0</v>
      </c>
      <c r="BF124" s="199">
        <f>IF(N124="snížená",J124,0)</f>
        <v>0</v>
      </c>
      <c r="BG124" s="199">
        <f>IF(N124="zákl. přenesená",J124,0)</f>
        <v>0</v>
      </c>
      <c r="BH124" s="199">
        <f>IF(N124="sníž. přenesená",J124,0)</f>
        <v>0</v>
      </c>
      <c r="BI124" s="199">
        <f>IF(N124="nulová",J124,0)</f>
        <v>0</v>
      </c>
      <c r="BJ124" s="18" t="s">
        <v>1895</v>
      </c>
      <c r="BK124" s="199">
        <f>ROUND(I124*H124,2)</f>
        <v>0</v>
      </c>
      <c r="BL124" s="18" t="s">
        <v>2036</v>
      </c>
      <c r="BM124" s="18" t="s">
        <v>2474</v>
      </c>
    </row>
    <row r="125" spans="2:65" s="12" customFormat="1">
      <c r="B125" s="200"/>
      <c r="C125" s="201"/>
      <c r="D125" s="202" t="s">
        <v>2088</v>
      </c>
      <c r="E125" s="203" t="s">
        <v>1893</v>
      </c>
      <c r="F125" s="204" t="s">
        <v>109</v>
      </c>
      <c r="G125" s="201"/>
      <c r="H125" s="205">
        <v>43.72</v>
      </c>
      <c r="I125" s="206"/>
      <c r="J125" s="201"/>
      <c r="K125" s="201"/>
      <c r="L125" s="207"/>
      <c r="M125" s="208"/>
      <c r="N125" s="209"/>
      <c r="O125" s="209"/>
      <c r="P125" s="209"/>
      <c r="Q125" s="209"/>
      <c r="R125" s="209"/>
      <c r="S125" s="209"/>
      <c r="T125" s="210"/>
      <c r="AT125" s="211" t="s">
        <v>2088</v>
      </c>
      <c r="AU125" s="211" t="s">
        <v>1955</v>
      </c>
      <c r="AV125" s="12" t="s">
        <v>1955</v>
      </c>
      <c r="AW125" s="12" t="s">
        <v>1911</v>
      </c>
      <c r="AX125" s="12" t="s">
        <v>1895</v>
      </c>
      <c r="AY125" s="211" t="s">
        <v>2080</v>
      </c>
    </row>
    <row r="126" spans="2:65" s="1" customFormat="1" ht="22.5" customHeight="1">
      <c r="B126" s="35"/>
      <c r="C126" s="188" t="s">
        <v>1880</v>
      </c>
      <c r="D126" s="188" t="s">
        <v>2082</v>
      </c>
      <c r="E126" s="189" t="s">
        <v>1292</v>
      </c>
      <c r="F126" s="190" t="s">
        <v>1293</v>
      </c>
      <c r="G126" s="191" t="s">
        <v>2085</v>
      </c>
      <c r="H126" s="192">
        <v>0.6</v>
      </c>
      <c r="I126" s="193"/>
      <c r="J126" s="194">
        <f>ROUND(I126*H126,2)</f>
        <v>0</v>
      </c>
      <c r="K126" s="190" t="s">
        <v>1893</v>
      </c>
      <c r="L126" s="55"/>
      <c r="M126" s="195" t="s">
        <v>1893</v>
      </c>
      <c r="N126" s="196" t="s">
        <v>1917</v>
      </c>
      <c r="O126" s="36"/>
      <c r="P126" s="197">
        <f>O126*H126</f>
        <v>0</v>
      </c>
      <c r="Q126" s="197">
        <v>0</v>
      </c>
      <c r="R126" s="197">
        <f>Q126*H126</f>
        <v>0</v>
      </c>
      <c r="S126" s="197">
        <v>0</v>
      </c>
      <c r="T126" s="198">
        <f>S126*H126</f>
        <v>0</v>
      </c>
      <c r="AR126" s="18" t="s">
        <v>2036</v>
      </c>
      <c r="AT126" s="18" t="s">
        <v>2082</v>
      </c>
      <c r="AU126" s="18" t="s">
        <v>1955</v>
      </c>
      <c r="AY126" s="18" t="s">
        <v>2080</v>
      </c>
      <c r="BE126" s="199">
        <f>IF(N126="základní",J126,0)</f>
        <v>0</v>
      </c>
      <c r="BF126" s="199">
        <f>IF(N126="snížená",J126,0)</f>
        <v>0</v>
      </c>
      <c r="BG126" s="199">
        <f>IF(N126="zákl. přenesená",J126,0)</f>
        <v>0</v>
      </c>
      <c r="BH126" s="199">
        <f>IF(N126="sníž. přenesená",J126,0)</f>
        <v>0</v>
      </c>
      <c r="BI126" s="199">
        <f>IF(N126="nulová",J126,0)</f>
        <v>0</v>
      </c>
      <c r="BJ126" s="18" t="s">
        <v>1895</v>
      </c>
      <c r="BK126" s="199">
        <f>ROUND(I126*H126,2)</f>
        <v>0</v>
      </c>
      <c r="BL126" s="18" t="s">
        <v>2036</v>
      </c>
      <c r="BM126" s="18" t="s">
        <v>1294</v>
      </c>
    </row>
    <row r="127" spans="2:65" s="12" customFormat="1">
      <c r="B127" s="200"/>
      <c r="C127" s="201"/>
      <c r="D127" s="202" t="s">
        <v>2088</v>
      </c>
      <c r="E127" s="203" t="s">
        <v>1893</v>
      </c>
      <c r="F127" s="204" t="s">
        <v>110</v>
      </c>
      <c r="G127" s="201"/>
      <c r="H127" s="205">
        <v>0.6</v>
      </c>
      <c r="I127" s="206"/>
      <c r="J127" s="201"/>
      <c r="K127" s="201"/>
      <c r="L127" s="207"/>
      <c r="M127" s="208"/>
      <c r="N127" s="209"/>
      <c r="O127" s="209"/>
      <c r="P127" s="209"/>
      <c r="Q127" s="209"/>
      <c r="R127" s="209"/>
      <c r="S127" s="209"/>
      <c r="T127" s="210"/>
      <c r="AT127" s="211" t="s">
        <v>2088</v>
      </c>
      <c r="AU127" s="211" t="s">
        <v>1955</v>
      </c>
      <c r="AV127" s="12" t="s">
        <v>1955</v>
      </c>
      <c r="AW127" s="12" t="s">
        <v>1911</v>
      </c>
      <c r="AX127" s="12" t="s">
        <v>1895</v>
      </c>
      <c r="AY127" s="211" t="s">
        <v>2080</v>
      </c>
    </row>
    <row r="128" spans="2:65" s="1" customFormat="1" ht="22.5" customHeight="1">
      <c r="B128" s="35"/>
      <c r="C128" s="188" t="s">
        <v>2187</v>
      </c>
      <c r="D128" s="188" t="s">
        <v>2082</v>
      </c>
      <c r="E128" s="189" t="s">
        <v>1296</v>
      </c>
      <c r="F128" s="190" t="s">
        <v>1297</v>
      </c>
      <c r="G128" s="191" t="s">
        <v>2085</v>
      </c>
      <c r="H128" s="192">
        <v>9.1999999999999993</v>
      </c>
      <c r="I128" s="193"/>
      <c r="J128" s="194">
        <f>ROUND(I128*H128,2)</f>
        <v>0</v>
      </c>
      <c r="K128" s="190" t="s">
        <v>2086</v>
      </c>
      <c r="L128" s="55"/>
      <c r="M128" s="195" t="s">
        <v>1893</v>
      </c>
      <c r="N128" s="196" t="s">
        <v>1917</v>
      </c>
      <c r="O128" s="36"/>
      <c r="P128" s="197">
        <f>O128*H128</f>
        <v>0</v>
      </c>
      <c r="Q128" s="197">
        <v>2.0032199999999998</v>
      </c>
      <c r="R128" s="197">
        <f>Q128*H128</f>
        <v>18.429623999999997</v>
      </c>
      <c r="S128" s="197">
        <v>0</v>
      </c>
      <c r="T128" s="198">
        <f>S128*H128</f>
        <v>0</v>
      </c>
      <c r="AR128" s="18" t="s">
        <v>2036</v>
      </c>
      <c r="AT128" s="18" t="s">
        <v>2082</v>
      </c>
      <c r="AU128" s="18" t="s">
        <v>1955</v>
      </c>
      <c r="AY128" s="18" t="s">
        <v>2080</v>
      </c>
      <c r="BE128" s="199">
        <f>IF(N128="základní",J128,0)</f>
        <v>0</v>
      </c>
      <c r="BF128" s="199">
        <f>IF(N128="snížená",J128,0)</f>
        <v>0</v>
      </c>
      <c r="BG128" s="199">
        <f>IF(N128="zákl. přenesená",J128,0)</f>
        <v>0</v>
      </c>
      <c r="BH128" s="199">
        <f>IF(N128="sníž. přenesená",J128,0)</f>
        <v>0</v>
      </c>
      <c r="BI128" s="199">
        <f>IF(N128="nulová",J128,0)</f>
        <v>0</v>
      </c>
      <c r="BJ128" s="18" t="s">
        <v>1895</v>
      </c>
      <c r="BK128" s="199">
        <f>ROUND(I128*H128,2)</f>
        <v>0</v>
      </c>
      <c r="BL128" s="18" t="s">
        <v>2036</v>
      </c>
      <c r="BM128" s="18" t="s">
        <v>1298</v>
      </c>
    </row>
    <row r="129" spans="2:65" s="12" customFormat="1">
      <c r="B129" s="200"/>
      <c r="C129" s="201"/>
      <c r="D129" s="212" t="s">
        <v>2088</v>
      </c>
      <c r="E129" s="213" t="s">
        <v>1893</v>
      </c>
      <c r="F129" s="214" t="s">
        <v>111</v>
      </c>
      <c r="G129" s="201"/>
      <c r="H129" s="215">
        <v>9.1999999999999993</v>
      </c>
      <c r="I129" s="206"/>
      <c r="J129" s="201"/>
      <c r="K129" s="201"/>
      <c r="L129" s="207"/>
      <c r="M129" s="208"/>
      <c r="N129" s="209"/>
      <c r="O129" s="209"/>
      <c r="P129" s="209"/>
      <c r="Q129" s="209"/>
      <c r="R129" s="209"/>
      <c r="S129" s="209"/>
      <c r="T129" s="210"/>
      <c r="AT129" s="211" t="s">
        <v>2088</v>
      </c>
      <c r="AU129" s="211" t="s">
        <v>1955</v>
      </c>
      <c r="AV129" s="12" t="s">
        <v>1955</v>
      </c>
      <c r="AW129" s="12" t="s">
        <v>1911</v>
      </c>
      <c r="AX129" s="12" t="s">
        <v>1895</v>
      </c>
      <c r="AY129" s="211" t="s">
        <v>2080</v>
      </c>
    </row>
    <row r="130" spans="2:65" s="11" customFormat="1" ht="29.85" customHeight="1">
      <c r="B130" s="171"/>
      <c r="C130" s="172"/>
      <c r="D130" s="185" t="s">
        <v>1945</v>
      </c>
      <c r="E130" s="186" t="s">
        <v>2119</v>
      </c>
      <c r="F130" s="186" t="s">
        <v>2249</v>
      </c>
      <c r="G130" s="172"/>
      <c r="H130" s="172"/>
      <c r="I130" s="175"/>
      <c r="J130" s="187">
        <f>BK130</f>
        <v>0</v>
      </c>
      <c r="K130" s="172"/>
      <c r="L130" s="177"/>
      <c r="M130" s="178"/>
      <c r="N130" s="179"/>
      <c r="O130" s="179"/>
      <c r="P130" s="180">
        <f>SUM(P131:P146)</f>
        <v>0</v>
      </c>
      <c r="Q130" s="179"/>
      <c r="R130" s="180">
        <f>SUM(R131:R146)</f>
        <v>51.507810797000005</v>
      </c>
      <c r="S130" s="179"/>
      <c r="T130" s="181">
        <f>SUM(T131:T146)</f>
        <v>0</v>
      </c>
      <c r="AR130" s="182" t="s">
        <v>1895</v>
      </c>
      <c r="AT130" s="183" t="s">
        <v>1945</v>
      </c>
      <c r="AU130" s="183" t="s">
        <v>1895</v>
      </c>
      <c r="AY130" s="182" t="s">
        <v>2080</v>
      </c>
      <c r="BK130" s="184">
        <f>SUM(BK131:BK146)</f>
        <v>0</v>
      </c>
    </row>
    <row r="131" spans="2:65" s="1" customFormat="1" ht="22.5" customHeight="1">
      <c r="B131" s="35"/>
      <c r="C131" s="188" t="s">
        <v>2191</v>
      </c>
      <c r="D131" s="188" t="s">
        <v>2082</v>
      </c>
      <c r="E131" s="189" t="s">
        <v>1318</v>
      </c>
      <c r="F131" s="190" t="s">
        <v>1319</v>
      </c>
      <c r="G131" s="191" t="s">
        <v>2096</v>
      </c>
      <c r="H131" s="192">
        <v>188</v>
      </c>
      <c r="I131" s="193"/>
      <c r="J131" s="194">
        <f>ROUND(I131*H131,2)</f>
        <v>0</v>
      </c>
      <c r="K131" s="190" t="s">
        <v>2086</v>
      </c>
      <c r="L131" s="55"/>
      <c r="M131" s="195" t="s">
        <v>1893</v>
      </c>
      <c r="N131" s="196" t="s">
        <v>1917</v>
      </c>
      <c r="O131" s="36"/>
      <c r="P131" s="197">
        <f>O131*H131</f>
        <v>0</v>
      </c>
      <c r="Q131" s="197">
        <v>5.6500000000000001E-6</v>
      </c>
      <c r="R131" s="197">
        <f>Q131*H131</f>
        <v>1.0622000000000001E-3</v>
      </c>
      <c r="S131" s="197">
        <v>0</v>
      </c>
      <c r="T131" s="198">
        <f>S131*H131</f>
        <v>0</v>
      </c>
      <c r="AR131" s="18" t="s">
        <v>2036</v>
      </c>
      <c r="AT131" s="18" t="s">
        <v>2082</v>
      </c>
      <c r="AU131" s="18" t="s">
        <v>1955</v>
      </c>
      <c r="AY131" s="18" t="s">
        <v>2080</v>
      </c>
      <c r="BE131" s="199">
        <f>IF(N131="základní",J131,0)</f>
        <v>0</v>
      </c>
      <c r="BF131" s="199">
        <f>IF(N131="snížená",J131,0)</f>
        <v>0</v>
      </c>
      <c r="BG131" s="199">
        <f>IF(N131="zákl. přenesená",J131,0)</f>
        <v>0</v>
      </c>
      <c r="BH131" s="199">
        <f>IF(N131="sníž. přenesená",J131,0)</f>
        <v>0</v>
      </c>
      <c r="BI131" s="199">
        <f>IF(N131="nulová",J131,0)</f>
        <v>0</v>
      </c>
      <c r="BJ131" s="18" t="s">
        <v>1895</v>
      </c>
      <c r="BK131" s="199">
        <f>ROUND(I131*H131,2)</f>
        <v>0</v>
      </c>
      <c r="BL131" s="18" t="s">
        <v>2036</v>
      </c>
      <c r="BM131" s="18" t="s">
        <v>112</v>
      </c>
    </row>
    <row r="132" spans="2:65" s="12" customFormat="1">
      <c r="B132" s="200"/>
      <c r="C132" s="201"/>
      <c r="D132" s="202" t="s">
        <v>2088</v>
      </c>
      <c r="E132" s="203" t="s">
        <v>1893</v>
      </c>
      <c r="F132" s="204" t="s">
        <v>113</v>
      </c>
      <c r="G132" s="201"/>
      <c r="H132" s="205">
        <v>188</v>
      </c>
      <c r="I132" s="206"/>
      <c r="J132" s="201"/>
      <c r="K132" s="201"/>
      <c r="L132" s="207"/>
      <c r="M132" s="208"/>
      <c r="N132" s="209"/>
      <c r="O132" s="209"/>
      <c r="P132" s="209"/>
      <c r="Q132" s="209"/>
      <c r="R132" s="209"/>
      <c r="S132" s="209"/>
      <c r="T132" s="210"/>
      <c r="AT132" s="211" t="s">
        <v>2088</v>
      </c>
      <c r="AU132" s="211" t="s">
        <v>1955</v>
      </c>
      <c r="AV132" s="12" t="s">
        <v>1955</v>
      </c>
      <c r="AW132" s="12" t="s">
        <v>1911</v>
      </c>
      <c r="AX132" s="12" t="s">
        <v>1895</v>
      </c>
      <c r="AY132" s="211" t="s">
        <v>2080</v>
      </c>
    </row>
    <row r="133" spans="2:65" s="1" customFormat="1" ht="22.5" customHeight="1">
      <c r="B133" s="35"/>
      <c r="C133" s="216" t="s">
        <v>2196</v>
      </c>
      <c r="D133" s="216" t="s">
        <v>2126</v>
      </c>
      <c r="E133" s="217" t="s">
        <v>1322</v>
      </c>
      <c r="F133" s="218" t="s">
        <v>1323</v>
      </c>
      <c r="G133" s="219" t="s">
        <v>2253</v>
      </c>
      <c r="H133" s="220">
        <v>63.606999999999999</v>
      </c>
      <c r="I133" s="221"/>
      <c r="J133" s="222">
        <f>ROUND(I133*H133,2)</f>
        <v>0</v>
      </c>
      <c r="K133" s="218" t="s">
        <v>2086</v>
      </c>
      <c r="L133" s="223"/>
      <c r="M133" s="224" t="s">
        <v>1893</v>
      </c>
      <c r="N133" s="225" t="s">
        <v>1917</v>
      </c>
      <c r="O133" s="36"/>
      <c r="P133" s="197">
        <f>O133*H133</f>
        <v>0</v>
      </c>
      <c r="Q133" s="197">
        <v>6.0499999999999998E-2</v>
      </c>
      <c r="R133" s="197">
        <f>Q133*H133</f>
        <v>3.8482235</v>
      </c>
      <c r="S133" s="197">
        <v>0</v>
      </c>
      <c r="T133" s="198">
        <f>S133*H133</f>
        <v>0</v>
      </c>
      <c r="AR133" s="18" t="s">
        <v>2119</v>
      </c>
      <c r="AT133" s="18" t="s">
        <v>2126</v>
      </c>
      <c r="AU133" s="18" t="s">
        <v>1955</v>
      </c>
      <c r="AY133" s="18" t="s">
        <v>2080</v>
      </c>
      <c r="BE133" s="199">
        <f>IF(N133="základní",J133,0)</f>
        <v>0</v>
      </c>
      <c r="BF133" s="199">
        <f>IF(N133="snížená",J133,0)</f>
        <v>0</v>
      </c>
      <c r="BG133" s="199">
        <f>IF(N133="zákl. přenesená",J133,0)</f>
        <v>0</v>
      </c>
      <c r="BH133" s="199">
        <f>IF(N133="sníž. přenesená",J133,0)</f>
        <v>0</v>
      </c>
      <c r="BI133" s="199">
        <f>IF(N133="nulová",J133,0)</f>
        <v>0</v>
      </c>
      <c r="BJ133" s="18" t="s">
        <v>1895</v>
      </c>
      <c r="BK133" s="199">
        <f>ROUND(I133*H133,2)</f>
        <v>0</v>
      </c>
      <c r="BL133" s="18" t="s">
        <v>2036</v>
      </c>
      <c r="BM133" s="18" t="s">
        <v>1324</v>
      </c>
    </row>
    <row r="134" spans="2:65" s="12" customFormat="1">
      <c r="B134" s="200"/>
      <c r="C134" s="201"/>
      <c r="D134" s="212" t="s">
        <v>2088</v>
      </c>
      <c r="E134" s="213" t="s">
        <v>1893</v>
      </c>
      <c r="F134" s="214" t="s">
        <v>114</v>
      </c>
      <c r="G134" s="201"/>
      <c r="H134" s="215">
        <v>62.6666666666667</v>
      </c>
      <c r="I134" s="206"/>
      <c r="J134" s="201"/>
      <c r="K134" s="201"/>
      <c r="L134" s="207"/>
      <c r="M134" s="208"/>
      <c r="N134" s="209"/>
      <c r="O134" s="209"/>
      <c r="P134" s="209"/>
      <c r="Q134" s="209"/>
      <c r="R134" s="209"/>
      <c r="S134" s="209"/>
      <c r="T134" s="210"/>
      <c r="AT134" s="211" t="s">
        <v>2088</v>
      </c>
      <c r="AU134" s="211" t="s">
        <v>1955</v>
      </c>
      <c r="AV134" s="12" t="s">
        <v>1955</v>
      </c>
      <c r="AW134" s="12" t="s">
        <v>1911</v>
      </c>
      <c r="AX134" s="12" t="s">
        <v>1895</v>
      </c>
      <c r="AY134" s="211" t="s">
        <v>2080</v>
      </c>
    </row>
    <row r="135" spans="2:65" s="12" customFormat="1">
      <c r="B135" s="200"/>
      <c r="C135" s="201"/>
      <c r="D135" s="202" t="s">
        <v>2088</v>
      </c>
      <c r="E135" s="201"/>
      <c r="F135" s="204" t="s">
        <v>115</v>
      </c>
      <c r="G135" s="201"/>
      <c r="H135" s="205">
        <v>63.606999999999999</v>
      </c>
      <c r="I135" s="206"/>
      <c r="J135" s="201"/>
      <c r="K135" s="201"/>
      <c r="L135" s="207"/>
      <c r="M135" s="208"/>
      <c r="N135" s="209"/>
      <c r="O135" s="209"/>
      <c r="P135" s="209"/>
      <c r="Q135" s="209"/>
      <c r="R135" s="209"/>
      <c r="S135" s="209"/>
      <c r="T135" s="210"/>
      <c r="AT135" s="211" t="s">
        <v>2088</v>
      </c>
      <c r="AU135" s="211" t="s">
        <v>1955</v>
      </c>
      <c r="AV135" s="12" t="s">
        <v>1955</v>
      </c>
      <c r="AW135" s="12" t="s">
        <v>1877</v>
      </c>
      <c r="AX135" s="12" t="s">
        <v>1895</v>
      </c>
      <c r="AY135" s="211" t="s">
        <v>2080</v>
      </c>
    </row>
    <row r="136" spans="2:65" s="1" customFormat="1" ht="22.5" customHeight="1">
      <c r="B136" s="35"/>
      <c r="C136" s="188" t="s">
        <v>2200</v>
      </c>
      <c r="D136" s="188" t="s">
        <v>2082</v>
      </c>
      <c r="E136" s="189" t="s">
        <v>1327</v>
      </c>
      <c r="F136" s="190" t="s">
        <v>1328</v>
      </c>
      <c r="G136" s="191" t="s">
        <v>2096</v>
      </c>
      <c r="H136" s="192">
        <v>97</v>
      </c>
      <c r="I136" s="193"/>
      <c r="J136" s="194">
        <f>ROUND(I136*H136,2)</f>
        <v>0</v>
      </c>
      <c r="K136" s="190" t="s">
        <v>2086</v>
      </c>
      <c r="L136" s="55"/>
      <c r="M136" s="195" t="s">
        <v>1893</v>
      </c>
      <c r="N136" s="196" t="s">
        <v>1917</v>
      </c>
      <c r="O136" s="36"/>
      <c r="P136" s="197">
        <f>O136*H136</f>
        <v>0</v>
      </c>
      <c r="Q136" s="197">
        <v>1.065E-5</v>
      </c>
      <c r="R136" s="197">
        <f>Q136*H136</f>
        <v>1.03305E-3</v>
      </c>
      <c r="S136" s="197">
        <v>0</v>
      </c>
      <c r="T136" s="198">
        <f>S136*H136</f>
        <v>0</v>
      </c>
      <c r="AR136" s="18" t="s">
        <v>2036</v>
      </c>
      <c r="AT136" s="18" t="s">
        <v>2082</v>
      </c>
      <c r="AU136" s="18" t="s">
        <v>1955</v>
      </c>
      <c r="AY136" s="18" t="s">
        <v>2080</v>
      </c>
      <c r="BE136" s="199">
        <f>IF(N136="základní",J136,0)</f>
        <v>0</v>
      </c>
      <c r="BF136" s="199">
        <f>IF(N136="snížená",J136,0)</f>
        <v>0</v>
      </c>
      <c r="BG136" s="199">
        <f>IF(N136="zákl. přenesená",J136,0)</f>
        <v>0</v>
      </c>
      <c r="BH136" s="199">
        <f>IF(N136="sníž. přenesená",J136,0)</f>
        <v>0</v>
      </c>
      <c r="BI136" s="199">
        <f>IF(N136="nulová",J136,0)</f>
        <v>0</v>
      </c>
      <c r="BJ136" s="18" t="s">
        <v>1895</v>
      </c>
      <c r="BK136" s="199">
        <f>ROUND(I136*H136,2)</f>
        <v>0</v>
      </c>
      <c r="BL136" s="18" t="s">
        <v>2036</v>
      </c>
      <c r="BM136" s="18" t="s">
        <v>116</v>
      </c>
    </row>
    <row r="137" spans="2:65" s="12" customFormat="1">
      <c r="B137" s="200"/>
      <c r="C137" s="201"/>
      <c r="D137" s="202" t="s">
        <v>2088</v>
      </c>
      <c r="E137" s="203" t="s">
        <v>1893</v>
      </c>
      <c r="F137" s="204" t="s">
        <v>117</v>
      </c>
      <c r="G137" s="201"/>
      <c r="H137" s="205">
        <v>97</v>
      </c>
      <c r="I137" s="206"/>
      <c r="J137" s="201"/>
      <c r="K137" s="201"/>
      <c r="L137" s="207"/>
      <c r="M137" s="208"/>
      <c r="N137" s="209"/>
      <c r="O137" s="209"/>
      <c r="P137" s="209"/>
      <c r="Q137" s="209"/>
      <c r="R137" s="209"/>
      <c r="S137" s="209"/>
      <c r="T137" s="210"/>
      <c r="AT137" s="211" t="s">
        <v>2088</v>
      </c>
      <c r="AU137" s="211" t="s">
        <v>1955</v>
      </c>
      <c r="AV137" s="12" t="s">
        <v>1955</v>
      </c>
      <c r="AW137" s="12" t="s">
        <v>1911</v>
      </c>
      <c r="AX137" s="12" t="s">
        <v>1895</v>
      </c>
      <c r="AY137" s="211" t="s">
        <v>2080</v>
      </c>
    </row>
    <row r="138" spans="2:65" s="1" customFormat="1" ht="22.5" customHeight="1">
      <c r="B138" s="35"/>
      <c r="C138" s="216" t="s">
        <v>2205</v>
      </c>
      <c r="D138" s="216" t="s">
        <v>2126</v>
      </c>
      <c r="E138" s="217" t="s">
        <v>118</v>
      </c>
      <c r="F138" s="218" t="s">
        <v>1332</v>
      </c>
      <c r="G138" s="219" t="s">
        <v>2253</v>
      </c>
      <c r="H138" s="220">
        <v>32.332999999999998</v>
      </c>
      <c r="I138" s="221"/>
      <c r="J138" s="222">
        <f>ROUND(I138*H138,2)</f>
        <v>0</v>
      </c>
      <c r="K138" s="218" t="s">
        <v>1893</v>
      </c>
      <c r="L138" s="223"/>
      <c r="M138" s="224" t="s">
        <v>1893</v>
      </c>
      <c r="N138" s="225" t="s">
        <v>1917</v>
      </c>
      <c r="O138" s="36"/>
      <c r="P138" s="197">
        <f>O138*H138</f>
        <v>0</v>
      </c>
      <c r="Q138" s="197">
        <v>7.0900000000000005E-2</v>
      </c>
      <c r="R138" s="197">
        <f>Q138*H138</f>
        <v>2.2924096999999999</v>
      </c>
      <c r="S138" s="197">
        <v>0</v>
      </c>
      <c r="T138" s="198">
        <f>S138*H138</f>
        <v>0</v>
      </c>
      <c r="AR138" s="18" t="s">
        <v>2119</v>
      </c>
      <c r="AT138" s="18" t="s">
        <v>2126</v>
      </c>
      <c r="AU138" s="18" t="s">
        <v>1955</v>
      </c>
      <c r="AY138" s="18" t="s">
        <v>2080</v>
      </c>
      <c r="BE138" s="199">
        <f>IF(N138="základní",J138,0)</f>
        <v>0</v>
      </c>
      <c r="BF138" s="199">
        <f>IF(N138="snížená",J138,0)</f>
        <v>0</v>
      </c>
      <c r="BG138" s="199">
        <f>IF(N138="zákl. přenesená",J138,0)</f>
        <v>0</v>
      </c>
      <c r="BH138" s="199">
        <f>IF(N138="sníž. přenesená",J138,0)</f>
        <v>0</v>
      </c>
      <c r="BI138" s="199">
        <f>IF(N138="nulová",J138,0)</f>
        <v>0</v>
      </c>
      <c r="BJ138" s="18" t="s">
        <v>1895</v>
      </c>
      <c r="BK138" s="199">
        <f>ROUND(I138*H138,2)</f>
        <v>0</v>
      </c>
      <c r="BL138" s="18" t="s">
        <v>2036</v>
      </c>
      <c r="BM138" s="18" t="s">
        <v>119</v>
      </c>
    </row>
    <row r="139" spans="2:65" s="12" customFormat="1">
      <c r="B139" s="200"/>
      <c r="C139" s="201"/>
      <c r="D139" s="202" t="s">
        <v>2088</v>
      </c>
      <c r="E139" s="203" t="s">
        <v>1893</v>
      </c>
      <c r="F139" s="204" t="s">
        <v>120</v>
      </c>
      <c r="G139" s="201"/>
      <c r="H139" s="205">
        <v>32.3333333333333</v>
      </c>
      <c r="I139" s="206"/>
      <c r="J139" s="201"/>
      <c r="K139" s="201"/>
      <c r="L139" s="207"/>
      <c r="M139" s="208"/>
      <c r="N139" s="209"/>
      <c r="O139" s="209"/>
      <c r="P139" s="209"/>
      <c r="Q139" s="209"/>
      <c r="R139" s="209"/>
      <c r="S139" s="209"/>
      <c r="T139" s="210"/>
      <c r="AT139" s="211" t="s">
        <v>2088</v>
      </c>
      <c r="AU139" s="211" t="s">
        <v>1955</v>
      </c>
      <c r="AV139" s="12" t="s">
        <v>1955</v>
      </c>
      <c r="AW139" s="12" t="s">
        <v>1911</v>
      </c>
      <c r="AX139" s="12" t="s">
        <v>1895</v>
      </c>
      <c r="AY139" s="211" t="s">
        <v>2080</v>
      </c>
    </row>
    <row r="140" spans="2:65" s="1" customFormat="1" ht="22.5" customHeight="1">
      <c r="B140" s="35"/>
      <c r="C140" s="188" t="s">
        <v>2210</v>
      </c>
      <c r="D140" s="188" t="s">
        <v>2082</v>
      </c>
      <c r="E140" s="189" t="s">
        <v>1397</v>
      </c>
      <c r="F140" s="190" t="s">
        <v>121</v>
      </c>
      <c r="G140" s="191" t="s">
        <v>2769</v>
      </c>
      <c r="H140" s="192">
        <v>6</v>
      </c>
      <c r="I140" s="193"/>
      <c r="J140" s="194">
        <f>ROUND(I140*H140,2)</f>
        <v>0</v>
      </c>
      <c r="K140" s="190" t="s">
        <v>2086</v>
      </c>
      <c r="L140" s="55"/>
      <c r="M140" s="195" t="s">
        <v>1893</v>
      </c>
      <c r="N140" s="196" t="s">
        <v>1917</v>
      </c>
      <c r="O140" s="36"/>
      <c r="P140" s="197">
        <f>O140*H140</f>
        <v>0</v>
      </c>
      <c r="Q140" s="197">
        <v>4.9801999999999995E-4</v>
      </c>
      <c r="R140" s="197">
        <f>Q140*H140</f>
        <v>2.9881199999999995E-3</v>
      </c>
      <c r="S140" s="197">
        <v>0</v>
      </c>
      <c r="T140" s="198">
        <f>S140*H140</f>
        <v>0</v>
      </c>
      <c r="AR140" s="18" t="s">
        <v>2036</v>
      </c>
      <c r="AT140" s="18" t="s">
        <v>2082</v>
      </c>
      <c r="AU140" s="18" t="s">
        <v>1955</v>
      </c>
      <c r="AY140" s="18" t="s">
        <v>2080</v>
      </c>
      <c r="BE140" s="199">
        <f>IF(N140="základní",J140,0)</f>
        <v>0</v>
      </c>
      <c r="BF140" s="199">
        <f>IF(N140="snížená",J140,0)</f>
        <v>0</v>
      </c>
      <c r="BG140" s="199">
        <f>IF(N140="zákl. přenesená",J140,0)</f>
        <v>0</v>
      </c>
      <c r="BH140" s="199">
        <f>IF(N140="sníž. přenesená",J140,0)</f>
        <v>0</v>
      </c>
      <c r="BI140" s="199">
        <f>IF(N140="nulová",J140,0)</f>
        <v>0</v>
      </c>
      <c r="BJ140" s="18" t="s">
        <v>1895</v>
      </c>
      <c r="BK140" s="199">
        <f>ROUND(I140*H140,2)</f>
        <v>0</v>
      </c>
      <c r="BL140" s="18" t="s">
        <v>2036</v>
      </c>
      <c r="BM140" s="18" t="s">
        <v>122</v>
      </c>
    </row>
    <row r="141" spans="2:65" s="1" customFormat="1" ht="22.5" customHeight="1">
      <c r="B141" s="35"/>
      <c r="C141" s="188" t="s">
        <v>2216</v>
      </c>
      <c r="D141" s="188" t="s">
        <v>2082</v>
      </c>
      <c r="E141" s="189" t="s">
        <v>1335</v>
      </c>
      <c r="F141" s="190" t="s">
        <v>123</v>
      </c>
      <c r="G141" s="191" t="s">
        <v>2769</v>
      </c>
      <c r="H141" s="192">
        <v>3</v>
      </c>
      <c r="I141" s="193"/>
      <c r="J141" s="194">
        <f>ROUND(I141*H141,2)</f>
        <v>0</v>
      </c>
      <c r="K141" s="190" t="s">
        <v>2086</v>
      </c>
      <c r="L141" s="55"/>
      <c r="M141" s="195" t="s">
        <v>1893</v>
      </c>
      <c r="N141" s="196" t="s">
        <v>1917</v>
      </c>
      <c r="O141" s="36"/>
      <c r="P141" s="197">
        <f>O141*H141</f>
        <v>0</v>
      </c>
      <c r="Q141" s="197">
        <v>4.3001999999999998E-4</v>
      </c>
      <c r="R141" s="197">
        <f>Q141*H141</f>
        <v>1.29006E-3</v>
      </c>
      <c r="S141" s="197">
        <v>0</v>
      </c>
      <c r="T141" s="198">
        <f>S141*H141</f>
        <v>0</v>
      </c>
      <c r="AR141" s="18" t="s">
        <v>2036</v>
      </c>
      <c r="AT141" s="18" t="s">
        <v>2082</v>
      </c>
      <c r="AU141" s="18" t="s">
        <v>1955</v>
      </c>
      <c r="AY141" s="18" t="s">
        <v>2080</v>
      </c>
      <c r="BE141" s="199">
        <f>IF(N141="základní",J141,0)</f>
        <v>0</v>
      </c>
      <c r="BF141" s="199">
        <f>IF(N141="snížená",J141,0)</f>
        <v>0</v>
      </c>
      <c r="BG141" s="199">
        <f>IF(N141="zákl. přenesená",J141,0)</f>
        <v>0</v>
      </c>
      <c r="BH141" s="199">
        <f>IF(N141="sníž. přenesená",J141,0)</f>
        <v>0</v>
      </c>
      <c r="BI141" s="199">
        <f>IF(N141="nulová",J141,0)</f>
        <v>0</v>
      </c>
      <c r="BJ141" s="18" t="s">
        <v>1895</v>
      </c>
      <c r="BK141" s="199">
        <f>ROUND(I141*H141,2)</f>
        <v>0</v>
      </c>
      <c r="BL141" s="18" t="s">
        <v>2036</v>
      </c>
      <c r="BM141" s="18" t="s">
        <v>124</v>
      </c>
    </row>
    <row r="142" spans="2:65" s="1" customFormat="1" ht="31.5" customHeight="1">
      <c r="B142" s="35"/>
      <c r="C142" s="188" t="s">
        <v>2220</v>
      </c>
      <c r="D142" s="188" t="s">
        <v>2082</v>
      </c>
      <c r="E142" s="189" t="s">
        <v>1339</v>
      </c>
      <c r="F142" s="190" t="s">
        <v>1340</v>
      </c>
      <c r="G142" s="191" t="s">
        <v>2253</v>
      </c>
      <c r="H142" s="192">
        <v>7</v>
      </c>
      <c r="I142" s="193"/>
      <c r="J142" s="194">
        <f>ROUND(I142*H142,2)</f>
        <v>0</v>
      </c>
      <c r="K142" s="190" t="s">
        <v>2086</v>
      </c>
      <c r="L142" s="55"/>
      <c r="M142" s="195" t="s">
        <v>1893</v>
      </c>
      <c r="N142" s="196" t="s">
        <v>1917</v>
      </c>
      <c r="O142" s="36"/>
      <c r="P142" s="197">
        <f>O142*H142</f>
        <v>0</v>
      </c>
      <c r="Q142" s="197">
        <v>2.256894881</v>
      </c>
      <c r="R142" s="197">
        <f>Q142*H142</f>
        <v>15.798264166999999</v>
      </c>
      <c r="S142" s="197">
        <v>0</v>
      </c>
      <c r="T142" s="198">
        <f>S142*H142</f>
        <v>0</v>
      </c>
      <c r="AR142" s="18" t="s">
        <v>2036</v>
      </c>
      <c r="AT142" s="18" t="s">
        <v>2082</v>
      </c>
      <c r="AU142" s="18" t="s">
        <v>1955</v>
      </c>
      <c r="AY142" s="18" t="s">
        <v>2080</v>
      </c>
      <c r="BE142" s="199">
        <f>IF(N142="základní",J142,0)</f>
        <v>0</v>
      </c>
      <c r="BF142" s="199">
        <f>IF(N142="snížená",J142,0)</f>
        <v>0</v>
      </c>
      <c r="BG142" s="199">
        <f>IF(N142="zákl. přenesená",J142,0)</f>
        <v>0</v>
      </c>
      <c r="BH142" s="199">
        <f>IF(N142="sníž. přenesená",J142,0)</f>
        <v>0</v>
      </c>
      <c r="BI142" s="199">
        <f>IF(N142="nulová",J142,0)</f>
        <v>0</v>
      </c>
      <c r="BJ142" s="18" t="s">
        <v>1895</v>
      </c>
      <c r="BK142" s="199">
        <f>ROUND(I142*H142,2)</f>
        <v>0</v>
      </c>
      <c r="BL142" s="18" t="s">
        <v>2036</v>
      </c>
      <c r="BM142" s="18" t="s">
        <v>1341</v>
      </c>
    </row>
    <row r="143" spans="2:65" s="12" customFormat="1">
      <c r="B143" s="200"/>
      <c r="C143" s="201"/>
      <c r="D143" s="202" t="s">
        <v>2088</v>
      </c>
      <c r="E143" s="203" t="s">
        <v>1893</v>
      </c>
      <c r="F143" s="204" t="s">
        <v>2889</v>
      </c>
      <c r="G143" s="201"/>
      <c r="H143" s="205">
        <v>7</v>
      </c>
      <c r="I143" s="206"/>
      <c r="J143" s="201"/>
      <c r="K143" s="201"/>
      <c r="L143" s="207"/>
      <c r="M143" s="208"/>
      <c r="N143" s="209"/>
      <c r="O143" s="209"/>
      <c r="P143" s="209"/>
      <c r="Q143" s="209"/>
      <c r="R143" s="209"/>
      <c r="S143" s="209"/>
      <c r="T143" s="210"/>
      <c r="AT143" s="211" t="s">
        <v>2088</v>
      </c>
      <c r="AU143" s="211" t="s">
        <v>1955</v>
      </c>
      <c r="AV143" s="12" t="s">
        <v>1955</v>
      </c>
      <c r="AW143" s="12" t="s">
        <v>1911</v>
      </c>
      <c r="AX143" s="12" t="s">
        <v>1895</v>
      </c>
      <c r="AY143" s="211" t="s">
        <v>2080</v>
      </c>
    </row>
    <row r="144" spans="2:65" s="1" customFormat="1" ht="22.5" customHeight="1">
      <c r="B144" s="35"/>
      <c r="C144" s="216" t="s">
        <v>2225</v>
      </c>
      <c r="D144" s="216" t="s">
        <v>2126</v>
      </c>
      <c r="E144" s="217" t="s">
        <v>125</v>
      </c>
      <c r="F144" s="218" t="s">
        <v>126</v>
      </c>
      <c r="G144" s="219" t="s">
        <v>2253</v>
      </c>
      <c r="H144" s="220">
        <v>7</v>
      </c>
      <c r="I144" s="221"/>
      <c r="J144" s="222">
        <f>ROUND(I144*H144,2)</f>
        <v>0</v>
      </c>
      <c r="K144" s="218" t="s">
        <v>1893</v>
      </c>
      <c r="L144" s="223"/>
      <c r="M144" s="224" t="s">
        <v>1893</v>
      </c>
      <c r="N144" s="225" t="s">
        <v>1917</v>
      </c>
      <c r="O144" s="36"/>
      <c r="P144" s="197">
        <f>O144*H144</f>
        <v>0</v>
      </c>
      <c r="Q144" s="197">
        <v>3.8490000000000002</v>
      </c>
      <c r="R144" s="197">
        <f>Q144*H144</f>
        <v>26.943000000000001</v>
      </c>
      <c r="S144" s="197">
        <v>0</v>
      </c>
      <c r="T144" s="198">
        <f>S144*H144</f>
        <v>0</v>
      </c>
      <c r="AR144" s="18" t="s">
        <v>2119</v>
      </c>
      <c r="AT144" s="18" t="s">
        <v>2126</v>
      </c>
      <c r="AU144" s="18" t="s">
        <v>1955</v>
      </c>
      <c r="AY144" s="18" t="s">
        <v>2080</v>
      </c>
      <c r="BE144" s="199">
        <f>IF(N144="základní",J144,0)</f>
        <v>0</v>
      </c>
      <c r="BF144" s="199">
        <f>IF(N144="snížená",J144,0)</f>
        <v>0</v>
      </c>
      <c r="BG144" s="199">
        <f>IF(N144="zákl. přenesená",J144,0)</f>
        <v>0</v>
      </c>
      <c r="BH144" s="199">
        <f>IF(N144="sníž. přenesená",J144,0)</f>
        <v>0</v>
      </c>
      <c r="BI144" s="199">
        <f>IF(N144="nulová",J144,0)</f>
        <v>0</v>
      </c>
      <c r="BJ144" s="18" t="s">
        <v>1895</v>
      </c>
      <c r="BK144" s="199">
        <f>ROUND(I144*H144,2)</f>
        <v>0</v>
      </c>
      <c r="BL144" s="18" t="s">
        <v>2036</v>
      </c>
      <c r="BM144" s="18" t="s">
        <v>127</v>
      </c>
    </row>
    <row r="145" spans="2:65" s="1" customFormat="1" ht="22.5" customHeight="1">
      <c r="B145" s="35"/>
      <c r="C145" s="188" t="s">
        <v>2229</v>
      </c>
      <c r="D145" s="188" t="s">
        <v>2082</v>
      </c>
      <c r="E145" s="189" t="s">
        <v>128</v>
      </c>
      <c r="F145" s="190" t="s">
        <v>129</v>
      </c>
      <c r="G145" s="191" t="s">
        <v>2253</v>
      </c>
      <c r="H145" s="192">
        <v>1</v>
      </c>
      <c r="I145" s="193"/>
      <c r="J145" s="194">
        <f>ROUND(I145*H145,2)</f>
        <v>0</v>
      </c>
      <c r="K145" s="190" t="s">
        <v>1893</v>
      </c>
      <c r="L145" s="55"/>
      <c r="M145" s="195" t="s">
        <v>1893</v>
      </c>
      <c r="N145" s="196" t="s">
        <v>1917</v>
      </c>
      <c r="O145" s="36"/>
      <c r="P145" s="197">
        <f>O145*H145</f>
        <v>0</v>
      </c>
      <c r="Q145" s="197">
        <v>2.6195400000000002</v>
      </c>
      <c r="R145" s="197">
        <f>Q145*H145</f>
        <v>2.6195400000000002</v>
      </c>
      <c r="S145" s="197">
        <v>0</v>
      </c>
      <c r="T145" s="198">
        <f>S145*H145</f>
        <v>0</v>
      </c>
      <c r="AR145" s="18" t="s">
        <v>2036</v>
      </c>
      <c r="AT145" s="18" t="s">
        <v>2082</v>
      </c>
      <c r="AU145" s="18" t="s">
        <v>1955</v>
      </c>
      <c r="AY145" s="18" t="s">
        <v>2080</v>
      </c>
      <c r="BE145" s="199">
        <f>IF(N145="základní",J145,0)</f>
        <v>0</v>
      </c>
      <c r="BF145" s="199">
        <f>IF(N145="snížená",J145,0)</f>
        <v>0</v>
      </c>
      <c r="BG145" s="199">
        <f>IF(N145="zákl. přenesená",J145,0)</f>
        <v>0</v>
      </c>
      <c r="BH145" s="199">
        <f>IF(N145="sníž. přenesená",J145,0)</f>
        <v>0</v>
      </c>
      <c r="BI145" s="199">
        <f>IF(N145="nulová",J145,0)</f>
        <v>0</v>
      </c>
      <c r="BJ145" s="18" t="s">
        <v>1895</v>
      </c>
      <c r="BK145" s="199">
        <f>ROUND(I145*H145,2)</f>
        <v>0</v>
      </c>
      <c r="BL145" s="18" t="s">
        <v>2036</v>
      </c>
      <c r="BM145" s="18" t="s">
        <v>130</v>
      </c>
    </row>
    <row r="146" spans="2:65" s="12" customFormat="1">
      <c r="B146" s="200"/>
      <c r="C146" s="201"/>
      <c r="D146" s="212" t="s">
        <v>2088</v>
      </c>
      <c r="E146" s="213" t="s">
        <v>1893</v>
      </c>
      <c r="F146" s="214" t="s">
        <v>131</v>
      </c>
      <c r="G146" s="201"/>
      <c r="H146" s="215">
        <v>1</v>
      </c>
      <c r="I146" s="206"/>
      <c r="J146" s="201"/>
      <c r="K146" s="201"/>
      <c r="L146" s="207"/>
      <c r="M146" s="208"/>
      <c r="N146" s="209"/>
      <c r="O146" s="209"/>
      <c r="P146" s="209"/>
      <c r="Q146" s="209"/>
      <c r="R146" s="209"/>
      <c r="S146" s="209"/>
      <c r="T146" s="210"/>
      <c r="AT146" s="211" t="s">
        <v>2088</v>
      </c>
      <c r="AU146" s="211" t="s">
        <v>1955</v>
      </c>
      <c r="AV146" s="12" t="s">
        <v>1955</v>
      </c>
      <c r="AW146" s="12" t="s">
        <v>1911</v>
      </c>
      <c r="AX146" s="12" t="s">
        <v>1946</v>
      </c>
      <c r="AY146" s="211" t="s">
        <v>2080</v>
      </c>
    </row>
    <row r="147" spans="2:65" s="11" customFormat="1" ht="29.85" customHeight="1">
      <c r="B147" s="171"/>
      <c r="C147" s="172"/>
      <c r="D147" s="185" t="s">
        <v>1945</v>
      </c>
      <c r="E147" s="186" t="s">
        <v>2125</v>
      </c>
      <c r="F147" s="186" t="s">
        <v>2280</v>
      </c>
      <c r="G147" s="172"/>
      <c r="H147" s="172"/>
      <c r="I147" s="175"/>
      <c r="J147" s="187">
        <f>BK147</f>
        <v>0</v>
      </c>
      <c r="K147" s="172"/>
      <c r="L147" s="177"/>
      <c r="M147" s="178"/>
      <c r="N147" s="179"/>
      <c r="O147" s="179"/>
      <c r="P147" s="180">
        <f>P148+P149+P150</f>
        <v>0</v>
      </c>
      <c r="Q147" s="179"/>
      <c r="R147" s="180">
        <f>R148+R149+R150</f>
        <v>27.678450000000002</v>
      </c>
      <c r="S147" s="179"/>
      <c r="T147" s="181">
        <f>T148+T149+T150</f>
        <v>0</v>
      </c>
      <c r="AR147" s="182" t="s">
        <v>1895</v>
      </c>
      <c r="AT147" s="183" t="s">
        <v>1945</v>
      </c>
      <c r="AU147" s="183" t="s">
        <v>1895</v>
      </c>
      <c r="AY147" s="182" t="s">
        <v>2080</v>
      </c>
      <c r="BK147" s="184">
        <f>BK148+BK149+BK150</f>
        <v>0</v>
      </c>
    </row>
    <row r="148" spans="2:65" s="1" customFormat="1" ht="22.5" customHeight="1">
      <c r="B148" s="35"/>
      <c r="C148" s="188" t="s">
        <v>2234</v>
      </c>
      <c r="D148" s="188" t="s">
        <v>2082</v>
      </c>
      <c r="E148" s="189" t="s">
        <v>132</v>
      </c>
      <c r="F148" s="190" t="s">
        <v>133</v>
      </c>
      <c r="G148" s="191" t="s">
        <v>2253</v>
      </c>
      <c r="H148" s="192">
        <v>3</v>
      </c>
      <c r="I148" s="193"/>
      <c r="J148" s="194">
        <f>ROUND(I148*H148,2)</f>
        <v>0</v>
      </c>
      <c r="K148" s="190" t="s">
        <v>1893</v>
      </c>
      <c r="L148" s="55"/>
      <c r="M148" s="195" t="s">
        <v>1893</v>
      </c>
      <c r="N148" s="196" t="s">
        <v>1917</v>
      </c>
      <c r="O148" s="36"/>
      <c r="P148" s="197">
        <f>O148*H148</f>
        <v>0</v>
      </c>
      <c r="Q148" s="197">
        <v>9.2261500000000005</v>
      </c>
      <c r="R148" s="197">
        <f>Q148*H148</f>
        <v>27.678450000000002</v>
      </c>
      <c r="S148" s="197">
        <v>0</v>
      </c>
      <c r="T148" s="198">
        <f>S148*H148</f>
        <v>0</v>
      </c>
      <c r="AR148" s="18" t="s">
        <v>2036</v>
      </c>
      <c r="AT148" s="18" t="s">
        <v>2082</v>
      </c>
      <c r="AU148" s="18" t="s">
        <v>1955</v>
      </c>
      <c r="AY148" s="18" t="s">
        <v>2080</v>
      </c>
      <c r="BE148" s="199">
        <f>IF(N148="základní",J148,0)</f>
        <v>0</v>
      </c>
      <c r="BF148" s="199">
        <f>IF(N148="snížená",J148,0)</f>
        <v>0</v>
      </c>
      <c r="BG148" s="199">
        <f>IF(N148="zákl. přenesená",J148,0)</f>
        <v>0</v>
      </c>
      <c r="BH148" s="199">
        <f>IF(N148="sníž. přenesená",J148,0)</f>
        <v>0</v>
      </c>
      <c r="BI148" s="199">
        <f>IF(N148="nulová",J148,0)</f>
        <v>0</v>
      </c>
      <c r="BJ148" s="18" t="s">
        <v>1895</v>
      </c>
      <c r="BK148" s="199">
        <f>ROUND(I148*H148,2)</f>
        <v>0</v>
      </c>
      <c r="BL148" s="18" t="s">
        <v>2036</v>
      </c>
      <c r="BM148" s="18" t="s">
        <v>134</v>
      </c>
    </row>
    <row r="149" spans="2:65" s="12" customFormat="1">
      <c r="B149" s="200"/>
      <c r="C149" s="201"/>
      <c r="D149" s="212" t="s">
        <v>2088</v>
      </c>
      <c r="E149" s="213" t="s">
        <v>1893</v>
      </c>
      <c r="F149" s="214" t="s">
        <v>135</v>
      </c>
      <c r="G149" s="201"/>
      <c r="H149" s="215">
        <v>3</v>
      </c>
      <c r="I149" s="206"/>
      <c r="J149" s="201"/>
      <c r="K149" s="201"/>
      <c r="L149" s="207"/>
      <c r="M149" s="208"/>
      <c r="N149" s="209"/>
      <c r="O149" s="209"/>
      <c r="P149" s="209"/>
      <c r="Q149" s="209"/>
      <c r="R149" s="209"/>
      <c r="S149" s="209"/>
      <c r="T149" s="210"/>
      <c r="AT149" s="211" t="s">
        <v>2088</v>
      </c>
      <c r="AU149" s="211" t="s">
        <v>1955</v>
      </c>
      <c r="AV149" s="12" t="s">
        <v>1955</v>
      </c>
      <c r="AW149" s="12" t="s">
        <v>1911</v>
      </c>
      <c r="AX149" s="12" t="s">
        <v>1946</v>
      </c>
      <c r="AY149" s="211" t="s">
        <v>2080</v>
      </c>
    </row>
    <row r="150" spans="2:65" s="11" customFormat="1" ht="22.35" customHeight="1">
      <c r="B150" s="171"/>
      <c r="C150" s="172"/>
      <c r="D150" s="185" t="s">
        <v>1945</v>
      </c>
      <c r="E150" s="186" t="s">
        <v>2329</v>
      </c>
      <c r="F150" s="186" t="s">
        <v>2330</v>
      </c>
      <c r="G150" s="172"/>
      <c r="H150" s="172"/>
      <c r="I150" s="175"/>
      <c r="J150" s="187">
        <f>BK150</f>
        <v>0</v>
      </c>
      <c r="K150" s="172"/>
      <c r="L150" s="177"/>
      <c r="M150" s="178"/>
      <c r="N150" s="179"/>
      <c r="O150" s="179"/>
      <c r="P150" s="180">
        <f>P151</f>
        <v>0</v>
      </c>
      <c r="Q150" s="179"/>
      <c r="R150" s="180">
        <f>R151</f>
        <v>0</v>
      </c>
      <c r="S150" s="179"/>
      <c r="T150" s="181">
        <f>T151</f>
        <v>0</v>
      </c>
      <c r="AR150" s="182" t="s">
        <v>1895</v>
      </c>
      <c r="AT150" s="183" t="s">
        <v>1945</v>
      </c>
      <c r="AU150" s="183" t="s">
        <v>1955</v>
      </c>
      <c r="AY150" s="182" t="s">
        <v>2080</v>
      </c>
      <c r="BK150" s="184">
        <f>BK151</f>
        <v>0</v>
      </c>
    </row>
    <row r="151" spans="2:65" s="1" customFormat="1" ht="22.5" customHeight="1">
      <c r="B151" s="35"/>
      <c r="C151" s="188" t="s">
        <v>2239</v>
      </c>
      <c r="D151" s="188" t="s">
        <v>2082</v>
      </c>
      <c r="E151" s="189" t="s">
        <v>2710</v>
      </c>
      <c r="F151" s="190" t="s">
        <v>2711</v>
      </c>
      <c r="G151" s="191" t="s">
        <v>2115</v>
      </c>
      <c r="H151" s="192">
        <v>721.35</v>
      </c>
      <c r="I151" s="193"/>
      <c r="J151" s="194">
        <f>ROUND(I151*H151,2)</f>
        <v>0</v>
      </c>
      <c r="K151" s="190" t="s">
        <v>2086</v>
      </c>
      <c r="L151" s="55"/>
      <c r="M151" s="195" t="s">
        <v>1893</v>
      </c>
      <c r="N151" s="226" t="s">
        <v>1917</v>
      </c>
      <c r="O151" s="227"/>
      <c r="P151" s="228">
        <f>O151*H151</f>
        <v>0</v>
      </c>
      <c r="Q151" s="228">
        <v>0</v>
      </c>
      <c r="R151" s="228">
        <f>Q151*H151</f>
        <v>0</v>
      </c>
      <c r="S151" s="228">
        <v>0</v>
      </c>
      <c r="T151" s="229">
        <f>S151*H151</f>
        <v>0</v>
      </c>
      <c r="AR151" s="18" t="s">
        <v>2036</v>
      </c>
      <c r="AT151" s="18" t="s">
        <v>2082</v>
      </c>
      <c r="AU151" s="18" t="s">
        <v>2033</v>
      </c>
      <c r="AY151" s="18" t="s">
        <v>2080</v>
      </c>
      <c r="BE151" s="199">
        <f>IF(N151="základní",J151,0)</f>
        <v>0</v>
      </c>
      <c r="BF151" s="199">
        <f>IF(N151="snížená",J151,0)</f>
        <v>0</v>
      </c>
      <c r="BG151" s="199">
        <f>IF(N151="zákl. přenesená",J151,0)</f>
        <v>0</v>
      </c>
      <c r="BH151" s="199">
        <f>IF(N151="sníž. přenesená",J151,0)</f>
        <v>0</v>
      </c>
      <c r="BI151" s="199">
        <f>IF(N151="nulová",J151,0)</f>
        <v>0</v>
      </c>
      <c r="BJ151" s="18" t="s">
        <v>1895</v>
      </c>
      <c r="BK151" s="199">
        <f>ROUND(I151*H151,2)</f>
        <v>0</v>
      </c>
      <c r="BL151" s="18" t="s">
        <v>2036</v>
      </c>
      <c r="BM151" s="18" t="s">
        <v>2712</v>
      </c>
    </row>
    <row r="152" spans="2:65" s="1" customFormat="1" ht="6.95" customHeight="1">
      <c r="B152" s="50"/>
      <c r="C152" s="51"/>
      <c r="D152" s="51"/>
      <c r="E152" s="51"/>
      <c r="F152" s="51"/>
      <c r="G152" s="51"/>
      <c r="H152" s="51"/>
      <c r="I152" s="135"/>
      <c r="J152" s="51"/>
      <c r="K152" s="51"/>
      <c r="L152" s="55"/>
    </row>
  </sheetData>
  <sheetProtection sheet="1" objects="1" scenarios="1" formatColumns="0" formatRows="0" sort="0" autoFilter="0"/>
  <autoFilter ref="C82:K82"/>
  <mergeCells count="9">
    <mergeCell ref="E73:H73"/>
    <mergeCell ref="E75:H75"/>
    <mergeCell ref="G1:H1"/>
    <mergeCell ref="L2:V2"/>
    <mergeCell ref="E7:H7"/>
    <mergeCell ref="E9:H9"/>
    <mergeCell ref="E24:H24"/>
    <mergeCell ref="E45:H45"/>
    <mergeCell ref="E47:H47"/>
  </mergeCells>
  <phoneticPr fontId="51" type="noConversion"/>
  <hyperlinks>
    <hyperlink ref="F1:G1" location="C2" tooltip="Krycí list soupisu" display="1) Krycí list soupisu"/>
    <hyperlink ref="G1:H1" location="C54" tooltip="Rekapitulace" display="2) Rekapitulace"/>
    <hyperlink ref="J1" location="C82" tooltip="Soupis prací" display="3) Soupis prací"/>
    <hyperlink ref="L1:V1" location="'Rekapitulace stavby'!C2" tooltip="Rekapitulace stavby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3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3" customWidth="1"/>
    <col min="10" max="10" width="23.5" customWidth="1"/>
    <col min="11" max="11" width="15.5" customWidth="1"/>
    <col min="13" max="18" width="9.33203125" hidden="1" customWidth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 customWidth="1"/>
  </cols>
  <sheetData>
    <row r="1" spans="1:70" ht="21.75" customHeight="1">
      <c r="A1" s="16"/>
      <c r="B1" s="276"/>
      <c r="C1" s="276"/>
      <c r="D1" s="275" t="s">
        <v>1874</v>
      </c>
      <c r="E1" s="276"/>
      <c r="F1" s="277" t="s">
        <v>643</v>
      </c>
      <c r="G1" s="405" t="s">
        <v>644</v>
      </c>
      <c r="H1" s="405"/>
      <c r="I1" s="282"/>
      <c r="J1" s="277" t="s">
        <v>645</v>
      </c>
      <c r="K1" s="275" t="s">
        <v>2046</v>
      </c>
      <c r="L1" s="277" t="s">
        <v>646</v>
      </c>
      <c r="M1" s="277"/>
      <c r="N1" s="277"/>
      <c r="O1" s="277"/>
      <c r="P1" s="277"/>
      <c r="Q1" s="277"/>
      <c r="R1" s="277"/>
      <c r="S1" s="277"/>
      <c r="T1" s="277"/>
      <c r="U1" s="273"/>
      <c r="V1" s="273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1:70" ht="36.950000000000003" customHeight="1"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AT2" s="18" t="s">
        <v>2004</v>
      </c>
    </row>
    <row r="3" spans="1:70" ht="6.95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1955</v>
      </c>
    </row>
    <row r="4" spans="1:70" ht="36.950000000000003" customHeight="1">
      <c r="B4" s="22"/>
      <c r="C4" s="23"/>
      <c r="D4" s="24" t="s">
        <v>2047</v>
      </c>
      <c r="E4" s="23"/>
      <c r="F4" s="23"/>
      <c r="G4" s="23"/>
      <c r="H4" s="23"/>
      <c r="I4" s="115"/>
      <c r="J4" s="23"/>
      <c r="K4" s="25"/>
      <c r="M4" s="26" t="s">
        <v>1883</v>
      </c>
      <c r="AT4" s="18" t="s">
        <v>1877</v>
      </c>
    </row>
    <row r="5" spans="1:70" ht="6.95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1:70" ht="15">
      <c r="B6" s="22"/>
      <c r="C6" s="23"/>
      <c r="D6" s="31" t="s">
        <v>1889</v>
      </c>
      <c r="E6" s="23"/>
      <c r="F6" s="23"/>
      <c r="G6" s="23"/>
      <c r="H6" s="23"/>
      <c r="I6" s="115"/>
      <c r="J6" s="23"/>
      <c r="K6" s="25"/>
    </row>
    <row r="7" spans="1:70" ht="22.5" customHeight="1">
      <c r="B7" s="22"/>
      <c r="C7" s="23"/>
      <c r="D7" s="23"/>
      <c r="E7" s="406" t="str">
        <f ca="1">'Rekapitulace stavby'!K6</f>
        <v>Jezero Most-napojení na komunikace a IS - část I</v>
      </c>
      <c r="F7" s="397"/>
      <c r="G7" s="397"/>
      <c r="H7" s="397"/>
      <c r="I7" s="115"/>
      <c r="J7" s="23"/>
      <c r="K7" s="25"/>
    </row>
    <row r="8" spans="1:70" ht="15">
      <c r="B8" s="22"/>
      <c r="C8" s="23"/>
      <c r="D8" s="31" t="s">
        <v>2048</v>
      </c>
      <c r="E8" s="23"/>
      <c r="F8" s="23"/>
      <c r="G8" s="23"/>
      <c r="H8" s="23"/>
      <c r="I8" s="115"/>
      <c r="J8" s="23"/>
      <c r="K8" s="25"/>
    </row>
    <row r="9" spans="1:70" s="1" customFormat="1" ht="22.5" customHeight="1">
      <c r="B9" s="35"/>
      <c r="C9" s="36"/>
      <c r="D9" s="36"/>
      <c r="E9" s="406" t="s">
        <v>136</v>
      </c>
      <c r="F9" s="386"/>
      <c r="G9" s="386"/>
      <c r="H9" s="386"/>
      <c r="I9" s="116"/>
      <c r="J9" s="36"/>
      <c r="K9" s="39"/>
    </row>
    <row r="10" spans="1:70" s="1" customFormat="1" ht="15">
      <c r="B10" s="35"/>
      <c r="C10" s="36"/>
      <c r="D10" s="31" t="s">
        <v>2917</v>
      </c>
      <c r="E10" s="36"/>
      <c r="F10" s="36"/>
      <c r="G10" s="36"/>
      <c r="H10" s="36"/>
      <c r="I10" s="116"/>
      <c r="J10" s="36"/>
      <c r="K10" s="39"/>
    </row>
    <row r="11" spans="1:70" s="1" customFormat="1" ht="36.950000000000003" customHeight="1">
      <c r="B11" s="35"/>
      <c r="C11" s="36"/>
      <c r="D11" s="36"/>
      <c r="E11" s="407" t="s">
        <v>137</v>
      </c>
      <c r="F11" s="386"/>
      <c r="G11" s="386"/>
      <c r="H11" s="386"/>
      <c r="I11" s="116"/>
      <c r="J11" s="36"/>
      <c r="K11" s="39"/>
    </row>
    <row r="12" spans="1:70" s="1" customFormat="1">
      <c r="B12" s="35"/>
      <c r="C12" s="36"/>
      <c r="D12" s="36"/>
      <c r="E12" s="36"/>
      <c r="F12" s="36"/>
      <c r="G12" s="36"/>
      <c r="H12" s="36"/>
      <c r="I12" s="116"/>
      <c r="J12" s="36"/>
      <c r="K12" s="39"/>
    </row>
    <row r="13" spans="1:70" s="1" customFormat="1" ht="14.45" customHeight="1">
      <c r="B13" s="35"/>
      <c r="C13" s="36"/>
      <c r="D13" s="31" t="s">
        <v>1892</v>
      </c>
      <c r="E13" s="36"/>
      <c r="F13" s="29" t="s">
        <v>2005</v>
      </c>
      <c r="G13" s="36"/>
      <c r="H13" s="36"/>
      <c r="I13" s="117" t="s">
        <v>1894</v>
      </c>
      <c r="J13" s="29" t="s">
        <v>1893</v>
      </c>
      <c r="K13" s="39"/>
    </row>
    <row r="14" spans="1:70" s="1" customFormat="1" ht="14.45" customHeight="1">
      <c r="B14" s="35"/>
      <c r="C14" s="36"/>
      <c r="D14" s="31" t="s">
        <v>1896</v>
      </c>
      <c r="E14" s="36"/>
      <c r="F14" s="29" t="s">
        <v>1897</v>
      </c>
      <c r="G14" s="36"/>
      <c r="H14" s="36"/>
      <c r="I14" s="117" t="s">
        <v>1898</v>
      </c>
      <c r="J14" s="118" t="str">
        <f ca="1">'Rekapitulace stavby'!AN8</f>
        <v>28. 11. 2016</v>
      </c>
      <c r="K14" s="39"/>
    </row>
    <row r="15" spans="1:70" s="1" customFormat="1" ht="21.75" customHeight="1">
      <c r="B15" s="35"/>
      <c r="C15" s="36"/>
      <c r="D15" s="28" t="s">
        <v>2050</v>
      </c>
      <c r="E15" s="36"/>
      <c r="F15" s="119" t="s">
        <v>138</v>
      </c>
      <c r="G15" s="36"/>
      <c r="H15" s="36"/>
      <c r="I15" s="116"/>
      <c r="J15" s="36"/>
      <c r="K15" s="39"/>
    </row>
    <row r="16" spans="1:70" s="1" customFormat="1" ht="14.45" customHeight="1">
      <c r="B16" s="35"/>
      <c r="C16" s="36"/>
      <c r="D16" s="31" t="s">
        <v>1901</v>
      </c>
      <c r="E16" s="36"/>
      <c r="F16" s="36"/>
      <c r="G16" s="36"/>
      <c r="H16" s="36"/>
      <c r="I16" s="117" t="s">
        <v>1902</v>
      </c>
      <c r="J16" s="29" t="s">
        <v>1893</v>
      </c>
      <c r="K16" s="39"/>
    </row>
    <row r="17" spans="2:11" s="1" customFormat="1" ht="18" customHeight="1">
      <c r="B17" s="35"/>
      <c r="C17" s="36"/>
      <c r="D17" s="36"/>
      <c r="E17" s="29" t="s">
        <v>1903</v>
      </c>
      <c r="F17" s="36"/>
      <c r="G17" s="36"/>
      <c r="H17" s="36"/>
      <c r="I17" s="117" t="s">
        <v>1904</v>
      </c>
      <c r="J17" s="29" t="s">
        <v>1893</v>
      </c>
      <c r="K17" s="39"/>
    </row>
    <row r="18" spans="2:11" s="1" customFormat="1" ht="6.95" customHeight="1">
      <c r="B18" s="35"/>
      <c r="C18" s="36"/>
      <c r="D18" s="36"/>
      <c r="E18" s="36"/>
      <c r="F18" s="36"/>
      <c r="G18" s="36"/>
      <c r="H18" s="36"/>
      <c r="I18" s="116"/>
      <c r="J18" s="36"/>
      <c r="K18" s="39"/>
    </row>
    <row r="19" spans="2:11" s="1" customFormat="1" ht="14.45" customHeight="1">
      <c r="B19" s="35"/>
      <c r="C19" s="36"/>
      <c r="D19" s="31" t="s">
        <v>1905</v>
      </c>
      <c r="E19" s="36"/>
      <c r="F19" s="36"/>
      <c r="G19" s="36"/>
      <c r="H19" s="36"/>
      <c r="I19" s="117" t="s">
        <v>1902</v>
      </c>
      <c r="J19" s="29" t="str">
        <f ca="1">IF('Rekapitulace stavby'!AN13="Vyplň údaj","",IF('Rekapitulace stavby'!AN13="","",'Rekapitulace stavby'!AN13))</f>
        <v/>
      </c>
      <c r="K19" s="39"/>
    </row>
    <row r="20" spans="2:11" s="1" customFormat="1" ht="18" customHeight="1">
      <c r="B20" s="35"/>
      <c r="C20" s="36"/>
      <c r="D20" s="36"/>
      <c r="E20" s="29" t="str">
        <f ca="1">IF('Rekapitulace stavby'!E14="Vyplň údaj","",IF('Rekapitulace stavby'!E14="","",'Rekapitulace stavby'!E14))</f>
        <v/>
      </c>
      <c r="F20" s="36"/>
      <c r="G20" s="36"/>
      <c r="H20" s="36"/>
      <c r="I20" s="117" t="s">
        <v>1904</v>
      </c>
      <c r="J20" s="29" t="str">
        <f ca="1">IF('Rekapitulace stavby'!AN14="Vyplň údaj","",IF('Rekapitulace stavby'!AN14="","",'Rekapitulace stavby'!AN14))</f>
        <v/>
      </c>
      <c r="K20" s="39"/>
    </row>
    <row r="21" spans="2:11" s="1" customFormat="1" ht="6.95" customHeight="1">
      <c r="B21" s="35"/>
      <c r="C21" s="36"/>
      <c r="D21" s="36"/>
      <c r="E21" s="36"/>
      <c r="F21" s="36"/>
      <c r="G21" s="36"/>
      <c r="H21" s="36"/>
      <c r="I21" s="116"/>
      <c r="J21" s="36"/>
      <c r="K21" s="39"/>
    </row>
    <row r="22" spans="2:11" s="1" customFormat="1" ht="14.45" customHeight="1">
      <c r="B22" s="35"/>
      <c r="C22" s="36"/>
      <c r="D22" s="31" t="s">
        <v>1907</v>
      </c>
      <c r="E22" s="36"/>
      <c r="F22" s="36"/>
      <c r="G22" s="36"/>
      <c r="H22" s="36"/>
      <c r="I22" s="117" t="s">
        <v>1902</v>
      </c>
      <c r="J22" s="29" t="s">
        <v>1893</v>
      </c>
      <c r="K22" s="39"/>
    </row>
    <row r="23" spans="2:11" s="1" customFormat="1" ht="18" customHeight="1">
      <c r="B23" s="35"/>
      <c r="C23" s="36"/>
      <c r="D23" s="36"/>
      <c r="E23" s="29" t="s">
        <v>1908</v>
      </c>
      <c r="F23" s="36"/>
      <c r="G23" s="36"/>
      <c r="H23" s="36"/>
      <c r="I23" s="117" t="s">
        <v>1904</v>
      </c>
      <c r="J23" s="29" t="s">
        <v>1893</v>
      </c>
      <c r="K23" s="39"/>
    </row>
    <row r="24" spans="2:11" s="1" customFormat="1" ht="6.95" customHeight="1">
      <c r="B24" s="35"/>
      <c r="C24" s="36"/>
      <c r="D24" s="36"/>
      <c r="E24" s="36"/>
      <c r="F24" s="36"/>
      <c r="G24" s="36"/>
      <c r="H24" s="36"/>
      <c r="I24" s="116"/>
      <c r="J24" s="36"/>
      <c r="K24" s="39"/>
    </row>
    <row r="25" spans="2:11" s="1" customFormat="1" ht="14.45" customHeight="1">
      <c r="B25" s="35"/>
      <c r="C25" s="36"/>
      <c r="D25" s="31" t="s">
        <v>1909</v>
      </c>
      <c r="E25" s="36"/>
      <c r="F25" s="36"/>
      <c r="G25" s="36"/>
      <c r="H25" s="36"/>
      <c r="I25" s="116"/>
      <c r="J25" s="36"/>
      <c r="K25" s="39"/>
    </row>
    <row r="26" spans="2:11" s="7" customFormat="1" ht="22.5" customHeight="1">
      <c r="B26" s="120"/>
      <c r="C26" s="121"/>
      <c r="D26" s="121"/>
      <c r="E26" s="400" t="s">
        <v>1893</v>
      </c>
      <c r="F26" s="408"/>
      <c r="G26" s="408"/>
      <c r="H26" s="408"/>
      <c r="I26" s="122"/>
      <c r="J26" s="121"/>
      <c r="K26" s="123"/>
    </row>
    <row r="27" spans="2:11" s="1" customFormat="1" ht="6.95" customHeight="1">
      <c r="B27" s="35"/>
      <c r="C27" s="36"/>
      <c r="D27" s="36"/>
      <c r="E27" s="36"/>
      <c r="F27" s="36"/>
      <c r="G27" s="36"/>
      <c r="H27" s="36"/>
      <c r="I27" s="116"/>
      <c r="J27" s="36"/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24"/>
      <c r="J28" s="79"/>
      <c r="K28" s="125"/>
    </row>
    <row r="29" spans="2:11" s="1" customFormat="1" ht="25.35" customHeight="1">
      <c r="B29" s="35"/>
      <c r="C29" s="36"/>
      <c r="D29" s="126" t="s">
        <v>1912</v>
      </c>
      <c r="E29" s="36"/>
      <c r="F29" s="36"/>
      <c r="G29" s="36"/>
      <c r="H29" s="36"/>
      <c r="I29" s="116"/>
      <c r="J29" s="127">
        <f>ROUNDUP(J84,2)</f>
        <v>0</v>
      </c>
      <c r="K29" s="39"/>
    </row>
    <row r="30" spans="2:11" s="1" customFormat="1" ht="6.95" customHeight="1">
      <c r="B30" s="35"/>
      <c r="C30" s="36"/>
      <c r="D30" s="79"/>
      <c r="E30" s="79"/>
      <c r="F30" s="79"/>
      <c r="G30" s="79"/>
      <c r="H30" s="79"/>
      <c r="I30" s="124"/>
      <c r="J30" s="79"/>
      <c r="K30" s="125"/>
    </row>
    <row r="31" spans="2:11" s="1" customFormat="1" ht="14.45" customHeight="1">
      <c r="B31" s="35"/>
      <c r="C31" s="36"/>
      <c r="D31" s="36"/>
      <c r="E31" s="36"/>
      <c r="F31" s="40" t="s">
        <v>1914</v>
      </c>
      <c r="G31" s="36"/>
      <c r="H31" s="36"/>
      <c r="I31" s="128" t="s">
        <v>1913</v>
      </c>
      <c r="J31" s="40" t="s">
        <v>1915</v>
      </c>
      <c r="K31" s="39"/>
    </row>
    <row r="32" spans="2:11" s="1" customFormat="1" ht="14.45" customHeight="1">
      <c r="B32" s="35"/>
      <c r="C32" s="36"/>
      <c r="D32" s="43" t="s">
        <v>1916</v>
      </c>
      <c r="E32" s="43" t="s">
        <v>1917</v>
      </c>
      <c r="F32" s="129">
        <f>ROUNDUP(SUM(BE84:BE92), 2)</f>
        <v>0</v>
      </c>
      <c r="G32" s="36"/>
      <c r="H32" s="36"/>
      <c r="I32" s="130">
        <v>0.21</v>
      </c>
      <c r="J32" s="129">
        <f>ROUNDUP(ROUNDUP((SUM(BE84:BE92)), 2)*I32, 1)</f>
        <v>0</v>
      </c>
      <c r="K32" s="39"/>
    </row>
    <row r="33" spans="2:11" s="1" customFormat="1" ht="14.45" customHeight="1">
      <c r="B33" s="35"/>
      <c r="C33" s="36"/>
      <c r="D33" s="36"/>
      <c r="E33" s="43" t="s">
        <v>1918</v>
      </c>
      <c r="F33" s="129">
        <f>ROUNDUP(SUM(BF84:BF92), 2)</f>
        <v>0</v>
      </c>
      <c r="G33" s="36"/>
      <c r="H33" s="36"/>
      <c r="I33" s="130">
        <v>0.15</v>
      </c>
      <c r="J33" s="129">
        <f>ROUNDUP(ROUNDUP((SUM(BF84:BF92)), 2)*I33, 1)</f>
        <v>0</v>
      </c>
      <c r="K33" s="39"/>
    </row>
    <row r="34" spans="2:11" s="1" customFormat="1" ht="14.45" hidden="1" customHeight="1">
      <c r="B34" s="35"/>
      <c r="C34" s="36"/>
      <c r="D34" s="36"/>
      <c r="E34" s="43" t="s">
        <v>1919</v>
      </c>
      <c r="F34" s="129">
        <f>ROUNDUP(SUM(BG84:BG92), 2)</f>
        <v>0</v>
      </c>
      <c r="G34" s="36"/>
      <c r="H34" s="36"/>
      <c r="I34" s="130">
        <v>0.21</v>
      </c>
      <c r="J34" s="129">
        <v>0</v>
      </c>
      <c r="K34" s="39"/>
    </row>
    <row r="35" spans="2:11" s="1" customFormat="1" ht="14.45" hidden="1" customHeight="1">
      <c r="B35" s="35"/>
      <c r="C35" s="36"/>
      <c r="D35" s="36"/>
      <c r="E35" s="43" t="s">
        <v>1920</v>
      </c>
      <c r="F35" s="129">
        <f>ROUNDUP(SUM(BH84:BH92), 2)</f>
        <v>0</v>
      </c>
      <c r="G35" s="36"/>
      <c r="H35" s="36"/>
      <c r="I35" s="130">
        <v>0.15</v>
      </c>
      <c r="J35" s="129">
        <v>0</v>
      </c>
      <c r="K35" s="39"/>
    </row>
    <row r="36" spans="2:11" s="1" customFormat="1" ht="14.45" hidden="1" customHeight="1">
      <c r="B36" s="35"/>
      <c r="C36" s="36"/>
      <c r="D36" s="36"/>
      <c r="E36" s="43" t="s">
        <v>1921</v>
      </c>
      <c r="F36" s="129">
        <f>ROUNDUP(SUM(BI84:BI92), 2)</f>
        <v>0</v>
      </c>
      <c r="G36" s="36"/>
      <c r="H36" s="36"/>
      <c r="I36" s="130">
        <v>0</v>
      </c>
      <c r="J36" s="129">
        <v>0</v>
      </c>
      <c r="K36" s="39"/>
    </row>
    <row r="37" spans="2:11" s="1" customFormat="1" ht="6.95" customHeight="1">
      <c r="B37" s="35"/>
      <c r="C37" s="36"/>
      <c r="D37" s="36"/>
      <c r="E37" s="36"/>
      <c r="F37" s="36"/>
      <c r="G37" s="36"/>
      <c r="H37" s="36"/>
      <c r="I37" s="116"/>
      <c r="J37" s="36"/>
      <c r="K37" s="39"/>
    </row>
    <row r="38" spans="2:11" s="1" customFormat="1" ht="25.35" customHeight="1">
      <c r="B38" s="35"/>
      <c r="C38" s="45"/>
      <c r="D38" s="46" t="s">
        <v>1922</v>
      </c>
      <c r="E38" s="47"/>
      <c r="F38" s="47"/>
      <c r="G38" s="131" t="s">
        <v>1923</v>
      </c>
      <c r="H38" s="48" t="s">
        <v>1924</v>
      </c>
      <c r="I38" s="132"/>
      <c r="J38" s="133">
        <f>SUM(J29:J36)</f>
        <v>0</v>
      </c>
      <c r="K38" s="134"/>
    </row>
    <row r="39" spans="2:11" s="1" customFormat="1" ht="14.45" customHeight="1">
      <c r="B39" s="50"/>
      <c r="C39" s="51"/>
      <c r="D39" s="51"/>
      <c r="E39" s="51"/>
      <c r="F39" s="51"/>
      <c r="G39" s="51"/>
      <c r="H39" s="51"/>
      <c r="I39" s="135"/>
      <c r="J39" s="51"/>
      <c r="K39" s="52"/>
    </row>
    <row r="43" spans="2:11" s="1" customFormat="1" ht="6.95" customHeight="1">
      <c r="B43" s="136"/>
      <c r="C43" s="137"/>
      <c r="D43" s="137"/>
      <c r="E43" s="137"/>
      <c r="F43" s="137"/>
      <c r="G43" s="137"/>
      <c r="H43" s="137"/>
      <c r="I43" s="138"/>
      <c r="J43" s="137"/>
      <c r="K43" s="139"/>
    </row>
    <row r="44" spans="2:11" s="1" customFormat="1" ht="36.950000000000003" customHeight="1">
      <c r="B44" s="35"/>
      <c r="C44" s="24" t="s">
        <v>2052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6.95" customHeight="1">
      <c r="B45" s="35"/>
      <c r="C45" s="36"/>
      <c r="D45" s="36"/>
      <c r="E45" s="36"/>
      <c r="F45" s="36"/>
      <c r="G45" s="36"/>
      <c r="H45" s="36"/>
      <c r="I45" s="116"/>
      <c r="J45" s="36"/>
      <c r="K45" s="39"/>
    </row>
    <row r="46" spans="2:11" s="1" customFormat="1" ht="14.45" customHeight="1">
      <c r="B46" s="35"/>
      <c r="C46" s="31" t="s">
        <v>1889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2.5" customHeight="1">
      <c r="B47" s="35"/>
      <c r="C47" s="36"/>
      <c r="D47" s="36"/>
      <c r="E47" s="406" t="str">
        <f>E7</f>
        <v>Jezero Most-napojení na komunikace a IS - část I</v>
      </c>
      <c r="F47" s="386"/>
      <c r="G47" s="386"/>
      <c r="H47" s="386"/>
      <c r="I47" s="116"/>
      <c r="J47" s="36"/>
      <c r="K47" s="39"/>
    </row>
    <row r="48" spans="2:11" ht="15">
      <c r="B48" s="22"/>
      <c r="C48" s="31" t="s">
        <v>2048</v>
      </c>
      <c r="D48" s="23"/>
      <c r="E48" s="23"/>
      <c r="F48" s="23"/>
      <c r="G48" s="23"/>
      <c r="H48" s="23"/>
      <c r="I48" s="115"/>
      <c r="J48" s="23"/>
      <c r="K48" s="25"/>
    </row>
    <row r="49" spans="2:47" s="1" customFormat="1" ht="22.5" customHeight="1">
      <c r="B49" s="35"/>
      <c r="C49" s="36"/>
      <c r="D49" s="36"/>
      <c r="E49" s="406" t="s">
        <v>136</v>
      </c>
      <c r="F49" s="386"/>
      <c r="G49" s="386"/>
      <c r="H49" s="386"/>
      <c r="I49" s="116"/>
      <c r="J49" s="36"/>
      <c r="K49" s="39"/>
    </row>
    <row r="50" spans="2:47" s="1" customFormat="1" ht="14.45" customHeight="1">
      <c r="B50" s="35"/>
      <c r="C50" s="31" t="s">
        <v>2917</v>
      </c>
      <c r="D50" s="36"/>
      <c r="E50" s="36"/>
      <c r="F50" s="36"/>
      <c r="G50" s="36"/>
      <c r="H50" s="36"/>
      <c r="I50" s="116"/>
      <c r="J50" s="36"/>
      <c r="K50" s="39"/>
    </row>
    <row r="51" spans="2:47" s="1" customFormat="1" ht="23.25" customHeight="1">
      <c r="B51" s="35"/>
      <c r="C51" s="36"/>
      <c r="D51" s="36"/>
      <c r="E51" s="407" t="str">
        <f>E11</f>
        <v xml:space="preserve">SO 401 - VN rozvody </v>
      </c>
      <c r="F51" s="386"/>
      <c r="G51" s="386"/>
      <c r="H51" s="386"/>
      <c r="I51" s="116"/>
      <c r="J51" s="36"/>
      <c r="K51" s="39"/>
    </row>
    <row r="52" spans="2:47" s="1" customFormat="1" ht="6.95" customHeight="1">
      <c r="B52" s="35"/>
      <c r="C52" s="36"/>
      <c r="D52" s="36"/>
      <c r="E52" s="36"/>
      <c r="F52" s="36"/>
      <c r="G52" s="36"/>
      <c r="H52" s="36"/>
      <c r="I52" s="116"/>
      <c r="J52" s="36"/>
      <c r="K52" s="39"/>
    </row>
    <row r="53" spans="2:47" s="1" customFormat="1" ht="18" customHeight="1">
      <c r="B53" s="35"/>
      <c r="C53" s="31" t="s">
        <v>1896</v>
      </c>
      <c r="D53" s="36"/>
      <c r="E53" s="36"/>
      <c r="F53" s="29" t="str">
        <f>F14</f>
        <v xml:space="preserve"> </v>
      </c>
      <c r="G53" s="36"/>
      <c r="H53" s="36"/>
      <c r="I53" s="117" t="s">
        <v>1898</v>
      </c>
      <c r="J53" s="118" t="str">
        <f>IF(J14="","",J14)</f>
        <v>28. 11. 2016</v>
      </c>
      <c r="K53" s="39"/>
    </row>
    <row r="54" spans="2:47" s="1" customFormat="1" ht="6.95" customHeight="1">
      <c r="B54" s="35"/>
      <c r="C54" s="36"/>
      <c r="D54" s="36"/>
      <c r="E54" s="36"/>
      <c r="F54" s="36"/>
      <c r="G54" s="36"/>
      <c r="H54" s="36"/>
      <c r="I54" s="116"/>
      <c r="J54" s="36"/>
      <c r="K54" s="39"/>
    </row>
    <row r="55" spans="2:47" s="1" customFormat="1" ht="15">
      <c r="B55" s="35"/>
      <c r="C55" s="31" t="s">
        <v>1901</v>
      </c>
      <c r="D55" s="36"/>
      <c r="E55" s="36"/>
      <c r="F55" s="29" t="str">
        <f>E17</f>
        <v>ČR - Ministerstvo financí</v>
      </c>
      <c r="G55" s="36"/>
      <c r="H55" s="36"/>
      <c r="I55" s="117" t="s">
        <v>1907</v>
      </c>
      <c r="J55" s="29" t="str">
        <f>E23</f>
        <v>Báňské projekty Teplice a.s.</v>
      </c>
      <c r="K55" s="39"/>
    </row>
    <row r="56" spans="2:47" s="1" customFormat="1" ht="14.45" customHeight="1">
      <c r="B56" s="35"/>
      <c r="C56" s="31" t="s">
        <v>1905</v>
      </c>
      <c r="D56" s="36"/>
      <c r="E56" s="36"/>
      <c r="F56" s="29" t="str">
        <f>IF(E20="","",E20)</f>
        <v/>
      </c>
      <c r="G56" s="36"/>
      <c r="H56" s="36"/>
      <c r="I56" s="116"/>
      <c r="J56" s="36"/>
      <c r="K56" s="39"/>
    </row>
    <row r="57" spans="2:47" s="1" customFormat="1" ht="10.35" customHeight="1">
      <c r="B57" s="35"/>
      <c r="C57" s="36"/>
      <c r="D57" s="36"/>
      <c r="E57" s="36"/>
      <c r="F57" s="36"/>
      <c r="G57" s="36"/>
      <c r="H57" s="36"/>
      <c r="I57" s="116"/>
      <c r="J57" s="36"/>
      <c r="K57" s="39"/>
    </row>
    <row r="58" spans="2:47" s="1" customFormat="1" ht="29.25" customHeight="1">
      <c r="B58" s="35"/>
      <c r="C58" s="140" t="s">
        <v>2053</v>
      </c>
      <c r="D58" s="45"/>
      <c r="E58" s="45"/>
      <c r="F58" s="45"/>
      <c r="G58" s="45"/>
      <c r="H58" s="45"/>
      <c r="I58" s="141"/>
      <c r="J58" s="142" t="s">
        <v>2054</v>
      </c>
      <c r="K58" s="49"/>
    </row>
    <row r="59" spans="2:47" s="1" customFormat="1" ht="10.35" customHeight="1">
      <c r="B59" s="35"/>
      <c r="C59" s="36"/>
      <c r="D59" s="36"/>
      <c r="E59" s="36"/>
      <c r="F59" s="36"/>
      <c r="G59" s="36"/>
      <c r="H59" s="36"/>
      <c r="I59" s="116"/>
      <c r="J59" s="36"/>
      <c r="K59" s="39"/>
    </row>
    <row r="60" spans="2:47" s="1" customFormat="1" ht="29.25" customHeight="1">
      <c r="B60" s="35"/>
      <c r="C60" s="143" t="s">
        <v>2055</v>
      </c>
      <c r="D60" s="36"/>
      <c r="E60" s="36"/>
      <c r="F60" s="36"/>
      <c r="G60" s="36"/>
      <c r="H60" s="36"/>
      <c r="I60" s="116"/>
      <c r="J60" s="127">
        <f>J84</f>
        <v>0</v>
      </c>
      <c r="K60" s="39"/>
      <c r="AU60" s="18" t="s">
        <v>2056</v>
      </c>
    </row>
    <row r="61" spans="2:47" s="8" customFormat="1" ht="24.95" customHeight="1">
      <c r="B61" s="144"/>
      <c r="C61" s="145"/>
      <c r="D61" s="146" t="s">
        <v>2805</v>
      </c>
      <c r="E61" s="147"/>
      <c r="F61" s="147"/>
      <c r="G61" s="147"/>
      <c r="H61" s="147"/>
      <c r="I61" s="148"/>
      <c r="J61" s="149">
        <f>J85</f>
        <v>0</v>
      </c>
      <c r="K61" s="150"/>
    </row>
    <row r="62" spans="2:47" s="9" customFormat="1" ht="19.899999999999999" customHeight="1">
      <c r="B62" s="151"/>
      <c r="C62" s="152"/>
      <c r="D62" s="153" t="s">
        <v>1427</v>
      </c>
      <c r="E62" s="154"/>
      <c r="F62" s="154"/>
      <c r="G62" s="154"/>
      <c r="H62" s="154"/>
      <c r="I62" s="155"/>
      <c r="J62" s="156">
        <f>J86</f>
        <v>0</v>
      </c>
      <c r="K62" s="157"/>
    </row>
    <row r="63" spans="2:47" s="1" customFormat="1" ht="21.75" customHeight="1">
      <c r="B63" s="35"/>
      <c r="C63" s="36"/>
      <c r="D63" s="36"/>
      <c r="E63" s="36"/>
      <c r="F63" s="36"/>
      <c r="G63" s="36"/>
      <c r="H63" s="36"/>
      <c r="I63" s="116"/>
      <c r="J63" s="36"/>
      <c r="K63" s="39"/>
    </row>
    <row r="64" spans="2:47" s="1" customFormat="1" ht="6.95" customHeight="1">
      <c r="B64" s="50"/>
      <c r="C64" s="51"/>
      <c r="D64" s="51"/>
      <c r="E64" s="51"/>
      <c r="F64" s="51"/>
      <c r="G64" s="51"/>
      <c r="H64" s="51"/>
      <c r="I64" s="135"/>
      <c r="J64" s="51"/>
      <c r="K64" s="52"/>
    </row>
    <row r="68" spans="2:12" s="1" customFormat="1" ht="6.95" customHeight="1">
      <c r="B68" s="53"/>
      <c r="C68" s="54"/>
      <c r="D68" s="54"/>
      <c r="E68" s="54"/>
      <c r="F68" s="54"/>
      <c r="G68" s="54"/>
      <c r="H68" s="54"/>
      <c r="I68" s="138"/>
      <c r="J68" s="54"/>
      <c r="K68" s="54"/>
      <c r="L68" s="55"/>
    </row>
    <row r="69" spans="2:12" s="1" customFormat="1" ht="36.950000000000003" customHeight="1">
      <c r="B69" s="35"/>
      <c r="C69" s="56" t="s">
        <v>2064</v>
      </c>
      <c r="D69" s="57"/>
      <c r="E69" s="57"/>
      <c r="F69" s="57"/>
      <c r="G69" s="57"/>
      <c r="H69" s="57"/>
      <c r="I69" s="158"/>
      <c r="J69" s="57"/>
      <c r="K69" s="57"/>
      <c r="L69" s="55"/>
    </row>
    <row r="70" spans="2:12" s="1" customFormat="1" ht="6.95" customHeight="1">
      <c r="B70" s="35"/>
      <c r="C70" s="57"/>
      <c r="D70" s="57"/>
      <c r="E70" s="57"/>
      <c r="F70" s="57"/>
      <c r="G70" s="57"/>
      <c r="H70" s="57"/>
      <c r="I70" s="158"/>
      <c r="J70" s="57"/>
      <c r="K70" s="57"/>
      <c r="L70" s="55"/>
    </row>
    <row r="71" spans="2:12" s="1" customFormat="1" ht="14.45" customHeight="1">
      <c r="B71" s="35"/>
      <c r="C71" s="59" t="s">
        <v>1889</v>
      </c>
      <c r="D71" s="57"/>
      <c r="E71" s="57"/>
      <c r="F71" s="57"/>
      <c r="G71" s="57"/>
      <c r="H71" s="57"/>
      <c r="I71" s="158"/>
      <c r="J71" s="57"/>
      <c r="K71" s="57"/>
      <c r="L71" s="55"/>
    </row>
    <row r="72" spans="2:12" s="1" customFormat="1" ht="22.5" customHeight="1">
      <c r="B72" s="35"/>
      <c r="C72" s="57"/>
      <c r="D72" s="57"/>
      <c r="E72" s="404" t="str">
        <f>E7</f>
        <v>Jezero Most-napojení na komunikace a IS - část I</v>
      </c>
      <c r="F72" s="379"/>
      <c r="G72" s="379"/>
      <c r="H72" s="379"/>
      <c r="I72" s="158"/>
      <c r="J72" s="57"/>
      <c r="K72" s="57"/>
      <c r="L72" s="55"/>
    </row>
    <row r="73" spans="2:12" ht="15">
      <c r="B73" s="22"/>
      <c r="C73" s="59" t="s">
        <v>2048</v>
      </c>
      <c r="D73" s="250"/>
      <c r="E73" s="250"/>
      <c r="F73" s="250"/>
      <c r="G73" s="250"/>
      <c r="H73" s="250"/>
      <c r="J73" s="250"/>
      <c r="K73" s="250"/>
      <c r="L73" s="251"/>
    </row>
    <row r="74" spans="2:12" s="1" customFormat="1" ht="22.5" customHeight="1">
      <c r="B74" s="35"/>
      <c r="C74" s="57"/>
      <c r="D74" s="57"/>
      <c r="E74" s="404" t="s">
        <v>136</v>
      </c>
      <c r="F74" s="379"/>
      <c r="G74" s="379"/>
      <c r="H74" s="379"/>
      <c r="I74" s="158"/>
      <c r="J74" s="57"/>
      <c r="K74" s="57"/>
      <c r="L74" s="55"/>
    </row>
    <row r="75" spans="2:12" s="1" customFormat="1" ht="14.45" customHeight="1">
      <c r="B75" s="35"/>
      <c r="C75" s="59" t="s">
        <v>2917</v>
      </c>
      <c r="D75" s="57"/>
      <c r="E75" s="57"/>
      <c r="F75" s="57"/>
      <c r="G75" s="57"/>
      <c r="H75" s="57"/>
      <c r="I75" s="158"/>
      <c r="J75" s="57"/>
      <c r="K75" s="57"/>
      <c r="L75" s="55"/>
    </row>
    <row r="76" spans="2:12" s="1" customFormat="1" ht="23.25" customHeight="1">
      <c r="B76" s="35"/>
      <c r="C76" s="57"/>
      <c r="D76" s="57"/>
      <c r="E76" s="376" t="str">
        <f>E11</f>
        <v xml:space="preserve">SO 401 - VN rozvody </v>
      </c>
      <c r="F76" s="379"/>
      <c r="G76" s="379"/>
      <c r="H76" s="379"/>
      <c r="I76" s="158"/>
      <c r="J76" s="57"/>
      <c r="K76" s="57"/>
      <c r="L76" s="55"/>
    </row>
    <row r="77" spans="2:12" s="1" customFormat="1" ht="6.95" customHeight="1">
      <c r="B77" s="35"/>
      <c r="C77" s="57"/>
      <c r="D77" s="57"/>
      <c r="E77" s="57"/>
      <c r="F77" s="57"/>
      <c r="G77" s="57"/>
      <c r="H77" s="57"/>
      <c r="I77" s="158"/>
      <c r="J77" s="57"/>
      <c r="K77" s="57"/>
      <c r="L77" s="55"/>
    </row>
    <row r="78" spans="2:12" s="1" customFormat="1" ht="18" customHeight="1">
      <c r="B78" s="35"/>
      <c r="C78" s="59" t="s">
        <v>1896</v>
      </c>
      <c r="D78" s="57"/>
      <c r="E78" s="57"/>
      <c r="F78" s="159" t="str">
        <f>F14</f>
        <v xml:space="preserve"> </v>
      </c>
      <c r="G78" s="57"/>
      <c r="H78" s="57"/>
      <c r="I78" s="160" t="s">
        <v>1898</v>
      </c>
      <c r="J78" s="67" t="str">
        <f>IF(J14="","",J14)</f>
        <v>28. 11. 2016</v>
      </c>
      <c r="K78" s="57"/>
      <c r="L78" s="55"/>
    </row>
    <row r="79" spans="2:12" s="1" customFormat="1" ht="6.95" customHeight="1">
      <c r="B79" s="35"/>
      <c r="C79" s="57"/>
      <c r="D79" s="57"/>
      <c r="E79" s="57"/>
      <c r="F79" s="57"/>
      <c r="G79" s="57"/>
      <c r="H79" s="57"/>
      <c r="I79" s="158"/>
      <c r="J79" s="57"/>
      <c r="K79" s="57"/>
      <c r="L79" s="55"/>
    </row>
    <row r="80" spans="2:12" s="1" customFormat="1" ht="15">
      <c r="B80" s="35"/>
      <c r="C80" s="59" t="s">
        <v>1901</v>
      </c>
      <c r="D80" s="57"/>
      <c r="E80" s="57"/>
      <c r="F80" s="159" t="str">
        <f>E17</f>
        <v>ČR - Ministerstvo financí</v>
      </c>
      <c r="G80" s="57"/>
      <c r="H80" s="57"/>
      <c r="I80" s="160" t="s">
        <v>1907</v>
      </c>
      <c r="J80" s="159" t="str">
        <f>E23</f>
        <v>Báňské projekty Teplice a.s.</v>
      </c>
      <c r="K80" s="57"/>
      <c r="L80" s="55"/>
    </row>
    <row r="81" spans="2:65" s="1" customFormat="1" ht="14.45" customHeight="1">
      <c r="B81" s="35"/>
      <c r="C81" s="59" t="s">
        <v>1905</v>
      </c>
      <c r="D81" s="57"/>
      <c r="E81" s="57"/>
      <c r="F81" s="159" t="str">
        <f>IF(E20="","",E20)</f>
        <v/>
      </c>
      <c r="G81" s="57"/>
      <c r="H81" s="57"/>
      <c r="I81" s="158"/>
      <c r="J81" s="57"/>
      <c r="K81" s="57"/>
      <c r="L81" s="55"/>
    </row>
    <row r="82" spans="2:65" s="1" customFormat="1" ht="10.35" customHeight="1">
      <c r="B82" s="35"/>
      <c r="C82" s="57"/>
      <c r="D82" s="57"/>
      <c r="E82" s="57"/>
      <c r="F82" s="57"/>
      <c r="G82" s="57"/>
      <c r="H82" s="57"/>
      <c r="I82" s="158"/>
      <c r="J82" s="57"/>
      <c r="K82" s="57"/>
      <c r="L82" s="55"/>
    </row>
    <row r="83" spans="2:65" s="10" customFormat="1" ht="29.25" customHeight="1">
      <c r="B83" s="161"/>
      <c r="C83" s="162" t="s">
        <v>2065</v>
      </c>
      <c r="D83" s="163" t="s">
        <v>1931</v>
      </c>
      <c r="E83" s="163" t="s">
        <v>1927</v>
      </c>
      <c r="F83" s="163" t="s">
        <v>2066</v>
      </c>
      <c r="G83" s="163" t="s">
        <v>2067</v>
      </c>
      <c r="H83" s="163" t="s">
        <v>2068</v>
      </c>
      <c r="I83" s="164" t="s">
        <v>2069</v>
      </c>
      <c r="J83" s="163" t="s">
        <v>2054</v>
      </c>
      <c r="K83" s="165" t="s">
        <v>2070</v>
      </c>
      <c r="L83" s="166"/>
      <c r="M83" s="75" t="s">
        <v>2071</v>
      </c>
      <c r="N83" s="76" t="s">
        <v>1916</v>
      </c>
      <c r="O83" s="76" t="s">
        <v>2072</v>
      </c>
      <c r="P83" s="76" t="s">
        <v>2073</v>
      </c>
      <c r="Q83" s="76" t="s">
        <v>2074</v>
      </c>
      <c r="R83" s="76" t="s">
        <v>2075</v>
      </c>
      <c r="S83" s="76" t="s">
        <v>2076</v>
      </c>
      <c r="T83" s="77" t="s">
        <v>2077</v>
      </c>
    </row>
    <row r="84" spans="2:65" s="1" customFormat="1" ht="29.25" customHeight="1">
      <c r="B84" s="35"/>
      <c r="C84" s="81" t="s">
        <v>2055</v>
      </c>
      <c r="D84" s="57"/>
      <c r="E84" s="57"/>
      <c r="F84" s="57"/>
      <c r="G84" s="57"/>
      <c r="H84" s="57"/>
      <c r="I84" s="158"/>
      <c r="J84" s="167">
        <f>BK84</f>
        <v>0</v>
      </c>
      <c r="K84" s="57"/>
      <c r="L84" s="55"/>
      <c r="M84" s="78"/>
      <c r="N84" s="79"/>
      <c r="O84" s="79"/>
      <c r="P84" s="168">
        <f>P85</f>
        <v>0</v>
      </c>
      <c r="Q84" s="79"/>
      <c r="R84" s="168">
        <f>R85</f>
        <v>0</v>
      </c>
      <c r="S84" s="79"/>
      <c r="T84" s="169">
        <f>T85</f>
        <v>0</v>
      </c>
      <c r="AT84" s="18" t="s">
        <v>1945</v>
      </c>
      <c r="AU84" s="18" t="s">
        <v>2056</v>
      </c>
      <c r="BK84" s="170">
        <f>BK85</f>
        <v>0</v>
      </c>
    </row>
    <row r="85" spans="2:65" s="11" customFormat="1" ht="37.35" customHeight="1">
      <c r="B85" s="171"/>
      <c r="C85" s="172"/>
      <c r="D85" s="173" t="s">
        <v>1945</v>
      </c>
      <c r="E85" s="174" t="s">
        <v>2126</v>
      </c>
      <c r="F85" s="174" t="s">
        <v>2892</v>
      </c>
      <c r="G85" s="172"/>
      <c r="H85" s="172"/>
      <c r="I85" s="175"/>
      <c r="J85" s="176">
        <f>BK85</f>
        <v>0</v>
      </c>
      <c r="K85" s="172"/>
      <c r="L85" s="177"/>
      <c r="M85" s="178"/>
      <c r="N85" s="179"/>
      <c r="O85" s="179"/>
      <c r="P85" s="180">
        <f>P86</f>
        <v>0</v>
      </c>
      <c r="Q85" s="179"/>
      <c r="R85" s="180">
        <f>R86</f>
        <v>0</v>
      </c>
      <c r="S85" s="179"/>
      <c r="T85" s="181">
        <f>T86</f>
        <v>0</v>
      </c>
      <c r="AR85" s="182" t="s">
        <v>2033</v>
      </c>
      <c r="AT85" s="183" t="s">
        <v>1945</v>
      </c>
      <c r="AU85" s="183" t="s">
        <v>1946</v>
      </c>
      <c r="AY85" s="182" t="s">
        <v>2080</v>
      </c>
      <c r="BK85" s="184">
        <f>BK86</f>
        <v>0</v>
      </c>
    </row>
    <row r="86" spans="2:65" s="11" customFormat="1" ht="19.899999999999999" customHeight="1">
      <c r="B86" s="171"/>
      <c r="C86" s="172"/>
      <c r="D86" s="185" t="s">
        <v>1945</v>
      </c>
      <c r="E86" s="186" t="s">
        <v>1710</v>
      </c>
      <c r="F86" s="186" t="s">
        <v>1711</v>
      </c>
      <c r="G86" s="172"/>
      <c r="H86" s="172"/>
      <c r="I86" s="175"/>
      <c r="J86" s="187">
        <f>BK86</f>
        <v>0</v>
      </c>
      <c r="K86" s="172"/>
      <c r="L86" s="177"/>
      <c r="M86" s="178"/>
      <c r="N86" s="179"/>
      <c r="O86" s="179"/>
      <c r="P86" s="180">
        <f>SUM(P87:P92)</f>
        <v>0</v>
      </c>
      <c r="Q86" s="179"/>
      <c r="R86" s="180">
        <f>SUM(R87:R92)</f>
        <v>0</v>
      </c>
      <c r="S86" s="179"/>
      <c r="T86" s="181">
        <f>SUM(T87:T92)</f>
        <v>0</v>
      </c>
      <c r="AR86" s="182" t="s">
        <v>2033</v>
      </c>
      <c r="AT86" s="183" t="s">
        <v>1945</v>
      </c>
      <c r="AU86" s="183" t="s">
        <v>1895</v>
      </c>
      <c r="AY86" s="182" t="s">
        <v>2080</v>
      </c>
      <c r="BK86" s="184">
        <f>SUM(BK87:BK92)</f>
        <v>0</v>
      </c>
    </row>
    <row r="87" spans="2:65" s="1" customFormat="1" ht="31.5" customHeight="1">
      <c r="B87" s="35"/>
      <c r="C87" s="188" t="s">
        <v>1895</v>
      </c>
      <c r="D87" s="188" t="s">
        <v>2082</v>
      </c>
      <c r="E87" s="189" t="s">
        <v>139</v>
      </c>
      <c r="F87" s="190" t="s">
        <v>140</v>
      </c>
      <c r="G87" s="191" t="s">
        <v>2253</v>
      </c>
      <c r="H87" s="192">
        <v>12</v>
      </c>
      <c r="I87" s="193"/>
      <c r="J87" s="194">
        <f t="shared" ref="J87:J92" si="0">ROUND(I87*H87,2)</f>
        <v>0</v>
      </c>
      <c r="K87" s="190" t="s">
        <v>141</v>
      </c>
      <c r="L87" s="55"/>
      <c r="M87" s="195" t="s">
        <v>1893</v>
      </c>
      <c r="N87" s="196" t="s">
        <v>1917</v>
      </c>
      <c r="O87" s="36"/>
      <c r="P87" s="197">
        <f t="shared" ref="P87:P92" si="1">O87*H87</f>
        <v>0</v>
      </c>
      <c r="Q87" s="197">
        <v>0</v>
      </c>
      <c r="R87" s="197">
        <f t="shared" ref="R87:R92" si="2">Q87*H87</f>
        <v>0</v>
      </c>
      <c r="S87" s="197">
        <v>0</v>
      </c>
      <c r="T87" s="198">
        <f t="shared" ref="T87:T92" si="3">S87*H87</f>
        <v>0</v>
      </c>
      <c r="AR87" s="18" t="s">
        <v>2036</v>
      </c>
      <c r="AT87" s="18" t="s">
        <v>2082</v>
      </c>
      <c r="AU87" s="18" t="s">
        <v>1955</v>
      </c>
      <c r="AY87" s="18" t="s">
        <v>2080</v>
      </c>
      <c r="BE87" s="199">
        <f t="shared" ref="BE87:BE92" si="4">IF(N87="základní",J87,0)</f>
        <v>0</v>
      </c>
      <c r="BF87" s="199">
        <f t="shared" ref="BF87:BF92" si="5">IF(N87="snížená",J87,0)</f>
        <v>0</v>
      </c>
      <c r="BG87" s="199">
        <f t="shared" ref="BG87:BG92" si="6">IF(N87="zákl. přenesená",J87,0)</f>
        <v>0</v>
      </c>
      <c r="BH87" s="199">
        <f t="shared" ref="BH87:BH92" si="7">IF(N87="sníž. přenesená",J87,0)</f>
        <v>0</v>
      </c>
      <c r="BI87" s="199">
        <f t="shared" ref="BI87:BI92" si="8">IF(N87="nulová",J87,0)</f>
        <v>0</v>
      </c>
      <c r="BJ87" s="18" t="s">
        <v>1895</v>
      </c>
      <c r="BK87" s="199">
        <f t="shared" ref="BK87:BK92" si="9">ROUND(I87*H87,2)</f>
        <v>0</v>
      </c>
      <c r="BL87" s="18" t="s">
        <v>2036</v>
      </c>
      <c r="BM87" s="18" t="s">
        <v>1895</v>
      </c>
    </row>
    <row r="88" spans="2:65" s="1" customFormat="1" ht="22.5" customHeight="1">
      <c r="B88" s="35"/>
      <c r="C88" s="188" t="s">
        <v>1955</v>
      </c>
      <c r="D88" s="188" t="s">
        <v>2082</v>
      </c>
      <c r="E88" s="189" t="s">
        <v>142</v>
      </c>
      <c r="F88" s="190" t="s">
        <v>143</v>
      </c>
      <c r="G88" s="191" t="s">
        <v>2096</v>
      </c>
      <c r="H88" s="192">
        <v>8230</v>
      </c>
      <c r="I88" s="193"/>
      <c r="J88" s="194">
        <f t="shared" si="0"/>
        <v>0</v>
      </c>
      <c r="K88" s="190" t="s">
        <v>141</v>
      </c>
      <c r="L88" s="55"/>
      <c r="M88" s="195" t="s">
        <v>1893</v>
      </c>
      <c r="N88" s="196" t="s">
        <v>1917</v>
      </c>
      <c r="O88" s="36"/>
      <c r="P88" s="197">
        <f t="shared" si="1"/>
        <v>0</v>
      </c>
      <c r="Q88" s="197">
        <v>0</v>
      </c>
      <c r="R88" s="197">
        <f t="shared" si="2"/>
        <v>0</v>
      </c>
      <c r="S88" s="197">
        <v>0</v>
      </c>
      <c r="T88" s="198">
        <f t="shared" si="3"/>
        <v>0</v>
      </c>
      <c r="AR88" s="18" t="s">
        <v>2036</v>
      </c>
      <c r="AT88" s="18" t="s">
        <v>2082</v>
      </c>
      <c r="AU88" s="18" t="s">
        <v>1955</v>
      </c>
      <c r="AY88" s="18" t="s">
        <v>2080</v>
      </c>
      <c r="BE88" s="199">
        <f t="shared" si="4"/>
        <v>0</v>
      </c>
      <c r="BF88" s="199">
        <f t="shared" si="5"/>
        <v>0</v>
      </c>
      <c r="BG88" s="199">
        <f t="shared" si="6"/>
        <v>0</v>
      </c>
      <c r="BH88" s="199">
        <f t="shared" si="7"/>
        <v>0</v>
      </c>
      <c r="BI88" s="199">
        <f t="shared" si="8"/>
        <v>0</v>
      </c>
      <c r="BJ88" s="18" t="s">
        <v>1895</v>
      </c>
      <c r="BK88" s="199">
        <f t="shared" si="9"/>
        <v>0</v>
      </c>
      <c r="BL88" s="18" t="s">
        <v>2036</v>
      </c>
      <c r="BM88" s="18" t="s">
        <v>1955</v>
      </c>
    </row>
    <row r="89" spans="2:65" s="1" customFormat="1" ht="22.5" customHeight="1">
      <c r="B89" s="35"/>
      <c r="C89" s="188" t="s">
        <v>2033</v>
      </c>
      <c r="D89" s="188" t="s">
        <v>2082</v>
      </c>
      <c r="E89" s="189" t="s">
        <v>144</v>
      </c>
      <c r="F89" s="190" t="s">
        <v>145</v>
      </c>
      <c r="G89" s="191" t="s">
        <v>146</v>
      </c>
      <c r="H89" s="192">
        <v>15</v>
      </c>
      <c r="I89" s="193"/>
      <c r="J89" s="194">
        <f t="shared" si="0"/>
        <v>0</v>
      </c>
      <c r="K89" s="190" t="s">
        <v>147</v>
      </c>
      <c r="L89" s="55"/>
      <c r="M89" s="195" t="s">
        <v>1893</v>
      </c>
      <c r="N89" s="196" t="s">
        <v>1917</v>
      </c>
      <c r="O89" s="36"/>
      <c r="P89" s="197">
        <f t="shared" si="1"/>
        <v>0</v>
      </c>
      <c r="Q89" s="197">
        <v>0</v>
      </c>
      <c r="R89" s="197">
        <f t="shared" si="2"/>
        <v>0</v>
      </c>
      <c r="S89" s="197">
        <v>0</v>
      </c>
      <c r="T89" s="198">
        <f t="shared" si="3"/>
        <v>0</v>
      </c>
      <c r="AR89" s="18" t="s">
        <v>2036</v>
      </c>
      <c r="AT89" s="18" t="s">
        <v>2082</v>
      </c>
      <c r="AU89" s="18" t="s">
        <v>1955</v>
      </c>
      <c r="AY89" s="18" t="s">
        <v>2080</v>
      </c>
      <c r="BE89" s="199">
        <f t="shared" si="4"/>
        <v>0</v>
      </c>
      <c r="BF89" s="199">
        <f t="shared" si="5"/>
        <v>0</v>
      </c>
      <c r="BG89" s="199">
        <f t="shared" si="6"/>
        <v>0</v>
      </c>
      <c r="BH89" s="199">
        <f t="shared" si="7"/>
        <v>0</v>
      </c>
      <c r="BI89" s="199">
        <f t="shared" si="8"/>
        <v>0</v>
      </c>
      <c r="BJ89" s="18" t="s">
        <v>1895</v>
      </c>
      <c r="BK89" s="199">
        <f t="shared" si="9"/>
        <v>0</v>
      </c>
      <c r="BL89" s="18" t="s">
        <v>2036</v>
      </c>
      <c r="BM89" s="18" t="s">
        <v>2033</v>
      </c>
    </row>
    <row r="90" spans="2:65" s="1" customFormat="1" ht="22.5" customHeight="1">
      <c r="B90" s="35"/>
      <c r="C90" s="188" t="s">
        <v>2036</v>
      </c>
      <c r="D90" s="188" t="s">
        <v>2082</v>
      </c>
      <c r="E90" s="189" t="s">
        <v>148</v>
      </c>
      <c r="F90" s="190" t="s">
        <v>149</v>
      </c>
      <c r="G90" s="191" t="s">
        <v>2096</v>
      </c>
      <c r="H90" s="192">
        <v>8230</v>
      </c>
      <c r="I90" s="193"/>
      <c r="J90" s="194">
        <f t="shared" si="0"/>
        <v>0</v>
      </c>
      <c r="K90" s="190" t="s">
        <v>147</v>
      </c>
      <c r="L90" s="55"/>
      <c r="M90" s="195" t="s">
        <v>1893</v>
      </c>
      <c r="N90" s="196" t="s">
        <v>1917</v>
      </c>
      <c r="O90" s="36"/>
      <c r="P90" s="197">
        <f t="shared" si="1"/>
        <v>0</v>
      </c>
      <c r="Q90" s="197">
        <v>0</v>
      </c>
      <c r="R90" s="197">
        <f t="shared" si="2"/>
        <v>0</v>
      </c>
      <c r="S90" s="197">
        <v>0</v>
      </c>
      <c r="T90" s="198">
        <f t="shared" si="3"/>
        <v>0</v>
      </c>
      <c r="AR90" s="18" t="s">
        <v>2036</v>
      </c>
      <c r="AT90" s="18" t="s">
        <v>2082</v>
      </c>
      <c r="AU90" s="18" t="s">
        <v>1955</v>
      </c>
      <c r="AY90" s="18" t="s">
        <v>2080</v>
      </c>
      <c r="BE90" s="199">
        <f t="shared" si="4"/>
        <v>0</v>
      </c>
      <c r="BF90" s="199">
        <f t="shared" si="5"/>
        <v>0</v>
      </c>
      <c r="BG90" s="199">
        <f t="shared" si="6"/>
        <v>0</v>
      </c>
      <c r="BH90" s="199">
        <f t="shared" si="7"/>
        <v>0</v>
      </c>
      <c r="BI90" s="199">
        <f t="shared" si="8"/>
        <v>0</v>
      </c>
      <c r="BJ90" s="18" t="s">
        <v>1895</v>
      </c>
      <c r="BK90" s="199">
        <f t="shared" si="9"/>
        <v>0</v>
      </c>
      <c r="BL90" s="18" t="s">
        <v>2036</v>
      </c>
      <c r="BM90" s="18" t="s">
        <v>2036</v>
      </c>
    </row>
    <row r="91" spans="2:65" s="1" customFormat="1" ht="22.5" customHeight="1">
      <c r="B91" s="35"/>
      <c r="C91" s="188" t="s">
        <v>2039</v>
      </c>
      <c r="D91" s="188" t="s">
        <v>2082</v>
      </c>
      <c r="E91" s="189" t="s">
        <v>150</v>
      </c>
      <c r="F91" s="190" t="s">
        <v>151</v>
      </c>
      <c r="G91" s="191" t="s">
        <v>146</v>
      </c>
      <c r="H91" s="192">
        <v>15</v>
      </c>
      <c r="I91" s="193"/>
      <c r="J91" s="194">
        <f t="shared" si="0"/>
        <v>0</v>
      </c>
      <c r="K91" s="190" t="s">
        <v>147</v>
      </c>
      <c r="L91" s="55"/>
      <c r="M91" s="195" t="s">
        <v>1893</v>
      </c>
      <c r="N91" s="196" t="s">
        <v>1917</v>
      </c>
      <c r="O91" s="36"/>
      <c r="P91" s="197">
        <f t="shared" si="1"/>
        <v>0</v>
      </c>
      <c r="Q91" s="197">
        <v>0</v>
      </c>
      <c r="R91" s="197">
        <f t="shared" si="2"/>
        <v>0</v>
      </c>
      <c r="S91" s="197">
        <v>0</v>
      </c>
      <c r="T91" s="198">
        <f t="shared" si="3"/>
        <v>0</v>
      </c>
      <c r="AR91" s="18" t="s">
        <v>2036</v>
      </c>
      <c r="AT91" s="18" t="s">
        <v>2082</v>
      </c>
      <c r="AU91" s="18" t="s">
        <v>1955</v>
      </c>
      <c r="AY91" s="18" t="s">
        <v>2080</v>
      </c>
      <c r="BE91" s="199">
        <f t="shared" si="4"/>
        <v>0</v>
      </c>
      <c r="BF91" s="199">
        <f t="shared" si="5"/>
        <v>0</v>
      </c>
      <c r="BG91" s="199">
        <f t="shared" si="6"/>
        <v>0</v>
      </c>
      <c r="BH91" s="199">
        <f t="shared" si="7"/>
        <v>0</v>
      </c>
      <c r="BI91" s="199">
        <f t="shared" si="8"/>
        <v>0</v>
      </c>
      <c r="BJ91" s="18" t="s">
        <v>1895</v>
      </c>
      <c r="BK91" s="199">
        <f t="shared" si="9"/>
        <v>0</v>
      </c>
      <c r="BL91" s="18" t="s">
        <v>2036</v>
      </c>
      <c r="BM91" s="18" t="s">
        <v>2039</v>
      </c>
    </row>
    <row r="92" spans="2:65" s="1" customFormat="1" ht="44.25" customHeight="1">
      <c r="B92" s="35"/>
      <c r="C92" s="216" t="s">
        <v>2107</v>
      </c>
      <c r="D92" s="216" t="s">
        <v>2126</v>
      </c>
      <c r="E92" s="217" t="s">
        <v>152</v>
      </c>
      <c r="F92" s="218" t="s">
        <v>153</v>
      </c>
      <c r="G92" s="219" t="s">
        <v>154</v>
      </c>
      <c r="H92" s="220">
        <v>12</v>
      </c>
      <c r="I92" s="221"/>
      <c r="J92" s="222">
        <f t="shared" si="0"/>
        <v>0</v>
      </c>
      <c r="K92" s="218" t="s">
        <v>141</v>
      </c>
      <c r="L92" s="223"/>
      <c r="M92" s="224" t="s">
        <v>1893</v>
      </c>
      <c r="N92" s="267" t="s">
        <v>1917</v>
      </c>
      <c r="O92" s="227"/>
      <c r="P92" s="228">
        <f t="shared" si="1"/>
        <v>0</v>
      </c>
      <c r="Q92" s="228">
        <v>0</v>
      </c>
      <c r="R92" s="228">
        <f t="shared" si="2"/>
        <v>0</v>
      </c>
      <c r="S92" s="228">
        <v>0</v>
      </c>
      <c r="T92" s="229">
        <f t="shared" si="3"/>
        <v>0</v>
      </c>
      <c r="AR92" s="18" t="s">
        <v>2119</v>
      </c>
      <c r="AT92" s="18" t="s">
        <v>2126</v>
      </c>
      <c r="AU92" s="18" t="s">
        <v>1955</v>
      </c>
      <c r="AY92" s="18" t="s">
        <v>2080</v>
      </c>
      <c r="BE92" s="199">
        <f t="shared" si="4"/>
        <v>0</v>
      </c>
      <c r="BF92" s="199">
        <f t="shared" si="5"/>
        <v>0</v>
      </c>
      <c r="BG92" s="199">
        <f t="shared" si="6"/>
        <v>0</v>
      </c>
      <c r="BH92" s="199">
        <f t="shared" si="7"/>
        <v>0</v>
      </c>
      <c r="BI92" s="199">
        <f t="shared" si="8"/>
        <v>0</v>
      </c>
      <c r="BJ92" s="18" t="s">
        <v>1895</v>
      </c>
      <c r="BK92" s="199">
        <f t="shared" si="9"/>
        <v>0</v>
      </c>
      <c r="BL92" s="18" t="s">
        <v>2036</v>
      </c>
      <c r="BM92" s="18" t="s">
        <v>2107</v>
      </c>
    </row>
    <row r="93" spans="2:65" s="1" customFormat="1" ht="6.95" customHeight="1">
      <c r="B93" s="50"/>
      <c r="C93" s="51"/>
      <c r="D93" s="51"/>
      <c r="E93" s="51"/>
      <c r="F93" s="51"/>
      <c r="G93" s="51"/>
      <c r="H93" s="51"/>
      <c r="I93" s="135"/>
      <c r="J93" s="51"/>
      <c r="K93" s="51"/>
      <c r="L93" s="55"/>
    </row>
  </sheetData>
  <sheetProtection sheet="1" objects="1" scenarios="1" formatColumns="0" formatRows="0" sort="0" autoFilter="0"/>
  <autoFilter ref="C83:K83"/>
  <mergeCells count="12">
    <mergeCell ref="E47:H47"/>
    <mergeCell ref="E72:H72"/>
    <mergeCell ref="G1:H1"/>
    <mergeCell ref="L2:V2"/>
    <mergeCell ref="E49:H49"/>
    <mergeCell ref="E51:H51"/>
    <mergeCell ref="E74:H74"/>
    <mergeCell ref="E76:H76"/>
    <mergeCell ref="E7:H7"/>
    <mergeCell ref="E9:H9"/>
    <mergeCell ref="E11:H11"/>
    <mergeCell ref="E26:H26"/>
  </mergeCells>
  <phoneticPr fontId="51" type="noConversion"/>
  <hyperlinks>
    <hyperlink ref="F1:G1" location="C2" tooltip="Krycí list soupisu" display="1) Krycí list soupisu"/>
    <hyperlink ref="G1:H1" location="C58" tooltip="Rekapitulace" display="2) Rekapitulace"/>
    <hyperlink ref="J1" location="C83" tooltip="Soupis prací" display="3) Soupis prací"/>
    <hyperlink ref="L1:V1" location="'Rekapitulace stavby'!C2" tooltip="Rekapitulace stavby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13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3" customWidth="1"/>
    <col min="10" max="10" width="23.5" customWidth="1"/>
    <col min="11" max="11" width="15.5" customWidth="1"/>
    <col min="13" max="18" width="9.33203125" hidden="1" customWidth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 customWidth="1"/>
  </cols>
  <sheetData>
    <row r="1" spans="1:70" ht="21.75" customHeight="1">
      <c r="A1" s="16"/>
      <c r="B1" s="276"/>
      <c r="C1" s="276"/>
      <c r="D1" s="275" t="s">
        <v>1874</v>
      </c>
      <c r="E1" s="276"/>
      <c r="F1" s="277" t="s">
        <v>643</v>
      </c>
      <c r="G1" s="405" t="s">
        <v>644</v>
      </c>
      <c r="H1" s="405"/>
      <c r="I1" s="282"/>
      <c r="J1" s="277" t="s">
        <v>645</v>
      </c>
      <c r="K1" s="275" t="s">
        <v>2046</v>
      </c>
      <c r="L1" s="277" t="s">
        <v>646</v>
      </c>
      <c r="M1" s="277"/>
      <c r="N1" s="277"/>
      <c r="O1" s="277"/>
      <c r="P1" s="277"/>
      <c r="Q1" s="277"/>
      <c r="R1" s="277"/>
      <c r="S1" s="277"/>
      <c r="T1" s="277"/>
      <c r="U1" s="273"/>
      <c r="V1" s="273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1:70" ht="36.950000000000003" customHeight="1"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AT2" s="18" t="s">
        <v>2008</v>
      </c>
    </row>
    <row r="3" spans="1:70" ht="6.95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1955</v>
      </c>
    </row>
    <row r="4" spans="1:70" ht="36.950000000000003" customHeight="1">
      <c r="B4" s="22"/>
      <c r="C4" s="23"/>
      <c r="D4" s="24" t="s">
        <v>2047</v>
      </c>
      <c r="E4" s="23"/>
      <c r="F4" s="23"/>
      <c r="G4" s="23"/>
      <c r="H4" s="23"/>
      <c r="I4" s="115"/>
      <c r="J4" s="23"/>
      <c r="K4" s="25"/>
      <c r="M4" s="26" t="s">
        <v>1883</v>
      </c>
      <c r="AT4" s="18" t="s">
        <v>1877</v>
      </c>
    </row>
    <row r="5" spans="1:70" ht="6.95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1:70" ht="15">
      <c r="B6" s="22"/>
      <c r="C6" s="23"/>
      <c r="D6" s="31" t="s">
        <v>1889</v>
      </c>
      <c r="E6" s="23"/>
      <c r="F6" s="23"/>
      <c r="G6" s="23"/>
      <c r="H6" s="23"/>
      <c r="I6" s="115"/>
      <c r="J6" s="23"/>
      <c r="K6" s="25"/>
    </row>
    <row r="7" spans="1:70" ht="22.5" customHeight="1">
      <c r="B7" s="22"/>
      <c r="C7" s="23"/>
      <c r="D7" s="23"/>
      <c r="E7" s="406" t="str">
        <f ca="1">'Rekapitulace stavby'!K6</f>
        <v>Jezero Most-napojení na komunikace a IS - část I</v>
      </c>
      <c r="F7" s="397"/>
      <c r="G7" s="397"/>
      <c r="H7" s="397"/>
      <c r="I7" s="115"/>
      <c r="J7" s="23"/>
      <c r="K7" s="25"/>
    </row>
    <row r="8" spans="1:70" ht="15">
      <c r="B8" s="22"/>
      <c r="C8" s="23"/>
      <c r="D8" s="31" t="s">
        <v>2048</v>
      </c>
      <c r="E8" s="23"/>
      <c r="F8" s="23"/>
      <c r="G8" s="23"/>
      <c r="H8" s="23"/>
      <c r="I8" s="115"/>
      <c r="J8" s="23"/>
      <c r="K8" s="25"/>
    </row>
    <row r="9" spans="1:70" s="1" customFormat="1" ht="22.5" customHeight="1">
      <c r="B9" s="35"/>
      <c r="C9" s="36"/>
      <c r="D9" s="36"/>
      <c r="E9" s="406" t="s">
        <v>136</v>
      </c>
      <c r="F9" s="386"/>
      <c r="G9" s="386"/>
      <c r="H9" s="386"/>
      <c r="I9" s="116"/>
      <c r="J9" s="36"/>
      <c r="K9" s="39"/>
    </row>
    <row r="10" spans="1:70" s="1" customFormat="1" ht="15">
      <c r="B10" s="35"/>
      <c r="C10" s="36"/>
      <c r="D10" s="31" t="s">
        <v>2917</v>
      </c>
      <c r="E10" s="36"/>
      <c r="F10" s="36"/>
      <c r="G10" s="36"/>
      <c r="H10" s="36"/>
      <c r="I10" s="116"/>
      <c r="J10" s="36"/>
      <c r="K10" s="39"/>
    </row>
    <row r="11" spans="1:70" s="1" customFormat="1" ht="36.950000000000003" customHeight="1">
      <c r="B11" s="35"/>
      <c r="C11" s="36"/>
      <c r="D11" s="36"/>
      <c r="E11" s="407" t="s">
        <v>155</v>
      </c>
      <c r="F11" s="386"/>
      <c r="G11" s="386"/>
      <c r="H11" s="386"/>
      <c r="I11" s="116"/>
      <c r="J11" s="36"/>
      <c r="K11" s="39"/>
    </row>
    <row r="12" spans="1:70" s="1" customFormat="1">
      <c r="B12" s="35"/>
      <c r="C12" s="36"/>
      <c r="D12" s="36"/>
      <c r="E12" s="36"/>
      <c r="F12" s="36"/>
      <c r="G12" s="36"/>
      <c r="H12" s="36"/>
      <c r="I12" s="116"/>
      <c r="J12" s="36"/>
      <c r="K12" s="39"/>
    </row>
    <row r="13" spans="1:70" s="1" customFormat="1" ht="14.45" customHeight="1">
      <c r="B13" s="35"/>
      <c r="C13" s="36"/>
      <c r="D13" s="31" t="s">
        <v>1892</v>
      </c>
      <c r="E13" s="36"/>
      <c r="F13" s="29" t="s">
        <v>2009</v>
      </c>
      <c r="G13" s="36"/>
      <c r="H13" s="36"/>
      <c r="I13" s="117" t="s">
        <v>1894</v>
      </c>
      <c r="J13" s="29" t="s">
        <v>1893</v>
      </c>
      <c r="K13" s="39"/>
    </row>
    <row r="14" spans="1:70" s="1" customFormat="1" ht="14.45" customHeight="1">
      <c r="B14" s="35"/>
      <c r="C14" s="36"/>
      <c r="D14" s="31" t="s">
        <v>1896</v>
      </c>
      <c r="E14" s="36"/>
      <c r="F14" s="29" t="s">
        <v>1897</v>
      </c>
      <c r="G14" s="36"/>
      <c r="H14" s="36"/>
      <c r="I14" s="117" t="s">
        <v>1898</v>
      </c>
      <c r="J14" s="118" t="str">
        <f ca="1">'Rekapitulace stavby'!AN8</f>
        <v>28. 11. 2016</v>
      </c>
      <c r="K14" s="39"/>
    </row>
    <row r="15" spans="1:70" s="1" customFormat="1" ht="21.75" customHeight="1">
      <c r="B15" s="35"/>
      <c r="C15" s="36"/>
      <c r="D15" s="28" t="s">
        <v>2050</v>
      </c>
      <c r="E15" s="36"/>
      <c r="F15" s="119" t="s">
        <v>138</v>
      </c>
      <c r="G15" s="36"/>
      <c r="H15" s="36"/>
      <c r="I15" s="116"/>
      <c r="J15" s="36"/>
      <c r="K15" s="39"/>
    </row>
    <row r="16" spans="1:70" s="1" customFormat="1" ht="14.45" customHeight="1">
      <c r="B16" s="35"/>
      <c r="C16" s="36"/>
      <c r="D16" s="31" t="s">
        <v>1901</v>
      </c>
      <c r="E16" s="36"/>
      <c r="F16" s="36"/>
      <c r="G16" s="36"/>
      <c r="H16" s="36"/>
      <c r="I16" s="117" t="s">
        <v>1902</v>
      </c>
      <c r="J16" s="29" t="s">
        <v>1893</v>
      </c>
      <c r="K16" s="39"/>
    </row>
    <row r="17" spans="2:11" s="1" customFormat="1" ht="18" customHeight="1">
      <c r="B17" s="35"/>
      <c r="C17" s="36"/>
      <c r="D17" s="36"/>
      <c r="E17" s="29" t="s">
        <v>1903</v>
      </c>
      <c r="F17" s="36"/>
      <c r="G17" s="36"/>
      <c r="H17" s="36"/>
      <c r="I17" s="117" t="s">
        <v>1904</v>
      </c>
      <c r="J17" s="29" t="s">
        <v>1893</v>
      </c>
      <c r="K17" s="39"/>
    </row>
    <row r="18" spans="2:11" s="1" customFormat="1" ht="6.95" customHeight="1">
      <c r="B18" s="35"/>
      <c r="C18" s="36"/>
      <c r="D18" s="36"/>
      <c r="E18" s="36"/>
      <c r="F18" s="36"/>
      <c r="G18" s="36"/>
      <c r="H18" s="36"/>
      <c r="I18" s="116"/>
      <c r="J18" s="36"/>
      <c r="K18" s="39"/>
    </row>
    <row r="19" spans="2:11" s="1" customFormat="1" ht="14.45" customHeight="1">
      <c r="B19" s="35"/>
      <c r="C19" s="36"/>
      <c r="D19" s="31" t="s">
        <v>1905</v>
      </c>
      <c r="E19" s="36"/>
      <c r="F19" s="36"/>
      <c r="G19" s="36"/>
      <c r="H19" s="36"/>
      <c r="I19" s="117" t="s">
        <v>1902</v>
      </c>
      <c r="J19" s="29" t="str">
        <f ca="1">IF('Rekapitulace stavby'!AN13="Vyplň údaj","",IF('Rekapitulace stavby'!AN13="","",'Rekapitulace stavby'!AN13))</f>
        <v/>
      </c>
      <c r="K19" s="39"/>
    </row>
    <row r="20" spans="2:11" s="1" customFormat="1" ht="18" customHeight="1">
      <c r="B20" s="35"/>
      <c r="C20" s="36"/>
      <c r="D20" s="36"/>
      <c r="E20" s="29" t="str">
        <f ca="1">IF('Rekapitulace stavby'!E14="Vyplň údaj","",IF('Rekapitulace stavby'!E14="","",'Rekapitulace stavby'!E14))</f>
        <v/>
      </c>
      <c r="F20" s="36"/>
      <c r="G20" s="36"/>
      <c r="H20" s="36"/>
      <c r="I20" s="117" t="s">
        <v>1904</v>
      </c>
      <c r="J20" s="29" t="str">
        <f ca="1">IF('Rekapitulace stavby'!AN14="Vyplň údaj","",IF('Rekapitulace stavby'!AN14="","",'Rekapitulace stavby'!AN14))</f>
        <v/>
      </c>
      <c r="K20" s="39"/>
    </row>
    <row r="21" spans="2:11" s="1" customFormat="1" ht="6.95" customHeight="1">
      <c r="B21" s="35"/>
      <c r="C21" s="36"/>
      <c r="D21" s="36"/>
      <c r="E21" s="36"/>
      <c r="F21" s="36"/>
      <c r="G21" s="36"/>
      <c r="H21" s="36"/>
      <c r="I21" s="116"/>
      <c r="J21" s="36"/>
      <c r="K21" s="39"/>
    </row>
    <row r="22" spans="2:11" s="1" customFormat="1" ht="14.45" customHeight="1">
      <c r="B22" s="35"/>
      <c r="C22" s="36"/>
      <c r="D22" s="31" t="s">
        <v>1907</v>
      </c>
      <c r="E22" s="36"/>
      <c r="F22" s="36"/>
      <c r="G22" s="36"/>
      <c r="H22" s="36"/>
      <c r="I22" s="117" t="s">
        <v>1902</v>
      </c>
      <c r="J22" s="29" t="s">
        <v>1893</v>
      </c>
      <c r="K22" s="39"/>
    </row>
    <row r="23" spans="2:11" s="1" customFormat="1" ht="18" customHeight="1">
      <c r="B23" s="35"/>
      <c r="C23" s="36"/>
      <c r="D23" s="36"/>
      <c r="E23" s="29" t="s">
        <v>1908</v>
      </c>
      <c r="F23" s="36"/>
      <c r="G23" s="36"/>
      <c r="H23" s="36"/>
      <c r="I23" s="117" t="s">
        <v>1904</v>
      </c>
      <c r="J23" s="29" t="s">
        <v>1893</v>
      </c>
      <c r="K23" s="39"/>
    </row>
    <row r="24" spans="2:11" s="1" customFormat="1" ht="6.95" customHeight="1">
      <c r="B24" s="35"/>
      <c r="C24" s="36"/>
      <c r="D24" s="36"/>
      <c r="E24" s="36"/>
      <c r="F24" s="36"/>
      <c r="G24" s="36"/>
      <c r="H24" s="36"/>
      <c r="I24" s="116"/>
      <c r="J24" s="36"/>
      <c r="K24" s="39"/>
    </row>
    <row r="25" spans="2:11" s="1" customFormat="1" ht="14.45" customHeight="1">
      <c r="B25" s="35"/>
      <c r="C25" s="36"/>
      <c r="D25" s="31" t="s">
        <v>1909</v>
      </c>
      <c r="E25" s="36"/>
      <c r="F25" s="36"/>
      <c r="G25" s="36"/>
      <c r="H25" s="36"/>
      <c r="I25" s="116"/>
      <c r="J25" s="36"/>
      <c r="K25" s="39"/>
    </row>
    <row r="26" spans="2:11" s="7" customFormat="1" ht="22.5" customHeight="1">
      <c r="B26" s="120"/>
      <c r="C26" s="121"/>
      <c r="D26" s="121"/>
      <c r="E26" s="400" t="s">
        <v>1893</v>
      </c>
      <c r="F26" s="408"/>
      <c r="G26" s="408"/>
      <c r="H26" s="408"/>
      <c r="I26" s="122"/>
      <c r="J26" s="121"/>
      <c r="K26" s="123"/>
    </row>
    <row r="27" spans="2:11" s="1" customFormat="1" ht="6.95" customHeight="1">
      <c r="B27" s="35"/>
      <c r="C27" s="36"/>
      <c r="D27" s="36"/>
      <c r="E27" s="36"/>
      <c r="F27" s="36"/>
      <c r="G27" s="36"/>
      <c r="H27" s="36"/>
      <c r="I27" s="116"/>
      <c r="J27" s="36"/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24"/>
      <c r="J28" s="79"/>
      <c r="K28" s="125"/>
    </row>
    <row r="29" spans="2:11" s="1" customFormat="1" ht="25.35" customHeight="1">
      <c r="B29" s="35"/>
      <c r="C29" s="36"/>
      <c r="D29" s="126" t="s">
        <v>1912</v>
      </c>
      <c r="E29" s="36"/>
      <c r="F29" s="36"/>
      <c r="G29" s="36"/>
      <c r="H29" s="36"/>
      <c r="I29" s="116"/>
      <c r="J29" s="127">
        <f>ROUNDUP(J87,2)</f>
        <v>0</v>
      </c>
      <c r="K29" s="39"/>
    </row>
    <row r="30" spans="2:11" s="1" customFormat="1" ht="6.95" customHeight="1">
      <c r="B30" s="35"/>
      <c r="C30" s="36"/>
      <c r="D30" s="79"/>
      <c r="E30" s="79"/>
      <c r="F30" s="79"/>
      <c r="G30" s="79"/>
      <c r="H30" s="79"/>
      <c r="I30" s="124"/>
      <c r="J30" s="79"/>
      <c r="K30" s="125"/>
    </row>
    <row r="31" spans="2:11" s="1" customFormat="1" ht="14.45" customHeight="1">
      <c r="B31" s="35"/>
      <c r="C31" s="36"/>
      <c r="D31" s="36"/>
      <c r="E31" s="36"/>
      <c r="F31" s="40" t="s">
        <v>1914</v>
      </c>
      <c r="G31" s="36"/>
      <c r="H31" s="36"/>
      <c r="I31" s="128" t="s">
        <v>1913</v>
      </c>
      <c r="J31" s="40" t="s">
        <v>1915</v>
      </c>
      <c r="K31" s="39"/>
    </row>
    <row r="32" spans="2:11" s="1" customFormat="1" ht="14.45" customHeight="1">
      <c r="B32" s="35"/>
      <c r="C32" s="36"/>
      <c r="D32" s="43" t="s">
        <v>1916</v>
      </c>
      <c r="E32" s="43" t="s">
        <v>1917</v>
      </c>
      <c r="F32" s="129">
        <f>ROUNDUP(SUM(BE87:BE112), 2)</f>
        <v>0</v>
      </c>
      <c r="G32" s="36"/>
      <c r="H32" s="36"/>
      <c r="I32" s="130">
        <v>0.21</v>
      </c>
      <c r="J32" s="129">
        <f>ROUNDUP(ROUNDUP((SUM(BE87:BE112)), 2)*I32, 1)</f>
        <v>0</v>
      </c>
      <c r="K32" s="39"/>
    </row>
    <row r="33" spans="2:11" s="1" customFormat="1" ht="14.45" customHeight="1">
      <c r="B33" s="35"/>
      <c r="C33" s="36"/>
      <c r="D33" s="36"/>
      <c r="E33" s="43" t="s">
        <v>1918</v>
      </c>
      <c r="F33" s="129">
        <f>ROUNDUP(SUM(BF87:BF112), 2)</f>
        <v>0</v>
      </c>
      <c r="G33" s="36"/>
      <c r="H33" s="36"/>
      <c r="I33" s="130">
        <v>0.15</v>
      </c>
      <c r="J33" s="129">
        <f>ROUNDUP(ROUNDUP((SUM(BF87:BF112)), 2)*I33, 1)</f>
        <v>0</v>
      </c>
      <c r="K33" s="39"/>
    </row>
    <row r="34" spans="2:11" s="1" customFormat="1" ht="14.45" hidden="1" customHeight="1">
      <c r="B34" s="35"/>
      <c r="C34" s="36"/>
      <c r="D34" s="36"/>
      <c r="E34" s="43" t="s">
        <v>1919</v>
      </c>
      <c r="F34" s="129">
        <f>ROUNDUP(SUM(BG87:BG112), 2)</f>
        <v>0</v>
      </c>
      <c r="G34" s="36"/>
      <c r="H34" s="36"/>
      <c r="I34" s="130">
        <v>0.21</v>
      </c>
      <c r="J34" s="129">
        <v>0</v>
      </c>
      <c r="K34" s="39"/>
    </row>
    <row r="35" spans="2:11" s="1" customFormat="1" ht="14.45" hidden="1" customHeight="1">
      <c r="B35" s="35"/>
      <c r="C35" s="36"/>
      <c r="D35" s="36"/>
      <c r="E35" s="43" t="s">
        <v>1920</v>
      </c>
      <c r="F35" s="129">
        <f>ROUNDUP(SUM(BH87:BH112), 2)</f>
        <v>0</v>
      </c>
      <c r="G35" s="36"/>
      <c r="H35" s="36"/>
      <c r="I35" s="130">
        <v>0.15</v>
      </c>
      <c r="J35" s="129">
        <v>0</v>
      </c>
      <c r="K35" s="39"/>
    </row>
    <row r="36" spans="2:11" s="1" customFormat="1" ht="14.45" hidden="1" customHeight="1">
      <c r="B36" s="35"/>
      <c r="C36" s="36"/>
      <c r="D36" s="36"/>
      <c r="E36" s="43" t="s">
        <v>1921</v>
      </c>
      <c r="F36" s="129">
        <f>ROUNDUP(SUM(BI87:BI112), 2)</f>
        <v>0</v>
      </c>
      <c r="G36" s="36"/>
      <c r="H36" s="36"/>
      <c r="I36" s="130">
        <v>0</v>
      </c>
      <c r="J36" s="129">
        <v>0</v>
      </c>
      <c r="K36" s="39"/>
    </row>
    <row r="37" spans="2:11" s="1" customFormat="1" ht="6.95" customHeight="1">
      <c r="B37" s="35"/>
      <c r="C37" s="36"/>
      <c r="D37" s="36"/>
      <c r="E37" s="36"/>
      <c r="F37" s="36"/>
      <c r="G37" s="36"/>
      <c r="H37" s="36"/>
      <c r="I37" s="116"/>
      <c r="J37" s="36"/>
      <c r="K37" s="39"/>
    </row>
    <row r="38" spans="2:11" s="1" customFormat="1" ht="25.35" customHeight="1">
      <c r="B38" s="35"/>
      <c r="C38" s="45"/>
      <c r="D38" s="46" t="s">
        <v>1922</v>
      </c>
      <c r="E38" s="47"/>
      <c r="F38" s="47"/>
      <c r="G38" s="131" t="s">
        <v>1923</v>
      </c>
      <c r="H38" s="48" t="s">
        <v>1924</v>
      </c>
      <c r="I38" s="132"/>
      <c r="J38" s="133">
        <f>SUM(J29:J36)</f>
        <v>0</v>
      </c>
      <c r="K38" s="134"/>
    </row>
    <row r="39" spans="2:11" s="1" customFormat="1" ht="14.45" customHeight="1">
      <c r="B39" s="50"/>
      <c r="C39" s="51"/>
      <c r="D39" s="51"/>
      <c r="E39" s="51"/>
      <c r="F39" s="51"/>
      <c r="G39" s="51"/>
      <c r="H39" s="51"/>
      <c r="I39" s="135"/>
      <c r="J39" s="51"/>
      <c r="K39" s="52"/>
    </row>
    <row r="43" spans="2:11" s="1" customFormat="1" ht="6.95" customHeight="1">
      <c r="B43" s="136"/>
      <c r="C43" s="137"/>
      <c r="D43" s="137"/>
      <c r="E43" s="137"/>
      <c r="F43" s="137"/>
      <c r="G43" s="137"/>
      <c r="H43" s="137"/>
      <c r="I43" s="138"/>
      <c r="J43" s="137"/>
      <c r="K43" s="139"/>
    </row>
    <row r="44" spans="2:11" s="1" customFormat="1" ht="36.950000000000003" customHeight="1">
      <c r="B44" s="35"/>
      <c r="C44" s="24" t="s">
        <v>2052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6.95" customHeight="1">
      <c r="B45" s="35"/>
      <c r="C45" s="36"/>
      <c r="D45" s="36"/>
      <c r="E45" s="36"/>
      <c r="F45" s="36"/>
      <c r="G45" s="36"/>
      <c r="H45" s="36"/>
      <c r="I45" s="116"/>
      <c r="J45" s="36"/>
      <c r="K45" s="39"/>
    </row>
    <row r="46" spans="2:11" s="1" customFormat="1" ht="14.45" customHeight="1">
      <c r="B46" s="35"/>
      <c r="C46" s="31" t="s">
        <v>1889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2.5" customHeight="1">
      <c r="B47" s="35"/>
      <c r="C47" s="36"/>
      <c r="D47" s="36"/>
      <c r="E47" s="406" t="str">
        <f>E7</f>
        <v>Jezero Most-napojení na komunikace a IS - část I</v>
      </c>
      <c r="F47" s="386"/>
      <c r="G47" s="386"/>
      <c r="H47" s="386"/>
      <c r="I47" s="116"/>
      <c r="J47" s="36"/>
      <c r="K47" s="39"/>
    </row>
    <row r="48" spans="2:11" ht="15">
      <c r="B48" s="22"/>
      <c r="C48" s="31" t="s">
        <v>2048</v>
      </c>
      <c r="D48" s="23"/>
      <c r="E48" s="23"/>
      <c r="F48" s="23"/>
      <c r="G48" s="23"/>
      <c r="H48" s="23"/>
      <c r="I48" s="115"/>
      <c r="J48" s="23"/>
      <c r="K48" s="25"/>
    </row>
    <row r="49" spans="2:47" s="1" customFormat="1" ht="22.5" customHeight="1">
      <c r="B49" s="35"/>
      <c r="C49" s="36"/>
      <c r="D49" s="36"/>
      <c r="E49" s="406" t="s">
        <v>136</v>
      </c>
      <c r="F49" s="386"/>
      <c r="G49" s="386"/>
      <c r="H49" s="386"/>
      <c r="I49" s="116"/>
      <c r="J49" s="36"/>
      <c r="K49" s="39"/>
    </row>
    <row r="50" spans="2:47" s="1" customFormat="1" ht="14.45" customHeight="1">
      <c r="B50" s="35"/>
      <c r="C50" s="31" t="s">
        <v>2917</v>
      </c>
      <c r="D50" s="36"/>
      <c r="E50" s="36"/>
      <c r="F50" s="36"/>
      <c r="G50" s="36"/>
      <c r="H50" s="36"/>
      <c r="I50" s="116"/>
      <c r="J50" s="36"/>
      <c r="K50" s="39"/>
    </row>
    <row r="51" spans="2:47" s="1" customFormat="1" ht="23.25" customHeight="1">
      <c r="B51" s="35"/>
      <c r="C51" s="36"/>
      <c r="D51" s="36"/>
      <c r="E51" s="407" t="str">
        <f>E11</f>
        <v xml:space="preserve">SO 402 - Trafostanice </v>
      </c>
      <c r="F51" s="386"/>
      <c r="G51" s="386"/>
      <c r="H51" s="386"/>
      <c r="I51" s="116"/>
      <c r="J51" s="36"/>
      <c r="K51" s="39"/>
    </row>
    <row r="52" spans="2:47" s="1" customFormat="1" ht="6.95" customHeight="1">
      <c r="B52" s="35"/>
      <c r="C52" s="36"/>
      <c r="D52" s="36"/>
      <c r="E52" s="36"/>
      <c r="F52" s="36"/>
      <c r="G52" s="36"/>
      <c r="H52" s="36"/>
      <c r="I52" s="116"/>
      <c r="J52" s="36"/>
      <c r="K52" s="39"/>
    </row>
    <row r="53" spans="2:47" s="1" customFormat="1" ht="18" customHeight="1">
      <c r="B53" s="35"/>
      <c r="C53" s="31" t="s">
        <v>1896</v>
      </c>
      <c r="D53" s="36"/>
      <c r="E53" s="36"/>
      <c r="F53" s="29" t="str">
        <f>F14</f>
        <v xml:space="preserve"> </v>
      </c>
      <c r="G53" s="36"/>
      <c r="H53" s="36"/>
      <c r="I53" s="117" t="s">
        <v>1898</v>
      </c>
      <c r="J53" s="118" t="str">
        <f>IF(J14="","",J14)</f>
        <v>28. 11. 2016</v>
      </c>
      <c r="K53" s="39"/>
    </row>
    <row r="54" spans="2:47" s="1" customFormat="1" ht="6.95" customHeight="1">
      <c r="B54" s="35"/>
      <c r="C54" s="36"/>
      <c r="D54" s="36"/>
      <c r="E54" s="36"/>
      <c r="F54" s="36"/>
      <c r="G54" s="36"/>
      <c r="H54" s="36"/>
      <c r="I54" s="116"/>
      <c r="J54" s="36"/>
      <c r="K54" s="39"/>
    </row>
    <row r="55" spans="2:47" s="1" customFormat="1" ht="15">
      <c r="B55" s="35"/>
      <c r="C55" s="31" t="s">
        <v>1901</v>
      </c>
      <c r="D55" s="36"/>
      <c r="E55" s="36"/>
      <c r="F55" s="29" t="str">
        <f>E17</f>
        <v>ČR - Ministerstvo financí</v>
      </c>
      <c r="G55" s="36"/>
      <c r="H55" s="36"/>
      <c r="I55" s="117" t="s">
        <v>1907</v>
      </c>
      <c r="J55" s="29" t="str">
        <f>E23</f>
        <v>Báňské projekty Teplice a.s.</v>
      </c>
      <c r="K55" s="39"/>
    </row>
    <row r="56" spans="2:47" s="1" customFormat="1" ht="14.45" customHeight="1">
      <c r="B56" s="35"/>
      <c r="C56" s="31" t="s">
        <v>1905</v>
      </c>
      <c r="D56" s="36"/>
      <c r="E56" s="36"/>
      <c r="F56" s="29" t="str">
        <f>IF(E20="","",E20)</f>
        <v/>
      </c>
      <c r="G56" s="36"/>
      <c r="H56" s="36"/>
      <c r="I56" s="116"/>
      <c r="J56" s="36"/>
      <c r="K56" s="39"/>
    </row>
    <row r="57" spans="2:47" s="1" customFormat="1" ht="10.35" customHeight="1">
      <c r="B57" s="35"/>
      <c r="C57" s="36"/>
      <c r="D57" s="36"/>
      <c r="E57" s="36"/>
      <c r="F57" s="36"/>
      <c r="G57" s="36"/>
      <c r="H57" s="36"/>
      <c r="I57" s="116"/>
      <c r="J57" s="36"/>
      <c r="K57" s="39"/>
    </row>
    <row r="58" spans="2:47" s="1" customFormat="1" ht="29.25" customHeight="1">
      <c r="B58" s="35"/>
      <c r="C58" s="140" t="s">
        <v>2053</v>
      </c>
      <c r="D58" s="45"/>
      <c r="E58" s="45"/>
      <c r="F58" s="45"/>
      <c r="G58" s="45"/>
      <c r="H58" s="45"/>
      <c r="I58" s="141"/>
      <c r="J58" s="142" t="s">
        <v>2054</v>
      </c>
      <c r="K58" s="49"/>
    </row>
    <row r="59" spans="2:47" s="1" customFormat="1" ht="10.35" customHeight="1">
      <c r="B59" s="35"/>
      <c r="C59" s="36"/>
      <c r="D59" s="36"/>
      <c r="E59" s="36"/>
      <c r="F59" s="36"/>
      <c r="G59" s="36"/>
      <c r="H59" s="36"/>
      <c r="I59" s="116"/>
      <c r="J59" s="36"/>
      <c r="K59" s="39"/>
    </row>
    <row r="60" spans="2:47" s="1" customFormat="1" ht="29.25" customHeight="1">
      <c r="B60" s="35"/>
      <c r="C60" s="143" t="s">
        <v>2055</v>
      </c>
      <c r="D60" s="36"/>
      <c r="E60" s="36"/>
      <c r="F60" s="36"/>
      <c r="G60" s="36"/>
      <c r="H60" s="36"/>
      <c r="I60" s="116"/>
      <c r="J60" s="127">
        <f>J87</f>
        <v>0</v>
      </c>
      <c r="K60" s="39"/>
      <c r="AU60" s="18" t="s">
        <v>2056</v>
      </c>
    </row>
    <row r="61" spans="2:47" s="8" customFormat="1" ht="24.95" customHeight="1">
      <c r="B61" s="144"/>
      <c r="C61" s="145"/>
      <c r="D61" s="146" t="s">
        <v>2805</v>
      </c>
      <c r="E61" s="147"/>
      <c r="F61" s="147"/>
      <c r="G61" s="147"/>
      <c r="H61" s="147"/>
      <c r="I61" s="148"/>
      <c r="J61" s="149">
        <f>J88</f>
        <v>0</v>
      </c>
      <c r="K61" s="150"/>
    </row>
    <row r="62" spans="2:47" s="9" customFormat="1" ht="19.899999999999999" customHeight="1">
      <c r="B62" s="151"/>
      <c r="C62" s="152"/>
      <c r="D62" s="153" t="s">
        <v>1427</v>
      </c>
      <c r="E62" s="154"/>
      <c r="F62" s="154"/>
      <c r="G62" s="154"/>
      <c r="H62" s="154"/>
      <c r="I62" s="155"/>
      <c r="J62" s="156">
        <f>J89</f>
        <v>0</v>
      </c>
      <c r="K62" s="157"/>
    </row>
    <row r="63" spans="2:47" s="9" customFormat="1" ht="19.899999999999999" customHeight="1">
      <c r="B63" s="151"/>
      <c r="C63" s="152"/>
      <c r="D63" s="153" t="s">
        <v>156</v>
      </c>
      <c r="E63" s="154"/>
      <c r="F63" s="154"/>
      <c r="G63" s="154"/>
      <c r="H63" s="154"/>
      <c r="I63" s="155"/>
      <c r="J63" s="156">
        <f>J98</f>
        <v>0</v>
      </c>
      <c r="K63" s="157"/>
    </row>
    <row r="64" spans="2:47" s="9" customFormat="1" ht="19.899999999999999" customHeight="1">
      <c r="B64" s="151"/>
      <c r="C64" s="152"/>
      <c r="D64" s="153" t="s">
        <v>157</v>
      </c>
      <c r="E64" s="154"/>
      <c r="F64" s="154"/>
      <c r="G64" s="154"/>
      <c r="H64" s="154"/>
      <c r="I64" s="155"/>
      <c r="J64" s="156">
        <f>J109</f>
        <v>0</v>
      </c>
      <c r="K64" s="157"/>
    </row>
    <row r="65" spans="2:12" s="8" customFormat="1" ht="24.95" customHeight="1">
      <c r="B65" s="144"/>
      <c r="C65" s="145"/>
      <c r="D65" s="146" t="s">
        <v>158</v>
      </c>
      <c r="E65" s="147"/>
      <c r="F65" s="147"/>
      <c r="G65" s="147"/>
      <c r="H65" s="147"/>
      <c r="I65" s="148"/>
      <c r="J65" s="149">
        <f>J111</f>
        <v>0</v>
      </c>
      <c r="K65" s="150"/>
    </row>
    <row r="66" spans="2:12" s="1" customFormat="1" ht="21.75" customHeight="1">
      <c r="B66" s="35"/>
      <c r="C66" s="36"/>
      <c r="D66" s="36"/>
      <c r="E66" s="36"/>
      <c r="F66" s="36"/>
      <c r="G66" s="36"/>
      <c r="H66" s="36"/>
      <c r="I66" s="116"/>
      <c r="J66" s="36"/>
      <c r="K66" s="39"/>
    </row>
    <row r="67" spans="2:12" s="1" customFormat="1" ht="6.95" customHeight="1">
      <c r="B67" s="50"/>
      <c r="C67" s="51"/>
      <c r="D67" s="51"/>
      <c r="E67" s="51"/>
      <c r="F67" s="51"/>
      <c r="G67" s="51"/>
      <c r="H67" s="51"/>
      <c r="I67" s="135"/>
      <c r="J67" s="51"/>
      <c r="K67" s="52"/>
    </row>
    <row r="71" spans="2:12" s="1" customFormat="1" ht="6.95" customHeight="1">
      <c r="B71" s="53"/>
      <c r="C71" s="54"/>
      <c r="D71" s="54"/>
      <c r="E71" s="54"/>
      <c r="F71" s="54"/>
      <c r="G71" s="54"/>
      <c r="H71" s="54"/>
      <c r="I71" s="138"/>
      <c r="J71" s="54"/>
      <c r="K71" s="54"/>
      <c r="L71" s="55"/>
    </row>
    <row r="72" spans="2:12" s="1" customFormat="1" ht="36.950000000000003" customHeight="1">
      <c r="B72" s="35"/>
      <c r="C72" s="56" t="s">
        <v>2064</v>
      </c>
      <c r="D72" s="57"/>
      <c r="E72" s="57"/>
      <c r="F72" s="57"/>
      <c r="G72" s="57"/>
      <c r="H72" s="57"/>
      <c r="I72" s="158"/>
      <c r="J72" s="57"/>
      <c r="K72" s="57"/>
      <c r="L72" s="55"/>
    </row>
    <row r="73" spans="2:12" s="1" customFormat="1" ht="6.95" customHeight="1">
      <c r="B73" s="35"/>
      <c r="C73" s="57"/>
      <c r="D73" s="57"/>
      <c r="E73" s="57"/>
      <c r="F73" s="57"/>
      <c r="G73" s="57"/>
      <c r="H73" s="57"/>
      <c r="I73" s="158"/>
      <c r="J73" s="57"/>
      <c r="K73" s="57"/>
      <c r="L73" s="55"/>
    </row>
    <row r="74" spans="2:12" s="1" customFormat="1" ht="14.45" customHeight="1">
      <c r="B74" s="35"/>
      <c r="C74" s="59" t="s">
        <v>1889</v>
      </c>
      <c r="D74" s="57"/>
      <c r="E74" s="57"/>
      <c r="F74" s="57"/>
      <c r="G74" s="57"/>
      <c r="H74" s="57"/>
      <c r="I74" s="158"/>
      <c r="J74" s="57"/>
      <c r="K74" s="57"/>
      <c r="L74" s="55"/>
    </row>
    <row r="75" spans="2:12" s="1" customFormat="1" ht="22.5" customHeight="1">
      <c r="B75" s="35"/>
      <c r="C75" s="57"/>
      <c r="D75" s="57"/>
      <c r="E75" s="404" t="str">
        <f>E7</f>
        <v>Jezero Most-napojení na komunikace a IS - část I</v>
      </c>
      <c r="F75" s="379"/>
      <c r="G75" s="379"/>
      <c r="H75" s="379"/>
      <c r="I75" s="158"/>
      <c r="J75" s="57"/>
      <c r="K75" s="57"/>
      <c r="L75" s="55"/>
    </row>
    <row r="76" spans="2:12" ht="15">
      <c r="B76" s="22"/>
      <c r="C76" s="59" t="s">
        <v>2048</v>
      </c>
      <c r="D76" s="250"/>
      <c r="E76" s="250"/>
      <c r="F76" s="250"/>
      <c r="G76" s="250"/>
      <c r="H76" s="250"/>
      <c r="J76" s="250"/>
      <c r="K76" s="250"/>
      <c r="L76" s="251"/>
    </row>
    <row r="77" spans="2:12" s="1" customFormat="1" ht="22.5" customHeight="1">
      <c r="B77" s="35"/>
      <c r="C77" s="57"/>
      <c r="D77" s="57"/>
      <c r="E77" s="404" t="s">
        <v>136</v>
      </c>
      <c r="F77" s="379"/>
      <c r="G77" s="379"/>
      <c r="H77" s="379"/>
      <c r="I77" s="158"/>
      <c r="J77" s="57"/>
      <c r="K77" s="57"/>
      <c r="L77" s="55"/>
    </row>
    <row r="78" spans="2:12" s="1" customFormat="1" ht="14.45" customHeight="1">
      <c r="B78" s="35"/>
      <c r="C78" s="59" t="s">
        <v>2917</v>
      </c>
      <c r="D78" s="57"/>
      <c r="E78" s="57"/>
      <c r="F78" s="57"/>
      <c r="G78" s="57"/>
      <c r="H78" s="57"/>
      <c r="I78" s="158"/>
      <c r="J78" s="57"/>
      <c r="K78" s="57"/>
      <c r="L78" s="55"/>
    </row>
    <row r="79" spans="2:12" s="1" customFormat="1" ht="23.25" customHeight="1">
      <c r="B79" s="35"/>
      <c r="C79" s="57"/>
      <c r="D79" s="57"/>
      <c r="E79" s="376" t="str">
        <f>E11</f>
        <v xml:space="preserve">SO 402 - Trafostanice </v>
      </c>
      <c r="F79" s="379"/>
      <c r="G79" s="379"/>
      <c r="H79" s="379"/>
      <c r="I79" s="158"/>
      <c r="J79" s="57"/>
      <c r="K79" s="57"/>
      <c r="L79" s="55"/>
    </row>
    <row r="80" spans="2:12" s="1" customFormat="1" ht="6.95" customHeight="1">
      <c r="B80" s="35"/>
      <c r="C80" s="57"/>
      <c r="D80" s="57"/>
      <c r="E80" s="57"/>
      <c r="F80" s="57"/>
      <c r="G80" s="57"/>
      <c r="H80" s="57"/>
      <c r="I80" s="158"/>
      <c r="J80" s="57"/>
      <c r="K80" s="57"/>
      <c r="L80" s="55"/>
    </row>
    <row r="81" spans="2:65" s="1" customFormat="1" ht="18" customHeight="1">
      <c r="B81" s="35"/>
      <c r="C81" s="59" t="s">
        <v>1896</v>
      </c>
      <c r="D81" s="57"/>
      <c r="E81" s="57"/>
      <c r="F81" s="159" t="str">
        <f>F14</f>
        <v xml:space="preserve"> </v>
      </c>
      <c r="G81" s="57"/>
      <c r="H81" s="57"/>
      <c r="I81" s="160" t="s">
        <v>1898</v>
      </c>
      <c r="J81" s="67" t="str">
        <f>IF(J14="","",J14)</f>
        <v>28. 11. 2016</v>
      </c>
      <c r="K81" s="57"/>
      <c r="L81" s="55"/>
    </row>
    <row r="82" spans="2:65" s="1" customFormat="1" ht="6.95" customHeight="1">
      <c r="B82" s="35"/>
      <c r="C82" s="57"/>
      <c r="D82" s="57"/>
      <c r="E82" s="57"/>
      <c r="F82" s="57"/>
      <c r="G82" s="57"/>
      <c r="H82" s="57"/>
      <c r="I82" s="158"/>
      <c r="J82" s="57"/>
      <c r="K82" s="57"/>
      <c r="L82" s="55"/>
    </row>
    <row r="83" spans="2:65" s="1" customFormat="1" ht="15">
      <c r="B83" s="35"/>
      <c r="C83" s="59" t="s">
        <v>1901</v>
      </c>
      <c r="D83" s="57"/>
      <c r="E83" s="57"/>
      <c r="F83" s="159" t="str">
        <f>E17</f>
        <v>ČR - Ministerstvo financí</v>
      </c>
      <c r="G83" s="57"/>
      <c r="H83" s="57"/>
      <c r="I83" s="160" t="s">
        <v>1907</v>
      </c>
      <c r="J83" s="159" t="str">
        <f>E23</f>
        <v>Báňské projekty Teplice a.s.</v>
      </c>
      <c r="K83" s="57"/>
      <c r="L83" s="55"/>
    </row>
    <row r="84" spans="2:65" s="1" customFormat="1" ht="14.45" customHeight="1">
      <c r="B84" s="35"/>
      <c r="C84" s="59" t="s">
        <v>1905</v>
      </c>
      <c r="D84" s="57"/>
      <c r="E84" s="57"/>
      <c r="F84" s="159" t="str">
        <f>IF(E20="","",E20)</f>
        <v/>
      </c>
      <c r="G84" s="57"/>
      <c r="H84" s="57"/>
      <c r="I84" s="158"/>
      <c r="J84" s="57"/>
      <c r="K84" s="57"/>
      <c r="L84" s="55"/>
    </row>
    <row r="85" spans="2:65" s="1" customFormat="1" ht="10.35" customHeight="1">
      <c r="B85" s="35"/>
      <c r="C85" s="57"/>
      <c r="D85" s="57"/>
      <c r="E85" s="57"/>
      <c r="F85" s="57"/>
      <c r="G85" s="57"/>
      <c r="H85" s="57"/>
      <c r="I85" s="158"/>
      <c r="J85" s="57"/>
      <c r="K85" s="57"/>
      <c r="L85" s="55"/>
    </row>
    <row r="86" spans="2:65" s="10" customFormat="1" ht="29.25" customHeight="1">
      <c r="B86" s="161"/>
      <c r="C86" s="162" t="s">
        <v>2065</v>
      </c>
      <c r="D86" s="163" t="s">
        <v>1931</v>
      </c>
      <c r="E86" s="163" t="s">
        <v>1927</v>
      </c>
      <c r="F86" s="163" t="s">
        <v>2066</v>
      </c>
      <c r="G86" s="163" t="s">
        <v>2067</v>
      </c>
      <c r="H86" s="163" t="s">
        <v>2068</v>
      </c>
      <c r="I86" s="164" t="s">
        <v>2069</v>
      </c>
      <c r="J86" s="163" t="s">
        <v>2054</v>
      </c>
      <c r="K86" s="165" t="s">
        <v>2070</v>
      </c>
      <c r="L86" s="166"/>
      <c r="M86" s="75" t="s">
        <v>2071</v>
      </c>
      <c r="N86" s="76" t="s">
        <v>1916</v>
      </c>
      <c r="O86" s="76" t="s">
        <v>2072</v>
      </c>
      <c r="P86" s="76" t="s">
        <v>2073</v>
      </c>
      <c r="Q86" s="76" t="s">
        <v>2074</v>
      </c>
      <c r="R86" s="76" t="s">
        <v>2075</v>
      </c>
      <c r="S86" s="76" t="s">
        <v>2076</v>
      </c>
      <c r="T86" s="77" t="s">
        <v>2077</v>
      </c>
    </row>
    <row r="87" spans="2:65" s="1" customFormat="1" ht="29.25" customHeight="1">
      <c r="B87" s="35"/>
      <c r="C87" s="81" t="s">
        <v>2055</v>
      </c>
      <c r="D87" s="57"/>
      <c r="E87" s="57"/>
      <c r="F87" s="57"/>
      <c r="G87" s="57"/>
      <c r="H87" s="57"/>
      <c r="I87" s="158"/>
      <c r="J87" s="167">
        <f>BK87</f>
        <v>0</v>
      </c>
      <c r="K87" s="57"/>
      <c r="L87" s="55"/>
      <c r="M87" s="78"/>
      <c r="N87" s="79"/>
      <c r="O87" s="79"/>
      <c r="P87" s="168">
        <f>P88+P111</f>
        <v>0</v>
      </c>
      <c r="Q87" s="79"/>
      <c r="R87" s="168">
        <f>R88+R111</f>
        <v>28.387340000000002</v>
      </c>
      <c r="S87" s="79"/>
      <c r="T87" s="169">
        <f>T88+T111</f>
        <v>0</v>
      </c>
      <c r="AT87" s="18" t="s">
        <v>1945</v>
      </c>
      <c r="AU87" s="18" t="s">
        <v>2056</v>
      </c>
      <c r="BK87" s="170">
        <f>BK88+BK111</f>
        <v>0</v>
      </c>
    </row>
    <row r="88" spans="2:65" s="11" customFormat="1" ht="37.35" customHeight="1">
      <c r="B88" s="171"/>
      <c r="C88" s="172"/>
      <c r="D88" s="173" t="s">
        <v>1945</v>
      </c>
      <c r="E88" s="174" t="s">
        <v>2126</v>
      </c>
      <c r="F88" s="174" t="s">
        <v>2892</v>
      </c>
      <c r="G88" s="172"/>
      <c r="H88" s="172"/>
      <c r="I88" s="175"/>
      <c r="J88" s="176">
        <f>BK88</f>
        <v>0</v>
      </c>
      <c r="K88" s="172"/>
      <c r="L88" s="177"/>
      <c r="M88" s="178"/>
      <c r="N88" s="179"/>
      <c r="O88" s="179"/>
      <c r="P88" s="180">
        <f>P89+P98+P109</f>
        <v>0</v>
      </c>
      <c r="Q88" s="179"/>
      <c r="R88" s="180">
        <f>R89+R98+R109</f>
        <v>28.387340000000002</v>
      </c>
      <c r="S88" s="179"/>
      <c r="T88" s="181">
        <f>T89+T98+T109</f>
        <v>0</v>
      </c>
      <c r="AR88" s="182" t="s">
        <v>2033</v>
      </c>
      <c r="AT88" s="183" t="s">
        <v>1945</v>
      </c>
      <c r="AU88" s="183" t="s">
        <v>1946</v>
      </c>
      <c r="AY88" s="182" t="s">
        <v>2080</v>
      </c>
      <c r="BK88" s="184">
        <f>BK89+BK98+BK109</f>
        <v>0</v>
      </c>
    </row>
    <row r="89" spans="2:65" s="11" customFormat="1" ht="19.899999999999999" customHeight="1">
      <c r="B89" s="171"/>
      <c r="C89" s="172"/>
      <c r="D89" s="185" t="s">
        <v>1945</v>
      </c>
      <c r="E89" s="186" t="s">
        <v>1710</v>
      </c>
      <c r="F89" s="186" t="s">
        <v>1711</v>
      </c>
      <c r="G89" s="172"/>
      <c r="H89" s="172"/>
      <c r="I89" s="175"/>
      <c r="J89" s="187">
        <f>BK89</f>
        <v>0</v>
      </c>
      <c r="K89" s="172"/>
      <c r="L89" s="177"/>
      <c r="M89" s="178"/>
      <c r="N89" s="179"/>
      <c r="O89" s="179"/>
      <c r="P89" s="180">
        <f>SUM(P90:P97)</f>
        <v>0</v>
      </c>
      <c r="Q89" s="179"/>
      <c r="R89" s="180">
        <f>SUM(R90:R97)</f>
        <v>5.0640000000000004E-2</v>
      </c>
      <c r="S89" s="179"/>
      <c r="T89" s="181">
        <f>SUM(T90:T97)</f>
        <v>0</v>
      </c>
      <c r="AR89" s="182" t="s">
        <v>2033</v>
      </c>
      <c r="AT89" s="183" t="s">
        <v>1945</v>
      </c>
      <c r="AU89" s="183" t="s">
        <v>1895</v>
      </c>
      <c r="AY89" s="182" t="s">
        <v>2080</v>
      </c>
      <c r="BK89" s="184">
        <f>SUM(BK90:BK97)</f>
        <v>0</v>
      </c>
    </row>
    <row r="90" spans="2:65" s="1" customFormat="1" ht="22.5" customHeight="1">
      <c r="B90" s="35"/>
      <c r="C90" s="188" t="s">
        <v>1895</v>
      </c>
      <c r="D90" s="188" t="s">
        <v>2082</v>
      </c>
      <c r="E90" s="189" t="s">
        <v>159</v>
      </c>
      <c r="F90" s="190" t="s">
        <v>160</v>
      </c>
      <c r="G90" s="191" t="s">
        <v>2253</v>
      </c>
      <c r="H90" s="192">
        <v>2</v>
      </c>
      <c r="I90" s="193"/>
      <c r="J90" s="194">
        <f>ROUND(I90*H90,2)</f>
        <v>0</v>
      </c>
      <c r="K90" s="190" t="s">
        <v>1893</v>
      </c>
      <c r="L90" s="55"/>
      <c r="M90" s="195" t="s">
        <v>1893</v>
      </c>
      <c r="N90" s="196" t="s">
        <v>1917</v>
      </c>
      <c r="O90" s="36"/>
      <c r="P90" s="197">
        <f>O90*H90</f>
        <v>0</v>
      </c>
      <c r="Q90" s="197">
        <v>0</v>
      </c>
      <c r="R90" s="197">
        <f>Q90*H90</f>
        <v>0</v>
      </c>
      <c r="S90" s="197">
        <v>0</v>
      </c>
      <c r="T90" s="198">
        <f>S90*H90</f>
        <v>0</v>
      </c>
      <c r="AR90" s="18" t="s">
        <v>2638</v>
      </c>
      <c r="AT90" s="18" t="s">
        <v>2082</v>
      </c>
      <c r="AU90" s="18" t="s">
        <v>1955</v>
      </c>
      <c r="AY90" s="18" t="s">
        <v>2080</v>
      </c>
      <c r="BE90" s="199">
        <f>IF(N90="základní",J90,0)</f>
        <v>0</v>
      </c>
      <c r="BF90" s="199">
        <f>IF(N90="snížená",J90,0)</f>
        <v>0</v>
      </c>
      <c r="BG90" s="199">
        <f>IF(N90="zákl. přenesená",J90,0)</f>
        <v>0</v>
      </c>
      <c r="BH90" s="199">
        <f>IF(N90="sníž. přenesená",J90,0)</f>
        <v>0</v>
      </c>
      <c r="BI90" s="199">
        <f>IF(N90="nulová",J90,0)</f>
        <v>0</v>
      </c>
      <c r="BJ90" s="18" t="s">
        <v>1895</v>
      </c>
      <c r="BK90" s="199">
        <f>ROUND(I90*H90,2)</f>
        <v>0</v>
      </c>
      <c r="BL90" s="18" t="s">
        <v>2638</v>
      </c>
      <c r="BM90" s="18" t="s">
        <v>161</v>
      </c>
    </row>
    <row r="91" spans="2:65" s="1" customFormat="1" ht="22.5" customHeight="1">
      <c r="B91" s="35"/>
      <c r="C91" s="216" t="s">
        <v>1955</v>
      </c>
      <c r="D91" s="216" t="s">
        <v>2126</v>
      </c>
      <c r="E91" s="217" t="s">
        <v>162</v>
      </c>
      <c r="F91" s="218" t="s">
        <v>163</v>
      </c>
      <c r="G91" s="219" t="s">
        <v>2253</v>
      </c>
      <c r="H91" s="220">
        <v>2</v>
      </c>
      <c r="I91" s="221"/>
      <c r="J91" s="222">
        <f>ROUND(I91*H91,2)</f>
        <v>0</v>
      </c>
      <c r="K91" s="218" t="s">
        <v>1893</v>
      </c>
      <c r="L91" s="223"/>
      <c r="M91" s="224" t="s">
        <v>1893</v>
      </c>
      <c r="N91" s="225" t="s">
        <v>1917</v>
      </c>
      <c r="O91" s="36"/>
      <c r="P91" s="197">
        <f>O91*H91</f>
        <v>0</v>
      </c>
      <c r="Q91" s="197">
        <v>2.4E-2</v>
      </c>
      <c r="R91" s="197">
        <f>Q91*H91</f>
        <v>4.8000000000000001E-2</v>
      </c>
      <c r="S91" s="197">
        <v>0</v>
      </c>
      <c r="T91" s="198">
        <f>S91*H91</f>
        <v>0</v>
      </c>
      <c r="AR91" s="18" t="s">
        <v>1237</v>
      </c>
      <c r="AT91" s="18" t="s">
        <v>2126</v>
      </c>
      <c r="AU91" s="18" t="s">
        <v>1955</v>
      </c>
      <c r="AY91" s="18" t="s">
        <v>2080</v>
      </c>
      <c r="BE91" s="199">
        <f>IF(N91="základní",J91,0)</f>
        <v>0</v>
      </c>
      <c r="BF91" s="199">
        <f>IF(N91="snížená",J91,0)</f>
        <v>0</v>
      </c>
      <c r="BG91" s="199">
        <f>IF(N91="zákl. přenesená",J91,0)</f>
        <v>0</v>
      </c>
      <c r="BH91" s="199">
        <f>IF(N91="sníž. přenesená",J91,0)</f>
        <v>0</v>
      </c>
      <c r="BI91" s="199">
        <f>IF(N91="nulová",J91,0)</f>
        <v>0</v>
      </c>
      <c r="BJ91" s="18" t="s">
        <v>1895</v>
      </c>
      <c r="BK91" s="199">
        <f>ROUND(I91*H91,2)</f>
        <v>0</v>
      </c>
      <c r="BL91" s="18" t="s">
        <v>2638</v>
      </c>
      <c r="BM91" s="18" t="s">
        <v>164</v>
      </c>
    </row>
    <row r="92" spans="2:65" s="1" customFormat="1" ht="31.5" customHeight="1">
      <c r="B92" s="35"/>
      <c r="C92" s="188" t="s">
        <v>2033</v>
      </c>
      <c r="D92" s="188" t="s">
        <v>2082</v>
      </c>
      <c r="E92" s="189" t="s">
        <v>165</v>
      </c>
      <c r="F92" s="190" t="s">
        <v>166</v>
      </c>
      <c r="G92" s="191" t="s">
        <v>2096</v>
      </c>
      <c r="H92" s="192">
        <v>320</v>
      </c>
      <c r="I92" s="193"/>
      <c r="J92" s="194">
        <f>ROUND(I92*H92,2)</f>
        <v>0</v>
      </c>
      <c r="K92" s="190" t="s">
        <v>1893</v>
      </c>
      <c r="L92" s="55"/>
      <c r="M92" s="195" t="s">
        <v>1893</v>
      </c>
      <c r="N92" s="196" t="s">
        <v>1917</v>
      </c>
      <c r="O92" s="36"/>
      <c r="P92" s="197">
        <f>O92*H92</f>
        <v>0</v>
      </c>
      <c r="Q92" s="197">
        <v>0</v>
      </c>
      <c r="R92" s="197">
        <f>Q92*H92</f>
        <v>0</v>
      </c>
      <c r="S92" s="197">
        <v>0</v>
      </c>
      <c r="T92" s="198">
        <f>S92*H92</f>
        <v>0</v>
      </c>
      <c r="AR92" s="18" t="s">
        <v>2638</v>
      </c>
      <c r="AT92" s="18" t="s">
        <v>2082</v>
      </c>
      <c r="AU92" s="18" t="s">
        <v>1955</v>
      </c>
      <c r="AY92" s="18" t="s">
        <v>2080</v>
      </c>
      <c r="BE92" s="199">
        <f>IF(N92="základní",J92,0)</f>
        <v>0</v>
      </c>
      <c r="BF92" s="199">
        <f>IF(N92="snížená",J92,0)</f>
        <v>0</v>
      </c>
      <c r="BG92" s="199">
        <f>IF(N92="zákl. přenesená",J92,0)</f>
        <v>0</v>
      </c>
      <c r="BH92" s="199">
        <f>IF(N92="sníž. přenesená",J92,0)</f>
        <v>0</v>
      </c>
      <c r="BI92" s="199">
        <f>IF(N92="nulová",J92,0)</f>
        <v>0</v>
      </c>
      <c r="BJ92" s="18" t="s">
        <v>1895</v>
      </c>
      <c r="BK92" s="199">
        <f>ROUND(I92*H92,2)</f>
        <v>0</v>
      </c>
      <c r="BL92" s="18" t="s">
        <v>2638</v>
      </c>
      <c r="BM92" s="18" t="s">
        <v>167</v>
      </c>
    </row>
    <row r="93" spans="2:65" s="1" customFormat="1" ht="27">
      <c r="B93" s="35"/>
      <c r="C93" s="57"/>
      <c r="D93" s="202" t="s">
        <v>2415</v>
      </c>
      <c r="E93" s="57"/>
      <c r="F93" s="266" t="s">
        <v>168</v>
      </c>
      <c r="G93" s="57"/>
      <c r="H93" s="57"/>
      <c r="I93" s="158"/>
      <c r="J93" s="57"/>
      <c r="K93" s="57"/>
      <c r="L93" s="55"/>
      <c r="M93" s="72"/>
      <c r="N93" s="36"/>
      <c r="O93" s="36"/>
      <c r="P93" s="36"/>
      <c r="Q93" s="36"/>
      <c r="R93" s="36"/>
      <c r="S93" s="36"/>
      <c r="T93" s="73"/>
      <c r="AT93" s="18" t="s">
        <v>2415</v>
      </c>
      <c r="AU93" s="18" t="s">
        <v>1955</v>
      </c>
    </row>
    <row r="94" spans="2:65" s="1" customFormat="1" ht="22.5" customHeight="1">
      <c r="B94" s="35"/>
      <c r="C94" s="188" t="s">
        <v>2036</v>
      </c>
      <c r="D94" s="188" t="s">
        <v>2082</v>
      </c>
      <c r="E94" s="189" t="s">
        <v>169</v>
      </c>
      <c r="F94" s="190" t="s">
        <v>170</v>
      </c>
      <c r="G94" s="191" t="s">
        <v>2253</v>
      </c>
      <c r="H94" s="192">
        <v>8</v>
      </c>
      <c r="I94" s="193"/>
      <c r="J94" s="194">
        <f>ROUND(I94*H94,2)</f>
        <v>0</v>
      </c>
      <c r="K94" s="190" t="s">
        <v>2086</v>
      </c>
      <c r="L94" s="55"/>
      <c r="M94" s="195" t="s">
        <v>1893</v>
      </c>
      <c r="N94" s="196" t="s">
        <v>1917</v>
      </c>
      <c r="O94" s="36"/>
      <c r="P94" s="197">
        <f>O94*H94</f>
        <v>0</v>
      </c>
      <c r="Q94" s="197">
        <v>0</v>
      </c>
      <c r="R94" s="197">
        <f>Q94*H94</f>
        <v>0</v>
      </c>
      <c r="S94" s="197">
        <v>0</v>
      </c>
      <c r="T94" s="198">
        <f>S94*H94</f>
        <v>0</v>
      </c>
      <c r="AR94" s="18" t="s">
        <v>2638</v>
      </c>
      <c r="AT94" s="18" t="s">
        <v>2082</v>
      </c>
      <c r="AU94" s="18" t="s">
        <v>1955</v>
      </c>
      <c r="AY94" s="18" t="s">
        <v>2080</v>
      </c>
      <c r="BE94" s="199">
        <f>IF(N94="základní",J94,0)</f>
        <v>0</v>
      </c>
      <c r="BF94" s="199">
        <f>IF(N94="snížená",J94,0)</f>
        <v>0</v>
      </c>
      <c r="BG94" s="199">
        <f>IF(N94="zákl. přenesená",J94,0)</f>
        <v>0</v>
      </c>
      <c r="BH94" s="199">
        <f>IF(N94="sníž. přenesená",J94,0)</f>
        <v>0</v>
      </c>
      <c r="BI94" s="199">
        <f>IF(N94="nulová",J94,0)</f>
        <v>0</v>
      </c>
      <c r="BJ94" s="18" t="s">
        <v>1895</v>
      </c>
      <c r="BK94" s="199">
        <f>ROUND(I94*H94,2)</f>
        <v>0</v>
      </c>
      <c r="BL94" s="18" t="s">
        <v>2638</v>
      </c>
      <c r="BM94" s="18" t="s">
        <v>171</v>
      </c>
    </row>
    <row r="95" spans="2:65" s="1" customFormat="1" ht="22.5" customHeight="1">
      <c r="B95" s="35"/>
      <c r="C95" s="216" t="s">
        <v>2039</v>
      </c>
      <c r="D95" s="216" t="s">
        <v>2126</v>
      </c>
      <c r="E95" s="217" t="s">
        <v>172</v>
      </c>
      <c r="F95" s="218" t="s">
        <v>173</v>
      </c>
      <c r="G95" s="219" t="s">
        <v>2253</v>
      </c>
      <c r="H95" s="220">
        <v>8</v>
      </c>
      <c r="I95" s="221"/>
      <c r="J95" s="222">
        <f>ROUND(I95*H95,2)</f>
        <v>0</v>
      </c>
      <c r="K95" s="218" t="s">
        <v>2086</v>
      </c>
      <c r="L95" s="223"/>
      <c r="M95" s="224" t="s">
        <v>1893</v>
      </c>
      <c r="N95" s="225" t="s">
        <v>1917</v>
      </c>
      <c r="O95" s="36"/>
      <c r="P95" s="197">
        <f>O95*H95</f>
        <v>0</v>
      </c>
      <c r="Q95" s="197">
        <v>2.3000000000000001E-4</v>
      </c>
      <c r="R95" s="197">
        <f>Q95*H95</f>
        <v>1.8400000000000001E-3</v>
      </c>
      <c r="S95" s="197">
        <v>0</v>
      </c>
      <c r="T95" s="198">
        <f>S95*H95</f>
        <v>0</v>
      </c>
      <c r="AR95" s="18" t="s">
        <v>2844</v>
      </c>
      <c r="AT95" s="18" t="s">
        <v>2126</v>
      </c>
      <c r="AU95" s="18" t="s">
        <v>1955</v>
      </c>
      <c r="AY95" s="18" t="s">
        <v>2080</v>
      </c>
      <c r="BE95" s="199">
        <f>IF(N95="základní",J95,0)</f>
        <v>0</v>
      </c>
      <c r="BF95" s="199">
        <f>IF(N95="snížená",J95,0)</f>
        <v>0</v>
      </c>
      <c r="BG95" s="199">
        <f>IF(N95="zákl. přenesená",J95,0)</f>
        <v>0</v>
      </c>
      <c r="BH95" s="199">
        <f>IF(N95="sníž. přenesená",J95,0)</f>
        <v>0</v>
      </c>
      <c r="BI95" s="199">
        <f>IF(N95="nulová",J95,0)</f>
        <v>0</v>
      </c>
      <c r="BJ95" s="18" t="s">
        <v>1895</v>
      </c>
      <c r="BK95" s="199">
        <f>ROUND(I95*H95,2)</f>
        <v>0</v>
      </c>
      <c r="BL95" s="18" t="s">
        <v>2844</v>
      </c>
      <c r="BM95" s="18" t="s">
        <v>174</v>
      </c>
    </row>
    <row r="96" spans="2:65" s="1" customFormat="1" ht="22.5" customHeight="1">
      <c r="B96" s="35"/>
      <c r="C96" s="188" t="s">
        <v>2107</v>
      </c>
      <c r="D96" s="188" t="s">
        <v>2082</v>
      </c>
      <c r="E96" s="189" t="s">
        <v>175</v>
      </c>
      <c r="F96" s="190" t="s">
        <v>176</v>
      </c>
      <c r="G96" s="191" t="s">
        <v>2253</v>
      </c>
      <c r="H96" s="192">
        <v>4</v>
      </c>
      <c r="I96" s="193"/>
      <c r="J96" s="194">
        <f>ROUND(I96*H96,2)</f>
        <v>0</v>
      </c>
      <c r="K96" s="190" t="s">
        <v>2086</v>
      </c>
      <c r="L96" s="55"/>
      <c r="M96" s="195" t="s">
        <v>1893</v>
      </c>
      <c r="N96" s="196" t="s">
        <v>1917</v>
      </c>
      <c r="O96" s="36"/>
      <c r="P96" s="197">
        <f>O96*H96</f>
        <v>0</v>
      </c>
      <c r="Q96" s="197">
        <v>0</v>
      </c>
      <c r="R96" s="197">
        <f>Q96*H96</f>
        <v>0</v>
      </c>
      <c r="S96" s="197">
        <v>0</v>
      </c>
      <c r="T96" s="198">
        <f>S96*H96</f>
        <v>0</v>
      </c>
      <c r="AR96" s="18" t="s">
        <v>2638</v>
      </c>
      <c r="AT96" s="18" t="s">
        <v>2082</v>
      </c>
      <c r="AU96" s="18" t="s">
        <v>1955</v>
      </c>
      <c r="AY96" s="18" t="s">
        <v>2080</v>
      </c>
      <c r="BE96" s="199">
        <f>IF(N96="základní",J96,0)</f>
        <v>0</v>
      </c>
      <c r="BF96" s="199">
        <f>IF(N96="snížená",J96,0)</f>
        <v>0</v>
      </c>
      <c r="BG96" s="199">
        <f>IF(N96="zákl. přenesená",J96,0)</f>
        <v>0</v>
      </c>
      <c r="BH96" s="199">
        <f>IF(N96="sníž. přenesená",J96,0)</f>
        <v>0</v>
      </c>
      <c r="BI96" s="199">
        <f>IF(N96="nulová",J96,0)</f>
        <v>0</v>
      </c>
      <c r="BJ96" s="18" t="s">
        <v>1895</v>
      </c>
      <c r="BK96" s="199">
        <f>ROUND(I96*H96,2)</f>
        <v>0</v>
      </c>
      <c r="BL96" s="18" t="s">
        <v>2638</v>
      </c>
      <c r="BM96" s="18" t="s">
        <v>177</v>
      </c>
    </row>
    <row r="97" spans="2:65" s="1" customFormat="1" ht="22.5" customHeight="1">
      <c r="B97" s="35"/>
      <c r="C97" s="216" t="s">
        <v>2112</v>
      </c>
      <c r="D97" s="216" t="s">
        <v>2126</v>
      </c>
      <c r="E97" s="217" t="s">
        <v>178</v>
      </c>
      <c r="F97" s="218" t="s">
        <v>179</v>
      </c>
      <c r="G97" s="219" t="s">
        <v>2253</v>
      </c>
      <c r="H97" s="220">
        <v>4</v>
      </c>
      <c r="I97" s="221"/>
      <c r="J97" s="222">
        <f>ROUND(I97*H97,2)</f>
        <v>0</v>
      </c>
      <c r="K97" s="218" t="s">
        <v>2086</v>
      </c>
      <c r="L97" s="223"/>
      <c r="M97" s="224" t="s">
        <v>1893</v>
      </c>
      <c r="N97" s="225" t="s">
        <v>1917</v>
      </c>
      <c r="O97" s="36"/>
      <c r="P97" s="197">
        <f>O97*H97</f>
        <v>0</v>
      </c>
      <c r="Q97" s="197">
        <v>2.0000000000000001E-4</v>
      </c>
      <c r="R97" s="197">
        <f>Q97*H97</f>
        <v>8.0000000000000004E-4</v>
      </c>
      <c r="S97" s="197">
        <v>0</v>
      </c>
      <c r="T97" s="198">
        <f>S97*H97</f>
        <v>0</v>
      </c>
      <c r="AR97" s="18" t="s">
        <v>2844</v>
      </c>
      <c r="AT97" s="18" t="s">
        <v>2126</v>
      </c>
      <c r="AU97" s="18" t="s">
        <v>1955</v>
      </c>
      <c r="AY97" s="18" t="s">
        <v>2080</v>
      </c>
      <c r="BE97" s="199">
        <f>IF(N97="základní",J97,0)</f>
        <v>0</v>
      </c>
      <c r="BF97" s="199">
        <f>IF(N97="snížená",J97,0)</f>
        <v>0</v>
      </c>
      <c r="BG97" s="199">
        <f>IF(N97="zákl. přenesená",J97,0)</f>
        <v>0</v>
      </c>
      <c r="BH97" s="199">
        <f>IF(N97="sníž. přenesená",J97,0)</f>
        <v>0</v>
      </c>
      <c r="BI97" s="199">
        <f>IF(N97="nulová",J97,0)</f>
        <v>0</v>
      </c>
      <c r="BJ97" s="18" t="s">
        <v>1895</v>
      </c>
      <c r="BK97" s="199">
        <f>ROUND(I97*H97,2)</f>
        <v>0</v>
      </c>
      <c r="BL97" s="18" t="s">
        <v>2844</v>
      </c>
      <c r="BM97" s="18" t="s">
        <v>180</v>
      </c>
    </row>
    <row r="98" spans="2:65" s="11" customFormat="1" ht="29.85" customHeight="1">
      <c r="B98" s="171"/>
      <c r="C98" s="172"/>
      <c r="D98" s="185" t="s">
        <v>1945</v>
      </c>
      <c r="E98" s="186" t="s">
        <v>181</v>
      </c>
      <c r="F98" s="186" t="s">
        <v>182</v>
      </c>
      <c r="G98" s="172"/>
      <c r="H98" s="172"/>
      <c r="I98" s="175"/>
      <c r="J98" s="187">
        <f>BK98</f>
        <v>0</v>
      </c>
      <c r="K98" s="172"/>
      <c r="L98" s="177"/>
      <c r="M98" s="178"/>
      <c r="N98" s="179"/>
      <c r="O98" s="179"/>
      <c r="P98" s="180">
        <f>SUM(P99:P108)</f>
        <v>0</v>
      </c>
      <c r="Q98" s="179"/>
      <c r="R98" s="180">
        <f>SUM(R99:R108)</f>
        <v>28.3367</v>
      </c>
      <c r="S98" s="179"/>
      <c r="T98" s="181">
        <f>SUM(T99:T108)</f>
        <v>0</v>
      </c>
      <c r="AR98" s="182" t="s">
        <v>2033</v>
      </c>
      <c r="AT98" s="183" t="s">
        <v>1945</v>
      </c>
      <c r="AU98" s="183" t="s">
        <v>1895</v>
      </c>
      <c r="AY98" s="182" t="s">
        <v>2080</v>
      </c>
      <c r="BK98" s="184">
        <f>SUM(BK99:BK108)</f>
        <v>0</v>
      </c>
    </row>
    <row r="99" spans="2:65" s="1" customFormat="1" ht="22.5" customHeight="1">
      <c r="B99" s="35"/>
      <c r="C99" s="188" t="s">
        <v>2119</v>
      </c>
      <c r="D99" s="188" t="s">
        <v>2082</v>
      </c>
      <c r="E99" s="189" t="s">
        <v>1195</v>
      </c>
      <c r="F99" s="190" t="s">
        <v>1196</v>
      </c>
      <c r="G99" s="191" t="s">
        <v>2085</v>
      </c>
      <c r="H99" s="192">
        <v>70</v>
      </c>
      <c r="I99" s="193"/>
      <c r="J99" s="194">
        <f>ROUND(I99*H99,2)</f>
        <v>0</v>
      </c>
      <c r="K99" s="190" t="s">
        <v>2086</v>
      </c>
      <c r="L99" s="55"/>
      <c r="M99" s="195" t="s">
        <v>1893</v>
      </c>
      <c r="N99" s="196" t="s">
        <v>1917</v>
      </c>
      <c r="O99" s="36"/>
      <c r="P99" s="197">
        <f>O99*H99</f>
        <v>0</v>
      </c>
      <c r="Q99" s="197">
        <v>0</v>
      </c>
      <c r="R99" s="197">
        <f>Q99*H99</f>
        <v>0</v>
      </c>
      <c r="S99" s="197">
        <v>0</v>
      </c>
      <c r="T99" s="198">
        <f>S99*H99</f>
        <v>0</v>
      </c>
      <c r="AR99" s="18" t="s">
        <v>2638</v>
      </c>
      <c r="AT99" s="18" t="s">
        <v>2082</v>
      </c>
      <c r="AU99" s="18" t="s">
        <v>1955</v>
      </c>
      <c r="AY99" s="18" t="s">
        <v>2080</v>
      </c>
      <c r="BE99" s="199">
        <f>IF(N99="základní",J99,0)</f>
        <v>0</v>
      </c>
      <c r="BF99" s="199">
        <f>IF(N99="snížená",J99,0)</f>
        <v>0</v>
      </c>
      <c r="BG99" s="199">
        <f>IF(N99="zákl. přenesená",J99,0)</f>
        <v>0</v>
      </c>
      <c r="BH99" s="199">
        <f>IF(N99="sníž. přenesená",J99,0)</f>
        <v>0</v>
      </c>
      <c r="BI99" s="199">
        <f>IF(N99="nulová",J99,0)</f>
        <v>0</v>
      </c>
      <c r="BJ99" s="18" t="s">
        <v>1895</v>
      </c>
      <c r="BK99" s="199">
        <f>ROUND(I99*H99,2)</f>
        <v>0</v>
      </c>
      <c r="BL99" s="18" t="s">
        <v>2638</v>
      </c>
      <c r="BM99" s="18" t="s">
        <v>183</v>
      </c>
    </row>
    <row r="100" spans="2:65" s="12" customFormat="1">
      <c r="B100" s="200"/>
      <c r="C100" s="201"/>
      <c r="D100" s="202" t="s">
        <v>2088</v>
      </c>
      <c r="E100" s="203" t="s">
        <v>1893</v>
      </c>
      <c r="F100" s="204" t="s">
        <v>184</v>
      </c>
      <c r="G100" s="201"/>
      <c r="H100" s="205">
        <v>70</v>
      </c>
      <c r="I100" s="206"/>
      <c r="J100" s="201"/>
      <c r="K100" s="201"/>
      <c r="L100" s="207"/>
      <c r="M100" s="208"/>
      <c r="N100" s="209"/>
      <c r="O100" s="209"/>
      <c r="P100" s="209"/>
      <c r="Q100" s="209"/>
      <c r="R100" s="209"/>
      <c r="S100" s="209"/>
      <c r="T100" s="210"/>
      <c r="AT100" s="211" t="s">
        <v>2088</v>
      </c>
      <c r="AU100" s="211" t="s">
        <v>1955</v>
      </c>
      <c r="AV100" s="12" t="s">
        <v>1955</v>
      </c>
      <c r="AW100" s="12" t="s">
        <v>1911</v>
      </c>
      <c r="AX100" s="12" t="s">
        <v>1895</v>
      </c>
      <c r="AY100" s="211" t="s">
        <v>2080</v>
      </c>
    </row>
    <row r="101" spans="2:65" s="1" customFormat="1" ht="22.5" customHeight="1">
      <c r="B101" s="35"/>
      <c r="C101" s="188" t="s">
        <v>2125</v>
      </c>
      <c r="D101" s="188" t="s">
        <v>2082</v>
      </c>
      <c r="E101" s="189" t="s">
        <v>1217</v>
      </c>
      <c r="F101" s="190" t="s">
        <v>1218</v>
      </c>
      <c r="G101" s="191" t="s">
        <v>2085</v>
      </c>
      <c r="H101" s="192">
        <v>70</v>
      </c>
      <c r="I101" s="193"/>
      <c r="J101" s="194">
        <f>ROUND(I101*H101,2)</f>
        <v>0</v>
      </c>
      <c r="K101" s="190" t="s">
        <v>2086</v>
      </c>
      <c r="L101" s="55"/>
      <c r="M101" s="195" t="s">
        <v>1893</v>
      </c>
      <c r="N101" s="196" t="s">
        <v>1917</v>
      </c>
      <c r="O101" s="36"/>
      <c r="P101" s="197">
        <f>O101*H101</f>
        <v>0</v>
      </c>
      <c r="Q101" s="197">
        <v>0</v>
      </c>
      <c r="R101" s="197">
        <f>Q101*H101</f>
        <v>0</v>
      </c>
      <c r="S101" s="197">
        <v>0</v>
      </c>
      <c r="T101" s="198">
        <f>S101*H101</f>
        <v>0</v>
      </c>
      <c r="AR101" s="18" t="s">
        <v>2638</v>
      </c>
      <c r="AT101" s="18" t="s">
        <v>2082</v>
      </c>
      <c r="AU101" s="18" t="s">
        <v>1955</v>
      </c>
      <c r="AY101" s="18" t="s">
        <v>2080</v>
      </c>
      <c r="BE101" s="199">
        <f>IF(N101="základní",J101,0)</f>
        <v>0</v>
      </c>
      <c r="BF101" s="199">
        <f>IF(N101="snížená",J101,0)</f>
        <v>0</v>
      </c>
      <c r="BG101" s="199">
        <f>IF(N101="zákl. přenesená",J101,0)</f>
        <v>0</v>
      </c>
      <c r="BH101" s="199">
        <f>IF(N101="sníž. přenesená",J101,0)</f>
        <v>0</v>
      </c>
      <c r="BI101" s="199">
        <f>IF(N101="nulová",J101,0)</f>
        <v>0</v>
      </c>
      <c r="BJ101" s="18" t="s">
        <v>1895</v>
      </c>
      <c r="BK101" s="199">
        <f>ROUND(I101*H101,2)</f>
        <v>0</v>
      </c>
      <c r="BL101" s="18" t="s">
        <v>2638</v>
      </c>
      <c r="BM101" s="18" t="s">
        <v>185</v>
      </c>
    </row>
    <row r="102" spans="2:65" s="1" customFormat="1" ht="22.5" customHeight="1">
      <c r="B102" s="35"/>
      <c r="C102" s="188" t="s">
        <v>1900</v>
      </c>
      <c r="D102" s="188" t="s">
        <v>2082</v>
      </c>
      <c r="E102" s="189" t="s">
        <v>1222</v>
      </c>
      <c r="F102" s="190" t="s">
        <v>1223</v>
      </c>
      <c r="G102" s="191" t="s">
        <v>2085</v>
      </c>
      <c r="H102" s="192">
        <v>630</v>
      </c>
      <c r="I102" s="193"/>
      <c r="J102" s="194">
        <f>ROUND(I102*H102,2)</f>
        <v>0</v>
      </c>
      <c r="K102" s="190" t="s">
        <v>2086</v>
      </c>
      <c r="L102" s="55"/>
      <c r="M102" s="195" t="s">
        <v>1893</v>
      </c>
      <c r="N102" s="196" t="s">
        <v>1917</v>
      </c>
      <c r="O102" s="36"/>
      <c r="P102" s="197">
        <f>O102*H102</f>
        <v>0</v>
      </c>
      <c r="Q102" s="197">
        <v>0</v>
      </c>
      <c r="R102" s="197">
        <f>Q102*H102</f>
        <v>0</v>
      </c>
      <c r="S102" s="197">
        <v>0</v>
      </c>
      <c r="T102" s="198">
        <f>S102*H102</f>
        <v>0</v>
      </c>
      <c r="AR102" s="18" t="s">
        <v>2638</v>
      </c>
      <c r="AT102" s="18" t="s">
        <v>2082</v>
      </c>
      <c r="AU102" s="18" t="s">
        <v>1955</v>
      </c>
      <c r="AY102" s="18" t="s">
        <v>2080</v>
      </c>
      <c r="BE102" s="199">
        <f>IF(N102="základní",J102,0)</f>
        <v>0</v>
      </c>
      <c r="BF102" s="199">
        <f>IF(N102="snížená",J102,0)</f>
        <v>0</v>
      </c>
      <c r="BG102" s="199">
        <f>IF(N102="zákl. přenesená",J102,0)</f>
        <v>0</v>
      </c>
      <c r="BH102" s="199">
        <f>IF(N102="sníž. přenesená",J102,0)</f>
        <v>0</v>
      </c>
      <c r="BI102" s="199">
        <f>IF(N102="nulová",J102,0)</f>
        <v>0</v>
      </c>
      <c r="BJ102" s="18" t="s">
        <v>1895</v>
      </c>
      <c r="BK102" s="199">
        <f>ROUND(I102*H102,2)</f>
        <v>0</v>
      </c>
      <c r="BL102" s="18" t="s">
        <v>2638</v>
      </c>
      <c r="BM102" s="18" t="s">
        <v>186</v>
      </c>
    </row>
    <row r="103" spans="2:65" s="12" customFormat="1">
      <c r="B103" s="200"/>
      <c r="C103" s="201"/>
      <c r="D103" s="202" t="s">
        <v>2088</v>
      </c>
      <c r="E103" s="201"/>
      <c r="F103" s="204" t="s">
        <v>187</v>
      </c>
      <c r="G103" s="201"/>
      <c r="H103" s="205">
        <v>630</v>
      </c>
      <c r="I103" s="206"/>
      <c r="J103" s="201"/>
      <c r="K103" s="201"/>
      <c r="L103" s="207"/>
      <c r="M103" s="208"/>
      <c r="N103" s="209"/>
      <c r="O103" s="209"/>
      <c r="P103" s="209"/>
      <c r="Q103" s="209"/>
      <c r="R103" s="209"/>
      <c r="S103" s="209"/>
      <c r="T103" s="210"/>
      <c r="AT103" s="211" t="s">
        <v>2088</v>
      </c>
      <c r="AU103" s="211" t="s">
        <v>1955</v>
      </c>
      <c r="AV103" s="12" t="s">
        <v>1955</v>
      </c>
      <c r="AW103" s="12" t="s">
        <v>1877</v>
      </c>
      <c r="AX103" s="12" t="s">
        <v>1895</v>
      </c>
      <c r="AY103" s="211" t="s">
        <v>2080</v>
      </c>
    </row>
    <row r="104" spans="2:65" s="1" customFormat="1" ht="22.5" customHeight="1">
      <c r="B104" s="35"/>
      <c r="C104" s="188" t="s">
        <v>2136</v>
      </c>
      <c r="D104" s="188" t="s">
        <v>2082</v>
      </c>
      <c r="E104" s="189" t="s">
        <v>2113</v>
      </c>
      <c r="F104" s="190" t="s">
        <v>2114</v>
      </c>
      <c r="G104" s="191" t="s">
        <v>2115</v>
      </c>
      <c r="H104" s="192">
        <v>119</v>
      </c>
      <c r="I104" s="193"/>
      <c r="J104" s="194">
        <f>ROUND(I104*H104,2)</f>
        <v>0</v>
      </c>
      <c r="K104" s="190" t="s">
        <v>2086</v>
      </c>
      <c r="L104" s="55"/>
      <c r="M104" s="195" t="s">
        <v>1893</v>
      </c>
      <c r="N104" s="196" t="s">
        <v>1917</v>
      </c>
      <c r="O104" s="36"/>
      <c r="P104" s="197">
        <f>O104*H104</f>
        <v>0</v>
      </c>
      <c r="Q104" s="197">
        <v>0</v>
      </c>
      <c r="R104" s="197">
        <f>Q104*H104</f>
        <v>0</v>
      </c>
      <c r="S104" s="197">
        <v>0</v>
      </c>
      <c r="T104" s="198">
        <f>S104*H104</f>
        <v>0</v>
      </c>
      <c r="AR104" s="18" t="s">
        <v>2036</v>
      </c>
      <c r="AT104" s="18" t="s">
        <v>2082</v>
      </c>
      <c r="AU104" s="18" t="s">
        <v>1955</v>
      </c>
      <c r="AY104" s="18" t="s">
        <v>2080</v>
      </c>
      <c r="BE104" s="199">
        <f>IF(N104="základní",J104,0)</f>
        <v>0</v>
      </c>
      <c r="BF104" s="199">
        <f>IF(N104="snížená",J104,0)</f>
        <v>0</v>
      </c>
      <c r="BG104" s="199">
        <f>IF(N104="zákl. přenesená",J104,0)</f>
        <v>0</v>
      </c>
      <c r="BH104" s="199">
        <f>IF(N104="sníž. přenesená",J104,0)</f>
        <v>0</v>
      </c>
      <c r="BI104" s="199">
        <f>IF(N104="nulová",J104,0)</f>
        <v>0</v>
      </c>
      <c r="BJ104" s="18" t="s">
        <v>1895</v>
      </c>
      <c r="BK104" s="199">
        <f>ROUND(I104*H104,2)</f>
        <v>0</v>
      </c>
      <c r="BL104" s="18" t="s">
        <v>2036</v>
      </c>
      <c r="BM104" s="18" t="s">
        <v>188</v>
      </c>
    </row>
    <row r="105" spans="2:65" s="12" customFormat="1">
      <c r="B105" s="200"/>
      <c r="C105" s="201"/>
      <c r="D105" s="212" t="s">
        <v>2088</v>
      </c>
      <c r="E105" s="213" t="s">
        <v>1893</v>
      </c>
      <c r="F105" s="214" t="s">
        <v>189</v>
      </c>
      <c r="G105" s="201"/>
      <c r="H105" s="215">
        <v>70</v>
      </c>
      <c r="I105" s="206"/>
      <c r="J105" s="201"/>
      <c r="K105" s="201"/>
      <c r="L105" s="207"/>
      <c r="M105" s="208"/>
      <c r="N105" s="209"/>
      <c r="O105" s="209"/>
      <c r="P105" s="209"/>
      <c r="Q105" s="209"/>
      <c r="R105" s="209"/>
      <c r="S105" s="209"/>
      <c r="T105" s="210"/>
      <c r="AT105" s="211" t="s">
        <v>2088</v>
      </c>
      <c r="AU105" s="211" t="s">
        <v>1955</v>
      </c>
      <c r="AV105" s="12" t="s">
        <v>1955</v>
      </c>
      <c r="AW105" s="12" t="s">
        <v>1911</v>
      </c>
      <c r="AX105" s="12" t="s">
        <v>1946</v>
      </c>
      <c r="AY105" s="211" t="s">
        <v>2080</v>
      </c>
    </row>
    <row r="106" spans="2:65" s="12" customFormat="1">
      <c r="B106" s="200"/>
      <c r="C106" s="201"/>
      <c r="D106" s="202" t="s">
        <v>2088</v>
      </c>
      <c r="E106" s="201"/>
      <c r="F106" s="204" t="s">
        <v>190</v>
      </c>
      <c r="G106" s="201"/>
      <c r="H106" s="205">
        <v>119</v>
      </c>
      <c r="I106" s="206"/>
      <c r="J106" s="201"/>
      <c r="K106" s="201"/>
      <c r="L106" s="207"/>
      <c r="M106" s="208"/>
      <c r="N106" s="209"/>
      <c r="O106" s="209"/>
      <c r="P106" s="209"/>
      <c r="Q106" s="209"/>
      <c r="R106" s="209"/>
      <c r="S106" s="209"/>
      <c r="T106" s="210"/>
      <c r="AT106" s="211" t="s">
        <v>2088</v>
      </c>
      <c r="AU106" s="211" t="s">
        <v>1955</v>
      </c>
      <c r="AV106" s="12" t="s">
        <v>1955</v>
      </c>
      <c r="AW106" s="12" t="s">
        <v>1877</v>
      </c>
      <c r="AX106" s="12" t="s">
        <v>1895</v>
      </c>
      <c r="AY106" s="211" t="s">
        <v>2080</v>
      </c>
    </row>
    <row r="107" spans="2:65" s="1" customFormat="1" ht="22.5" customHeight="1">
      <c r="B107" s="35"/>
      <c r="C107" s="188" t="s">
        <v>2141</v>
      </c>
      <c r="D107" s="188" t="s">
        <v>2082</v>
      </c>
      <c r="E107" s="189" t="s">
        <v>191</v>
      </c>
      <c r="F107" s="190" t="s">
        <v>192</v>
      </c>
      <c r="G107" s="191" t="s">
        <v>2122</v>
      </c>
      <c r="H107" s="192">
        <v>70</v>
      </c>
      <c r="I107" s="193"/>
      <c r="J107" s="194">
        <f>ROUND(I107*H107,2)</f>
        <v>0</v>
      </c>
      <c r="K107" s="190" t="s">
        <v>2086</v>
      </c>
      <c r="L107" s="55"/>
      <c r="M107" s="195" t="s">
        <v>1893</v>
      </c>
      <c r="N107" s="196" t="s">
        <v>1917</v>
      </c>
      <c r="O107" s="36"/>
      <c r="P107" s="197">
        <f>O107*H107</f>
        <v>0</v>
      </c>
      <c r="Q107" s="197">
        <v>0.40481</v>
      </c>
      <c r="R107" s="197">
        <f>Q107*H107</f>
        <v>28.3367</v>
      </c>
      <c r="S107" s="197">
        <v>0</v>
      </c>
      <c r="T107" s="198">
        <f>S107*H107</f>
        <v>0</v>
      </c>
      <c r="AR107" s="18" t="s">
        <v>2638</v>
      </c>
      <c r="AT107" s="18" t="s">
        <v>2082</v>
      </c>
      <c r="AU107" s="18" t="s">
        <v>1955</v>
      </c>
      <c r="AY107" s="18" t="s">
        <v>2080</v>
      </c>
      <c r="BE107" s="199">
        <f>IF(N107="základní",J107,0)</f>
        <v>0</v>
      </c>
      <c r="BF107" s="199">
        <f>IF(N107="snížená",J107,0)</f>
        <v>0</v>
      </c>
      <c r="BG107" s="199">
        <f>IF(N107="zákl. přenesená",J107,0)</f>
        <v>0</v>
      </c>
      <c r="BH107" s="199">
        <f>IF(N107="sníž. přenesená",J107,0)</f>
        <v>0</v>
      </c>
      <c r="BI107" s="199">
        <f>IF(N107="nulová",J107,0)</f>
        <v>0</v>
      </c>
      <c r="BJ107" s="18" t="s">
        <v>1895</v>
      </c>
      <c r="BK107" s="199">
        <f>ROUND(I107*H107,2)</f>
        <v>0</v>
      </c>
      <c r="BL107" s="18" t="s">
        <v>2638</v>
      </c>
      <c r="BM107" s="18" t="s">
        <v>193</v>
      </c>
    </row>
    <row r="108" spans="2:65" s="12" customFormat="1">
      <c r="B108" s="200"/>
      <c r="C108" s="201"/>
      <c r="D108" s="212" t="s">
        <v>2088</v>
      </c>
      <c r="E108" s="213" t="s">
        <v>1893</v>
      </c>
      <c r="F108" s="214" t="s">
        <v>194</v>
      </c>
      <c r="G108" s="201"/>
      <c r="H108" s="215">
        <v>70</v>
      </c>
      <c r="I108" s="206"/>
      <c r="J108" s="201"/>
      <c r="K108" s="201"/>
      <c r="L108" s="207"/>
      <c r="M108" s="208"/>
      <c r="N108" s="209"/>
      <c r="O108" s="209"/>
      <c r="P108" s="209"/>
      <c r="Q108" s="209"/>
      <c r="R108" s="209"/>
      <c r="S108" s="209"/>
      <c r="T108" s="210"/>
      <c r="AT108" s="211" t="s">
        <v>2088</v>
      </c>
      <c r="AU108" s="211" t="s">
        <v>1955</v>
      </c>
      <c r="AV108" s="12" t="s">
        <v>1955</v>
      </c>
      <c r="AW108" s="12" t="s">
        <v>1911</v>
      </c>
      <c r="AX108" s="12" t="s">
        <v>1895</v>
      </c>
      <c r="AY108" s="211" t="s">
        <v>2080</v>
      </c>
    </row>
    <row r="109" spans="2:65" s="11" customFormat="1" ht="29.85" customHeight="1">
      <c r="B109" s="171"/>
      <c r="C109" s="172"/>
      <c r="D109" s="185" t="s">
        <v>1945</v>
      </c>
      <c r="E109" s="186" t="s">
        <v>195</v>
      </c>
      <c r="F109" s="186" t="s">
        <v>196</v>
      </c>
      <c r="G109" s="172"/>
      <c r="H109" s="172"/>
      <c r="I109" s="175"/>
      <c r="J109" s="187">
        <f>BK109</f>
        <v>0</v>
      </c>
      <c r="K109" s="172"/>
      <c r="L109" s="177"/>
      <c r="M109" s="178"/>
      <c r="N109" s="179"/>
      <c r="O109" s="179"/>
      <c r="P109" s="180">
        <f>P110</f>
        <v>0</v>
      </c>
      <c r="Q109" s="179"/>
      <c r="R109" s="180">
        <f>R110</f>
        <v>0</v>
      </c>
      <c r="S109" s="179"/>
      <c r="T109" s="181">
        <f>T110</f>
        <v>0</v>
      </c>
      <c r="AR109" s="182" t="s">
        <v>2033</v>
      </c>
      <c r="AT109" s="183" t="s">
        <v>1945</v>
      </c>
      <c r="AU109" s="183" t="s">
        <v>1895</v>
      </c>
      <c r="AY109" s="182" t="s">
        <v>2080</v>
      </c>
      <c r="BK109" s="184">
        <f>BK110</f>
        <v>0</v>
      </c>
    </row>
    <row r="110" spans="2:65" s="1" customFormat="1" ht="22.5" customHeight="1">
      <c r="B110" s="35"/>
      <c r="C110" s="188" t="s">
        <v>2146</v>
      </c>
      <c r="D110" s="188" t="s">
        <v>2082</v>
      </c>
      <c r="E110" s="189" t="s">
        <v>197</v>
      </c>
      <c r="F110" s="190" t="s">
        <v>198</v>
      </c>
      <c r="G110" s="191" t="s">
        <v>199</v>
      </c>
      <c r="H110" s="192">
        <v>9</v>
      </c>
      <c r="I110" s="193"/>
      <c r="J110" s="194">
        <f>ROUND(I110*H110,2)</f>
        <v>0</v>
      </c>
      <c r="K110" s="190" t="s">
        <v>2086</v>
      </c>
      <c r="L110" s="55"/>
      <c r="M110" s="195" t="s">
        <v>1893</v>
      </c>
      <c r="N110" s="196" t="s">
        <v>1917</v>
      </c>
      <c r="O110" s="36"/>
      <c r="P110" s="197">
        <f>O110*H110</f>
        <v>0</v>
      </c>
      <c r="Q110" s="197">
        <v>0</v>
      </c>
      <c r="R110" s="197">
        <f>Q110*H110</f>
        <v>0</v>
      </c>
      <c r="S110" s="197">
        <v>0</v>
      </c>
      <c r="T110" s="198">
        <f>S110*H110</f>
        <v>0</v>
      </c>
      <c r="AR110" s="18" t="s">
        <v>2638</v>
      </c>
      <c r="AT110" s="18" t="s">
        <v>2082</v>
      </c>
      <c r="AU110" s="18" t="s">
        <v>1955</v>
      </c>
      <c r="AY110" s="18" t="s">
        <v>2080</v>
      </c>
      <c r="BE110" s="199">
        <f>IF(N110="základní",J110,0)</f>
        <v>0</v>
      </c>
      <c r="BF110" s="199">
        <f>IF(N110="snížená",J110,0)</f>
        <v>0</v>
      </c>
      <c r="BG110" s="199">
        <f>IF(N110="zákl. přenesená",J110,0)</f>
        <v>0</v>
      </c>
      <c r="BH110" s="199">
        <f>IF(N110="sníž. přenesená",J110,0)</f>
        <v>0</v>
      </c>
      <c r="BI110" s="199">
        <f>IF(N110="nulová",J110,0)</f>
        <v>0</v>
      </c>
      <c r="BJ110" s="18" t="s">
        <v>1895</v>
      </c>
      <c r="BK110" s="199">
        <f>ROUND(I110*H110,2)</f>
        <v>0</v>
      </c>
      <c r="BL110" s="18" t="s">
        <v>2638</v>
      </c>
      <c r="BM110" s="18" t="s">
        <v>200</v>
      </c>
    </row>
    <row r="111" spans="2:65" s="11" customFormat="1" ht="37.35" customHeight="1">
      <c r="B111" s="171"/>
      <c r="C111" s="172"/>
      <c r="D111" s="185" t="s">
        <v>1945</v>
      </c>
      <c r="E111" s="264" t="s">
        <v>201</v>
      </c>
      <c r="F111" s="264" t="s">
        <v>202</v>
      </c>
      <c r="G111" s="172"/>
      <c r="H111" s="172"/>
      <c r="I111" s="175"/>
      <c r="J111" s="265">
        <f>BK111</f>
        <v>0</v>
      </c>
      <c r="K111" s="172"/>
      <c r="L111" s="177"/>
      <c r="M111" s="178"/>
      <c r="N111" s="179"/>
      <c r="O111" s="179"/>
      <c r="P111" s="180">
        <f>P112</f>
        <v>0</v>
      </c>
      <c r="Q111" s="179"/>
      <c r="R111" s="180">
        <f>R112</f>
        <v>0</v>
      </c>
      <c r="S111" s="179"/>
      <c r="T111" s="181">
        <f>T112</f>
        <v>0</v>
      </c>
      <c r="AR111" s="182" t="s">
        <v>2036</v>
      </c>
      <c r="AT111" s="183" t="s">
        <v>1945</v>
      </c>
      <c r="AU111" s="183" t="s">
        <v>1946</v>
      </c>
      <c r="AY111" s="182" t="s">
        <v>2080</v>
      </c>
      <c r="BK111" s="184">
        <f>BK112</f>
        <v>0</v>
      </c>
    </row>
    <row r="112" spans="2:65" s="1" customFormat="1" ht="22.5" customHeight="1">
      <c r="B112" s="35"/>
      <c r="C112" s="188" t="s">
        <v>2151</v>
      </c>
      <c r="D112" s="188" t="s">
        <v>2082</v>
      </c>
      <c r="E112" s="189" t="s">
        <v>203</v>
      </c>
      <c r="F112" s="190" t="s">
        <v>204</v>
      </c>
      <c r="G112" s="191" t="s">
        <v>205</v>
      </c>
      <c r="H112" s="192">
        <v>40</v>
      </c>
      <c r="I112" s="193"/>
      <c r="J112" s="194">
        <f>ROUND(I112*H112,2)</f>
        <v>0</v>
      </c>
      <c r="K112" s="190" t="s">
        <v>2086</v>
      </c>
      <c r="L112" s="55"/>
      <c r="M112" s="195" t="s">
        <v>1893</v>
      </c>
      <c r="N112" s="226" t="s">
        <v>1917</v>
      </c>
      <c r="O112" s="227"/>
      <c r="P112" s="228">
        <f>O112*H112</f>
        <v>0</v>
      </c>
      <c r="Q112" s="228">
        <v>0</v>
      </c>
      <c r="R112" s="228">
        <f>Q112*H112</f>
        <v>0</v>
      </c>
      <c r="S112" s="228">
        <v>0</v>
      </c>
      <c r="T112" s="229">
        <f>S112*H112</f>
        <v>0</v>
      </c>
      <c r="AR112" s="18" t="s">
        <v>1269</v>
      </c>
      <c r="AT112" s="18" t="s">
        <v>2082</v>
      </c>
      <c r="AU112" s="18" t="s">
        <v>1895</v>
      </c>
      <c r="AY112" s="18" t="s">
        <v>2080</v>
      </c>
      <c r="BE112" s="199">
        <f>IF(N112="základní",J112,0)</f>
        <v>0</v>
      </c>
      <c r="BF112" s="199">
        <f>IF(N112="snížená",J112,0)</f>
        <v>0</v>
      </c>
      <c r="BG112" s="199">
        <f>IF(N112="zákl. přenesená",J112,0)</f>
        <v>0</v>
      </c>
      <c r="BH112" s="199">
        <f>IF(N112="sníž. přenesená",J112,0)</f>
        <v>0</v>
      </c>
      <c r="BI112" s="199">
        <f>IF(N112="nulová",J112,0)</f>
        <v>0</v>
      </c>
      <c r="BJ112" s="18" t="s">
        <v>1895</v>
      </c>
      <c r="BK112" s="199">
        <f>ROUND(I112*H112,2)</f>
        <v>0</v>
      </c>
      <c r="BL112" s="18" t="s">
        <v>1269</v>
      </c>
      <c r="BM112" s="18" t="s">
        <v>206</v>
      </c>
    </row>
    <row r="113" spans="2:12" s="1" customFormat="1" ht="6.95" customHeight="1">
      <c r="B113" s="50"/>
      <c r="C113" s="51"/>
      <c r="D113" s="51"/>
      <c r="E113" s="51"/>
      <c r="F113" s="51"/>
      <c r="G113" s="51"/>
      <c r="H113" s="51"/>
      <c r="I113" s="135"/>
      <c r="J113" s="51"/>
      <c r="K113" s="51"/>
      <c r="L113" s="55"/>
    </row>
  </sheetData>
  <sheetProtection sheet="1" objects="1" scenarios="1" formatColumns="0" formatRows="0" sort="0" autoFilter="0"/>
  <autoFilter ref="C86:K86"/>
  <mergeCells count="12">
    <mergeCell ref="E47:H47"/>
    <mergeCell ref="E75:H75"/>
    <mergeCell ref="G1:H1"/>
    <mergeCell ref="L2:V2"/>
    <mergeCell ref="E49:H49"/>
    <mergeCell ref="E51:H51"/>
    <mergeCell ref="E77:H77"/>
    <mergeCell ref="E79:H79"/>
    <mergeCell ref="E7:H7"/>
    <mergeCell ref="E9:H9"/>
    <mergeCell ref="E11:H11"/>
    <mergeCell ref="E26:H26"/>
  </mergeCells>
  <phoneticPr fontId="51" type="noConversion"/>
  <hyperlinks>
    <hyperlink ref="F1:G1" location="C2" tooltip="Krycí list soupisu" display="1) Krycí list soupisu"/>
    <hyperlink ref="G1:H1" location="C58" tooltip="Rekapitulace" display="2) Rekapitulace"/>
    <hyperlink ref="J1" location="C86" tooltip="Soupis prací" display="3) Soupis prací"/>
    <hyperlink ref="L1:V1" location="'Rekapitulace stavby'!C2" tooltip="Rekapitulace stavby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32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3" customWidth="1"/>
    <col min="10" max="10" width="23.5" customWidth="1"/>
    <col min="11" max="11" width="15.5" customWidth="1"/>
    <col min="13" max="18" width="9.33203125" hidden="1" customWidth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 customWidth="1"/>
  </cols>
  <sheetData>
    <row r="1" spans="1:70" ht="21.75" customHeight="1">
      <c r="A1" s="16"/>
      <c r="B1" s="276"/>
      <c r="C1" s="276"/>
      <c r="D1" s="275" t="s">
        <v>1874</v>
      </c>
      <c r="E1" s="276"/>
      <c r="F1" s="277" t="s">
        <v>643</v>
      </c>
      <c r="G1" s="405" t="s">
        <v>644</v>
      </c>
      <c r="H1" s="405"/>
      <c r="I1" s="282"/>
      <c r="J1" s="277" t="s">
        <v>645</v>
      </c>
      <c r="K1" s="275" t="s">
        <v>2046</v>
      </c>
      <c r="L1" s="277" t="s">
        <v>646</v>
      </c>
      <c r="M1" s="277"/>
      <c r="N1" s="277"/>
      <c r="O1" s="277"/>
      <c r="P1" s="277"/>
      <c r="Q1" s="277"/>
      <c r="R1" s="277"/>
      <c r="S1" s="277"/>
      <c r="T1" s="277"/>
      <c r="U1" s="273"/>
      <c r="V1" s="273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1:70" ht="36.950000000000003" customHeight="1"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AT2" s="18" t="s">
        <v>2012</v>
      </c>
    </row>
    <row r="3" spans="1:70" ht="6.95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1955</v>
      </c>
    </row>
    <row r="4" spans="1:70" ht="36.950000000000003" customHeight="1">
      <c r="B4" s="22"/>
      <c r="C4" s="23"/>
      <c r="D4" s="24" t="s">
        <v>2047</v>
      </c>
      <c r="E4" s="23"/>
      <c r="F4" s="23"/>
      <c r="G4" s="23"/>
      <c r="H4" s="23"/>
      <c r="I4" s="115"/>
      <c r="J4" s="23"/>
      <c r="K4" s="25"/>
      <c r="M4" s="26" t="s">
        <v>1883</v>
      </c>
      <c r="AT4" s="18" t="s">
        <v>1877</v>
      </c>
    </row>
    <row r="5" spans="1:70" ht="6.95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1:70" ht="15">
      <c r="B6" s="22"/>
      <c r="C6" s="23"/>
      <c r="D6" s="31" t="s">
        <v>1889</v>
      </c>
      <c r="E6" s="23"/>
      <c r="F6" s="23"/>
      <c r="G6" s="23"/>
      <c r="H6" s="23"/>
      <c r="I6" s="115"/>
      <c r="J6" s="23"/>
      <c r="K6" s="25"/>
    </row>
    <row r="7" spans="1:70" ht="22.5" customHeight="1">
      <c r="B7" s="22"/>
      <c r="C7" s="23"/>
      <c r="D7" s="23"/>
      <c r="E7" s="406" t="str">
        <f ca="1">'Rekapitulace stavby'!K6</f>
        <v>Jezero Most-napojení na komunikace a IS - část I</v>
      </c>
      <c r="F7" s="397"/>
      <c r="G7" s="397"/>
      <c r="H7" s="397"/>
      <c r="I7" s="115"/>
      <c r="J7" s="23"/>
      <c r="K7" s="25"/>
    </row>
    <row r="8" spans="1:70" ht="15">
      <c r="B8" s="22"/>
      <c r="C8" s="23"/>
      <c r="D8" s="31" t="s">
        <v>2048</v>
      </c>
      <c r="E8" s="23"/>
      <c r="F8" s="23"/>
      <c r="G8" s="23"/>
      <c r="H8" s="23"/>
      <c r="I8" s="115"/>
      <c r="J8" s="23"/>
      <c r="K8" s="25"/>
    </row>
    <row r="9" spans="1:70" s="1" customFormat="1" ht="22.5" customHeight="1">
      <c r="B9" s="35"/>
      <c r="C9" s="36"/>
      <c r="D9" s="36"/>
      <c r="E9" s="406" t="s">
        <v>136</v>
      </c>
      <c r="F9" s="386"/>
      <c r="G9" s="386"/>
      <c r="H9" s="386"/>
      <c r="I9" s="116"/>
      <c r="J9" s="36"/>
      <c r="K9" s="39"/>
    </row>
    <row r="10" spans="1:70" s="1" customFormat="1" ht="15">
      <c r="B10" s="35"/>
      <c r="C10" s="36"/>
      <c r="D10" s="31" t="s">
        <v>2917</v>
      </c>
      <c r="E10" s="36"/>
      <c r="F10" s="36"/>
      <c r="G10" s="36"/>
      <c r="H10" s="36"/>
      <c r="I10" s="116"/>
      <c r="J10" s="36"/>
      <c r="K10" s="39"/>
    </row>
    <row r="11" spans="1:70" s="1" customFormat="1" ht="36.950000000000003" customHeight="1">
      <c r="B11" s="35"/>
      <c r="C11" s="36"/>
      <c r="D11" s="36"/>
      <c r="E11" s="407" t="s">
        <v>207</v>
      </c>
      <c r="F11" s="386"/>
      <c r="G11" s="386"/>
      <c r="H11" s="386"/>
      <c r="I11" s="116"/>
      <c r="J11" s="36"/>
      <c r="K11" s="39"/>
    </row>
    <row r="12" spans="1:70" s="1" customFormat="1">
      <c r="B12" s="35"/>
      <c r="C12" s="36"/>
      <c r="D12" s="36"/>
      <c r="E12" s="36"/>
      <c r="F12" s="36"/>
      <c r="G12" s="36"/>
      <c r="H12" s="36"/>
      <c r="I12" s="116"/>
      <c r="J12" s="36"/>
      <c r="K12" s="39"/>
    </row>
    <row r="13" spans="1:70" s="1" customFormat="1" ht="14.45" customHeight="1">
      <c r="B13" s="35"/>
      <c r="C13" s="36"/>
      <c r="D13" s="31" t="s">
        <v>1892</v>
      </c>
      <c r="E13" s="36"/>
      <c r="F13" s="29" t="s">
        <v>2013</v>
      </c>
      <c r="G13" s="36"/>
      <c r="H13" s="36"/>
      <c r="I13" s="117" t="s">
        <v>1894</v>
      </c>
      <c r="J13" s="29" t="s">
        <v>1893</v>
      </c>
      <c r="K13" s="39"/>
    </row>
    <row r="14" spans="1:70" s="1" customFormat="1" ht="14.45" customHeight="1">
      <c r="B14" s="35"/>
      <c r="C14" s="36"/>
      <c r="D14" s="31" t="s">
        <v>1896</v>
      </c>
      <c r="E14" s="36"/>
      <c r="F14" s="29" t="s">
        <v>1897</v>
      </c>
      <c r="G14" s="36"/>
      <c r="H14" s="36"/>
      <c r="I14" s="117" t="s">
        <v>1898</v>
      </c>
      <c r="J14" s="118" t="str">
        <f ca="1">'Rekapitulace stavby'!AN8</f>
        <v>28. 11. 2016</v>
      </c>
      <c r="K14" s="39"/>
    </row>
    <row r="15" spans="1:70" s="1" customFormat="1" ht="21.75" customHeight="1">
      <c r="B15" s="35"/>
      <c r="C15" s="36"/>
      <c r="D15" s="28" t="s">
        <v>2050</v>
      </c>
      <c r="E15" s="36"/>
      <c r="F15" s="119" t="s">
        <v>138</v>
      </c>
      <c r="G15" s="36"/>
      <c r="H15" s="36"/>
      <c r="I15" s="116"/>
      <c r="J15" s="36"/>
      <c r="K15" s="39"/>
    </row>
    <row r="16" spans="1:70" s="1" customFormat="1" ht="14.45" customHeight="1">
      <c r="B16" s="35"/>
      <c r="C16" s="36"/>
      <c r="D16" s="31" t="s">
        <v>1901</v>
      </c>
      <c r="E16" s="36"/>
      <c r="F16" s="36"/>
      <c r="G16" s="36"/>
      <c r="H16" s="36"/>
      <c r="I16" s="117" t="s">
        <v>1902</v>
      </c>
      <c r="J16" s="29" t="s">
        <v>1893</v>
      </c>
      <c r="K16" s="39"/>
    </row>
    <row r="17" spans="2:11" s="1" customFormat="1" ht="18" customHeight="1">
      <c r="B17" s="35"/>
      <c r="C17" s="36"/>
      <c r="D17" s="36"/>
      <c r="E17" s="29" t="s">
        <v>1903</v>
      </c>
      <c r="F17" s="36"/>
      <c r="G17" s="36"/>
      <c r="H17" s="36"/>
      <c r="I17" s="117" t="s">
        <v>1904</v>
      </c>
      <c r="J17" s="29" t="s">
        <v>1893</v>
      </c>
      <c r="K17" s="39"/>
    </row>
    <row r="18" spans="2:11" s="1" customFormat="1" ht="6.95" customHeight="1">
      <c r="B18" s="35"/>
      <c r="C18" s="36"/>
      <c r="D18" s="36"/>
      <c r="E18" s="36"/>
      <c r="F18" s="36"/>
      <c r="G18" s="36"/>
      <c r="H18" s="36"/>
      <c r="I18" s="116"/>
      <c r="J18" s="36"/>
      <c r="K18" s="39"/>
    </row>
    <row r="19" spans="2:11" s="1" customFormat="1" ht="14.45" customHeight="1">
      <c r="B19" s="35"/>
      <c r="C19" s="36"/>
      <c r="D19" s="31" t="s">
        <v>1905</v>
      </c>
      <c r="E19" s="36"/>
      <c r="F19" s="36"/>
      <c r="G19" s="36"/>
      <c r="H19" s="36"/>
      <c r="I19" s="117" t="s">
        <v>1902</v>
      </c>
      <c r="J19" s="29" t="str">
        <f ca="1">IF('Rekapitulace stavby'!AN13="Vyplň údaj","",IF('Rekapitulace stavby'!AN13="","",'Rekapitulace stavby'!AN13))</f>
        <v/>
      </c>
      <c r="K19" s="39"/>
    </row>
    <row r="20" spans="2:11" s="1" customFormat="1" ht="18" customHeight="1">
      <c r="B20" s="35"/>
      <c r="C20" s="36"/>
      <c r="D20" s="36"/>
      <c r="E20" s="29" t="str">
        <f ca="1">IF('Rekapitulace stavby'!E14="Vyplň údaj","",IF('Rekapitulace stavby'!E14="","",'Rekapitulace stavby'!E14))</f>
        <v/>
      </c>
      <c r="F20" s="36"/>
      <c r="G20" s="36"/>
      <c r="H20" s="36"/>
      <c r="I20" s="117" t="s">
        <v>1904</v>
      </c>
      <c r="J20" s="29" t="str">
        <f ca="1">IF('Rekapitulace stavby'!AN14="Vyplň údaj","",IF('Rekapitulace stavby'!AN14="","",'Rekapitulace stavby'!AN14))</f>
        <v/>
      </c>
      <c r="K20" s="39"/>
    </row>
    <row r="21" spans="2:11" s="1" customFormat="1" ht="6.95" customHeight="1">
      <c r="B21" s="35"/>
      <c r="C21" s="36"/>
      <c r="D21" s="36"/>
      <c r="E21" s="36"/>
      <c r="F21" s="36"/>
      <c r="G21" s="36"/>
      <c r="H21" s="36"/>
      <c r="I21" s="116"/>
      <c r="J21" s="36"/>
      <c r="K21" s="39"/>
    </row>
    <row r="22" spans="2:11" s="1" customFormat="1" ht="14.45" customHeight="1">
      <c r="B22" s="35"/>
      <c r="C22" s="36"/>
      <c r="D22" s="31" t="s">
        <v>1907</v>
      </c>
      <c r="E22" s="36"/>
      <c r="F22" s="36"/>
      <c r="G22" s="36"/>
      <c r="H22" s="36"/>
      <c r="I22" s="117" t="s">
        <v>1902</v>
      </c>
      <c r="J22" s="29" t="s">
        <v>1893</v>
      </c>
      <c r="K22" s="39"/>
    </row>
    <row r="23" spans="2:11" s="1" customFormat="1" ht="18" customHeight="1">
      <c r="B23" s="35"/>
      <c r="C23" s="36"/>
      <c r="D23" s="36"/>
      <c r="E23" s="29" t="s">
        <v>1908</v>
      </c>
      <c r="F23" s="36"/>
      <c r="G23" s="36"/>
      <c r="H23" s="36"/>
      <c r="I23" s="117" t="s">
        <v>1904</v>
      </c>
      <c r="J23" s="29" t="s">
        <v>1893</v>
      </c>
      <c r="K23" s="39"/>
    </row>
    <row r="24" spans="2:11" s="1" customFormat="1" ht="6.95" customHeight="1">
      <c r="B24" s="35"/>
      <c r="C24" s="36"/>
      <c r="D24" s="36"/>
      <c r="E24" s="36"/>
      <c r="F24" s="36"/>
      <c r="G24" s="36"/>
      <c r="H24" s="36"/>
      <c r="I24" s="116"/>
      <c r="J24" s="36"/>
      <c r="K24" s="39"/>
    </row>
    <row r="25" spans="2:11" s="1" customFormat="1" ht="14.45" customHeight="1">
      <c r="B25" s="35"/>
      <c r="C25" s="36"/>
      <c r="D25" s="31" t="s">
        <v>1909</v>
      </c>
      <c r="E25" s="36"/>
      <c r="F25" s="36"/>
      <c r="G25" s="36"/>
      <c r="H25" s="36"/>
      <c r="I25" s="116"/>
      <c r="J25" s="36"/>
      <c r="K25" s="39"/>
    </row>
    <row r="26" spans="2:11" s="7" customFormat="1" ht="22.5" customHeight="1">
      <c r="B26" s="120"/>
      <c r="C26" s="121"/>
      <c r="D26" s="121"/>
      <c r="E26" s="400" t="s">
        <v>1893</v>
      </c>
      <c r="F26" s="408"/>
      <c r="G26" s="408"/>
      <c r="H26" s="408"/>
      <c r="I26" s="122"/>
      <c r="J26" s="121"/>
      <c r="K26" s="123"/>
    </row>
    <row r="27" spans="2:11" s="1" customFormat="1" ht="6.95" customHeight="1">
      <c r="B27" s="35"/>
      <c r="C27" s="36"/>
      <c r="D27" s="36"/>
      <c r="E27" s="36"/>
      <c r="F27" s="36"/>
      <c r="G27" s="36"/>
      <c r="H27" s="36"/>
      <c r="I27" s="116"/>
      <c r="J27" s="36"/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24"/>
      <c r="J28" s="79"/>
      <c r="K28" s="125"/>
    </row>
    <row r="29" spans="2:11" s="1" customFormat="1" ht="25.35" customHeight="1">
      <c r="B29" s="35"/>
      <c r="C29" s="36"/>
      <c r="D29" s="126" t="s">
        <v>1912</v>
      </c>
      <c r="E29" s="36"/>
      <c r="F29" s="36"/>
      <c r="G29" s="36"/>
      <c r="H29" s="36"/>
      <c r="I29" s="116"/>
      <c r="J29" s="127">
        <f>ROUNDUP(J97,2)</f>
        <v>0</v>
      </c>
      <c r="K29" s="39"/>
    </row>
    <row r="30" spans="2:11" s="1" customFormat="1" ht="6.95" customHeight="1">
      <c r="B30" s="35"/>
      <c r="C30" s="36"/>
      <c r="D30" s="79"/>
      <c r="E30" s="79"/>
      <c r="F30" s="79"/>
      <c r="G30" s="79"/>
      <c r="H30" s="79"/>
      <c r="I30" s="124"/>
      <c r="J30" s="79"/>
      <c r="K30" s="125"/>
    </row>
    <row r="31" spans="2:11" s="1" customFormat="1" ht="14.45" customHeight="1">
      <c r="B31" s="35"/>
      <c r="C31" s="36"/>
      <c r="D31" s="36"/>
      <c r="E31" s="36"/>
      <c r="F31" s="40" t="s">
        <v>1914</v>
      </c>
      <c r="G31" s="36"/>
      <c r="H31" s="36"/>
      <c r="I31" s="128" t="s">
        <v>1913</v>
      </c>
      <c r="J31" s="40" t="s">
        <v>1915</v>
      </c>
      <c r="K31" s="39"/>
    </row>
    <row r="32" spans="2:11" s="1" customFormat="1" ht="14.45" customHeight="1">
      <c r="B32" s="35"/>
      <c r="C32" s="36"/>
      <c r="D32" s="43" t="s">
        <v>1916</v>
      </c>
      <c r="E32" s="43" t="s">
        <v>1917</v>
      </c>
      <c r="F32" s="129">
        <f>ROUNDUP(SUM(BE97:BE131), 2)</f>
        <v>0</v>
      </c>
      <c r="G32" s="36"/>
      <c r="H32" s="36"/>
      <c r="I32" s="130">
        <v>0.21</v>
      </c>
      <c r="J32" s="129">
        <f>ROUNDUP(ROUNDUP((SUM(BE97:BE131)), 2)*I32, 1)</f>
        <v>0</v>
      </c>
      <c r="K32" s="39"/>
    </row>
    <row r="33" spans="2:11" s="1" customFormat="1" ht="14.45" customHeight="1">
      <c r="B33" s="35"/>
      <c r="C33" s="36"/>
      <c r="D33" s="36"/>
      <c r="E33" s="43" t="s">
        <v>1918</v>
      </c>
      <c r="F33" s="129">
        <f>ROUNDUP(SUM(BF97:BF131), 2)</f>
        <v>0</v>
      </c>
      <c r="G33" s="36"/>
      <c r="H33" s="36"/>
      <c r="I33" s="130">
        <v>0.15</v>
      </c>
      <c r="J33" s="129">
        <f>ROUNDUP(ROUNDUP((SUM(BF97:BF131)), 2)*I33, 1)</f>
        <v>0</v>
      </c>
      <c r="K33" s="39"/>
    </row>
    <row r="34" spans="2:11" s="1" customFormat="1" ht="14.45" hidden="1" customHeight="1">
      <c r="B34" s="35"/>
      <c r="C34" s="36"/>
      <c r="D34" s="36"/>
      <c r="E34" s="43" t="s">
        <v>1919</v>
      </c>
      <c r="F34" s="129">
        <f>ROUNDUP(SUM(BG97:BG131), 2)</f>
        <v>0</v>
      </c>
      <c r="G34" s="36"/>
      <c r="H34" s="36"/>
      <c r="I34" s="130">
        <v>0.21</v>
      </c>
      <c r="J34" s="129">
        <v>0</v>
      </c>
      <c r="K34" s="39"/>
    </row>
    <row r="35" spans="2:11" s="1" customFormat="1" ht="14.45" hidden="1" customHeight="1">
      <c r="B35" s="35"/>
      <c r="C35" s="36"/>
      <c r="D35" s="36"/>
      <c r="E35" s="43" t="s">
        <v>1920</v>
      </c>
      <c r="F35" s="129">
        <f>ROUNDUP(SUM(BH97:BH131), 2)</f>
        <v>0</v>
      </c>
      <c r="G35" s="36"/>
      <c r="H35" s="36"/>
      <c r="I35" s="130">
        <v>0.15</v>
      </c>
      <c r="J35" s="129">
        <v>0</v>
      </c>
      <c r="K35" s="39"/>
    </row>
    <row r="36" spans="2:11" s="1" customFormat="1" ht="14.45" hidden="1" customHeight="1">
      <c r="B36" s="35"/>
      <c r="C36" s="36"/>
      <c r="D36" s="36"/>
      <c r="E36" s="43" t="s">
        <v>1921</v>
      </c>
      <c r="F36" s="129">
        <f>ROUNDUP(SUM(BI97:BI131), 2)</f>
        <v>0</v>
      </c>
      <c r="G36" s="36"/>
      <c r="H36" s="36"/>
      <c r="I36" s="130">
        <v>0</v>
      </c>
      <c r="J36" s="129">
        <v>0</v>
      </c>
      <c r="K36" s="39"/>
    </row>
    <row r="37" spans="2:11" s="1" customFormat="1" ht="6.95" customHeight="1">
      <c r="B37" s="35"/>
      <c r="C37" s="36"/>
      <c r="D37" s="36"/>
      <c r="E37" s="36"/>
      <c r="F37" s="36"/>
      <c r="G37" s="36"/>
      <c r="H37" s="36"/>
      <c r="I37" s="116"/>
      <c r="J37" s="36"/>
      <c r="K37" s="39"/>
    </row>
    <row r="38" spans="2:11" s="1" customFormat="1" ht="25.35" customHeight="1">
      <c r="B38" s="35"/>
      <c r="C38" s="45"/>
      <c r="D38" s="46" t="s">
        <v>1922</v>
      </c>
      <c r="E38" s="47"/>
      <c r="F38" s="47"/>
      <c r="G38" s="131" t="s">
        <v>1923</v>
      </c>
      <c r="H38" s="48" t="s">
        <v>1924</v>
      </c>
      <c r="I38" s="132"/>
      <c r="J38" s="133">
        <f>SUM(J29:J36)</f>
        <v>0</v>
      </c>
      <c r="K38" s="134"/>
    </row>
    <row r="39" spans="2:11" s="1" customFormat="1" ht="14.45" customHeight="1">
      <c r="B39" s="50"/>
      <c r="C39" s="51"/>
      <c r="D39" s="51"/>
      <c r="E39" s="51"/>
      <c r="F39" s="51"/>
      <c r="G39" s="51"/>
      <c r="H39" s="51"/>
      <c r="I39" s="135"/>
      <c r="J39" s="51"/>
      <c r="K39" s="52"/>
    </row>
    <row r="43" spans="2:11" s="1" customFormat="1" ht="6.95" customHeight="1">
      <c r="B43" s="136"/>
      <c r="C43" s="137"/>
      <c r="D43" s="137"/>
      <c r="E43" s="137"/>
      <c r="F43" s="137"/>
      <c r="G43" s="137"/>
      <c r="H43" s="137"/>
      <c r="I43" s="138"/>
      <c r="J43" s="137"/>
      <c r="K43" s="139"/>
    </row>
    <row r="44" spans="2:11" s="1" customFormat="1" ht="36.950000000000003" customHeight="1">
      <c r="B44" s="35"/>
      <c r="C44" s="24" t="s">
        <v>2052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6.95" customHeight="1">
      <c r="B45" s="35"/>
      <c r="C45" s="36"/>
      <c r="D45" s="36"/>
      <c r="E45" s="36"/>
      <c r="F45" s="36"/>
      <c r="G45" s="36"/>
      <c r="H45" s="36"/>
      <c r="I45" s="116"/>
      <c r="J45" s="36"/>
      <c r="K45" s="39"/>
    </row>
    <row r="46" spans="2:11" s="1" customFormat="1" ht="14.45" customHeight="1">
      <c r="B46" s="35"/>
      <c r="C46" s="31" t="s">
        <v>1889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2.5" customHeight="1">
      <c r="B47" s="35"/>
      <c r="C47" s="36"/>
      <c r="D47" s="36"/>
      <c r="E47" s="406" t="str">
        <f>E7</f>
        <v>Jezero Most-napojení na komunikace a IS - část I</v>
      </c>
      <c r="F47" s="386"/>
      <c r="G47" s="386"/>
      <c r="H47" s="386"/>
      <c r="I47" s="116"/>
      <c r="J47" s="36"/>
      <c r="K47" s="39"/>
    </row>
    <row r="48" spans="2:11" ht="15">
      <c r="B48" s="22"/>
      <c r="C48" s="31" t="s">
        <v>2048</v>
      </c>
      <c r="D48" s="23"/>
      <c r="E48" s="23"/>
      <c r="F48" s="23"/>
      <c r="G48" s="23"/>
      <c r="H48" s="23"/>
      <c r="I48" s="115"/>
      <c r="J48" s="23"/>
      <c r="K48" s="25"/>
    </row>
    <row r="49" spans="2:47" s="1" customFormat="1" ht="22.5" customHeight="1">
      <c r="B49" s="35"/>
      <c r="C49" s="36"/>
      <c r="D49" s="36"/>
      <c r="E49" s="406" t="s">
        <v>136</v>
      </c>
      <c r="F49" s="386"/>
      <c r="G49" s="386"/>
      <c r="H49" s="386"/>
      <c r="I49" s="116"/>
      <c r="J49" s="36"/>
      <c r="K49" s="39"/>
    </row>
    <row r="50" spans="2:47" s="1" customFormat="1" ht="14.45" customHeight="1">
      <c r="B50" s="35"/>
      <c r="C50" s="31" t="s">
        <v>2917</v>
      </c>
      <c r="D50" s="36"/>
      <c r="E50" s="36"/>
      <c r="F50" s="36"/>
      <c r="G50" s="36"/>
      <c r="H50" s="36"/>
      <c r="I50" s="116"/>
      <c r="J50" s="36"/>
      <c r="K50" s="39"/>
    </row>
    <row r="51" spans="2:47" s="1" customFormat="1" ht="23.25" customHeight="1">
      <c r="B51" s="35"/>
      <c r="C51" s="36"/>
      <c r="D51" s="36"/>
      <c r="E51" s="407" t="str">
        <f>E11</f>
        <v xml:space="preserve">SO 403 - NN rozvody </v>
      </c>
      <c r="F51" s="386"/>
      <c r="G51" s="386"/>
      <c r="H51" s="386"/>
      <c r="I51" s="116"/>
      <c r="J51" s="36"/>
      <c r="K51" s="39"/>
    </row>
    <row r="52" spans="2:47" s="1" customFormat="1" ht="6.95" customHeight="1">
      <c r="B52" s="35"/>
      <c r="C52" s="36"/>
      <c r="D52" s="36"/>
      <c r="E52" s="36"/>
      <c r="F52" s="36"/>
      <c r="G52" s="36"/>
      <c r="H52" s="36"/>
      <c r="I52" s="116"/>
      <c r="J52" s="36"/>
      <c r="K52" s="39"/>
    </row>
    <row r="53" spans="2:47" s="1" customFormat="1" ht="18" customHeight="1">
      <c r="B53" s="35"/>
      <c r="C53" s="31" t="s">
        <v>1896</v>
      </c>
      <c r="D53" s="36"/>
      <c r="E53" s="36"/>
      <c r="F53" s="29" t="str">
        <f>F14</f>
        <v xml:space="preserve"> </v>
      </c>
      <c r="G53" s="36"/>
      <c r="H53" s="36"/>
      <c r="I53" s="117" t="s">
        <v>1898</v>
      </c>
      <c r="J53" s="118" t="str">
        <f>IF(J14="","",J14)</f>
        <v>28. 11. 2016</v>
      </c>
      <c r="K53" s="39"/>
    </row>
    <row r="54" spans="2:47" s="1" customFormat="1" ht="6.95" customHeight="1">
      <c r="B54" s="35"/>
      <c r="C54" s="36"/>
      <c r="D54" s="36"/>
      <c r="E54" s="36"/>
      <c r="F54" s="36"/>
      <c r="G54" s="36"/>
      <c r="H54" s="36"/>
      <c r="I54" s="116"/>
      <c r="J54" s="36"/>
      <c r="K54" s="39"/>
    </row>
    <row r="55" spans="2:47" s="1" customFormat="1" ht="15">
      <c r="B55" s="35"/>
      <c r="C55" s="31" t="s">
        <v>1901</v>
      </c>
      <c r="D55" s="36"/>
      <c r="E55" s="36"/>
      <c r="F55" s="29" t="str">
        <f>E17</f>
        <v>ČR - Ministerstvo financí</v>
      </c>
      <c r="G55" s="36"/>
      <c r="H55" s="36"/>
      <c r="I55" s="117" t="s">
        <v>1907</v>
      </c>
      <c r="J55" s="29" t="str">
        <f>E23</f>
        <v>Báňské projekty Teplice a.s.</v>
      </c>
      <c r="K55" s="39"/>
    </row>
    <row r="56" spans="2:47" s="1" customFormat="1" ht="14.45" customHeight="1">
      <c r="B56" s="35"/>
      <c r="C56" s="31" t="s">
        <v>1905</v>
      </c>
      <c r="D56" s="36"/>
      <c r="E56" s="36"/>
      <c r="F56" s="29" t="str">
        <f>IF(E20="","",E20)</f>
        <v/>
      </c>
      <c r="G56" s="36"/>
      <c r="H56" s="36"/>
      <c r="I56" s="116"/>
      <c r="J56" s="36"/>
      <c r="K56" s="39"/>
    </row>
    <row r="57" spans="2:47" s="1" customFormat="1" ht="10.35" customHeight="1">
      <c r="B57" s="35"/>
      <c r="C57" s="36"/>
      <c r="D57" s="36"/>
      <c r="E57" s="36"/>
      <c r="F57" s="36"/>
      <c r="G57" s="36"/>
      <c r="H57" s="36"/>
      <c r="I57" s="116"/>
      <c r="J57" s="36"/>
      <c r="K57" s="39"/>
    </row>
    <row r="58" spans="2:47" s="1" customFormat="1" ht="29.25" customHeight="1">
      <c r="B58" s="35"/>
      <c r="C58" s="140" t="s">
        <v>2053</v>
      </c>
      <c r="D58" s="45"/>
      <c r="E58" s="45"/>
      <c r="F58" s="45"/>
      <c r="G58" s="45"/>
      <c r="H58" s="45"/>
      <c r="I58" s="141"/>
      <c r="J58" s="142" t="s">
        <v>2054</v>
      </c>
      <c r="K58" s="49"/>
    </row>
    <row r="59" spans="2:47" s="1" customFormat="1" ht="10.35" customHeight="1">
      <c r="B59" s="35"/>
      <c r="C59" s="36"/>
      <c r="D59" s="36"/>
      <c r="E59" s="36"/>
      <c r="F59" s="36"/>
      <c r="G59" s="36"/>
      <c r="H59" s="36"/>
      <c r="I59" s="116"/>
      <c r="J59" s="36"/>
      <c r="K59" s="39"/>
    </row>
    <row r="60" spans="2:47" s="1" customFormat="1" ht="29.25" customHeight="1">
      <c r="B60" s="35"/>
      <c r="C60" s="143" t="s">
        <v>2055</v>
      </c>
      <c r="D60" s="36"/>
      <c r="E60" s="36"/>
      <c r="F60" s="36"/>
      <c r="G60" s="36"/>
      <c r="H60" s="36"/>
      <c r="I60" s="116"/>
      <c r="J60" s="127">
        <f>J97</f>
        <v>0</v>
      </c>
      <c r="K60" s="39"/>
      <c r="AU60" s="18" t="s">
        <v>2056</v>
      </c>
    </row>
    <row r="61" spans="2:47" s="8" customFormat="1" ht="24.95" customHeight="1">
      <c r="B61" s="144"/>
      <c r="C61" s="145"/>
      <c r="D61" s="146" t="s">
        <v>208</v>
      </c>
      <c r="E61" s="147"/>
      <c r="F61" s="147"/>
      <c r="G61" s="147"/>
      <c r="H61" s="147"/>
      <c r="I61" s="148"/>
      <c r="J61" s="149">
        <f>J98</f>
        <v>0</v>
      </c>
      <c r="K61" s="150"/>
    </row>
    <row r="62" spans="2:47" s="9" customFormat="1" ht="19.899999999999999" customHeight="1">
      <c r="B62" s="151"/>
      <c r="C62" s="152"/>
      <c r="D62" s="153" t="s">
        <v>209</v>
      </c>
      <c r="E62" s="154"/>
      <c r="F62" s="154"/>
      <c r="G62" s="154"/>
      <c r="H62" s="154"/>
      <c r="I62" s="155"/>
      <c r="J62" s="156">
        <f>J99</f>
        <v>0</v>
      </c>
      <c r="K62" s="157"/>
    </row>
    <row r="63" spans="2:47" s="9" customFormat="1" ht="19.899999999999999" customHeight="1">
      <c r="B63" s="151"/>
      <c r="C63" s="152"/>
      <c r="D63" s="153" t="s">
        <v>210</v>
      </c>
      <c r="E63" s="154"/>
      <c r="F63" s="154"/>
      <c r="G63" s="154"/>
      <c r="H63" s="154"/>
      <c r="I63" s="155"/>
      <c r="J63" s="156">
        <f>J101</f>
        <v>0</v>
      </c>
      <c r="K63" s="157"/>
    </row>
    <row r="64" spans="2:47" s="9" customFormat="1" ht="19.899999999999999" customHeight="1">
      <c r="B64" s="151"/>
      <c r="C64" s="152"/>
      <c r="D64" s="153" t="s">
        <v>211</v>
      </c>
      <c r="E64" s="154"/>
      <c r="F64" s="154"/>
      <c r="G64" s="154"/>
      <c r="H64" s="154"/>
      <c r="I64" s="155"/>
      <c r="J64" s="156">
        <f>J103</f>
        <v>0</v>
      </c>
      <c r="K64" s="157"/>
    </row>
    <row r="65" spans="2:11" s="9" customFormat="1" ht="19.899999999999999" customHeight="1">
      <c r="B65" s="151"/>
      <c r="C65" s="152"/>
      <c r="D65" s="153" t="s">
        <v>212</v>
      </c>
      <c r="E65" s="154"/>
      <c r="F65" s="154"/>
      <c r="G65" s="154"/>
      <c r="H65" s="154"/>
      <c r="I65" s="155"/>
      <c r="J65" s="156">
        <f>J107</f>
        <v>0</v>
      </c>
      <c r="K65" s="157"/>
    </row>
    <row r="66" spans="2:11" s="8" customFormat="1" ht="24.95" customHeight="1">
      <c r="B66" s="144"/>
      <c r="C66" s="145"/>
      <c r="D66" s="146" t="s">
        <v>213</v>
      </c>
      <c r="E66" s="147"/>
      <c r="F66" s="147"/>
      <c r="G66" s="147"/>
      <c r="H66" s="147"/>
      <c r="I66" s="148"/>
      <c r="J66" s="149">
        <f>J112</f>
        <v>0</v>
      </c>
      <c r="K66" s="150"/>
    </row>
    <row r="67" spans="2:11" s="9" customFormat="1" ht="19.899999999999999" customHeight="1">
      <c r="B67" s="151"/>
      <c r="C67" s="152"/>
      <c r="D67" s="153" t="s">
        <v>214</v>
      </c>
      <c r="E67" s="154"/>
      <c r="F67" s="154"/>
      <c r="G67" s="154"/>
      <c r="H67" s="154"/>
      <c r="I67" s="155"/>
      <c r="J67" s="156">
        <f>J113</f>
        <v>0</v>
      </c>
      <c r="K67" s="157"/>
    </row>
    <row r="68" spans="2:11" s="9" customFormat="1" ht="19.899999999999999" customHeight="1">
      <c r="B68" s="151"/>
      <c r="C68" s="152"/>
      <c r="D68" s="153" t="s">
        <v>215</v>
      </c>
      <c r="E68" s="154"/>
      <c r="F68" s="154"/>
      <c r="G68" s="154"/>
      <c r="H68" s="154"/>
      <c r="I68" s="155"/>
      <c r="J68" s="156">
        <f>J115</f>
        <v>0</v>
      </c>
      <c r="K68" s="157"/>
    </row>
    <row r="69" spans="2:11" s="9" customFormat="1" ht="19.899999999999999" customHeight="1">
      <c r="B69" s="151"/>
      <c r="C69" s="152"/>
      <c r="D69" s="153" t="s">
        <v>216</v>
      </c>
      <c r="E69" s="154"/>
      <c r="F69" s="154"/>
      <c r="G69" s="154"/>
      <c r="H69" s="154"/>
      <c r="I69" s="155"/>
      <c r="J69" s="156">
        <f>J117</f>
        <v>0</v>
      </c>
      <c r="K69" s="157"/>
    </row>
    <row r="70" spans="2:11" s="9" customFormat="1" ht="19.899999999999999" customHeight="1">
      <c r="B70" s="151"/>
      <c r="C70" s="152"/>
      <c r="D70" s="153" t="s">
        <v>217</v>
      </c>
      <c r="E70" s="154"/>
      <c r="F70" s="154"/>
      <c r="G70" s="154"/>
      <c r="H70" s="154"/>
      <c r="I70" s="155"/>
      <c r="J70" s="156">
        <f>J119</f>
        <v>0</v>
      </c>
      <c r="K70" s="157"/>
    </row>
    <row r="71" spans="2:11" s="9" customFormat="1" ht="19.899999999999999" customHeight="1">
      <c r="B71" s="151"/>
      <c r="C71" s="152"/>
      <c r="D71" s="153" t="s">
        <v>218</v>
      </c>
      <c r="E71" s="154"/>
      <c r="F71" s="154"/>
      <c r="G71" s="154"/>
      <c r="H71" s="154"/>
      <c r="I71" s="155"/>
      <c r="J71" s="156">
        <f>J121</f>
        <v>0</v>
      </c>
      <c r="K71" s="157"/>
    </row>
    <row r="72" spans="2:11" s="9" customFormat="1" ht="19.899999999999999" customHeight="1">
      <c r="B72" s="151"/>
      <c r="C72" s="152"/>
      <c r="D72" s="153" t="s">
        <v>219</v>
      </c>
      <c r="E72" s="154"/>
      <c r="F72" s="154"/>
      <c r="G72" s="154"/>
      <c r="H72" s="154"/>
      <c r="I72" s="155"/>
      <c r="J72" s="156">
        <f>J123</f>
        <v>0</v>
      </c>
      <c r="K72" s="157"/>
    </row>
    <row r="73" spans="2:11" s="9" customFormat="1" ht="19.899999999999999" customHeight="1">
      <c r="B73" s="151"/>
      <c r="C73" s="152"/>
      <c r="D73" s="153" t="s">
        <v>220</v>
      </c>
      <c r="E73" s="154"/>
      <c r="F73" s="154"/>
      <c r="G73" s="154"/>
      <c r="H73" s="154"/>
      <c r="I73" s="155"/>
      <c r="J73" s="156">
        <f>J125</f>
        <v>0</v>
      </c>
      <c r="K73" s="157"/>
    </row>
    <row r="74" spans="2:11" s="9" customFormat="1" ht="19.899999999999999" customHeight="1">
      <c r="B74" s="151"/>
      <c r="C74" s="152"/>
      <c r="D74" s="153" t="s">
        <v>221</v>
      </c>
      <c r="E74" s="154"/>
      <c r="F74" s="154"/>
      <c r="G74" s="154"/>
      <c r="H74" s="154"/>
      <c r="I74" s="155"/>
      <c r="J74" s="156">
        <f>J127</f>
        <v>0</v>
      </c>
      <c r="K74" s="157"/>
    </row>
    <row r="75" spans="2:11" s="9" customFormat="1" ht="19.899999999999999" customHeight="1">
      <c r="B75" s="151"/>
      <c r="C75" s="152"/>
      <c r="D75" s="153" t="s">
        <v>222</v>
      </c>
      <c r="E75" s="154"/>
      <c r="F75" s="154"/>
      <c r="G75" s="154"/>
      <c r="H75" s="154"/>
      <c r="I75" s="155"/>
      <c r="J75" s="156">
        <f>J130</f>
        <v>0</v>
      </c>
      <c r="K75" s="157"/>
    </row>
    <row r="76" spans="2:11" s="1" customFormat="1" ht="21.75" customHeight="1">
      <c r="B76" s="35"/>
      <c r="C76" s="36"/>
      <c r="D76" s="36"/>
      <c r="E76" s="36"/>
      <c r="F76" s="36"/>
      <c r="G76" s="36"/>
      <c r="H76" s="36"/>
      <c r="I76" s="116"/>
      <c r="J76" s="36"/>
      <c r="K76" s="39"/>
    </row>
    <row r="77" spans="2:11" s="1" customFormat="1" ht="6.95" customHeight="1">
      <c r="B77" s="50"/>
      <c r="C77" s="51"/>
      <c r="D77" s="51"/>
      <c r="E77" s="51"/>
      <c r="F77" s="51"/>
      <c r="G77" s="51"/>
      <c r="H77" s="51"/>
      <c r="I77" s="135"/>
      <c r="J77" s="51"/>
      <c r="K77" s="52"/>
    </row>
    <row r="81" spans="2:20" s="1" customFormat="1" ht="6.95" customHeight="1">
      <c r="B81" s="53"/>
      <c r="C81" s="54"/>
      <c r="D81" s="54"/>
      <c r="E81" s="54"/>
      <c r="F81" s="54"/>
      <c r="G81" s="54"/>
      <c r="H81" s="54"/>
      <c r="I81" s="138"/>
      <c r="J81" s="54"/>
      <c r="K81" s="54"/>
      <c r="L81" s="55"/>
    </row>
    <row r="82" spans="2:20" s="1" customFormat="1" ht="36.950000000000003" customHeight="1">
      <c r="B82" s="35"/>
      <c r="C82" s="56" t="s">
        <v>2064</v>
      </c>
      <c r="D82" s="57"/>
      <c r="E82" s="57"/>
      <c r="F82" s="57"/>
      <c r="G82" s="57"/>
      <c r="H82" s="57"/>
      <c r="I82" s="158"/>
      <c r="J82" s="57"/>
      <c r="K82" s="57"/>
      <c r="L82" s="55"/>
    </row>
    <row r="83" spans="2:20" s="1" customFormat="1" ht="6.95" customHeight="1">
      <c r="B83" s="35"/>
      <c r="C83" s="57"/>
      <c r="D83" s="57"/>
      <c r="E83" s="57"/>
      <c r="F83" s="57"/>
      <c r="G83" s="57"/>
      <c r="H83" s="57"/>
      <c r="I83" s="158"/>
      <c r="J83" s="57"/>
      <c r="K83" s="57"/>
      <c r="L83" s="55"/>
    </row>
    <row r="84" spans="2:20" s="1" customFormat="1" ht="14.45" customHeight="1">
      <c r="B84" s="35"/>
      <c r="C84" s="59" t="s">
        <v>1889</v>
      </c>
      <c r="D84" s="57"/>
      <c r="E84" s="57"/>
      <c r="F84" s="57"/>
      <c r="G84" s="57"/>
      <c r="H84" s="57"/>
      <c r="I84" s="158"/>
      <c r="J84" s="57"/>
      <c r="K84" s="57"/>
      <c r="L84" s="55"/>
    </row>
    <row r="85" spans="2:20" s="1" customFormat="1" ht="22.5" customHeight="1">
      <c r="B85" s="35"/>
      <c r="C85" s="57"/>
      <c r="D85" s="57"/>
      <c r="E85" s="404" t="str">
        <f>E7</f>
        <v>Jezero Most-napojení na komunikace a IS - část I</v>
      </c>
      <c r="F85" s="379"/>
      <c r="G85" s="379"/>
      <c r="H85" s="379"/>
      <c r="I85" s="158"/>
      <c r="J85" s="57"/>
      <c r="K85" s="57"/>
      <c r="L85" s="55"/>
    </row>
    <row r="86" spans="2:20" ht="15">
      <c r="B86" s="22"/>
      <c r="C86" s="59" t="s">
        <v>2048</v>
      </c>
      <c r="D86" s="250"/>
      <c r="E86" s="250"/>
      <c r="F86" s="250"/>
      <c r="G86" s="250"/>
      <c r="H86" s="250"/>
      <c r="J86" s="250"/>
      <c r="K86" s="250"/>
      <c r="L86" s="251"/>
    </row>
    <row r="87" spans="2:20" s="1" customFormat="1" ht="22.5" customHeight="1">
      <c r="B87" s="35"/>
      <c r="C87" s="57"/>
      <c r="D87" s="57"/>
      <c r="E87" s="404" t="s">
        <v>136</v>
      </c>
      <c r="F87" s="379"/>
      <c r="G87" s="379"/>
      <c r="H87" s="379"/>
      <c r="I87" s="158"/>
      <c r="J87" s="57"/>
      <c r="K87" s="57"/>
      <c r="L87" s="55"/>
    </row>
    <row r="88" spans="2:20" s="1" customFormat="1" ht="14.45" customHeight="1">
      <c r="B88" s="35"/>
      <c r="C88" s="59" t="s">
        <v>2917</v>
      </c>
      <c r="D88" s="57"/>
      <c r="E88" s="57"/>
      <c r="F88" s="57"/>
      <c r="G88" s="57"/>
      <c r="H88" s="57"/>
      <c r="I88" s="158"/>
      <c r="J88" s="57"/>
      <c r="K88" s="57"/>
      <c r="L88" s="55"/>
    </row>
    <row r="89" spans="2:20" s="1" customFormat="1" ht="23.25" customHeight="1">
      <c r="B89" s="35"/>
      <c r="C89" s="57"/>
      <c r="D89" s="57"/>
      <c r="E89" s="376" t="str">
        <f>E11</f>
        <v xml:space="preserve">SO 403 - NN rozvody </v>
      </c>
      <c r="F89" s="379"/>
      <c r="G89" s="379"/>
      <c r="H89" s="379"/>
      <c r="I89" s="158"/>
      <c r="J89" s="57"/>
      <c r="K89" s="57"/>
      <c r="L89" s="55"/>
    </row>
    <row r="90" spans="2:20" s="1" customFormat="1" ht="6.95" customHeight="1">
      <c r="B90" s="35"/>
      <c r="C90" s="57"/>
      <c r="D90" s="57"/>
      <c r="E90" s="57"/>
      <c r="F90" s="57"/>
      <c r="G90" s="57"/>
      <c r="H90" s="57"/>
      <c r="I90" s="158"/>
      <c r="J90" s="57"/>
      <c r="K90" s="57"/>
      <c r="L90" s="55"/>
    </row>
    <row r="91" spans="2:20" s="1" customFormat="1" ht="18" customHeight="1">
      <c r="B91" s="35"/>
      <c r="C91" s="59" t="s">
        <v>1896</v>
      </c>
      <c r="D91" s="57"/>
      <c r="E91" s="57"/>
      <c r="F91" s="159" t="str">
        <f>F14</f>
        <v xml:space="preserve"> </v>
      </c>
      <c r="G91" s="57"/>
      <c r="H91" s="57"/>
      <c r="I91" s="160" t="s">
        <v>1898</v>
      </c>
      <c r="J91" s="67" t="str">
        <f>IF(J14="","",J14)</f>
        <v>28. 11. 2016</v>
      </c>
      <c r="K91" s="57"/>
      <c r="L91" s="55"/>
    </row>
    <row r="92" spans="2:20" s="1" customFormat="1" ht="6.95" customHeight="1">
      <c r="B92" s="35"/>
      <c r="C92" s="57"/>
      <c r="D92" s="57"/>
      <c r="E92" s="57"/>
      <c r="F92" s="57"/>
      <c r="G92" s="57"/>
      <c r="H92" s="57"/>
      <c r="I92" s="158"/>
      <c r="J92" s="57"/>
      <c r="K92" s="57"/>
      <c r="L92" s="55"/>
    </row>
    <row r="93" spans="2:20" s="1" customFormat="1" ht="15">
      <c r="B93" s="35"/>
      <c r="C93" s="59" t="s">
        <v>1901</v>
      </c>
      <c r="D93" s="57"/>
      <c r="E93" s="57"/>
      <c r="F93" s="159" t="str">
        <f>E17</f>
        <v>ČR - Ministerstvo financí</v>
      </c>
      <c r="G93" s="57"/>
      <c r="H93" s="57"/>
      <c r="I93" s="160" t="s">
        <v>1907</v>
      </c>
      <c r="J93" s="159" t="str">
        <f>E23</f>
        <v>Báňské projekty Teplice a.s.</v>
      </c>
      <c r="K93" s="57"/>
      <c r="L93" s="55"/>
    </row>
    <row r="94" spans="2:20" s="1" customFormat="1" ht="14.45" customHeight="1">
      <c r="B94" s="35"/>
      <c r="C94" s="59" t="s">
        <v>1905</v>
      </c>
      <c r="D94" s="57"/>
      <c r="E94" s="57"/>
      <c r="F94" s="159" t="str">
        <f>IF(E20="","",E20)</f>
        <v/>
      </c>
      <c r="G94" s="57"/>
      <c r="H94" s="57"/>
      <c r="I94" s="158"/>
      <c r="J94" s="57"/>
      <c r="K94" s="57"/>
      <c r="L94" s="55"/>
    </row>
    <row r="95" spans="2:20" s="1" customFormat="1" ht="10.35" customHeight="1">
      <c r="B95" s="35"/>
      <c r="C95" s="57"/>
      <c r="D95" s="57"/>
      <c r="E95" s="57"/>
      <c r="F95" s="57"/>
      <c r="G95" s="57"/>
      <c r="H95" s="57"/>
      <c r="I95" s="158"/>
      <c r="J95" s="57"/>
      <c r="K95" s="57"/>
      <c r="L95" s="55"/>
    </row>
    <row r="96" spans="2:20" s="10" customFormat="1" ht="29.25" customHeight="1">
      <c r="B96" s="161"/>
      <c r="C96" s="162" t="s">
        <v>2065</v>
      </c>
      <c r="D96" s="163" t="s">
        <v>1931</v>
      </c>
      <c r="E96" s="163" t="s">
        <v>1927</v>
      </c>
      <c r="F96" s="163" t="s">
        <v>2066</v>
      </c>
      <c r="G96" s="163" t="s">
        <v>2067</v>
      </c>
      <c r="H96" s="163" t="s">
        <v>2068</v>
      </c>
      <c r="I96" s="164" t="s">
        <v>2069</v>
      </c>
      <c r="J96" s="163" t="s">
        <v>2054</v>
      </c>
      <c r="K96" s="165" t="s">
        <v>2070</v>
      </c>
      <c r="L96" s="166"/>
      <c r="M96" s="75" t="s">
        <v>2071</v>
      </c>
      <c r="N96" s="76" t="s">
        <v>1916</v>
      </c>
      <c r="O96" s="76" t="s">
        <v>2072</v>
      </c>
      <c r="P96" s="76" t="s">
        <v>2073</v>
      </c>
      <c r="Q96" s="76" t="s">
        <v>2074</v>
      </c>
      <c r="R96" s="76" t="s">
        <v>2075</v>
      </c>
      <c r="S96" s="76" t="s">
        <v>2076</v>
      </c>
      <c r="T96" s="77" t="s">
        <v>2077</v>
      </c>
    </row>
    <row r="97" spans="2:65" s="1" customFormat="1" ht="29.25" customHeight="1">
      <c r="B97" s="35"/>
      <c r="C97" s="81" t="s">
        <v>2055</v>
      </c>
      <c r="D97" s="57"/>
      <c r="E97" s="57"/>
      <c r="F97" s="57"/>
      <c r="G97" s="57"/>
      <c r="H97" s="57"/>
      <c r="I97" s="158"/>
      <c r="J97" s="167">
        <f>BK97</f>
        <v>0</v>
      </c>
      <c r="K97" s="57"/>
      <c r="L97" s="55"/>
      <c r="M97" s="78"/>
      <c r="N97" s="79"/>
      <c r="O97" s="79"/>
      <c r="P97" s="168">
        <f>P98+P112</f>
        <v>0</v>
      </c>
      <c r="Q97" s="79"/>
      <c r="R97" s="168">
        <f>R98+R112</f>
        <v>0</v>
      </c>
      <c r="S97" s="79"/>
      <c r="T97" s="169">
        <f>T98+T112</f>
        <v>0</v>
      </c>
      <c r="AT97" s="18" t="s">
        <v>1945</v>
      </c>
      <c r="AU97" s="18" t="s">
        <v>2056</v>
      </c>
      <c r="BK97" s="170">
        <f>BK98+BK112</f>
        <v>0</v>
      </c>
    </row>
    <row r="98" spans="2:65" s="11" customFormat="1" ht="37.35" customHeight="1">
      <c r="B98" s="171"/>
      <c r="C98" s="172"/>
      <c r="D98" s="173" t="s">
        <v>1945</v>
      </c>
      <c r="E98" s="174" t="s">
        <v>223</v>
      </c>
      <c r="F98" s="174" t="s">
        <v>1711</v>
      </c>
      <c r="G98" s="172"/>
      <c r="H98" s="172"/>
      <c r="I98" s="175"/>
      <c r="J98" s="176">
        <f>BK98</f>
        <v>0</v>
      </c>
      <c r="K98" s="172"/>
      <c r="L98" s="177"/>
      <c r="M98" s="178"/>
      <c r="N98" s="179"/>
      <c r="O98" s="179"/>
      <c r="P98" s="180">
        <f>P99+P101+P103+P107</f>
        <v>0</v>
      </c>
      <c r="Q98" s="179"/>
      <c r="R98" s="180">
        <f>R99+R101+R103+R107</f>
        <v>0</v>
      </c>
      <c r="S98" s="179"/>
      <c r="T98" s="181">
        <f>T99+T101+T103+T107</f>
        <v>0</v>
      </c>
      <c r="AR98" s="182" t="s">
        <v>1895</v>
      </c>
      <c r="AT98" s="183" t="s">
        <v>1945</v>
      </c>
      <c r="AU98" s="183" t="s">
        <v>1946</v>
      </c>
      <c r="AY98" s="182" t="s">
        <v>2080</v>
      </c>
      <c r="BK98" s="184">
        <f>BK99+BK101+BK103+BK107</f>
        <v>0</v>
      </c>
    </row>
    <row r="99" spans="2:65" s="11" customFormat="1" ht="19.899999999999999" customHeight="1">
      <c r="B99" s="171"/>
      <c r="C99" s="172"/>
      <c r="D99" s="185" t="s">
        <v>1945</v>
      </c>
      <c r="E99" s="186" t="s">
        <v>224</v>
      </c>
      <c r="F99" s="186" t="s">
        <v>225</v>
      </c>
      <c r="G99" s="172"/>
      <c r="H99" s="172"/>
      <c r="I99" s="175"/>
      <c r="J99" s="187">
        <f>BK99</f>
        <v>0</v>
      </c>
      <c r="K99" s="172"/>
      <c r="L99" s="177"/>
      <c r="M99" s="178"/>
      <c r="N99" s="179"/>
      <c r="O99" s="179"/>
      <c r="P99" s="180">
        <f>P100</f>
        <v>0</v>
      </c>
      <c r="Q99" s="179"/>
      <c r="R99" s="180">
        <f>R100</f>
        <v>0</v>
      </c>
      <c r="S99" s="179"/>
      <c r="T99" s="181">
        <f>T100</f>
        <v>0</v>
      </c>
      <c r="AR99" s="182" t="s">
        <v>1895</v>
      </c>
      <c r="AT99" s="183" t="s">
        <v>1945</v>
      </c>
      <c r="AU99" s="183" t="s">
        <v>1895</v>
      </c>
      <c r="AY99" s="182" t="s">
        <v>2080</v>
      </c>
      <c r="BK99" s="184">
        <f>BK100</f>
        <v>0</v>
      </c>
    </row>
    <row r="100" spans="2:65" s="1" customFormat="1" ht="22.5" customHeight="1">
      <c r="B100" s="35"/>
      <c r="C100" s="188" t="s">
        <v>1895</v>
      </c>
      <c r="D100" s="188" t="s">
        <v>2082</v>
      </c>
      <c r="E100" s="189" t="s">
        <v>226</v>
      </c>
      <c r="F100" s="190" t="s">
        <v>227</v>
      </c>
      <c r="G100" s="191" t="s">
        <v>2253</v>
      </c>
      <c r="H100" s="192">
        <v>20</v>
      </c>
      <c r="I100" s="193"/>
      <c r="J100" s="194">
        <f>ROUND(I100*H100,2)</f>
        <v>0</v>
      </c>
      <c r="K100" s="190" t="s">
        <v>141</v>
      </c>
      <c r="L100" s="55"/>
      <c r="M100" s="195" t="s">
        <v>1893</v>
      </c>
      <c r="N100" s="196" t="s">
        <v>1917</v>
      </c>
      <c r="O100" s="36"/>
      <c r="P100" s="197">
        <f>O100*H100</f>
        <v>0</v>
      </c>
      <c r="Q100" s="197">
        <v>0</v>
      </c>
      <c r="R100" s="197">
        <f>Q100*H100</f>
        <v>0</v>
      </c>
      <c r="S100" s="197">
        <v>0</v>
      </c>
      <c r="T100" s="198">
        <f>S100*H100</f>
        <v>0</v>
      </c>
      <c r="AR100" s="18" t="s">
        <v>2036</v>
      </c>
      <c r="AT100" s="18" t="s">
        <v>2082</v>
      </c>
      <c r="AU100" s="18" t="s">
        <v>1955</v>
      </c>
      <c r="AY100" s="18" t="s">
        <v>2080</v>
      </c>
      <c r="BE100" s="199">
        <f>IF(N100="základní",J100,0)</f>
        <v>0</v>
      </c>
      <c r="BF100" s="199">
        <f>IF(N100="snížená",J100,0)</f>
        <v>0</v>
      </c>
      <c r="BG100" s="199">
        <f>IF(N100="zákl. přenesená",J100,0)</f>
        <v>0</v>
      </c>
      <c r="BH100" s="199">
        <f>IF(N100="sníž. přenesená",J100,0)</f>
        <v>0</v>
      </c>
      <c r="BI100" s="199">
        <f>IF(N100="nulová",J100,0)</f>
        <v>0</v>
      </c>
      <c r="BJ100" s="18" t="s">
        <v>1895</v>
      </c>
      <c r="BK100" s="199">
        <f>ROUND(I100*H100,2)</f>
        <v>0</v>
      </c>
      <c r="BL100" s="18" t="s">
        <v>2036</v>
      </c>
      <c r="BM100" s="18" t="s">
        <v>1895</v>
      </c>
    </row>
    <row r="101" spans="2:65" s="11" customFormat="1" ht="29.85" customHeight="1">
      <c r="B101" s="171"/>
      <c r="C101" s="172"/>
      <c r="D101" s="185" t="s">
        <v>1945</v>
      </c>
      <c r="E101" s="186" t="s">
        <v>228</v>
      </c>
      <c r="F101" s="186" t="s">
        <v>229</v>
      </c>
      <c r="G101" s="172"/>
      <c r="H101" s="172"/>
      <c r="I101" s="175"/>
      <c r="J101" s="187">
        <f>BK101</f>
        <v>0</v>
      </c>
      <c r="K101" s="172"/>
      <c r="L101" s="177"/>
      <c r="M101" s="178"/>
      <c r="N101" s="179"/>
      <c r="O101" s="179"/>
      <c r="P101" s="180">
        <f>P102</f>
        <v>0</v>
      </c>
      <c r="Q101" s="179"/>
      <c r="R101" s="180">
        <f>R102</f>
        <v>0</v>
      </c>
      <c r="S101" s="179"/>
      <c r="T101" s="181">
        <f>T102</f>
        <v>0</v>
      </c>
      <c r="AR101" s="182" t="s">
        <v>1895</v>
      </c>
      <c r="AT101" s="183" t="s">
        <v>1945</v>
      </c>
      <c r="AU101" s="183" t="s">
        <v>1895</v>
      </c>
      <c r="AY101" s="182" t="s">
        <v>2080</v>
      </c>
      <c r="BK101" s="184">
        <f>BK102</f>
        <v>0</v>
      </c>
    </row>
    <row r="102" spans="2:65" s="1" customFormat="1" ht="22.5" customHeight="1">
      <c r="B102" s="35"/>
      <c r="C102" s="188" t="s">
        <v>1955</v>
      </c>
      <c r="D102" s="188" t="s">
        <v>2082</v>
      </c>
      <c r="E102" s="189" t="s">
        <v>230</v>
      </c>
      <c r="F102" s="190" t="s">
        <v>231</v>
      </c>
      <c r="G102" s="191" t="s">
        <v>2253</v>
      </c>
      <c r="H102" s="192">
        <v>8</v>
      </c>
      <c r="I102" s="193"/>
      <c r="J102" s="194">
        <f>ROUND(I102*H102,2)</f>
        <v>0</v>
      </c>
      <c r="K102" s="190" t="s">
        <v>141</v>
      </c>
      <c r="L102" s="55"/>
      <c r="M102" s="195" t="s">
        <v>1893</v>
      </c>
      <c r="N102" s="196" t="s">
        <v>1917</v>
      </c>
      <c r="O102" s="36"/>
      <c r="P102" s="197">
        <f>O102*H102</f>
        <v>0</v>
      </c>
      <c r="Q102" s="197">
        <v>0</v>
      </c>
      <c r="R102" s="197">
        <f>Q102*H102</f>
        <v>0</v>
      </c>
      <c r="S102" s="197">
        <v>0</v>
      </c>
      <c r="T102" s="198">
        <f>S102*H102</f>
        <v>0</v>
      </c>
      <c r="AR102" s="18" t="s">
        <v>2036</v>
      </c>
      <c r="AT102" s="18" t="s">
        <v>2082</v>
      </c>
      <c r="AU102" s="18" t="s">
        <v>1955</v>
      </c>
      <c r="AY102" s="18" t="s">
        <v>2080</v>
      </c>
      <c r="BE102" s="199">
        <f>IF(N102="základní",J102,0)</f>
        <v>0</v>
      </c>
      <c r="BF102" s="199">
        <f>IF(N102="snížená",J102,0)</f>
        <v>0</v>
      </c>
      <c r="BG102" s="199">
        <f>IF(N102="zákl. přenesená",J102,0)</f>
        <v>0</v>
      </c>
      <c r="BH102" s="199">
        <f>IF(N102="sníž. přenesená",J102,0)</f>
        <v>0</v>
      </c>
      <c r="BI102" s="199">
        <f>IF(N102="nulová",J102,0)</f>
        <v>0</v>
      </c>
      <c r="BJ102" s="18" t="s">
        <v>1895</v>
      </c>
      <c r="BK102" s="199">
        <f>ROUND(I102*H102,2)</f>
        <v>0</v>
      </c>
      <c r="BL102" s="18" t="s">
        <v>2036</v>
      </c>
      <c r="BM102" s="18" t="s">
        <v>1955</v>
      </c>
    </row>
    <row r="103" spans="2:65" s="11" customFormat="1" ht="29.85" customHeight="1">
      <c r="B103" s="171"/>
      <c r="C103" s="172"/>
      <c r="D103" s="185" t="s">
        <v>1945</v>
      </c>
      <c r="E103" s="186" t="s">
        <v>232</v>
      </c>
      <c r="F103" s="186" t="s">
        <v>233</v>
      </c>
      <c r="G103" s="172"/>
      <c r="H103" s="172"/>
      <c r="I103" s="175"/>
      <c r="J103" s="187">
        <f>BK103</f>
        <v>0</v>
      </c>
      <c r="K103" s="172"/>
      <c r="L103" s="177"/>
      <c r="M103" s="178"/>
      <c r="N103" s="179"/>
      <c r="O103" s="179"/>
      <c r="P103" s="180">
        <f>SUM(P104:P106)</f>
        <v>0</v>
      </c>
      <c r="Q103" s="179"/>
      <c r="R103" s="180">
        <f>SUM(R104:R106)</f>
        <v>0</v>
      </c>
      <c r="S103" s="179"/>
      <c r="T103" s="181">
        <f>SUM(T104:T106)</f>
        <v>0</v>
      </c>
      <c r="AR103" s="182" t="s">
        <v>1895</v>
      </c>
      <c r="AT103" s="183" t="s">
        <v>1945</v>
      </c>
      <c r="AU103" s="183" t="s">
        <v>1895</v>
      </c>
      <c r="AY103" s="182" t="s">
        <v>2080</v>
      </c>
      <c r="BK103" s="184">
        <f>SUM(BK104:BK106)</f>
        <v>0</v>
      </c>
    </row>
    <row r="104" spans="2:65" s="1" customFormat="1" ht="31.5" customHeight="1">
      <c r="B104" s="35"/>
      <c r="C104" s="188" t="s">
        <v>2033</v>
      </c>
      <c r="D104" s="188" t="s">
        <v>2082</v>
      </c>
      <c r="E104" s="189" t="s">
        <v>234</v>
      </c>
      <c r="F104" s="190" t="s">
        <v>235</v>
      </c>
      <c r="G104" s="191" t="s">
        <v>2096</v>
      </c>
      <c r="H104" s="192">
        <v>320</v>
      </c>
      <c r="I104" s="193"/>
      <c r="J104" s="194">
        <f>ROUND(I104*H104,2)</f>
        <v>0</v>
      </c>
      <c r="K104" s="190" t="s">
        <v>141</v>
      </c>
      <c r="L104" s="55"/>
      <c r="M104" s="195" t="s">
        <v>1893</v>
      </c>
      <c r="N104" s="196" t="s">
        <v>1917</v>
      </c>
      <c r="O104" s="36"/>
      <c r="P104" s="197">
        <f>O104*H104</f>
        <v>0</v>
      </c>
      <c r="Q104" s="197">
        <v>0</v>
      </c>
      <c r="R104" s="197">
        <f>Q104*H104</f>
        <v>0</v>
      </c>
      <c r="S104" s="197">
        <v>0</v>
      </c>
      <c r="T104" s="198">
        <f>S104*H104</f>
        <v>0</v>
      </c>
      <c r="AR104" s="18" t="s">
        <v>2036</v>
      </c>
      <c r="AT104" s="18" t="s">
        <v>2082</v>
      </c>
      <c r="AU104" s="18" t="s">
        <v>1955</v>
      </c>
      <c r="AY104" s="18" t="s">
        <v>2080</v>
      </c>
      <c r="BE104" s="199">
        <f>IF(N104="základní",J104,0)</f>
        <v>0</v>
      </c>
      <c r="BF104" s="199">
        <f>IF(N104="snížená",J104,0)</f>
        <v>0</v>
      </c>
      <c r="BG104" s="199">
        <f>IF(N104="zákl. přenesená",J104,0)</f>
        <v>0</v>
      </c>
      <c r="BH104" s="199">
        <f>IF(N104="sníž. přenesená",J104,0)</f>
        <v>0</v>
      </c>
      <c r="BI104" s="199">
        <f>IF(N104="nulová",J104,0)</f>
        <v>0</v>
      </c>
      <c r="BJ104" s="18" t="s">
        <v>1895</v>
      </c>
      <c r="BK104" s="199">
        <f>ROUND(I104*H104,2)</f>
        <v>0</v>
      </c>
      <c r="BL104" s="18" t="s">
        <v>2036</v>
      </c>
      <c r="BM104" s="18" t="s">
        <v>2033</v>
      </c>
    </row>
    <row r="105" spans="2:65" s="1" customFormat="1" ht="27">
      <c r="B105" s="35"/>
      <c r="C105" s="57"/>
      <c r="D105" s="202" t="s">
        <v>2415</v>
      </c>
      <c r="E105" s="57"/>
      <c r="F105" s="266" t="s">
        <v>168</v>
      </c>
      <c r="G105" s="57"/>
      <c r="H105" s="57"/>
      <c r="I105" s="158"/>
      <c r="J105" s="57"/>
      <c r="K105" s="57"/>
      <c r="L105" s="55"/>
      <c r="M105" s="72"/>
      <c r="N105" s="36"/>
      <c r="O105" s="36"/>
      <c r="P105" s="36"/>
      <c r="Q105" s="36"/>
      <c r="R105" s="36"/>
      <c r="S105" s="36"/>
      <c r="T105" s="73"/>
      <c r="AT105" s="18" t="s">
        <v>2415</v>
      </c>
      <c r="AU105" s="18" t="s">
        <v>1955</v>
      </c>
    </row>
    <row r="106" spans="2:65" s="1" customFormat="1" ht="31.5" customHeight="1">
      <c r="B106" s="35"/>
      <c r="C106" s="188" t="s">
        <v>2036</v>
      </c>
      <c r="D106" s="188" t="s">
        <v>2082</v>
      </c>
      <c r="E106" s="189" t="s">
        <v>236</v>
      </c>
      <c r="F106" s="190" t="s">
        <v>237</v>
      </c>
      <c r="G106" s="191" t="s">
        <v>2253</v>
      </c>
      <c r="H106" s="192">
        <v>16</v>
      </c>
      <c r="I106" s="193"/>
      <c r="J106" s="194">
        <f>ROUND(I106*H106,2)</f>
        <v>0</v>
      </c>
      <c r="K106" s="190" t="s">
        <v>141</v>
      </c>
      <c r="L106" s="55"/>
      <c r="M106" s="195" t="s">
        <v>1893</v>
      </c>
      <c r="N106" s="196" t="s">
        <v>1917</v>
      </c>
      <c r="O106" s="36"/>
      <c r="P106" s="197">
        <f>O106*H106</f>
        <v>0</v>
      </c>
      <c r="Q106" s="197">
        <v>0</v>
      </c>
      <c r="R106" s="197">
        <f>Q106*H106</f>
        <v>0</v>
      </c>
      <c r="S106" s="197">
        <v>0</v>
      </c>
      <c r="T106" s="198">
        <f>S106*H106</f>
        <v>0</v>
      </c>
      <c r="AR106" s="18" t="s">
        <v>2036</v>
      </c>
      <c r="AT106" s="18" t="s">
        <v>2082</v>
      </c>
      <c r="AU106" s="18" t="s">
        <v>1955</v>
      </c>
      <c r="AY106" s="18" t="s">
        <v>2080</v>
      </c>
      <c r="BE106" s="199">
        <f>IF(N106="základní",J106,0)</f>
        <v>0</v>
      </c>
      <c r="BF106" s="199">
        <f>IF(N106="snížená",J106,0)</f>
        <v>0</v>
      </c>
      <c r="BG106" s="199">
        <f>IF(N106="zákl. přenesená",J106,0)</f>
        <v>0</v>
      </c>
      <c r="BH106" s="199">
        <f>IF(N106="sníž. přenesená",J106,0)</f>
        <v>0</v>
      </c>
      <c r="BI106" s="199">
        <f>IF(N106="nulová",J106,0)</f>
        <v>0</v>
      </c>
      <c r="BJ106" s="18" t="s">
        <v>1895</v>
      </c>
      <c r="BK106" s="199">
        <f>ROUND(I106*H106,2)</f>
        <v>0</v>
      </c>
      <c r="BL106" s="18" t="s">
        <v>2036</v>
      </c>
      <c r="BM106" s="18" t="s">
        <v>2036</v>
      </c>
    </row>
    <row r="107" spans="2:65" s="11" customFormat="1" ht="29.85" customHeight="1">
      <c r="B107" s="171"/>
      <c r="C107" s="172"/>
      <c r="D107" s="185" t="s">
        <v>1945</v>
      </c>
      <c r="E107" s="186" t="s">
        <v>238</v>
      </c>
      <c r="F107" s="186" t="s">
        <v>239</v>
      </c>
      <c r="G107" s="172"/>
      <c r="H107" s="172"/>
      <c r="I107" s="175"/>
      <c r="J107" s="187">
        <f>BK107</f>
        <v>0</v>
      </c>
      <c r="K107" s="172"/>
      <c r="L107" s="177"/>
      <c r="M107" s="178"/>
      <c r="N107" s="179"/>
      <c r="O107" s="179"/>
      <c r="P107" s="180">
        <f>SUM(P108:P111)</f>
        <v>0</v>
      </c>
      <c r="Q107" s="179"/>
      <c r="R107" s="180">
        <f>SUM(R108:R111)</f>
        <v>0</v>
      </c>
      <c r="S107" s="179"/>
      <c r="T107" s="181">
        <f>SUM(T108:T111)</f>
        <v>0</v>
      </c>
      <c r="AR107" s="182" t="s">
        <v>1895</v>
      </c>
      <c r="AT107" s="183" t="s">
        <v>1945</v>
      </c>
      <c r="AU107" s="183" t="s">
        <v>1895</v>
      </c>
      <c r="AY107" s="182" t="s">
        <v>2080</v>
      </c>
      <c r="BK107" s="184">
        <f>SUM(BK108:BK111)</f>
        <v>0</v>
      </c>
    </row>
    <row r="108" spans="2:65" s="1" customFormat="1" ht="31.5" customHeight="1">
      <c r="B108" s="35"/>
      <c r="C108" s="188" t="s">
        <v>2039</v>
      </c>
      <c r="D108" s="188" t="s">
        <v>2082</v>
      </c>
      <c r="E108" s="189" t="s">
        <v>240</v>
      </c>
      <c r="F108" s="190" t="s">
        <v>241</v>
      </c>
      <c r="G108" s="191" t="s">
        <v>2096</v>
      </c>
      <c r="H108" s="192">
        <v>3537</v>
      </c>
      <c r="I108" s="193"/>
      <c r="J108" s="194">
        <f>ROUND(I108*H108,2)</f>
        <v>0</v>
      </c>
      <c r="K108" s="190" t="s">
        <v>141</v>
      </c>
      <c r="L108" s="55"/>
      <c r="M108" s="195" t="s">
        <v>1893</v>
      </c>
      <c r="N108" s="196" t="s">
        <v>1917</v>
      </c>
      <c r="O108" s="36"/>
      <c r="P108" s="197">
        <f>O108*H108</f>
        <v>0</v>
      </c>
      <c r="Q108" s="197">
        <v>0</v>
      </c>
      <c r="R108" s="197">
        <f>Q108*H108</f>
        <v>0</v>
      </c>
      <c r="S108" s="197">
        <v>0</v>
      </c>
      <c r="T108" s="198">
        <f>S108*H108</f>
        <v>0</v>
      </c>
      <c r="AR108" s="18" t="s">
        <v>2036</v>
      </c>
      <c r="AT108" s="18" t="s">
        <v>2082</v>
      </c>
      <c r="AU108" s="18" t="s">
        <v>1955</v>
      </c>
      <c r="AY108" s="18" t="s">
        <v>2080</v>
      </c>
      <c r="BE108" s="199">
        <f>IF(N108="základní",J108,0)</f>
        <v>0</v>
      </c>
      <c r="BF108" s="199">
        <f>IF(N108="snížená",J108,0)</f>
        <v>0</v>
      </c>
      <c r="BG108" s="199">
        <f>IF(N108="zákl. přenesená",J108,0)</f>
        <v>0</v>
      </c>
      <c r="BH108" s="199">
        <f>IF(N108="sníž. přenesená",J108,0)</f>
        <v>0</v>
      </c>
      <c r="BI108" s="199">
        <f>IF(N108="nulová",J108,0)</f>
        <v>0</v>
      </c>
      <c r="BJ108" s="18" t="s">
        <v>1895</v>
      </c>
      <c r="BK108" s="199">
        <f>ROUND(I108*H108,2)</f>
        <v>0</v>
      </c>
      <c r="BL108" s="18" t="s">
        <v>2036</v>
      </c>
      <c r="BM108" s="18" t="s">
        <v>2039</v>
      </c>
    </row>
    <row r="109" spans="2:65" s="1" customFormat="1" ht="31.5" customHeight="1">
      <c r="B109" s="35"/>
      <c r="C109" s="216" t="s">
        <v>2107</v>
      </c>
      <c r="D109" s="216" t="s">
        <v>2126</v>
      </c>
      <c r="E109" s="217" t="s">
        <v>242</v>
      </c>
      <c r="F109" s="218" t="s">
        <v>243</v>
      </c>
      <c r="G109" s="219" t="s">
        <v>2253</v>
      </c>
      <c r="H109" s="220">
        <v>20</v>
      </c>
      <c r="I109" s="221"/>
      <c r="J109" s="222">
        <f>ROUND(I109*H109,2)</f>
        <v>0</v>
      </c>
      <c r="K109" s="218" t="s">
        <v>141</v>
      </c>
      <c r="L109" s="223"/>
      <c r="M109" s="224" t="s">
        <v>1893</v>
      </c>
      <c r="N109" s="225" t="s">
        <v>1917</v>
      </c>
      <c r="O109" s="36"/>
      <c r="P109" s="197">
        <f>O109*H109</f>
        <v>0</v>
      </c>
      <c r="Q109" s="197">
        <v>0</v>
      </c>
      <c r="R109" s="197">
        <f>Q109*H109</f>
        <v>0</v>
      </c>
      <c r="S109" s="197">
        <v>0</v>
      </c>
      <c r="T109" s="198">
        <f>S109*H109</f>
        <v>0</v>
      </c>
      <c r="AR109" s="18" t="s">
        <v>2119</v>
      </c>
      <c r="AT109" s="18" t="s">
        <v>2126</v>
      </c>
      <c r="AU109" s="18" t="s">
        <v>1955</v>
      </c>
      <c r="AY109" s="18" t="s">
        <v>2080</v>
      </c>
      <c r="BE109" s="199">
        <f>IF(N109="základní",J109,0)</f>
        <v>0</v>
      </c>
      <c r="BF109" s="199">
        <f>IF(N109="snížená",J109,0)</f>
        <v>0</v>
      </c>
      <c r="BG109" s="199">
        <f>IF(N109="zákl. přenesená",J109,0)</f>
        <v>0</v>
      </c>
      <c r="BH109" s="199">
        <f>IF(N109="sníž. přenesená",J109,0)</f>
        <v>0</v>
      </c>
      <c r="BI109" s="199">
        <f>IF(N109="nulová",J109,0)</f>
        <v>0</v>
      </c>
      <c r="BJ109" s="18" t="s">
        <v>1895</v>
      </c>
      <c r="BK109" s="199">
        <f>ROUND(I109*H109,2)</f>
        <v>0</v>
      </c>
      <c r="BL109" s="18" t="s">
        <v>2036</v>
      </c>
      <c r="BM109" s="18" t="s">
        <v>2107</v>
      </c>
    </row>
    <row r="110" spans="2:65" s="1" customFormat="1" ht="22.5" customHeight="1">
      <c r="B110" s="35"/>
      <c r="C110" s="216" t="s">
        <v>2112</v>
      </c>
      <c r="D110" s="216" t="s">
        <v>2126</v>
      </c>
      <c r="E110" s="217" t="s">
        <v>244</v>
      </c>
      <c r="F110" s="218" t="s">
        <v>245</v>
      </c>
      <c r="G110" s="219" t="s">
        <v>2253</v>
      </c>
      <c r="H110" s="220">
        <v>8</v>
      </c>
      <c r="I110" s="221"/>
      <c r="J110" s="222">
        <f>ROUND(I110*H110,2)</f>
        <v>0</v>
      </c>
      <c r="K110" s="218" t="s">
        <v>141</v>
      </c>
      <c r="L110" s="223"/>
      <c r="M110" s="224" t="s">
        <v>1893</v>
      </c>
      <c r="N110" s="225" t="s">
        <v>1917</v>
      </c>
      <c r="O110" s="36"/>
      <c r="P110" s="197">
        <f>O110*H110</f>
        <v>0</v>
      </c>
      <c r="Q110" s="197">
        <v>0</v>
      </c>
      <c r="R110" s="197">
        <f>Q110*H110</f>
        <v>0</v>
      </c>
      <c r="S110" s="197">
        <v>0</v>
      </c>
      <c r="T110" s="198">
        <f>S110*H110</f>
        <v>0</v>
      </c>
      <c r="AR110" s="18" t="s">
        <v>2119</v>
      </c>
      <c r="AT110" s="18" t="s">
        <v>2126</v>
      </c>
      <c r="AU110" s="18" t="s">
        <v>1955</v>
      </c>
      <c r="AY110" s="18" t="s">
        <v>2080</v>
      </c>
      <c r="BE110" s="199">
        <f>IF(N110="základní",J110,0)</f>
        <v>0</v>
      </c>
      <c r="BF110" s="199">
        <f>IF(N110="snížená",J110,0)</f>
        <v>0</v>
      </c>
      <c r="BG110" s="199">
        <f>IF(N110="zákl. přenesená",J110,0)</f>
        <v>0</v>
      </c>
      <c r="BH110" s="199">
        <f>IF(N110="sníž. přenesená",J110,0)</f>
        <v>0</v>
      </c>
      <c r="BI110" s="199">
        <f>IF(N110="nulová",J110,0)</f>
        <v>0</v>
      </c>
      <c r="BJ110" s="18" t="s">
        <v>1895</v>
      </c>
      <c r="BK110" s="199">
        <f>ROUND(I110*H110,2)</f>
        <v>0</v>
      </c>
      <c r="BL110" s="18" t="s">
        <v>2036</v>
      </c>
      <c r="BM110" s="18" t="s">
        <v>2112</v>
      </c>
    </row>
    <row r="111" spans="2:65" s="1" customFormat="1" ht="54">
      <c r="B111" s="35"/>
      <c r="C111" s="57"/>
      <c r="D111" s="212" t="s">
        <v>2415</v>
      </c>
      <c r="E111" s="57"/>
      <c r="F111" s="244" t="s">
        <v>246</v>
      </c>
      <c r="G111" s="57"/>
      <c r="H111" s="57"/>
      <c r="I111" s="158"/>
      <c r="J111" s="57"/>
      <c r="K111" s="57"/>
      <c r="L111" s="55"/>
      <c r="M111" s="72"/>
      <c r="N111" s="36"/>
      <c r="O111" s="36"/>
      <c r="P111" s="36"/>
      <c r="Q111" s="36"/>
      <c r="R111" s="36"/>
      <c r="S111" s="36"/>
      <c r="T111" s="73"/>
      <c r="AT111" s="18" t="s">
        <v>2415</v>
      </c>
      <c r="AU111" s="18" t="s">
        <v>1955</v>
      </c>
    </row>
    <row r="112" spans="2:65" s="11" customFormat="1" ht="37.35" customHeight="1">
      <c r="B112" s="171"/>
      <c r="C112" s="172"/>
      <c r="D112" s="173" t="s">
        <v>1945</v>
      </c>
      <c r="E112" s="174" t="s">
        <v>247</v>
      </c>
      <c r="F112" s="174" t="s">
        <v>248</v>
      </c>
      <c r="G112" s="172"/>
      <c r="H112" s="172"/>
      <c r="I112" s="175"/>
      <c r="J112" s="176">
        <f>BK112</f>
        <v>0</v>
      </c>
      <c r="K112" s="172"/>
      <c r="L112" s="177"/>
      <c r="M112" s="178"/>
      <c r="N112" s="179"/>
      <c r="O112" s="179"/>
      <c r="P112" s="180">
        <f>P113+P115+P117+P119+P121+P123+P125+P127+P130</f>
        <v>0</v>
      </c>
      <c r="Q112" s="179"/>
      <c r="R112" s="180">
        <f>R113+R115+R117+R119+R121+R123+R125+R127+R130</f>
        <v>0</v>
      </c>
      <c r="S112" s="179"/>
      <c r="T112" s="181">
        <f>T113+T115+T117+T119+T121+T123+T125+T127+T130</f>
        <v>0</v>
      </c>
      <c r="AR112" s="182" t="s">
        <v>1895</v>
      </c>
      <c r="AT112" s="183" t="s">
        <v>1945</v>
      </c>
      <c r="AU112" s="183" t="s">
        <v>1946</v>
      </c>
      <c r="AY112" s="182" t="s">
        <v>2080</v>
      </c>
      <c r="BK112" s="184">
        <f>BK113+BK115+BK117+BK119+BK121+BK123+BK125+BK127+BK130</f>
        <v>0</v>
      </c>
    </row>
    <row r="113" spans="2:65" s="11" customFormat="1" ht="19.899999999999999" customHeight="1">
      <c r="B113" s="171"/>
      <c r="C113" s="172"/>
      <c r="D113" s="185" t="s">
        <v>1945</v>
      </c>
      <c r="E113" s="186" t="s">
        <v>249</v>
      </c>
      <c r="F113" s="186" t="s">
        <v>250</v>
      </c>
      <c r="G113" s="172"/>
      <c r="H113" s="172"/>
      <c r="I113" s="175"/>
      <c r="J113" s="187">
        <f>BK113</f>
        <v>0</v>
      </c>
      <c r="K113" s="172"/>
      <c r="L113" s="177"/>
      <c r="M113" s="178"/>
      <c r="N113" s="179"/>
      <c r="O113" s="179"/>
      <c r="P113" s="180">
        <f>P114</f>
        <v>0</v>
      </c>
      <c r="Q113" s="179"/>
      <c r="R113" s="180">
        <f>R114</f>
        <v>0</v>
      </c>
      <c r="S113" s="179"/>
      <c r="T113" s="181">
        <f>T114</f>
        <v>0</v>
      </c>
      <c r="AR113" s="182" t="s">
        <v>1895</v>
      </c>
      <c r="AT113" s="183" t="s">
        <v>1945</v>
      </c>
      <c r="AU113" s="183" t="s">
        <v>1895</v>
      </c>
      <c r="AY113" s="182" t="s">
        <v>2080</v>
      </c>
      <c r="BK113" s="184">
        <f>BK114</f>
        <v>0</v>
      </c>
    </row>
    <row r="114" spans="2:65" s="1" customFormat="1" ht="22.5" customHeight="1">
      <c r="B114" s="35"/>
      <c r="C114" s="188" t="s">
        <v>2119</v>
      </c>
      <c r="D114" s="188" t="s">
        <v>2082</v>
      </c>
      <c r="E114" s="189" t="s">
        <v>251</v>
      </c>
      <c r="F114" s="190" t="s">
        <v>252</v>
      </c>
      <c r="G114" s="191" t="s">
        <v>1191</v>
      </c>
      <c r="H114" s="192">
        <v>2.4900000000000002</v>
      </c>
      <c r="I114" s="193"/>
      <c r="J114" s="194">
        <f>ROUND(I114*H114,2)</f>
        <v>0</v>
      </c>
      <c r="K114" s="190" t="s">
        <v>141</v>
      </c>
      <c r="L114" s="55"/>
      <c r="M114" s="195" t="s">
        <v>1893</v>
      </c>
      <c r="N114" s="196" t="s">
        <v>1917</v>
      </c>
      <c r="O114" s="36"/>
      <c r="P114" s="197">
        <f>O114*H114</f>
        <v>0</v>
      </c>
      <c r="Q114" s="197">
        <v>0</v>
      </c>
      <c r="R114" s="197">
        <f>Q114*H114</f>
        <v>0</v>
      </c>
      <c r="S114" s="197">
        <v>0</v>
      </c>
      <c r="T114" s="198">
        <f>S114*H114</f>
        <v>0</v>
      </c>
      <c r="AR114" s="18" t="s">
        <v>2036</v>
      </c>
      <c r="AT114" s="18" t="s">
        <v>2082</v>
      </c>
      <c r="AU114" s="18" t="s">
        <v>1955</v>
      </c>
      <c r="AY114" s="18" t="s">
        <v>2080</v>
      </c>
      <c r="BE114" s="199">
        <f>IF(N114="základní",J114,0)</f>
        <v>0</v>
      </c>
      <c r="BF114" s="199">
        <f>IF(N114="snížená",J114,0)</f>
        <v>0</v>
      </c>
      <c r="BG114" s="199">
        <f>IF(N114="zákl. přenesená",J114,0)</f>
        <v>0</v>
      </c>
      <c r="BH114" s="199">
        <f>IF(N114="sníž. přenesená",J114,0)</f>
        <v>0</v>
      </c>
      <c r="BI114" s="199">
        <f>IF(N114="nulová",J114,0)</f>
        <v>0</v>
      </c>
      <c r="BJ114" s="18" t="s">
        <v>1895</v>
      </c>
      <c r="BK114" s="199">
        <f>ROUND(I114*H114,2)</f>
        <v>0</v>
      </c>
      <c r="BL114" s="18" t="s">
        <v>2036</v>
      </c>
      <c r="BM114" s="18" t="s">
        <v>2119</v>
      </c>
    </row>
    <row r="115" spans="2:65" s="11" customFormat="1" ht="29.85" customHeight="1">
      <c r="B115" s="171"/>
      <c r="C115" s="172"/>
      <c r="D115" s="185" t="s">
        <v>1945</v>
      </c>
      <c r="E115" s="186" t="s">
        <v>253</v>
      </c>
      <c r="F115" s="186" t="s">
        <v>254</v>
      </c>
      <c r="G115" s="172"/>
      <c r="H115" s="172"/>
      <c r="I115" s="175"/>
      <c r="J115" s="187">
        <f>BK115</f>
        <v>0</v>
      </c>
      <c r="K115" s="172"/>
      <c r="L115" s="177"/>
      <c r="M115" s="178"/>
      <c r="N115" s="179"/>
      <c r="O115" s="179"/>
      <c r="P115" s="180">
        <f>P116</f>
        <v>0</v>
      </c>
      <c r="Q115" s="179"/>
      <c r="R115" s="180">
        <f>R116</f>
        <v>0</v>
      </c>
      <c r="S115" s="179"/>
      <c r="T115" s="181">
        <f>T116</f>
        <v>0</v>
      </c>
      <c r="AR115" s="182" t="s">
        <v>1895</v>
      </c>
      <c r="AT115" s="183" t="s">
        <v>1945</v>
      </c>
      <c r="AU115" s="183" t="s">
        <v>1895</v>
      </c>
      <c r="AY115" s="182" t="s">
        <v>2080</v>
      </c>
      <c r="BK115" s="184">
        <f>BK116</f>
        <v>0</v>
      </c>
    </row>
    <row r="116" spans="2:65" s="1" customFormat="1" ht="22.5" customHeight="1">
      <c r="B116" s="35"/>
      <c r="C116" s="188" t="s">
        <v>2125</v>
      </c>
      <c r="D116" s="188" t="s">
        <v>2082</v>
      </c>
      <c r="E116" s="189" t="s">
        <v>255</v>
      </c>
      <c r="F116" s="190" t="s">
        <v>256</v>
      </c>
      <c r="G116" s="191" t="s">
        <v>2085</v>
      </c>
      <c r="H116" s="192">
        <v>64</v>
      </c>
      <c r="I116" s="193"/>
      <c r="J116" s="194">
        <f>ROUND(I116*H116,2)</f>
        <v>0</v>
      </c>
      <c r="K116" s="190" t="s">
        <v>141</v>
      </c>
      <c r="L116" s="55"/>
      <c r="M116" s="195" t="s">
        <v>1893</v>
      </c>
      <c r="N116" s="196" t="s">
        <v>1917</v>
      </c>
      <c r="O116" s="36"/>
      <c r="P116" s="197">
        <f>O116*H116</f>
        <v>0</v>
      </c>
      <c r="Q116" s="197">
        <v>0</v>
      </c>
      <c r="R116" s="197">
        <f>Q116*H116</f>
        <v>0</v>
      </c>
      <c r="S116" s="197">
        <v>0</v>
      </c>
      <c r="T116" s="198">
        <f>S116*H116</f>
        <v>0</v>
      </c>
      <c r="AR116" s="18" t="s">
        <v>2036</v>
      </c>
      <c r="AT116" s="18" t="s">
        <v>2082</v>
      </c>
      <c r="AU116" s="18" t="s">
        <v>1955</v>
      </c>
      <c r="AY116" s="18" t="s">
        <v>2080</v>
      </c>
      <c r="BE116" s="199">
        <f>IF(N116="základní",J116,0)</f>
        <v>0</v>
      </c>
      <c r="BF116" s="199">
        <f>IF(N116="snížená",J116,0)</f>
        <v>0</v>
      </c>
      <c r="BG116" s="199">
        <f>IF(N116="zákl. přenesená",J116,0)</f>
        <v>0</v>
      </c>
      <c r="BH116" s="199">
        <f>IF(N116="sníž. přenesená",J116,0)</f>
        <v>0</v>
      </c>
      <c r="BI116" s="199">
        <f>IF(N116="nulová",J116,0)</f>
        <v>0</v>
      </c>
      <c r="BJ116" s="18" t="s">
        <v>1895</v>
      </c>
      <c r="BK116" s="199">
        <f>ROUND(I116*H116,2)</f>
        <v>0</v>
      </c>
      <c r="BL116" s="18" t="s">
        <v>2036</v>
      </c>
      <c r="BM116" s="18" t="s">
        <v>2125</v>
      </c>
    </row>
    <row r="117" spans="2:65" s="11" customFormat="1" ht="29.85" customHeight="1">
      <c r="B117" s="171"/>
      <c r="C117" s="172"/>
      <c r="D117" s="185" t="s">
        <v>1945</v>
      </c>
      <c r="E117" s="186" t="s">
        <v>257</v>
      </c>
      <c r="F117" s="186" t="s">
        <v>258</v>
      </c>
      <c r="G117" s="172"/>
      <c r="H117" s="172"/>
      <c r="I117" s="175"/>
      <c r="J117" s="187">
        <f>BK117</f>
        <v>0</v>
      </c>
      <c r="K117" s="172"/>
      <c r="L117" s="177"/>
      <c r="M117" s="178"/>
      <c r="N117" s="179"/>
      <c r="O117" s="179"/>
      <c r="P117" s="180">
        <f>P118</f>
        <v>0</v>
      </c>
      <c r="Q117" s="179"/>
      <c r="R117" s="180">
        <f>R118</f>
        <v>0</v>
      </c>
      <c r="S117" s="179"/>
      <c r="T117" s="181">
        <f>T118</f>
        <v>0</v>
      </c>
      <c r="AR117" s="182" t="s">
        <v>1895</v>
      </c>
      <c r="AT117" s="183" t="s">
        <v>1945</v>
      </c>
      <c r="AU117" s="183" t="s">
        <v>1895</v>
      </c>
      <c r="AY117" s="182" t="s">
        <v>2080</v>
      </c>
      <c r="BK117" s="184">
        <f>BK118</f>
        <v>0</v>
      </c>
    </row>
    <row r="118" spans="2:65" s="1" customFormat="1" ht="22.5" customHeight="1">
      <c r="B118" s="35"/>
      <c r="C118" s="188" t="s">
        <v>1900</v>
      </c>
      <c r="D118" s="188" t="s">
        <v>2082</v>
      </c>
      <c r="E118" s="189" t="s">
        <v>259</v>
      </c>
      <c r="F118" s="190" t="s">
        <v>260</v>
      </c>
      <c r="G118" s="191" t="s">
        <v>2085</v>
      </c>
      <c r="H118" s="192">
        <v>1.6</v>
      </c>
      <c r="I118" s="193"/>
      <c r="J118" s="194">
        <f>ROUND(I118*H118,2)</f>
        <v>0</v>
      </c>
      <c r="K118" s="190" t="s">
        <v>141</v>
      </c>
      <c r="L118" s="55"/>
      <c r="M118" s="195" t="s">
        <v>1893</v>
      </c>
      <c r="N118" s="196" t="s">
        <v>1917</v>
      </c>
      <c r="O118" s="36"/>
      <c r="P118" s="197">
        <f>O118*H118</f>
        <v>0</v>
      </c>
      <c r="Q118" s="197">
        <v>0</v>
      </c>
      <c r="R118" s="197">
        <f>Q118*H118</f>
        <v>0</v>
      </c>
      <c r="S118" s="197">
        <v>0</v>
      </c>
      <c r="T118" s="198">
        <f>S118*H118</f>
        <v>0</v>
      </c>
      <c r="AR118" s="18" t="s">
        <v>2036</v>
      </c>
      <c r="AT118" s="18" t="s">
        <v>2082</v>
      </c>
      <c r="AU118" s="18" t="s">
        <v>1955</v>
      </c>
      <c r="AY118" s="18" t="s">
        <v>2080</v>
      </c>
      <c r="BE118" s="199">
        <f>IF(N118="základní",J118,0)</f>
        <v>0</v>
      </c>
      <c r="BF118" s="199">
        <f>IF(N118="snížená",J118,0)</f>
        <v>0</v>
      </c>
      <c r="BG118" s="199">
        <f>IF(N118="zákl. přenesená",J118,0)</f>
        <v>0</v>
      </c>
      <c r="BH118" s="199">
        <f>IF(N118="sníž. přenesená",J118,0)</f>
        <v>0</v>
      </c>
      <c r="BI118" s="199">
        <f>IF(N118="nulová",J118,0)</f>
        <v>0</v>
      </c>
      <c r="BJ118" s="18" t="s">
        <v>1895</v>
      </c>
      <c r="BK118" s="199">
        <f>ROUND(I118*H118,2)</f>
        <v>0</v>
      </c>
      <c r="BL118" s="18" t="s">
        <v>2036</v>
      </c>
      <c r="BM118" s="18" t="s">
        <v>1900</v>
      </c>
    </row>
    <row r="119" spans="2:65" s="11" customFormat="1" ht="29.85" customHeight="1">
      <c r="B119" s="171"/>
      <c r="C119" s="172"/>
      <c r="D119" s="185" t="s">
        <v>1945</v>
      </c>
      <c r="E119" s="186" t="s">
        <v>261</v>
      </c>
      <c r="F119" s="186" t="s">
        <v>262</v>
      </c>
      <c r="G119" s="172"/>
      <c r="H119" s="172"/>
      <c r="I119" s="175"/>
      <c r="J119" s="187">
        <f>BK119</f>
        <v>0</v>
      </c>
      <c r="K119" s="172"/>
      <c r="L119" s="177"/>
      <c r="M119" s="178"/>
      <c r="N119" s="179"/>
      <c r="O119" s="179"/>
      <c r="P119" s="180">
        <f>P120</f>
        <v>0</v>
      </c>
      <c r="Q119" s="179"/>
      <c r="R119" s="180">
        <f>R120</f>
        <v>0</v>
      </c>
      <c r="S119" s="179"/>
      <c r="T119" s="181">
        <f>T120</f>
        <v>0</v>
      </c>
      <c r="AR119" s="182" t="s">
        <v>1895</v>
      </c>
      <c r="AT119" s="183" t="s">
        <v>1945</v>
      </c>
      <c r="AU119" s="183" t="s">
        <v>1895</v>
      </c>
      <c r="AY119" s="182" t="s">
        <v>2080</v>
      </c>
      <c r="BK119" s="184">
        <f>BK120</f>
        <v>0</v>
      </c>
    </row>
    <row r="120" spans="2:65" s="1" customFormat="1" ht="22.5" customHeight="1">
      <c r="B120" s="35"/>
      <c r="C120" s="188" t="s">
        <v>2136</v>
      </c>
      <c r="D120" s="188" t="s">
        <v>2082</v>
      </c>
      <c r="E120" s="189" t="s">
        <v>263</v>
      </c>
      <c r="F120" s="190" t="s">
        <v>264</v>
      </c>
      <c r="G120" s="191" t="s">
        <v>2096</v>
      </c>
      <c r="H120" s="192">
        <v>1568</v>
      </c>
      <c r="I120" s="193"/>
      <c r="J120" s="194">
        <f>ROUND(I120*H120,2)</f>
        <v>0</v>
      </c>
      <c r="K120" s="190" t="s">
        <v>141</v>
      </c>
      <c r="L120" s="55"/>
      <c r="M120" s="195" t="s">
        <v>1893</v>
      </c>
      <c r="N120" s="196" t="s">
        <v>1917</v>
      </c>
      <c r="O120" s="36"/>
      <c r="P120" s="197">
        <f>O120*H120</f>
        <v>0</v>
      </c>
      <c r="Q120" s="197">
        <v>0</v>
      </c>
      <c r="R120" s="197">
        <f>Q120*H120</f>
        <v>0</v>
      </c>
      <c r="S120" s="197">
        <v>0</v>
      </c>
      <c r="T120" s="198">
        <f>S120*H120</f>
        <v>0</v>
      </c>
      <c r="AR120" s="18" t="s">
        <v>2036</v>
      </c>
      <c r="AT120" s="18" t="s">
        <v>2082</v>
      </c>
      <c r="AU120" s="18" t="s">
        <v>1955</v>
      </c>
      <c r="AY120" s="18" t="s">
        <v>2080</v>
      </c>
      <c r="BE120" s="199">
        <f>IF(N120="základní",J120,0)</f>
        <v>0</v>
      </c>
      <c r="BF120" s="199">
        <f>IF(N120="snížená",J120,0)</f>
        <v>0</v>
      </c>
      <c r="BG120" s="199">
        <f>IF(N120="zákl. přenesená",J120,0)</f>
        <v>0</v>
      </c>
      <c r="BH120" s="199">
        <f>IF(N120="sníž. přenesená",J120,0)</f>
        <v>0</v>
      </c>
      <c r="BI120" s="199">
        <f>IF(N120="nulová",J120,0)</f>
        <v>0</v>
      </c>
      <c r="BJ120" s="18" t="s">
        <v>1895</v>
      </c>
      <c r="BK120" s="199">
        <f>ROUND(I120*H120,2)</f>
        <v>0</v>
      </c>
      <c r="BL120" s="18" t="s">
        <v>2036</v>
      </c>
      <c r="BM120" s="18" t="s">
        <v>2136</v>
      </c>
    </row>
    <row r="121" spans="2:65" s="11" customFormat="1" ht="29.85" customHeight="1">
      <c r="B121" s="171"/>
      <c r="C121" s="172"/>
      <c r="D121" s="185" t="s">
        <v>1945</v>
      </c>
      <c r="E121" s="186" t="s">
        <v>265</v>
      </c>
      <c r="F121" s="186" t="s">
        <v>266</v>
      </c>
      <c r="G121" s="172"/>
      <c r="H121" s="172"/>
      <c r="I121" s="175"/>
      <c r="J121" s="187">
        <f>BK121</f>
        <v>0</v>
      </c>
      <c r="K121" s="172"/>
      <c r="L121" s="177"/>
      <c r="M121" s="178"/>
      <c r="N121" s="179"/>
      <c r="O121" s="179"/>
      <c r="P121" s="180">
        <f>P122</f>
        <v>0</v>
      </c>
      <c r="Q121" s="179"/>
      <c r="R121" s="180">
        <f>R122</f>
        <v>0</v>
      </c>
      <c r="S121" s="179"/>
      <c r="T121" s="181">
        <f>T122</f>
        <v>0</v>
      </c>
      <c r="AR121" s="182" t="s">
        <v>1895</v>
      </c>
      <c r="AT121" s="183" t="s">
        <v>1945</v>
      </c>
      <c r="AU121" s="183" t="s">
        <v>1895</v>
      </c>
      <c r="AY121" s="182" t="s">
        <v>2080</v>
      </c>
      <c r="BK121" s="184">
        <f>BK122</f>
        <v>0</v>
      </c>
    </row>
    <row r="122" spans="2:65" s="1" customFormat="1" ht="22.5" customHeight="1">
      <c r="B122" s="35"/>
      <c r="C122" s="188" t="s">
        <v>2141</v>
      </c>
      <c r="D122" s="188" t="s">
        <v>2082</v>
      </c>
      <c r="E122" s="189" t="s">
        <v>267</v>
      </c>
      <c r="F122" s="190" t="s">
        <v>268</v>
      </c>
      <c r="G122" s="191" t="s">
        <v>2096</v>
      </c>
      <c r="H122" s="192">
        <v>2543</v>
      </c>
      <c r="I122" s="193"/>
      <c r="J122" s="194">
        <f>ROUND(I122*H122,2)</f>
        <v>0</v>
      </c>
      <c r="K122" s="190" t="s">
        <v>141</v>
      </c>
      <c r="L122" s="55"/>
      <c r="M122" s="195" t="s">
        <v>1893</v>
      </c>
      <c r="N122" s="196" t="s">
        <v>1917</v>
      </c>
      <c r="O122" s="36"/>
      <c r="P122" s="197">
        <f>O122*H122</f>
        <v>0</v>
      </c>
      <c r="Q122" s="197">
        <v>0</v>
      </c>
      <c r="R122" s="197">
        <f>Q122*H122</f>
        <v>0</v>
      </c>
      <c r="S122" s="197">
        <v>0</v>
      </c>
      <c r="T122" s="198">
        <f>S122*H122</f>
        <v>0</v>
      </c>
      <c r="AR122" s="18" t="s">
        <v>2036</v>
      </c>
      <c r="AT122" s="18" t="s">
        <v>2082</v>
      </c>
      <c r="AU122" s="18" t="s">
        <v>1955</v>
      </c>
      <c r="AY122" s="18" t="s">
        <v>2080</v>
      </c>
      <c r="BE122" s="199">
        <f>IF(N122="základní",J122,0)</f>
        <v>0</v>
      </c>
      <c r="BF122" s="199">
        <f>IF(N122="snížená",J122,0)</f>
        <v>0</v>
      </c>
      <c r="BG122" s="199">
        <f>IF(N122="zákl. přenesená",J122,0)</f>
        <v>0</v>
      </c>
      <c r="BH122" s="199">
        <f>IF(N122="sníž. přenesená",J122,0)</f>
        <v>0</v>
      </c>
      <c r="BI122" s="199">
        <f>IF(N122="nulová",J122,0)</f>
        <v>0</v>
      </c>
      <c r="BJ122" s="18" t="s">
        <v>1895</v>
      </c>
      <c r="BK122" s="199">
        <f>ROUND(I122*H122,2)</f>
        <v>0</v>
      </c>
      <c r="BL122" s="18" t="s">
        <v>2036</v>
      </c>
      <c r="BM122" s="18" t="s">
        <v>2141</v>
      </c>
    </row>
    <row r="123" spans="2:65" s="11" customFormat="1" ht="29.85" customHeight="1">
      <c r="B123" s="171"/>
      <c r="C123" s="172"/>
      <c r="D123" s="185" t="s">
        <v>1945</v>
      </c>
      <c r="E123" s="186" t="s">
        <v>269</v>
      </c>
      <c r="F123" s="186" t="s">
        <v>270</v>
      </c>
      <c r="G123" s="172"/>
      <c r="H123" s="172"/>
      <c r="I123" s="175"/>
      <c r="J123" s="187">
        <f>BK123</f>
        <v>0</v>
      </c>
      <c r="K123" s="172"/>
      <c r="L123" s="177"/>
      <c r="M123" s="178"/>
      <c r="N123" s="179"/>
      <c r="O123" s="179"/>
      <c r="P123" s="180">
        <f>P124</f>
        <v>0</v>
      </c>
      <c r="Q123" s="179"/>
      <c r="R123" s="180">
        <f>R124</f>
        <v>0</v>
      </c>
      <c r="S123" s="179"/>
      <c r="T123" s="181">
        <f>T124</f>
        <v>0</v>
      </c>
      <c r="AR123" s="182" t="s">
        <v>1895</v>
      </c>
      <c r="AT123" s="183" t="s">
        <v>1945</v>
      </c>
      <c r="AU123" s="183" t="s">
        <v>1895</v>
      </c>
      <c r="AY123" s="182" t="s">
        <v>2080</v>
      </c>
      <c r="BK123" s="184">
        <f>BK124</f>
        <v>0</v>
      </c>
    </row>
    <row r="124" spans="2:65" s="1" customFormat="1" ht="22.5" customHeight="1">
      <c r="B124" s="35"/>
      <c r="C124" s="188" t="s">
        <v>2146</v>
      </c>
      <c r="D124" s="188" t="s">
        <v>2082</v>
      </c>
      <c r="E124" s="189" t="s">
        <v>271</v>
      </c>
      <c r="F124" s="190" t="s">
        <v>272</v>
      </c>
      <c r="G124" s="191" t="s">
        <v>2096</v>
      </c>
      <c r="H124" s="192">
        <v>4101</v>
      </c>
      <c r="I124" s="193"/>
      <c r="J124" s="194">
        <f>ROUND(I124*H124,2)</f>
        <v>0</v>
      </c>
      <c r="K124" s="190" t="s">
        <v>141</v>
      </c>
      <c r="L124" s="55"/>
      <c r="M124" s="195" t="s">
        <v>1893</v>
      </c>
      <c r="N124" s="196" t="s">
        <v>1917</v>
      </c>
      <c r="O124" s="36"/>
      <c r="P124" s="197">
        <f>O124*H124</f>
        <v>0</v>
      </c>
      <c r="Q124" s="197">
        <v>0</v>
      </c>
      <c r="R124" s="197">
        <f>Q124*H124</f>
        <v>0</v>
      </c>
      <c r="S124" s="197">
        <v>0</v>
      </c>
      <c r="T124" s="198">
        <f>S124*H124</f>
        <v>0</v>
      </c>
      <c r="AR124" s="18" t="s">
        <v>2036</v>
      </c>
      <c r="AT124" s="18" t="s">
        <v>2082</v>
      </c>
      <c r="AU124" s="18" t="s">
        <v>1955</v>
      </c>
      <c r="AY124" s="18" t="s">
        <v>2080</v>
      </c>
      <c r="BE124" s="199">
        <f>IF(N124="základní",J124,0)</f>
        <v>0</v>
      </c>
      <c r="BF124" s="199">
        <f>IF(N124="snížená",J124,0)</f>
        <v>0</v>
      </c>
      <c r="BG124" s="199">
        <f>IF(N124="zákl. přenesená",J124,0)</f>
        <v>0</v>
      </c>
      <c r="BH124" s="199">
        <f>IF(N124="sníž. přenesená",J124,0)</f>
        <v>0</v>
      </c>
      <c r="BI124" s="199">
        <f>IF(N124="nulová",J124,0)</f>
        <v>0</v>
      </c>
      <c r="BJ124" s="18" t="s">
        <v>1895</v>
      </c>
      <c r="BK124" s="199">
        <f>ROUND(I124*H124,2)</f>
        <v>0</v>
      </c>
      <c r="BL124" s="18" t="s">
        <v>2036</v>
      </c>
      <c r="BM124" s="18" t="s">
        <v>2146</v>
      </c>
    </row>
    <row r="125" spans="2:65" s="11" customFormat="1" ht="29.85" customHeight="1">
      <c r="B125" s="171"/>
      <c r="C125" s="172"/>
      <c r="D125" s="185" t="s">
        <v>1945</v>
      </c>
      <c r="E125" s="186" t="s">
        <v>273</v>
      </c>
      <c r="F125" s="186" t="s">
        <v>274</v>
      </c>
      <c r="G125" s="172"/>
      <c r="H125" s="172"/>
      <c r="I125" s="175"/>
      <c r="J125" s="187">
        <f>BK125</f>
        <v>0</v>
      </c>
      <c r="K125" s="172"/>
      <c r="L125" s="177"/>
      <c r="M125" s="178"/>
      <c r="N125" s="179"/>
      <c r="O125" s="179"/>
      <c r="P125" s="180">
        <f>P126</f>
        <v>0</v>
      </c>
      <c r="Q125" s="179"/>
      <c r="R125" s="180">
        <f>R126</f>
        <v>0</v>
      </c>
      <c r="S125" s="179"/>
      <c r="T125" s="181">
        <f>T126</f>
        <v>0</v>
      </c>
      <c r="AR125" s="182" t="s">
        <v>1895</v>
      </c>
      <c r="AT125" s="183" t="s">
        <v>1945</v>
      </c>
      <c r="AU125" s="183" t="s">
        <v>1895</v>
      </c>
      <c r="AY125" s="182" t="s">
        <v>2080</v>
      </c>
      <c r="BK125" s="184">
        <f>BK126</f>
        <v>0</v>
      </c>
    </row>
    <row r="126" spans="2:65" s="1" customFormat="1" ht="22.5" customHeight="1">
      <c r="B126" s="35"/>
      <c r="C126" s="188" t="s">
        <v>2151</v>
      </c>
      <c r="D126" s="188" t="s">
        <v>2082</v>
      </c>
      <c r="E126" s="189" t="s">
        <v>275</v>
      </c>
      <c r="F126" s="190" t="s">
        <v>276</v>
      </c>
      <c r="G126" s="191" t="s">
        <v>2096</v>
      </c>
      <c r="H126" s="192">
        <v>90</v>
      </c>
      <c r="I126" s="193"/>
      <c r="J126" s="194">
        <f>ROUND(I126*H126,2)</f>
        <v>0</v>
      </c>
      <c r="K126" s="190" t="s">
        <v>141</v>
      </c>
      <c r="L126" s="55"/>
      <c r="M126" s="195" t="s">
        <v>1893</v>
      </c>
      <c r="N126" s="196" t="s">
        <v>1917</v>
      </c>
      <c r="O126" s="36"/>
      <c r="P126" s="197">
        <f>O126*H126</f>
        <v>0</v>
      </c>
      <c r="Q126" s="197">
        <v>0</v>
      </c>
      <c r="R126" s="197">
        <f>Q126*H126</f>
        <v>0</v>
      </c>
      <c r="S126" s="197">
        <v>0</v>
      </c>
      <c r="T126" s="198">
        <f>S126*H126</f>
        <v>0</v>
      </c>
      <c r="AR126" s="18" t="s">
        <v>2036</v>
      </c>
      <c r="AT126" s="18" t="s">
        <v>2082</v>
      </c>
      <c r="AU126" s="18" t="s">
        <v>1955</v>
      </c>
      <c r="AY126" s="18" t="s">
        <v>2080</v>
      </c>
      <c r="BE126" s="199">
        <f>IF(N126="základní",J126,0)</f>
        <v>0</v>
      </c>
      <c r="BF126" s="199">
        <f>IF(N126="snížená",J126,0)</f>
        <v>0</v>
      </c>
      <c r="BG126" s="199">
        <f>IF(N126="zákl. přenesená",J126,0)</f>
        <v>0</v>
      </c>
      <c r="BH126" s="199">
        <f>IF(N126="sníž. přenesená",J126,0)</f>
        <v>0</v>
      </c>
      <c r="BI126" s="199">
        <f>IF(N126="nulová",J126,0)</f>
        <v>0</v>
      </c>
      <c r="BJ126" s="18" t="s">
        <v>1895</v>
      </c>
      <c r="BK126" s="199">
        <f>ROUND(I126*H126,2)</f>
        <v>0</v>
      </c>
      <c r="BL126" s="18" t="s">
        <v>2036</v>
      </c>
      <c r="BM126" s="18" t="s">
        <v>2151</v>
      </c>
    </row>
    <row r="127" spans="2:65" s="11" customFormat="1" ht="29.85" customHeight="1">
      <c r="B127" s="171"/>
      <c r="C127" s="172"/>
      <c r="D127" s="185" t="s">
        <v>1945</v>
      </c>
      <c r="E127" s="186" t="s">
        <v>277</v>
      </c>
      <c r="F127" s="186" t="s">
        <v>278</v>
      </c>
      <c r="G127" s="172"/>
      <c r="H127" s="172"/>
      <c r="I127" s="175"/>
      <c r="J127" s="187">
        <f>BK127</f>
        <v>0</v>
      </c>
      <c r="K127" s="172"/>
      <c r="L127" s="177"/>
      <c r="M127" s="178"/>
      <c r="N127" s="179"/>
      <c r="O127" s="179"/>
      <c r="P127" s="180">
        <f>SUM(P128:P129)</f>
        <v>0</v>
      </c>
      <c r="Q127" s="179"/>
      <c r="R127" s="180">
        <f>SUM(R128:R129)</f>
        <v>0</v>
      </c>
      <c r="S127" s="179"/>
      <c r="T127" s="181">
        <f>SUM(T128:T129)</f>
        <v>0</v>
      </c>
      <c r="AR127" s="182" t="s">
        <v>1895</v>
      </c>
      <c r="AT127" s="183" t="s">
        <v>1945</v>
      </c>
      <c r="AU127" s="183" t="s">
        <v>1895</v>
      </c>
      <c r="AY127" s="182" t="s">
        <v>2080</v>
      </c>
      <c r="BK127" s="184">
        <f>SUM(BK128:BK129)</f>
        <v>0</v>
      </c>
    </row>
    <row r="128" spans="2:65" s="1" customFormat="1" ht="22.5" customHeight="1">
      <c r="B128" s="35"/>
      <c r="C128" s="188" t="s">
        <v>1881</v>
      </c>
      <c r="D128" s="188" t="s">
        <v>2082</v>
      </c>
      <c r="E128" s="189" t="s">
        <v>279</v>
      </c>
      <c r="F128" s="190" t="s">
        <v>280</v>
      </c>
      <c r="G128" s="191" t="s">
        <v>2096</v>
      </c>
      <c r="H128" s="192">
        <v>1568</v>
      </c>
      <c r="I128" s="193"/>
      <c r="J128" s="194">
        <f>ROUND(I128*H128,2)</f>
        <v>0</v>
      </c>
      <c r="K128" s="190" t="s">
        <v>141</v>
      </c>
      <c r="L128" s="55"/>
      <c r="M128" s="195" t="s">
        <v>1893</v>
      </c>
      <c r="N128" s="196" t="s">
        <v>1917</v>
      </c>
      <c r="O128" s="36"/>
      <c r="P128" s="197">
        <f>O128*H128</f>
        <v>0</v>
      </c>
      <c r="Q128" s="197">
        <v>0</v>
      </c>
      <c r="R128" s="197">
        <f>Q128*H128</f>
        <v>0</v>
      </c>
      <c r="S128" s="197">
        <v>0</v>
      </c>
      <c r="T128" s="198">
        <f>S128*H128</f>
        <v>0</v>
      </c>
      <c r="AR128" s="18" t="s">
        <v>2036</v>
      </c>
      <c r="AT128" s="18" t="s">
        <v>2082</v>
      </c>
      <c r="AU128" s="18" t="s">
        <v>1955</v>
      </c>
      <c r="AY128" s="18" t="s">
        <v>2080</v>
      </c>
      <c r="BE128" s="199">
        <f>IF(N128="základní",J128,0)</f>
        <v>0</v>
      </c>
      <c r="BF128" s="199">
        <f>IF(N128="snížená",J128,0)</f>
        <v>0</v>
      </c>
      <c r="BG128" s="199">
        <f>IF(N128="zákl. přenesená",J128,0)</f>
        <v>0</v>
      </c>
      <c r="BH128" s="199">
        <f>IF(N128="sníž. přenesená",J128,0)</f>
        <v>0</v>
      </c>
      <c r="BI128" s="199">
        <f>IF(N128="nulová",J128,0)</f>
        <v>0</v>
      </c>
      <c r="BJ128" s="18" t="s">
        <v>1895</v>
      </c>
      <c r="BK128" s="199">
        <f>ROUND(I128*H128,2)</f>
        <v>0</v>
      </c>
      <c r="BL128" s="18" t="s">
        <v>2036</v>
      </c>
      <c r="BM128" s="18" t="s">
        <v>1881</v>
      </c>
    </row>
    <row r="129" spans="2:65" s="1" customFormat="1" ht="22.5" customHeight="1">
      <c r="B129" s="35"/>
      <c r="C129" s="188" t="s">
        <v>2161</v>
      </c>
      <c r="D129" s="188" t="s">
        <v>2082</v>
      </c>
      <c r="E129" s="189" t="s">
        <v>281</v>
      </c>
      <c r="F129" s="190" t="s">
        <v>282</v>
      </c>
      <c r="G129" s="191" t="s">
        <v>2096</v>
      </c>
      <c r="H129" s="192">
        <v>2543</v>
      </c>
      <c r="I129" s="193"/>
      <c r="J129" s="194">
        <f>ROUND(I129*H129,2)</f>
        <v>0</v>
      </c>
      <c r="K129" s="190" t="s">
        <v>141</v>
      </c>
      <c r="L129" s="55"/>
      <c r="M129" s="195" t="s">
        <v>1893</v>
      </c>
      <c r="N129" s="196" t="s">
        <v>1917</v>
      </c>
      <c r="O129" s="36"/>
      <c r="P129" s="197">
        <f>O129*H129</f>
        <v>0</v>
      </c>
      <c r="Q129" s="197">
        <v>0</v>
      </c>
      <c r="R129" s="197">
        <f>Q129*H129</f>
        <v>0</v>
      </c>
      <c r="S129" s="197">
        <v>0</v>
      </c>
      <c r="T129" s="198">
        <f>S129*H129</f>
        <v>0</v>
      </c>
      <c r="AR129" s="18" t="s">
        <v>2036</v>
      </c>
      <c r="AT129" s="18" t="s">
        <v>2082</v>
      </c>
      <c r="AU129" s="18" t="s">
        <v>1955</v>
      </c>
      <c r="AY129" s="18" t="s">
        <v>2080</v>
      </c>
      <c r="BE129" s="199">
        <f>IF(N129="základní",J129,0)</f>
        <v>0</v>
      </c>
      <c r="BF129" s="199">
        <f>IF(N129="snížená",J129,0)</f>
        <v>0</v>
      </c>
      <c r="BG129" s="199">
        <f>IF(N129="zákl. přenesená",J129,0)</f>
        <v>0</v>
      </c>
      <c r="BH129" s="199">
        <f>IF(N129="sníž. přenesená",J129,0)</f>
        <v>0</v>
      </c>
      <c r="BI129" s="199">
        <f>IF(N129="nulová",J129,0)</f>
        <v>0</v>
      </c>
      <c r="BJ129" s="18" t="s">
        <v>1895</v>
      </c>
      <c r="BK129" s="199">
        <f>ROUND(I129*H129,2)</f>
        <v>0</v>
      </c>
      <c r="BL129" s="18" t="s">
        <v>2036</v>
      </c>
      <c r="BM129" s="18" t="s">
        <v>2161</v>
      </c>
    </row>
    <row r="130" spans="2:65" s="11" customFormat="1" ht="29.85" customHeight="1">
      <c r="B130" s="171"/>
      <c r="C130" s="172"/>
      <c r="D130" s="185" t="s">
        <v>1945</v>
      </c>
      <c r="E130" s="186" t="s">
        <v>283</v>
      </c>
      <c r="F130" s="186" t="s">
        <v>284</v>
      </c>
      <c r="G130" s="172"/>
      <c r="H130" s="172"/>
      <c r="I130" s="175"/>
      <c r="J130" s="187">
        <f>BK130</f>
        <v>0</v>
      </c>
      <c r="K130" s="172"/>
      <c r="L130" s="177"/>
      <c r="M130" s="178"/>
      <c r="N130" s="179"/>
      <c r="O130" s="179"/>
      <c r="P130" s="180">
        <f>P131</f>
        <v>0</v>
      </c>
      <c r="Q130" s="179"/>
      <c r="R130" s="180">
        <f>R131</f>
        <v>0</v>
      </c>
      <c r="S130" s="179"/>
      <c r="T130" s="181">
        <f>T131</f>
        <v>0</v>
      </c>
      <c r="AR130" s="182" t="s">
        <v>1895</v>
      </c>
      <c r="AT130" s="183" t="s">
        <v>1945</v>
      </c>
      <c r="AU130" s="183" t="s">
        <v>1895</v>
      </c>
      <c r="AY130" s="182" t="s">
        <v>2080</v>
      </c>
      <c r="BK130" s="184">
        <f>BK131</f>
        <v>0</v>
      </c>
    </row>
    <row r="131" spans="2:65" s="1" customFormat="1" ht="22.5" customHeight="1">
      <c r="B131" s="35"/>
      <c r="C131" s="188" t="s">
        <v>2166</v>
      </c>
      <c r="D131" s="188" t="s">
        <v>2082</v>
      </c>
      <c r="E131" s="189" t="s">
        <v>285</v>
      </c>
      <c r="F131" s="190" t="s">
        <v>286</v>
      </c>
      <c r="G131" s="191" t="s">
        <v>2122</v>
      </c>
      <c r="H131" s="192">
        <v>3280</v>
      </c>
      <c r="I131" s="193"/>
      <c r="J131" s="194">
        <f>ROUND(I131*H131,2)</f>
        <v>0</v>
      </c>
      <c r="K131" s="190" t="s">
        <v>141</v>
      </c>
      <c r="L131" s="55"/>
      <c r="M131" s="195" t="s">
        <v>1893</v>
      </c>
      <c r="N131" s="226" t="s">
        <v>1917</v>
      </c>
      <c r="O131" s="227"/>
      <c r="P131" s="228">
        <f>O131*H131</f>
        <v>0</v>
      </c>
      <c r="Q131" s="228">
        <v>0</v>
      </c>
      <c r="R131" s="228">
        <f>Q131*H131</f>
        <v>0</v>
      </c>
      <c r="S131" s="228">
        <v>0</v>
      </c>
      <c r="T131" s="229">
        <f>S131*H131</f>
        <v>0</v>
      </c>
      <c r="AR131" s="18" t="s">
        <v>2036</v>
      </c>
      <c r="AT131" s="18" t="s">
        <v>2082</v>
      </c>
      <c r="AU131" s="18" t="s">
        <v>1955</v>
      </c>
      <c r="AY131" s="18" t="s">
        <v>2080</v>
      </c>
      <c r="BE131" s="199">
        <f>IF(N131="základní",J131,0)</f>
        <v>0</v>
      </c>
      <c r="BF131" s="199">
        <f>IF(N131="snížená",J131,0)</f>
        <v>0</v>
      </c>
      <c r="BG131" s="199">
        <f>IF(N131="zákl. přenesená",J131,0)</f>
        <v>0</v>
      </c>
      <c r="BH131" s="199">
        <f>IF(N131="sníž. přenesená",J131,0)</f>
        <v>0</v>
      </c>
      <c r="BI131" s="199">
        <f>IF(N131="nulová",J131,0)</f>
        <v>0</v>
      </c>
      <c r="BJ131" s="18" t="s">
        <v>1895</v>
      </c>
      <c r="BK131" s="199">
        <f>ROUND(I131*H131,2)</f>
        <v>0</v>
      </c>
      <c r="BL131" s="18" t="s">
        <v>2036</v>
      </c>
      <c r="BM131" s="18" t="s">
        <v>2166</v>
      </c>
    </row>
    <row r="132" spans="2:65" s="1" customFormat="1" ht="6.95" customHeight="1">
      <c r="B132" s="50"/>
      <c r="C132" s="51"/>
      <c r="D132" s="51"/>
      <c r="E132" s="51"/>
      <c r="F132" s="51"/>
      <c r="G132" s="51"/>
      <c r="H132" s="51"/>
      <c r="I132" s="135"/>
      <c r="J132" s="51"/>
      <c r="K132" s="51"/>
      <c r="L132" s="55"/>
    </row>
  </sheetData>
  <sheetProtection sheet="1" objects="1" scenarios="1" formatColumns="0" formatRows="0" sort="0" autoFilter="0"/>
  <autoFilter ref="C96:K96"/>
  <mergeCells count="12">
    <mergeCell ref="E47:H47"/>
    <mergeCell ref="E85:H85"/>
    <mergeCell ref="G1:H1"/>
    <mergeCell ref="L2:V2"/>
    <mergeCell ref="E49:H49"/>
    <mergeCell ref="E51:H51"/>
    <mergeCell ref="E87:H87"/>
    <mergeCell ref="E89:H89"/>
    <mergeCell ref="E7:H7"/>
    <mergeCell ref="E9:H9"/>
    <mergeCell ref="E11:H11"/>
    <mergeCell ref="E26:H26"/>
  </mergeCells>
  <phoneticPr fontId="51" type="noConversion"/>
  <hyperlinks>
    <hyperlink ref="F1:G1" location="C2" tooltip="Krycí list soupisu" display="1) Krycí list soupisu"/>
    <hyperlink ref="G1:H1" location="C58" tooltip="Rekapitulace" display="2) Rekapitulace"/>
    <hyperlink ref="J1" location="C96" tooltip="Soupis prací" display="3) Soupis prací"/>
    <hyperlink ref="L1:V1" location="'Rekapitulace stavby'!C2" tooltip="Rekapitulace stavby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16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3" customWidth="1"/>
    <col min="10" max="10" width="23.5" customWidth="1"/>
    <col min="11" max="11" width="15.5" customWidth="1"/>
    <col min="13" max="18" width="9.33203125" hidden="1" customWidth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 customWidth="1"/>
  </cols>
  <sheetData>
    <row r="1" spans="1:70" ht="21.75" customHeight="1">
      <c r="A1" s="16"/>
      <c r="B1" s="276"/>
      <c r="C1" s="276"/>
      <c r="D1" s="275" t="s">
        <v>1874</v>
      </c>
      <c r="E1" s="276"/>
      <c r="F1" s="277" t="s">
        <v>643</v>
      </c>
      <c r="G1" s="405" t="s">
        <v>644</v>
      </c>
      <c r="H1" s="405"/>
      <c r="I1" s="282"/>
      <c r="J1" s="277" t="s">
        <v>645</v>
      </c>
      <c r="K1" s="275" t="s">
        <v>2046</v>
      </c>
      <c r="L1" s="277" t="s">
        <v>646</v>
      </c>
      <c r="M1" s="277"/>
      <c r="N1" s="277"/>
      <c r="O1" s="277"/>
      <c r="P1" s="277"/>
      <c r="Q1" s="277"/>
      <c r="R1" s="277"/>
      <c r="S1" s="277"/>
      <c r="T1" s="277"/>
      <c r="U1" s="273"/>
      <c r="V1" s="273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1:70" ht="36.950000000000003" customHeight="1"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AT2" s="18" t="s">
        <v>2016</v>
      </c>
    </row>
    <row r="3" spans="1:70" ht="6.95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1955</v>
      </c>
    </row>
    <row r="4" spans="1:70" ht="36.950000000000003" customHeight="1">
      <c r="B4" s="22"/>
      <c r="C4" s="23"/>
      <c r="D4" s="24" t="s">
        <v>2047</v>
      </c>
      <c r="E4" s="23"/>
      <c r="F4" s="23"/>
      <c r="G4" s="23"/>
      <c r="H4" s="23"/>
      <c r="I4" s="115"/>
      <c r="J4" s="23"/>
      <c r="K4" s="25"/>
      <c r="M4" s="26" t="s">
        <v>1883</v>
      </c>
      <c r="AT4" s="18" t="s">
        <v>1877</v>
      </c>
    </row>
    <row r="5" spans="1:70" ht="6.95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1:70" ht="15">
      <c r="B6" s="22"/>
      <c r="C6" s="23"/>
      <c r="D6" s="31" t="s">
        <v>1889</v>
      </c>
      <c r="E6" s="23"/>
      <c r="F6" s="23"/>
      <c r="G6" s="23"/>
      <c r="H6" s="23"/>
      <c r="I6" s="115"/>
      <c r="J6" s="23"/>
      <c r="K6" s="25"/>
    </row>
    <row r="7" spans="1:70" ht="22.5" customHeight="1">
      <c r="B7" s="22"/>
      <c r="C7" s="23"/>
      <c r="D7" s="23"/>
      <c r="E7" s="406" t="str">
        <f ca="1">'Rekapitulace stavby'!K6</f>
        <v>Jezero Most-napojení na komunikace a IS - část I</v>
      </c>
      <c r="F7" s="397"/>
      <c r="G7" s="397"/>
      <c r="H7" s="397"/>
      <c r="I7" s="115"/>
      <c r="J7" s="23"/>
      <c r="K7" s="25"/>
    </row>
    <row r="8" spans="1:70" s="1" customFormat="1" ht="15">
      <c r="B8" s="35"/>
      <c r="C8" s="36"/>
      <c r="D8" s="31" t="s">
        <v>2048</v>
      </c>
      <c r="E8" s="36"/>
      <c r="F8" s="36"/>
      <c r="G8" s="36"/>
      <c r="H8" s="36"/>
      <c r="I8" s="116"/>
      <c r="J8" s="36"/>
      <c r="K8" s="39"/>
    </row>
    <row r="9" spans="1:70" s="1" customFormat="1" ht="36.950000000000003" customHeight="1">
      <c r="B9" s="35"/>
      <c r="C9" s="36"/>
      <c r="D9" s="36"/>
      <c r="E9" s="407" t="s">
        <v>287</v>
      </c>
      <c r="F9" s="386"/>
      <c r="G9" s="386"/>
      <c r="H9" s="386"/>
      <c r="I9" s="116"/>
      <c r="J9" s="36"/>
      <c r="K9" s="39"/>
    </row>
    <row r="10" spans="1:70" s="1" customFormat="1">
      <c r="B10" s="35"/>
      <c r="C10" s="36"/>
      <c r="D10" s="36"/>
      <c r="E10" s="36"/>
      <c r="F10" s="36"/>
      <c r="G10" s="36"/>
      <c r="H10" s="36"/>
      <c r="I10" s="116"/>
      <c r="J10" s="36"/>
      <c r="K10" s="39"/>
    </row>
    <row r="11" spans="1:70" s="1" customFormat="1" ht="14.45" customHeight="1">
      <c r="B11" s="35"/>
      <c r="C11" s="36"/>
      <c r="D11" s="31" t="s">
        <v>1892</v>
      </c>
      <c r="E11" s="36"/>
      <c r="F11" s="29" t="s">
        <v>2005</v>
      </c>
      <c r="G11" s="36"/>
      <c r="H11" s="36"/>
      <c r="I11" s="117" t="s">
        <v>1894</v>
      </c>
      <c r="J11" s="29" t="s">
        <v>1893</v>
      </c>
      <c r="K11" s="39"/>
    </row>
    <row r="12" spans="1:70" s="1" customFormat="1" ht="14.45" customHeight="1">
      <c r="B12" s="35"/>
      <c r="C12" s="36"/>
      <c r="D12" s="31" t="s">
        <v>1896</v>
      </c>
      <c r="E12" s="36"/>
      <c r="F12" s="29" t="s">
        <v>1897</v>
      </c>
      <c r="G12" s="36"/>
      <c r="H12" s="36"/>
      <c r="I12" s="117" t="s">
        <v>1898</v>
      </c>
      <c r="J12" s="118" t="str">
        <f ca="1">'Rekapitulace stavby'!AN8</f>
        <v>28. 11. 2016</v>
      </c>
      <c r="K12" s="39"/>
    </row>
    <row r="13" spans="1:70" s="1" customFormat="1" ht="21.75" customHeight="1">
      <c r="B13" s="35"/>
      <c r="C13" s="36"/>
      <c r="D13" s="28" t="s">
        <v>2050</v>
      </c>
      <c r="E13" s="36"/>
      <c r="F13" s="119" t="s">
        <v>138</v>
      </c>
      <c r="G13" s="36"/>
      <c r="H13" s="36"/>
      <c r="I13" s="116"/>
      <c r="J13" s="36"/>
      <c r="K13" s="39"/>
    </row>
    <row r="14" spans="1:70" s="1" customFormat="1" ht="14.45" customHeight="1">
      <c r="B14" s="35"/>
      <c r="C14" s="36"/>
      <c r="D14" s="31" t="s">
        <v>1901</v>
      </c>
      <c r="E14" s="36"/>
      <c r="F14" s="36"/>
      <c r="G14" s="36"/>
      <c r="H14" s="36"/>
      <c r="I14" s="117" t="s">
        <v>1902</v>
      </c>
      <c r="J14" s="29" t="s">
        <v>1893</v>
      </c>
      <c r="K14" s="39"/>
    </row>
    <row r="15" spans="1:70" s="1" customFormat="1" ht="18" customHeight="1">
      <c r="B15" s="35"/>
      <c r="C15" s="36"/>
      <c r="D15" s="36"/>
      <c r="E15" s="29" t="s">
        <v>1903</v>
      </c>
      <c r="F15" s="36"/>
      <c r="G15" s="36"/>
      <c r="H15" s="36"/>
      <c r="I15" s="117" t="s">
        <v>1904</v>
      </c>
      <c r="J15" s="29" t="s">
        <v>1893</v>
      </c>
      <c r="K15" s="39"/>
    </row>
    <row r="16" spans="1:70" s="1" customFormat="1" ht="6.95" customHeight="1">
      <c r="B16" s="35"/>
      <c r="C16" s="36"/>
      <c r="D16" s="36"/>
      <c r="E16" s="36"/>
      <c r="F16" s="36"/>
      <c r="G16" s="36"/>
      <c r="H16" s="36"/>
      <c r="I16" s="116"/>
      <c r="J16" s="36"/>
      <c r="K16" s="39"/>
    </row>
    <row r="17" spans="2:11" s="1" customFormat="1" ht="14.45" customHeight="1">
      <c r="B17" s="35"/>
      <c r="C17" s="36"/>
      <c r="D17" s="31" t="s">
        <v>1905</v>
      </c>
      <c r="E17" s="36"/>
      <c r="F17" s="36"/>
      <c r="G17" s="36"/>
      <c r="H17" s="36"/>
      <c r="I17" s="117" t="s">
        <v>1902</v>
      </c>
      <c r="J17" s="29" t="str">
        <f ca="1">IF('Rekapitulace stavby'!AN13="Vyplň údaj","",IF('Rekapitulace stavby'!AN13="","",'Rekapitulace stavby'!AN13))</f>
        <v/>
      </c>
      <c r="K17" s="39"/>
    </row>
    <row r="18" spans="2:11" s="1" customFormat="1" ht="18" customHeight="1">
      <c r="B18" s="35"/>
      <c r="C18" s="36"/>
      <c r="D18" s="36"/>
      <c r="E18" s="29" t="str">
        <f ca="1">IF('Rekapitulace stavby'!E14="Vyplň údaj","",IF('Rekapitulace stavby'!E14="","",'Rekapitulace stavby'!E14))</f>
        <v/>
      </c>
      <c r="F18" s="36"/>
      <c r="G18" s="36"/>
      <c r="H18" s="36"/>
      <c r="I18" s="117" t="s">
        <v>1904</v>
      </c>
      <c r="J18" s="29" t="str">
        <f ca="1">IF('Rekapitulace stavby'!AN14="Vyplň údaj","",IF('Rekapitulace stavby'!AN14="","",'Rekapitulace stavby'!AN14))</f>
        <v/>
      </c>
      <c r="K18" s="39"/>
    </row>
    <row r="19" spans="2:11" s="1" customFormat="1" ht="6.95" customHeight="1">
      <c r="B19" s="35"/>
      <c r="C19" s="36"/>
      <c r="D19" s="36"/>
      <c r="E19" s="36"/>
      <c r="F19" s="36"/>
      <c r="G19" s="36"/>
      <c r="H19" s="36"/>
      <c r="I19" s="116"/>
      <c r="J19" s="36"/>
      <c r="K19" s="39"/>
    </row>
    <row r="20" spans="2:11" s="1" customFormat="1" ht="14.45" customHeight="1">
      <c r="B20" s="35"/>
      <c r="C20" s="36"/>
      <c r="D20" s="31" t="s">
        <v>1907</v>
      </c>
      <c r="E20" s="36"/>
      <c r="F20" s="36"/>
      <c r="G20" s="36"/>
      <c r="H20" s="36"/>
      <c r="I20" s="117" t="s">
        <v>1902</v>
      </c>
      <c r="J20" s="29" t="s">
        <v>1893</v>
      </c>
      <c r="K20" s="39"/>
    </row>
    <row r="21" spans="2:11" s="1" customFormat="1" ht="18" customHeight="1">
      <c r="B21" s="35"/>
      <c r="C21" s="36"/>
      <c r="D21" s="36"/>
      <c r="E21" s="29" t="s">
        <v>1908</v>
      </c>
      <c r="F21" s="36"/>
      <c r="G21" s="36"/>
      <c r="H21" s="36"/>
      <c r="I21" s="117" t="s">
        <v>1904</v>
      </c>
      <c r="J21" s="29" t="s">
        <v>1893</v>
      </c>
      <c r="K21" s="39"/>
    </row>
    <row r="22" spans="2:11" s="1" customFormat="1" ht="6.95" customHeight="1">
      <c r="B22" s="35"/>
      <c r="C22" s="36"/>
      <c r="D22" s="36"/>
      <c r="E22" s="36"/>
      <c r="F22" s="36"/>
      <c r="G22" s="36"/>
      <c r="H22" s="36"/>
      <c r="I22" s="116"/>
      <c r="J22" s="36"/>
      <c r="K22" s="39"/>
    </row>
    <row r="23" spans="2:11" s="1" customFormat="1" ht="14.45" customHeight="1">
      <c r="B23" s="35"/>
      <c r="C23" s="36"/>
      <c r="D23" s="31" t="s">
        <v>1909</v>
      </c>
      <c r="E23" s="36"/>
      <c r="F23" s="36"/>
      <c r="G23" s="36"/>
      <c r="H23" s="36"/>
      <c r="I23" s="116"/>
      <c r="J23" s="36"/>
      <c r="K23" s="39"/>
    </row>
    <row r="24" spans="2:11" s="7" customFormat="1" ht="22.5" customHeight="1">
      <c r="B24" s="120"/>
      <c r="C24" s="121"/>
      <c r="D24" s="121"/>
      <c r="E24" s="400" t="s">
        <v>1893</v>
      </c>
      <c r="F24" s="408"/>
      <c r="G24" s="408"/>
      <c r="H24" s="408"/>
      <c r="I24" s="122"/>
      <c r="J24" s="121"/>
      <c r="K24" s="123"/>
    </row>
    <row r="25" spans="2:11" s="1" customFormat="1" ht="6.95" customHeight="1">
      <c r="B25" s="35"/>
      <c r="C25" s="36"/>
      <c r="D25" s="36"/>
      <c r="E25" s="36"/>
      <c r="F25" s="36"/>
      <c r="G25" s="36"/>
      <c r="H25" s="36"/>
      <c r="I25" s="116"/>
      <c r="J25" s="36"/>
      <c r="K25" s="39"/>
    </row>
    <row r="26" spans="2:11" s="1" customFormat="1" ht="6.95" customHeight="1">
      <c r="B26" s="35"/>
      <c r="C26" s="36"/>
      <c r="D26" s="79"/>
      <c r="E26" s="79"/>
      <c r="F26" s="79"/>
      <c r="G26" s="79"/>
      <c r="H26" s="79"/>
      <c r="I26" s="124"/>
      <c r="J26" s="79"/>
      <c r="K26" s="125"/>
    </row>
    <row r="27" spans="2:11" s="1" customFormat="1" ht="25.35" customHeight="1">
      <c r="B27" s="35"/>
      <c r="C27" s="36"/>
      <c r="D27" s="126" t="s">
        <v>1912</v>
      </c>
      <c r="E27" s="36"/>
      <c r="F27" s="36"/>
      <c r="G27" s="36"/>
      <c r="H27" s="36"/>
      <c r="I27" s="116"/>
      <c r="J27" s="127">
        <f>ROUNDUP(J80,2)</f>
        <v>0</v>
      </c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24"/>
      <c r="J28" s="79"/>
      <c r="K28" s="125"/>
    </row>
    <row r="29" spans="2:11" s="1" customFormat="1" ht="14.45" customHeight="1">
      <c r="B29" s="35"/>
      <c r="C29" s="36"/>
      <c r="D29" s="36"/>
      <c r="E29" s="36"/>
      <c r="F29" s="40" t="s">
        <v>1914</v>
      </c>
      <c r="G29" s="36"/>
      <c r="H29" s="36"/>
      <c r="I29" s="128" t="s">
        <v>1913</v>
      </c>
      <c r="J29" s="40" t="s">
        <v>1915</v>
      </c>
      <c r="K29" s="39"/>
    </row>
    <row r="30" spans="2:11" s="1" customFormat="1" ht="14.45" customHeight="1">
      <c r="B30" s="35"/>
      <c r="C30" s="36"/>
      <c r="D30" s="43" t="s">
        <v>1916</v>
      </c>
      <c r="E30" s="43" t="s">
        <v>1917</v>
      </c>
      <c r="F30" s="129">
        <f>ROUNDUP(SUM(BE80:BE115), 2)</f>
        <v>0</v>
      </c>
      <c r="G30" s="36"/>
      <c r="H30" s="36"/>
      <c r="I30" s="130">
        <v>0.21</v>
      </c>
      <c r="J30" s="129">
        <f>ROUNDUP(ROUNDUP((SUM(BE80:BE115)), 2)*I30, 1)</f>
        <v>0</v>
      </c>
      <c r="K30" s="39"/>
    </row>
    <row r="31" spans="2:11" s="1" customFormat="1" ht="14.45" customHeight="1">
      <c r="B31" s="35"/>
      <c r="C31" s="36"/>
      <c r="D31" s="36"/>
      <c r="E31" s="43" t="s">
        <v>1918</v>
      </c>
      <c r="F31" s="129">
        <f>ROUNDUP(SUM(BF80:BF115), 2)</f>
        <v>0</v>
      </c>
      <c r="G31" s="36"/>
      <c r="H31" s="36"/>
      <c r="I31" s="130">
        <v>0.15</v>
      </c>
      <c r="J31" s="129">
        <f>ROUNDUP(ROUNDUP((SUM(BF80:BF115)), 2)*I31, 1)</f>
        <v>0</v>
      </c>
      <c r="K31" s="39"/>
    </row>
    <row r="32" spans="2:11" s="1" customFormat="1" ht="14.45" hidden="1" customHeight="1">
      <c r="B32" s="35"/>
      <c r="C32" s="36"/>
      <c r="D32" s="36"/>
      <c r="E32" s="43" t="s">
        <v>1919</v>
      </c>
      <c r="F32" s="129">
        <f>ROUNDUP(SUM(BG80:BG115), 2)</f>
        <v>0</v>
      </c>
      <c r="G32" s="36"/>
      <c r="H32" s="36"/>
      <c r="I32" s="130">
        <v>0.21</v>
      </c>
      <c r="J32" s="129">
        <v>0</v>
      </c>
      <c r="K32" s="39"/>
    </row>
    <row r="33" spans="2:11" s="1" customFormat="1" ht="14.45" hidden="1" customHeight="1">
      <c r="B33" s="35"/>
      <c r="C33" s="36"/>
      <c r="D33" s="36"/>
      <c r="E33" s="43" t="s">
        <v>1920</v>
      </c>
      <c r="F33" s="129">
        <f>ROUNDUP(SUM(BH80:BH115), 2)</f>
        <v>0</v>
      </c>
      <c r="G33" s="36"/>
      <c r="H33" s="36"/>
      <c r="I33" s="130">
        <v>0.15</v>
      </c>
      <c r="J33" s="129">
        <v>0</v>
      </c>
      <c r="K33" s="39"/>
    </row>
    <row r="34" spans="2:11" s="1" customFormat="1" ht="14.45" hidden="1" customHeight="1">
      <c r="B34" s="35"/>
      <c r="C34" s="36"/>
      <c r="D34" s="36"/>
      <c r="E34" s="43" t="s">
        <v>1921</v>
      </c>
      <c r="F34" s="129">
        <f>ROUNDUP(SUM(BI80:BI115), 2)</f>
        <v>0</v>
      </c>
      <c r="G34" s="36"/>
      <c r="H34" s="36"/>
      <c r="I34" s="130">
        <v>0</v>
      </c>
      <c r="J34" s="129">
        <v>0</v>
      </c>
      <c r="K34" s="39"/>
    </row>
    <row r="35" spans="2:11" s="1" customFormat="1" ht="6.95" customHeight="1">
      <c r="B35" s="35"/>
      <c r="C35" s="36"/>
      <c r="D35" s="36"/>
      <c r="E35" s="36"/>
      <c r="F35" s="36"/>
      <c r="G35" s="36"/>
      <c r="H35" s="36"/>
      <c r="I35" s="116"/>
      <c r="J35" s="36"/>
      <c r="K35" s="39"/>
    </row>
    <row r="36" spans="2:11" s="1" customFormat="1" ht="25.35" customHeight="1">
      <c r="B36" s="35"/>
      <c r="C36" s="45"/>
      <c r="D36" s="46" t="s">
        <v>1922</v>
      </c>
      <c r="E36" s="47"/>
      <c r="F36" s="47"/>
      <c r="G36" s="131" t="s">
        <v>1923</v>
      </c>
      <c r="H36" s="48" t="s">
        <v>1924</v>
      </c>
      <c r="I36" s="132"/>
      <c r="J36" s="133">
        <f>SUM(J27:J34)</f>
        <v>0</v>
      </c>
      <c r="K36" s="134"/>
    </row>
    <row r="37" spans="2:11" s="1" customFormat="1" ht="14.45" customHeight="1">
      <c r="B37" s="50"/>
      <c r="C37" s="51"/>
      <c r="D37" s="51"/>
      <c r="E37" s="51"/>
      <c r="F37" s="51"/>
      <c r="G37" s="51"/>
      <c r="H37" s="51"/>
      <c r="I37" s="135"/>
      <c r="J37" s="51"/>
      <c r="K37" s="52"/>
    </row>
    <row r="41" spans="2:11" s="1" customFormat="1" ht="6.95" customHeight="1">
      <c r="B41" s="136"/>
      <c r="C41" s="137"/>
      <c r="D41" s="137"/>
      <c r="E41" s="137"/>
      <c r="F41" s="137"/>
      <c r="G41" s="137"/>
      <c r="H41" s="137"/>
      <c r="I41" s="138"/>
      <c r="J41" s="137"/>
      <c r="K41" s="139"/>
    </row>
    <row r="42" spans="2:11" s="1" customFormat="1" ht="36.950000000000003" customHeight="1">
      <c r="B42" s="35"/>
      <c r="C42" s="24" t="s">
        <v>2052</v>
      </c>
      <c r="D42" s="36"/>
      <c r="E42" s="36"/>
      <c r="F42" s="36"/>
      <c r="G42" s="36"/>
      <c r="H42" s="36"/>
      <c r="I42" s="116"/>
      <c r="J42" s="36"/>
      <c r="K42" s="39"/>
    </row>
    <row r="43" spans="2:11" s="1" customFormat="1" ht="6.95" customHeight="1">
      <c r="B43" s="35"/>
      <c r="C43" s="36"/>
      <c r="D43" s="36"/>
      <c r="E43" s="36"/>
      <c r="F43" s="36"/>
      <c r="G43" s="36"/>
      <c r="H43" s="36"/>
      <c r="I43" s="116"/>
      <c r="J43" s="36"/>
      <c r="K43" s="39"/>
    </row>
    <row r="44" spans="2:11" s="1" customFormat="1" ht="14.45" customHeight="1">
      <c r="B44" s="35"/>
      <c r="C44" s="31" t="s">
        <v>1889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22.5" customHeight="1">
      <c r="B45" s="35"/>
      <c r="C45" s="36"/>
      <c r="D45" s="36"/>
      <c r="E45" s="406" t="str">
        <f>E7</f>
        <v>Jezero Most-napojení na komunikace a IS - část I</v>
      </c>
      <c r="F45" s="386"/>
      <c r="G45" s="386"/>
      <c r="H45" s="386"/>
      <c r="I45" s="116"/>
      <c r="J45" s="36"/>
      <c r="K45" s="39"/>
    </row>
    <row r="46" spans="2:11" s="1" customFormat="1" ht="14.45" customHeight="1">
      <c r="B46" s="35"/>
      <c r="C46" s="31" t="s">
        <v>2048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3.25" customHeight="1">
      <c r="B47" s="35"/>
      <c r="C47" s="36"/>
      <c r="D47" s="36"/>
      <c r="E47" s="407" t="str">
        <f>E9</f>
        <v xml:space="preserve">SO 404 - Venkovní osvětlení </v>
      </c>
      <c r="F47" s="386"/>
      <c r="G47" s="386"/>
      <c r="H47" s="386"/>
      <c r="I47" s="116"/>
      <c r="J47" s="36"/>
      <c r="K47" s="39"/>
    </row>
    <row r="48" spans="2:11" s="1" customFormat="1" ht="6.95" customHeight="1">
      <c r="B48" s="35"/>
      <c r="C48" s="36"/>
      <c r="D48" s="36"/>
      <c r="E48" s="36"/>
      <c r="F48" s="36"/>
      <c r="G48" s="36"/>
      <c r="H48" s="36"/>
      <c r="I48" s="116"/>
      <c r="J48" s="36"/>
      <c r="K48" s="39"/>
    </row>
    <row r="49" spans="2:47" s="1" customFormat="1" ht="18" customHeight="1">
      <c r="B49" s="35"/>
      <c r="C49" s="31" t="s">
        <v>1896</v>
      </c>
      <c r="D49" s="36"/>
      <c r="E49" s="36"/>
      <c r="F49" s="29" t="str">
        <f>F12</f>
        <v xml:space="preserve"> </v>
      </c>
      <c r="G49" s="36"/>
      <c r="H49" s="36"/>
      <c r="I49" s="117" t="s">
        <v>1898</v>
      </c>
      <c r="J49" s="118" t="str">
        <f>IF(J12="","",J12)</f>
        <v>28. 11. 2016</v>
      </c>
      <c r="K49" s="39"/>
    </row>
    <row r="50" spans="2:47" s="1" customFormat="1" ht="6.95" customHeight="1">
      <c r="B50" s="35"/>
      <c r="C50" s="36"/>
      <c r="D50" s="36"/>
      <c r="E50" s="36"/>
      <c r="F50" s="36"/>
      <c r="G50" s="36"/>
      <c r="H50" s="36"/>
      <c r="I50" s="116"/>
      <c r="J50" s="36"/>
      <c r="K50" s="39"/>
    </row>
    <row r="51" spans="2:47" s="1" customFormat="1" ht="15">
      <c r="B51" s="35"/>
      <c r="C51" s="31" t="s">
        <v>1901</v>
      </c>
      <c r="D51" s="36"/>
      <c r="E51" s="36"/>
      <c r="F51" s="29" t="str">
        <f>E15</f>
        <v>ČR - Ministerstvo financí</v>
      </c>
      <c r="G51" s="36"/>
      <c r="H51" s="36"/>
      <c r="I51" s="117" t="s">
        <v>1907</v>
      </c>
      <c r="J51" s="29" t="str">
        <f>E21</f>
        <v>Báňské projekty Teplice a.s.</v>
      </c>
      <c r="K51" s="39"/>
    </row>
    <row r="52" spans="2:47" s="1" customFormat="1" ht="14.45" customHeight="1">
      <c r="B52" s="35"/>
      <c r="C52" s="31" t="s">
        <v>1905</v>
      </c>
      <c r="D52" s="36"/>
      <c r="E52" s="36"/>
      <c r="F52" s="29" t="str">
        <f>IF(E18="","",E18)</f>
        <v/>
      </c>
      <c r="G52" s="36"/>
      <c r="H52" s="36"/>
      <c r="I52" s="116"/>
      <c r="J52" s="36"/>
      <c r="K52" s="39"/>
    </row>
    <row r="53" spans="2:47" s="1" customFormat="1" ht="10.35" customHeight="1">
      <c r="B53" s="35"/>
      <c r="C53" s="36"/>
      <c r="D53" s="36"/>
      <c r="E53" s="36"/>
      <c r="F53" s="36"/>
      <c r="G53" s="36"/>
      <c r="H53" s="36"/>
      <c r="I53" s="116"/>
      <c r="J53" s="36"/>
      <c r="K53" s="39"/>
    </row>
    <row r="54" spans="2:47" s="1" customFormat="1" ht="29.25" customHeight="1">
      <c r="B54" s="35"/>
      <c r="C54" s="140" t="s">
        <v>2053</v>
      </c>
      <c r="D54" s="45"/>
      <c r="E54" s="45"/>
      <c r="F54" s="45"/>
      <c r="G54" s="45"/>
      <c r="H54" s="45"/>
      <c r="I54" s="141"/>
      <c r="J54" s="142" t="s">
        <v>2054</v>
      </c>
      <c r="K54" s="49"/>
    </row>
    <row r="55" spans="2:47" s="1" customFormat="1" ht="10.35" customHeight="1">
      <c r="B55" s="35"/>
      <c r="C55" s="36"/>
      <c r="D55" s="36"/>
      <c r="E55" s="36"/>
      <c r="F55" s="36"/>
      <c r="G55" s="36"/>
      <c r="H55" s="36"/>
      <c r="I55" s="116"/>
      <c r="J55" s="36"/>
      <c r="K55" s="39"/>
    </row>
    <row r="56" spans="2:47" s="1" customFormat="1" ht="29.25" customHeight="1">
      <c r="B56" s="35"/>
      <c r="C56" s="143" t="s">
        <v>2055</v>
      </c>
      <c r="D56" s="36"/>
      <c r="E56" s="36"/>
      <c r="F56" s="36"/>
      <c r="G56" s="36"/>
      <c r="H56" s="36"/>
      <c r="I56" s="116"/>
      <c r="J56" s="127">
        <f>J80</f>
        <v>0</v>
      </c>
      <c r="K56" s="39"/>
      <c r="AU56" s="18" t="s">
        <v>2056</v>
      </c>
    </row>
    <row r="57" spans="2:47" s="8" customFormat="1" ht="24.95" customHeight="1">
      <c r="B57" s="144"/>
      <c r="C57" s="145"/>
      <c r="D57" s="146" t="s">
        <v>2805</v>
      </c>
      <c r="E57" s="147"/>
      <c r="F57" s="147"/>
      <c r="G57" s="147"/>
      <c r="H57" s="147"/>
      <c r="I57" s="148"/>
      <c r="J57" s="149">
        <f>J81</f>
        <v>0</v>
      </c>
      <c r="K57" s="150"/>
    </row>
    <row r="58" spans="2:47" s="9" customFormat="1" ht="19.899999999999999" customHeight="1">
      <c r="B58" s="151"/>
      <c r="C58" s="152"/>
      <c r="D58" s="153" t="s">
        <v>1427</v>
      </c>
      <c r="E58" s="154"/>
      <c r="F58" s="154"/>
      <c r="G58" s="154"/>
      <c r="H58" s="154"/>
      <c r="I58" s="155"/>
      <c r="J58" s="156">
        <f>J82</f>
        <v>0</v>
      </c>
      <c r="K58" s="157"/>
    </row>
    <row r="59" spans="2:47" s="9" customFormat="1" ht="19.899999999999999" customHeight="1">
      <c r="B59" s="151"/>
      <c r="C59" s="152"/>
      <c r="D59" s="153" t="s">
        <v>156</v>
      </c>
      <c r="E59" s="154"/>
      <c r="F59" s="154"/>
      <c r="G59" s="154"/>
      <c r="H59" s="154"/>
      <c r="I59" s="155"/>
      <c r="J59" s="156">
        <f>J91</f>
        <v>0</v>
      </c>
      <c r="K59" s="157"/>
    </row>
    <row r="60" spans="2:47" s="8" customFormat="1" ht="24.95" customHeight="1">
      <c r="B60" s="144"/>
      <c r="C60" s="145"/>
      <c r="D60" s="146" t="s">
        <v>288</v>
      </c>
      <c r="E60" s="147"/>
      <c r="F60" s="147"/>
      <c r="G60" s="147"/>
      <c r="H60" s="147"/>
      <c r="I60" s="148"/>
      <c r="J60" s="149">
        <f>J112</f>
        <v>0</v>
      </c>
      <c r="K60" s="150"/>
    </row>
    <row r="61" spans="2:47" s="1" customFormat="1" ht="21.75" customHeight="1">
      <c r="B61" s="35"/>
      <c r="C61" s="36"/>
      <c r="D61" s="36"/>
      <c r="E61" s="36"/>
      <c r="F61" s="36"/>
      <c r="G61" s="36"/>
      <c r="H61" s="36"/>
      <c r="I61" s="116"/>
      <c r="J61" s="36"/>
      <c r="K61" s="39"/>
    </row>
    <row r="62" spans="2:47" s="1" customFormat="1" ht="6.95" customHeight="1">
      <c r="B62" s="50"/>
      <c r="C62" s="51"/>
      <c r="D62" s="51"/>
      <c r="E62" s="51"/>
      <c r="F62" s="51"/>
      <c r="G62" s="51"/>
      <c r="H62" s="51"/>
      <c r="I62" s="135"/>
      <c r="J62" s="51"/>
      <c r="K62" s="52"/>
    </row>
    <row r="66" spans="2:63" s="1" customFormat="1" ht="6.95" customHeight="1">
      <c r="B66" s="53"/>
      <c r="C66" s="54"/>
      <c r="D66" s="54"/>
      <c r="E66" s="54"/>
      <c r="F66" s="54"/>
      <c r="G66" s="54"/>
      <c r="H66" s="54"/>
      <c r="I66" s="138"/>
      <c r="J66" s="54"/>
      <c r="K66" s="54"/>
      <c r="L66" s="55"/>
    </row>
    <row r="67" spans="2:63" s="1" customFormat="1" ht="36.950000000000003" customHeight="1">
      <c r="B67" s="35"/>
      <c r="C67" s="56" t="s">
        <v>2064</v>
      </c>
      <c r="D67" s="57"/>
      <c r="E67" s="57"/>
      <c r="F67" s="57"/>
      <c r="G67" s="57"/>
      <c r="H67" s="57"/>
      <c r="I67" s="158"/>
      <c r="J67" s="57"/>
      <c r="K67" s="57"/>
      <c r="L67" s="55"/>
    </row>
    <row r="68" spans="2:63" s="1" customFormat="1" ht="6.95" customHeight="1">
      <c r="B68" s="35"/>
      <c r="C68" s="57"/>
      <c r="D68" s="57"/>
      <c r="E68" s="57"/>
      <c r="F68" s="57"/>
      <c r="G68" s="57"/>
      <c r="H68" s="57"/>
      <c r="I68" s="158"/>
      <c r="J68" s="57"/>
      <c r="K68" s="57"/>
      <c r="L68" s="55"/>
    </row>
    <row r="69" spans="2:63" s="1" customFormat="1" ht="14.45" customHeight="1">
      <c r="B69" s="35"/>
      <c r="C69" s="59" t="s">
        <v>1889</v>
      </c>
      <c r="D69" s="57"/>
      <c r="E69" s="57"/>
      <c r="F69" s="57"/>
      <c r="G69" s="57"/>
      <c r="H69" s="57"/>
      <c r="I69" s="158"/>
      <c r="J69" s="57"/>
      <c r="K69" s="57"/>
      <c r="L69" s="55"/>
    </row>
    <row r="70" spans="2:63" s="1" customFormat="1" ht="22.5" customHeight="1">
      <c r="B70" s="35"/>
      <c r="C70" s="57"/>
      <c r="D70" s="57"/>
      <c r="E70" s="404" t="str">
        <f>E7</f>
        <v>Jezero Most-napojení na komunikace a IS - část I</v>
      </c>
      <c r="F70" s="379"/>
      <c r="G70" s="379"/>
      <c r="H70" s="379"/>
      <c r="I70" s="158"/>
      <c r="J70" s="57"/>
      <c r="K70" s="57"/>
      <c r="L70" s="55"/>
    </row>
    <row r="71" spans="2:63" s="1" customFormat="1" ht="14.45" customHeight="1">
      <c r="B71" s="35"/>
      <c r="C71" s="59" t="s">
        <v>2048</v>
      </c>
      <c r="D71" s="57"/>
      <c r="E71" s="57"/>
      <c r="F71" s="57"/>
      <c r="G71" s="57"/>
      <c r="H71" s="57"/>
      <c r="I71" s="158"/>
      <c r="J71" s="57"/>
      <c r="K71" s="57"/>
      <c r="L71" s="55"/>
    </row>
    <row r="72" spans="2:63" s="1" customFormat="1" ht="23.25" customHeight="1">
      <c r="B72" s="35"/>
      <c r="C72" s="57"/>
      <c r="D72" s="57"/>
      <c r="E72" s="376" t="str">
        <f>E9</f>
        <v xml:space="preserve">SO 404 - Venkovní osvětlení </v>
      </c>
      <c r="F72" s="379"/>
      <c r="G72" s="379"/>
      <c r="H72" s="379"/>
      <c r="I72" s="158"/>
      <c r="J72" s="57"/>
      <c r="K72" s="57"/>
      <c r="L72" s="55"/>
    </row>
    <row r="73" spans="2:63" s="1" customFormat="1" ht="6.95" customHeight="1">
      <c r="B73" s="35"/>
      <c r="C73" s="57"/>
      <c r="D73" s="57"/>
      <c r="E73" s="57"/>
      <c r="F73" s="57"/>
      <c r="G73" s="57"/>
      <c r="H73" s="57"/>
      <c r="I73" s="158"/>
      <c r="J73" s="57"/>
      <c r="K73" s="57"/>
      <c r="L73" s="55"/>
    </row>
    <row r="74" spans="2:63" s="1" customFormat="1" ht="18" customHeight="1">
      <c r="B74" s="35"/>
      <c r="C74" s="59" t="s">
        <v>1896</v>
      </c>
      <c r="D74" s="57"/>
      <c r="E74" s="57"/>
      <c r="F74" s="159" t="str">
        <f>F12</f>
        <v xml:space="preserve"> </v>
      </c>
      <c r="G74" s="57"/>
      <c r="H74" s="57"/>
      <c r="I74" s="160" t="s">
        <v>1898</v>
      </c>
      <c r="J74" s="67" t="str">
        <f>IF(J12="","",J12)</f>
        <v>28. 11. 2016</v>
      </c>
      <c r="K74" s="57"/>
      <c r="L74" s="55"/>
    </row>
    <row r="75" spans="2:63" s="1" customFormat="1" ht="6.95" customHeight="1">
      <c r="B75" s="35"/>
      <c r="C75" s="57"/>
      <c r="D75" s="57"/>
      <c r="E75" s="57"/>
      <c r="F75" s="57"/>
      <c r="G75" s="57"/>
      <c r="H75" s="57"/>
      <c r="I75" s="158"/>
      <c r="J75" s="57"/>
      <c r="K75" s="57"/>
      <c r="L75" s="55"/>
    </row>
    <row r="76" spans="2:63" s="1" customFormat="1" ht="15">
      <c r="B76" s="35"/>
      <c r="C76" s="59" t="s">
        <v>1901</v>
      </c>
      <c r="D76" s="57"/>
      <c r="E76" s="57"/>
      <c r="F76" s="159" t="str">
        <f>E15</f>
        <v>ČR - Ministerstvo financí</v>
      </c>
      <c r="G76" s="57"/>
      <c r="H76" s="57"/>
      <c r="I76" s="160" t="s">
        <v>1907</v>
      </c>
      <c r="J76" s="159" t="str">
        <f>E21</f>
        <v>Báňské projekty Teplice a.s.</v>
      </c>
      <c r="K76" s="57"/>
      <c r="L76" s="55"/>
    </row>
    <row r="77" spans="2:63" s="1" customFormat="1" ht="14.45" customHeight="1">
      <c r="B77" s="35"/>
      <c r="C77" s="59" t="s">
        <v>1905</v>
      </c>
      <c r="D77" s="57"/>
      <c r="E77" s="57"/>
      <c r="F77" s="159" t="str">
        <f>IF(E18="","",E18)</f>
        <v/>
      </c>
      <c r="G77" s="57"/>
      <c r="H77" s="57"/>
      <c r="I77" s="158"/>
      <c r="J77" s="57"/>
      <c r="K77" s="57"/>
      <c r="L77" s="55"/>
    </row>
    <row r="78" spans="2:63" s="1" customFormat="1" ht="10.35" customHeight="1">
      <c r="B78" s="35"/>
      <c r="C78" s="57"/>
      <c r="D78" s="57"/>
      <c r="E78" s="57"/>
      <c r="F78" s="57"/>
      <c r="G78" s="57"/>
      <c r="H78" s="57"/>
      <c r="I78" s="158"/>
      <c r="J78" s="57"/>
      <c r="K78" s="57"/>
      <c r="L78" s="55"/>
    </row>
    <row r="79" spans="2:63" s="10" customFormat="1" ht="29.25" customHeight="1">
      <c r="B79" s="161"/>
      <c r="C79" s="162" t="s">
        <v>2065</v>
      </c>
      <c r="D79" s="163" t="s">
        <v>1931</v>
      </c>
      <c r="E79" s="163" t="s">
        <v>1927</v>
      </c>
      <c r="F79" s="163" t="s">
        <v>2066</v>
      </c>
      <c r="G79" s="163" t="s">
        <v>2067</v>
      </c>
      <c r="H79" s="163" t="s">
        <v>2068</v>
      </c>
      <c r="I79" s="164" t="s">
        <v>2069</v>
      </c>
      <c r="J79" s="163" t="s">
        <v>2054</v>
      </c>
      <c r="K79" s="165" t="s">
        <v>2070</v>
      </c>
      <c r="L79" s="166"/>
      <c r="M79" s="75" t="s">
        <v>2071</v>
      </c>
      <c r="N79" s="76" t="s">
        <v>1916</v>
      </c>
      <c r="O79" s="76" t="s">
        <v>2072</v>
      </c>
      <c r="P79" s="76" t="s">
        <v>2073</v>
      </c>
      <c r="Q79" s="76" t="s">
        <v>2074</v>
      </c>
      <c r="R79" s="76" t="s">
        <v>2075</v>
      </c>
      <c r="S79" s="76" t="s">
        <v>2076</v>
      </c>
      <c r="T79" s="77" t="s">
        <v>2077</v>
      </c>
    </row>
    <row r="80" spans="2:63" s="1" customFormat="1" ht="29.25" customHeight="1">
      <c r="B80" s="35"/>
      <c r="C80" s="81" t="s">
        <v>2055</v>
      </c>
      <c r="D80" s="57"/>
      <c r="E80" s="57"/>
      <c r="F80" s="57"/>
      <c r="G80" s="57"/>
      <c r="H80" s="57"/>
      <c r="I80" s="158"/>
      <c r="J80" s="167">
        <f>BK80</f>
        <v>0</v>
      </c>
      <c r="K80" s="57"/>
      <c r="L80" s="55"/>
      <c r="M80" s="78"/>
      <c r="N80" s="79"/>
      <c r="O80" s="79"/>
      <c r="P80" s="168">
        <f>P81+P112</f>
        <v>0</v>
      </c>
      <c r="Q80" s="79"/>
      <c r="R80" s="168">
        <f>R81+R112</f>
        <v>904.77755742919999</v>
      </c>
      <c r="S80" s="79"/>
      <c r="T80" s="169">
        <f>T81+T112</f>
        <v>0</v>
      </c>
      <c r="AT80" s="18" t="s">
        <v>1945</v>
      </c>
      <c r="AU80" s="18" t="s">
        <v>2056</v>
      </c>
      <c r="BK80" s="170">
        <f>BK81+BK112</f>
        <v>0</v>
      </c>
    </row>
    <row r="81" spans="2:65" s="11" customFormat="1" ht="37.35" customHeight="1">
      <c r="B81" s="171"/>
      <c r="C81" s="172"/>
      <c r="D81" s="173" t="s">
        <v>1945</v>
      </c>
      <c r="E81" s="174" t="s">
        <v>2126</v>
      </c>
      <c r="F81" s="174" t="s">
        <v>2892</v>
      </c>
      <c r="G81" s="172"/>
      <c r="H81" s="172"/>
      <c r="I81" s="175"/>
      <c r="J81" s="176">
        <f>BK81</f>
        <v>0</v>
      </c>
      <c r="K81" s="172"/>
      <c r="L81" s="177"/>
      <c r="M81" s="178"/>
      <c r="N81" s="179"/>
      <c r="O81" s="179"/>
      <c r="P81" s="180">
        <f>P82+P91</f>
        <v>0</v>
      </c>
      <c r="Q81" s="179"/>
      <c r="R81" s="180">
        <f>R82+R91</f>
        <v>904.77755742919999</v>
      </c>
      <c r="S81" s="179"/>
      <c r="T81" s="181">
        <f>T82+T91</f>
        <v>0</v>
      </c>
      <c r="AR81" s="182" t="s">
        <v>2033</v>
      </c>
      <c r="AT81" s="183" t="s">
        <v>1945</v>
      </c>
      <c r="AU81" s="183" t="s">
        <v>1946</v>
      </c>
      <c r="AY81" s="182" t="s">
        <v>2080</v>
      </c>
      <c r="BK81" s="184">
        <f>BK82+BK91</f>
        <v>0</v>
      </c>
    </row>
    <row r="82" spans="2:65" s="11" customFormat="1" ht="19.899999999999999" customHeight="1">
      <c r="B82" s="171"/>
      <c r="C82" s="172"/>
      <c r="D82" s="185" t="s">
        <v>1945</v>
      </c>
      <c r="E82" s="186" t="s">
        <v>1710</v>
      </c>
      <c r="F82" s="186" t="s">
        <v>1711</v>
      </c>
      <c r="G82" s="172"/>
      <c r="H82" s="172"/>
      <c r="I82" s="175"/>
      <c r="J82" s="187">
        <f>BK82</f>
        <v>0</v>
      </c>
      <c r="K82" s="172"/>
      <c r="L82" s="177"/>
      <c r="M82" s="178"/>
      <c r="N82" s="179"/>
      <c r="O82" s="179"/>
      <c r="P82" s="180">
        <f>SUM(P83:P90)</f>
        <v>0</v>
      </c>
      <c r="Q82" s="179"/>
      <c r="R82" s="180">
        <f>SUM(R83:R90)</f>
        <v>5.7097060000000006</v>
      </c>
      <c r="S82" s="179"/>
      <c r="T82" s="181">
        <f>SUM(T83:T90)</f>
        <v>0</v>
      </c>
      <c r="AR82" s="182" t="s">
        <v>2033</v>
      </c>
      <c r="AT82" s="183" t="s">
        <v>1945</v>
      </c>
      <c r="AU82" s="183" t="s">
        <v>1895</v>
      </c>
      <c r="AY82" s="182" t="s">
        <v>2080</v>
      </c>
      <c r="BK82" s="184">
        <f>SUM(BK83:BK90)</f>
        <v>0</v>
      </c>
    </row>
    <row r="83" spans="2:65" s="1" customFormat="1" ht="22.5" customHeight="1">
      <c r="B83" s="35"/>
      <c r="C83" s="188" t="s">
        <v>1895</v>
      </c>
      <c r="D83" s="188" t="s">
        <v>2082</v>
      </c>
      <c r="E83" s="189" t="s">
        <v>289</v>
      </c>
      <c r="F83" s="190" t="s">
        <v>290</v>
      </c>
      <c r="G83" s="191" t="s">
        <v>2253</v>
      </c>
      <c r="H83" s="192">
        <v>2</v>
      </c>
      <c r="I83" s="193"/>
      <c r="J83" s="194">
        <f>ROUND(I83*H83,2)</f>
        <v>0</v>
      </c>
      <c r="K83" s="190" t="s">
        <v>2086</v>
      </c>
      <c r="L83" s="55"/>
      <c r="M83" s="195" t="s">
        <v>1893</v>
      </c>
      <c r="N83" s="196" t="s">
        <v>1917</v>
      </c>
      <c r="O83" s="36"/>
      <c r="P83" s="197">
        <f>O83*H83</f>
        <v>0</v>
      </c>
      <c r="Q83" s="197">
        <v>0</v>
      </c>
      <c r="R83" s="197">
        <f>Q83*H83</f>
        <v>0</v>
      </c>
      <c r="S83" s="197">
        <v>0</v>
      </c>
      <c r="T83" s="198">
        <f>S83*H83</f>
        <v>0</v>
      </c>
      <c r="AR83" s="18" t="s">
        <v>2638</v>
      </c>
      <c r="AT83" s="18" t="s">
        <v>2082</v>
      </c>
      <c r="AU83" s="18" t="s">
        <v>1955</v>
      </c>
      <c r="AY83" s="18" t="s">
        <v>2080</v>
      </c>
      <c r="BE83" s="199">
        <f>IF(N83="základní",J83,0)</f>
        <v>0</v>
      </c>
      <c r="BF83" s="199">
        <f>IF(N83="snížená",J83,0)</f>
        <v>0</v>
      </c>
      <c r="BG83" s="199">
        <f>IF(N83="zákl. přenesená",J83,0)</f>
        <v>0</v>
      </c>
      <c r="BH83" s="199">
        <f>IF(N83="sníž. přenesená",J83,0)</f>
        <v>0</v>
      </c>
      <c r="BI83" s="199">
        <f>IF(N83="nulová",J83,0)</f>
        <v>0</v>
      </c>
      <c r="BJ83" s="18" t="s">
        <v>1895</v>
      </c>
      <c r="BK83" s="199">
        <f>ROUND(I83*H83,2)</f>
        <v>0</v>
      </c>
      <c r="BL83" s="18" t="s">
        <v>2638</v>
      </c>
      <c r="BM83" s="18" t="s">
        <v>291</v>
      </c>
    </row>
    <row r="84" spans="2:65" s="1" customFormat="1" ht="22.5" customHeight="1">
      <c r="B84" s="35"/>
      <c r="C84" s="216" t="s">
        <v>1955</v>
      </c>
      <c r="D84" s="216" t="s">
        <v>2126</v>
      </c>
      <c r="E84" s="217" t="s">
        <v>292</v>
      </c>
      <c r="F84" s="218" t="s">
        <v>293</v>
      </c>
      <c r="G84" s="219" t="s">
        <v>1629</v>
      </c>
      <c r="H84" s="220">
        <v>2</v>
      </c>
      <c r="I84" s="221"/>
      <c r="J84" s="222">
        <f>ROUND(I84*H84,2)</f>
        <v>0</v>
      </c>
      <c r="K84" s="218" t="s">
        <v>1893</v>
      </c>
      <c r="L84" s="223"/>
      <c r="M84" s="224" t="s">
        <v>1893</v>
      </c>
      <c r="N84" s="225" t="s">
        <v>1917</v>
      </c>
      <c r="O84" s="36"/>
      <c r="P84" s="197">
        <f>O84*H84</f>
        <v>0</v>
      </c>
      <c r="Q84" s="197">
        <v>0</v>
      </c>
      <c r="R84" s="197">
        <f>Q84*H84</f>
        <v>0</v>
      </c>
      <c r="S84" s="197">
        <v>0</v>
      </c>
      <c r="T84" s="198">
        <f>S84*H84</f>
        <v>0</v>
      </c>
      <c r="AR84" s="18" t="s">
        <v>1237</v>
      </c>
      <c r="AT84" s="18" t="s">
        <v>2126</v>
      </c>
      <c r="AU84" s="18" t="s">
        <v>1955</v>
      </c>
      <c r="AY84" s="18" t="s">
        <v>2080</v>
      </c>
      <c r="BE84" s="199">
        <f>IF(N84="základní",J84,0)</f>
        <v>0</v>
      </c>
      <c r="BF84" s="199">
        <f>IF(N84="snížená",J84,0)</f>
        <v>0</v>
      </c>
      <c r="BG84" s="199">
        <f>IF(N84="zákl. přenesená",J84,0)</f>
        <v>0</v>
      </c>
      <c r="BH84" s="199">
        <f>IF(N84="sníž. přenesená",J84,0)</f>
        <v>0</v>
      </c>
      <c r="BI84" s="199">
        <f>IF(N84="nulová",J84,0)</f>
        <v>0</v>
      </c>
      <c r="BJ84" s="18" t="s">
        <v>1895</v>
      </c>
      <c r="BK84" s="199">
        <f>ROUND(I84*H84,2)</f>
        <v>0</v>
      </c>
      <c r="BL84" s="18" t="s">
        <v>2638</v>
      </c>
      <c r="BM84" s="18" t="s">
        <v>294</v>
      </c>
    </row>
    <row r="85" spans="2:65" s="1" customFormat="1" ht="22.5" customHeight="1">
      <c r="B85" s="35"/>
      <c r="C85" s="188" t="s">
        <v>2033</v>
      </c>
      <c r="D85" s="188" t="s">
        <v>2082</v>
      </c>
      <c r="E85" s="189" t="s">
        <v>295</v>
      </c>
      <c r="F85" s="190" t="s">
        <v>296</v>
      </c>
      <c r="G85" s="191" t="s">
        <v>2096</v>
      </c>
      <c r="H85" s="192">
        <v>3130</v>
      </c>
      <c r="I85" s="193"/>
      <c r="J85" s="194">
        <f>ROUND(I85*H85,2)</f>
        <v>0</v>
      </c>
      <c r="K85" s="190" t="s">
        <v>2086</v>
      </c>
      <c r="L85" s="55"/>
      <c r="M85" s="195" t="s">
        <v>1893</v>
      </c>
      <c r="N85" s="196" t="s">
        <v>1917</v>
      </c>
      <c r="O85" s="36"/>
      <c r="P85" s="197">
        <f>O85*H85</f>
        <v>0</v>
      </c>
      <c r="Q85" s="197">
        <v>0</v>
      </c>
      <c r="R85" s="197">
        <f>Q85*H85</f>
        <v>0</v>
      </c>
      <c r="S85" s="197">
        <v>0</v>
      </c>
      <c r="T85" s="198">
        <f>S85*H85</f>
        <v>0</v>
      </c>
      <c r="AR85" s="18" t="s">
        <v>2036</v>
      </c>
      <c r="AT85" s="18" t="s">
        <v>2082</v>
      </c>
      <c r="AU85" s="18" t="s">
        <v>1955</v>
      </c>
      <c r="AY85" s="18" t="s">
        <v>2080</v>
      </c>
      <c r="BE85" s="199">
        <f>IF(N85="základní",J85,0)</f>
        <v>0</v>
      </c>
      <c r="BF85" s="199">
        <f>IF(N85="snížená",J85,0)</f>
        <v>0</v>
      </c>
      <c r="BG85" s="199">
        <f>IF(N85="zákl. přenesená",J85,0)</f>
        <v>0</v>
      </c>
      <c r="BH85" s="199">
        <f>IF(N85="sníž. přenesená",J85,0)</f>
        <v>0</v>
      </c>
      <c r="BI85" s="199">
        <f>IF(N85="nulová",J85,0)</f>
        <v>0</v>
      </c>
      <c r="BJ85" s="18" t="s">
        <v>1895</v>
      </c>
      <c r="BK85" s="199">
        <f>ROUND(I85*H85,2)</f>
        <v>0</v>
      </c>
      <c r="BL85" s="18" t="s">
        <v>2036</v>
      </c>
      <c r="BM85" s="18" t="s">
        <v>297</v>
      </c>
    </row>
    <row r="86" spans="2:65" s="1" customFormat="1" ht="22.5" customHeight="1">
      <c r="B86" s="35"/>
      <c r="C86" s="216" t="s">
        <v>2036</v>
      </c>
      <c r="D86" s="216" t="s">
        <v>2126</v>
      </c>
      <c r="E86" s="217" t="s">
        <v>1156</v>
      </c>
      <c r="F86" s="218" t="s">
        <v>1157</v>
      </c>
      <c r="G86" s="219" t="s">
        <v>2129</v>
      </c>
      <c r="H86" s="220">
        <v>2973.5</v>
      </c>
      <c r="I86" s="221"/>
      <c r="J86" s="222">
        <f>ROUND(I86*H86,2)</f>
        <v>0</v>
      </c>
      <c r="K86" s="218" t="s">
        <v>2086</v>
      </c>
      <c r="L86" s="223"/>
      <c r="M86" s="224" t="s">
        <v>1893</v>
      </c>
      <c r="N86" s="225" t="s">
        <v>1917</v>
      </c>
      <c r="O86" s="36"/>
      <c r="P86" s="197">
        <f>O86*H86</f>
        <v>0</v>
      </c>
      <c r="Q86" s="197">
        <v>1E-3</v>
      </c>
      <c r="R86" s="197">
        <f>Q86*H86</f>
        <v>2.9735</v>
      </c>
      <c r="S86" s="197">
        <v>0</v>
      </c>
      <c r="T86" s="198">
        <f>S86*H86</f>
        <v>0</v>
      </c>
      <c r="AR86" s="18" t="s">
        <v>2844</v>
      </c>
      <c r="AT86" s="18" t="s">
        <v>2126</v>
      </c>
      <c r="AU86" s="18" t="s">
        <v>1955</v>
      </c>
      <c r="AY86" s="18" t="s">
        <v>2080</v>
      </c>
      <c r="BE86" s="199">
        <f>IF(N86="základní",J86,0)</f>
        <v>0</v>
      </c>
      <c r="BF86" s="199">
        <f>IF(N86="snížená",J86,0)</f>
        <v>0</v>
      </c>
      <c r="BG86" s="199">
        <f>IF(N86="zákl. přenesená",J86,0)</f>
        <v>0</v>
      </c>
      <c r="BH86" s="199">
        <f>IF(N86="sníž. přenesená",J86,0)</f>
        <v>0</v>
      </c>
      <c r="BI86" s="199">
        <f>IF(N86="nulová",J86,0)</f>
        <v>0</v>
      </c>
      <c r="BJ86" s="18" t="s">
        <v>1895</v>
      </c>
      <c r="BK86" s="199">
        <f>ROUND(I86*H86,2)</f>
        <v>0</v>
      </c>
      <c r="BL86" s="18" t="s">
        <v>2844</v>
      </c>
      <c r="BM86" s="18" t="s">
        <v>298</v>
      </c>
    </row>
    <row r="87" spans="2:65" s="12" customFormat="1">
      <c r="B87" s="200"/>
      <c r="C87" s="201"/>
      <c r="D87" s="202" t="s">
        <v>2088</v>
      </c>
      <c r="E87" s="203" t="s">
        <v>1893</v>
      </c>
      <c r="F87" s="204" t="s">
        <v>299</v>
      </c>
      <c r="G87" s="201"/>
      <c r="H87" s="205">
        <v>2973.5</v>
      </c>
      <c r="I87" s="206"/>
      <c r="J87" s="201"/>
      <c r="K87" s="201"/>
      <c r="L87" s="207"/>
      <c r="M87" s="208"/>
      <c r="N87" s="209"/>
      <c r="O87" s="209"/>
      <c r="P87" s="209"/>
      <c r="Q87" s="209"/>
      <c r="R87" s="209"/>
      <c r="S87" s="209"/>
      <c r="T87" s="210"/>
      <c r="AT87" s="211" t="s">
        <v>2088</v>
      </c>
      <c r="AU87" s="211" t="s">
        <v>1955</v>
      </c>
      <c r="AV87" s="12" t="s">
        <v>1955</v>
      </c>
      <c r="AW87" s="12" t="s">
        <v>1911</v>
      </c>
      <c r="AX87" s="12" t="s">
        <v>1895</v>
      </c>
      <c r="AY87" s="211" t="s">
        <v>2080</v>
      </c>
    </row>
    <row r="88" spans="2:65" s="1" customFormat="1" ht="31.5" customHeight="1">
      <c r="B88" s="35"/>
      <c r="C88" s="188" t="s">
        <v>2039</v>
      </c>
      <c r="D88" s="188" t="s">
        <v>2082</v>
      </c>
      <c r="E88" s="189" t="s">
        <v>300</v>
      </c>
      <c r="F88" s="190" t="s">
        <v>301</v>
      </c>
      <c r="G88" s="191" t="s">
        <v>2096</v>
      </c>
      <c r="H88" s="192">
        <v>2770</v>
      </c>
      <c r="I88" s="193"/>
      <c r="J88" s="194">
        <f>ROUND(I88*H88,2)</f>
        <v>0</v>
      </c>
      <c r="K88" s="190" t="s">
        <v>2086</v>
      </c>
      <c r="L88" s="55"/>
      <c r="M88" s="195" t="s">
        <v>1893</v>
      </c>
      <c r="N88" s="196" t="s">
        <v>1917</v>
      </c>
      <c r="O88" s="36"/>
      <c r="P88" s="197">
        <f>O88*H88</f>
        <v>0</v>
      </c>
      <c r="Q88" s="197">
        <v>0</v>
      </c>
      <c r="R88" s="197">
        <f>Q88*H88</f>
        <v>0</v>
      </c>
      <c r="S88" s="197">
        <v>0</v>
      </c>
      <c r="T88" s="198">
        <f>S88*H88</f>
        <v>0</v>
      </c>
      <c r="AR88" s="18" t="s">
        <v>2036</v>
      </c>
      <c r="AT88" s="18" t="s">
        <v>2082</v>
      </c>
      <c r="AU88" s="18" t="s">
        <v>1955</v>
      </c>
      <c r="AY88" s="18" t="s">
        <v>2080</v>
      </c>
      <c r="BE88" s="199">
        <f>IF(N88="základní",J88,0)</f>
        <v>0</v>
      </c>
      <c r="BF88" s="199">
        <f>IF(N88="snížená",J88,0)</f>
        <v>0</v>
      </c>
      <c r="BG88" s="199">
        <f>IF(N88="zákl. přenesená",J88,0)</f>
        <v>0</v>
      </c>
      <c r="BH88" s="199">
        <f>IF(N88="sníž. přenesená",J88,0)</f>
        <v>0</v>
      </c>
      <c r="BI88" s="199">
        <f>IF(N88="nulová",J88,0)</f>
        <v>0</v>
      </c>
      <c r="BJ88" s="18" t="s">
        <v>1895</v>
      </c>
      <c r="BK88" s="199">
        <f>ROUND(I88*H88,2)</f>
        <v>0</v>
      </c>
      <c r="BL88" s="18" t="s">
        <v>2036</v>
      </c>
      <c r="BM88" s="18" t="s">
        <v>302</v>
      </c>
    </row>
    <row r="89" spans="2:65" s="1" customFormat="1" ht="22.5" customHeight="1">
      <c r="B89" s="35"/>
      <c r="C89" s="216" t="s">
        <v>2107</v>
      </c>
      <c r="D89" s="216" t="s">
        <v>2126</v>
      </c>
      <c r="E89" s="217" t="s">
        <v>303</v>
      </c>
      <c r="F89" s="218" t="s">
        <v>304</v>
      </c>
      <c r="G89" s="219" t="s">
        <v>2096</v>
      </c>
      <c r="H89" s="220">
        <v>3047</v>
      </c>
      <c r="I89" s="221"/>
      <c r="J89" s="222">
        <f>ROUND(I89*H89,2)</f>
        <v>0</v>
      </c>
      <c r="K89" s="218" t="s">
        <v>2086</v>
      </c>
      <c r="L89" s="223"/>
      <c r="M89" s="224" t="s">
        <v>1893</v>
      </c>
      <c r="N89" s="225" t="s">
        <v>1917</v>
      </c>
      <c r="O89" s="36"/>
      <c r="P89" s="197">
        <f>O89*H89</f>
        <v>0</v>
      </c>
      <c r="Q89" s="197">
        <v>8.9800000000000004E-4</v>
      </c>
      <c r="R89" s="197">
        <f>Q89*H89</f>
        <v>2.7362060000000001</v>
      </c>
      <c r="S89" s="197">
        <v>0</v>
      </c>
      <c r="T89" s="198">
        <f>S89*H89</f>
        <v>0</v>
      </c>
      <c r="AR89" s="18" t="s">
        <v>2119</v>
      </c>
      <c r="AT89" s="18" t="s">
        <v>2126</v>
      </c>
      <c r="AU89" s="18" t="s">
        <v>1955</v>
      </c>
      <c r="AY89" s="18" t="s">
        <v>2080</v>
      </c>
      <c r="BE89" s="199">
        <f>IF(N89="základní",J89,0)</f>
        <v>0</v>
      </c>
      <c r="BF89" s="199">
        <f>IF(N89="snížená",J89,0)</f>
        <v>0</v>
      </c>
      <c r="BG89" s="199">
        <f>IF(N89="zákl. přenesená",J89,0)</f>
        <v>0</v>
      </c>
      <c r="BH89" s="199">
        <f>IF(N89="sníž. přenesená",J89,0)</f>
        <v>0</v>
      </c>
      <c r="BI89" s="199">
        <f>IF(N89="nulová",J89,0)</f>
        <v>0</v>
      </c>
      <c r="BJ89" s="18" t="s">
        <v>1895</v>
      </c>
      <c r="BK89" s="199">
        <f>ROUND(I89*H89,2)</f>
        <v>0</v>
      </c>
      <c r="BL89" s="18" t="s">
        <v>2036</v>
      </c>
      <c r="BM89" s="18" t="s">
        <v>305</v>
      </c>
    </row>
    <row r="90" spans="2:65" s="1" customFormat="1" ht="27">
      <c r="B90" s="35"/>
      <c r="C90" s="57"/>
      <c r="D90" s="212" t="s">
        <v>2415</v>
      </c>
      <c r="E90" s="57"/>
      <c r="F90" s="244" t="s">
        <v>306</v>
      </c>
      <c r="G90" s="57"/>
      <c r="H90" s="57"/>
      <c r="I90" s="158"/>
      <c r="J90" s="57"/>
      <c r="K90" s="57"/>
      <c r="L90" s="55"/>
      <c r="M90" s="72"/>
      <c r="N90" s="36"/>
      <c r="O90" s="36"/>
      <c r="P90" s="36"/>
      <c r="Q90" s="36"/>
      <c r="R90" s="36"/>
      <c r="S90" s="36"/>
      <c r="T90" s="73"/>
      <c r="AT90" s="18" t="s">
        <v>2415</v>
      </c>
      <c r="AU90" s="18" t="s">
        <v>1955</v>
      </c>
    </row>
    <row r="91" spans="2:65" s="11" customFormat="1" ht="29.85" customHeight="1">
      <c r="B91" s="171"/>
      <c r="C91" s="172"/>
      <c r="D91" s="185" t="s">
        <v>1945</v>
      </c>
      <c r="E91" s="186" t="s">
        <v>181</v>
      </c>
      <c r="F91" s="186" t="s">
        <v>182</v>
      </c>
      <c r="G91" s="172"/>
      <c r="H91" s="172"/>
      <c r="I91" s="175"/>
      <c r="J91" s="187">
        <f>BK91</f>
        <v>0</v>
      </c>
      <c r="K91" s="172"/>
      <c r="L91" s="177"/>
      <c r="M91" s="178"/>
      <c r="N91" s="179"/>
      <c r="O91" s="179"/>
      <c r="P91" s="180">
        <f>SUM(P92:P111)</f>
        <v>0</v>
      </c>
      <c r="Q91" s="179"/>
      <c r="R91" s="180">
        <f>SUM(R92:R111)</f>
        <v>899.0678514292</v>
      </c>
      <c r="S91" s="179"/>
      <c r="T91" s="181">
        <f>SUM(T92:T111)</f>
        <v>0</v>
      </c>
      <c r="AR91" s="182" t="s">
        <v>2033</v>
      </c>
      <c r="AT91" s="183" t="s">
        <v>1945</v>
      </c>
      <c r="AU91" s="183" t="s">
        <v>1895</v>
      </c>
      <c r="AY91" s="182" t="s">
        <v>2080</v>
      </c>
      <c r="BK91" s="184">
        <f>SUM(BK92:BK111)</f>
        <v>0</v>
      </c>
    </row>
    <row r="92" spans="2:65" s="1" customFormat="1" ht="22.5" customHeight="1">
      <c r="B92" s="35"/>
      <c r="C92" s="188" t="s">
        <v>2112</v>
      </c>
      <c r="D92" s="188" t="s">
        <v>2082</v>
      </c>
      <c r="E92" s="189" t="s">
        <v>307</v>
      </c>
      <c r="F92" s="190" t="s">
        <v>308</v>
      </c>
      <c r="G92" s="191" t="s">
        <v>1191</v>
      </c>
      <c r="H92" s="192">
        <v>2.77</v>
      </c>
      <c r="I92" s="193"/>
      <c r="J92" s="194">
        <f>ROUND(I92*H92,2)</f>
        <v>0</v>
      </c>
      <c r="K92" s="190" t="s">
        <v>2086</v>
      </c>
      <c r="L92" s="55"/>
      <c r="M92" s="195" t="s">
        <v>1893</v>
      </c>
      <c r="N92" s="196" t="s">
        <v>1917</v>
      </c>
      <c r="O92" s="36"/>
      <c r="P92" s="197">
        <f>O92*H92</f>
        <v>0</v>
      </c>
      <c r="Q92" s="197">
        <v>8.8000000000000005E-3</v>
      </c>
      <c r="R92" s="197">
        <f>Q92*H92</f>
        <v>2.4376000000000002E-2</v>
      </c>
      <c r="S92" s="197">
        <v>0</v>
      </c>
      <c r="T92" s="198">
        <f>S92*H92</f>
        <v>0</v>
      </c>
      <c r="AR92" s="18" t="s">
        <v>2036</v>
      </c>
      <c r="AT92" s="18" t="s">
        <v>2082</v>
      </c>
      <c r="AU92" s="18" t="s">
        <v>1955</v>
      </c>
      <c r="AY92" s="18" t="s">
        <v>2080</v>
      </c>
      <c r="BE92" s="199">
        <f>IF(N92="základní",J92,0)</f>
        <v>0</v>
      </c>
      <c r="BF92" s="199">
        <f>IF(N92="snížená",J92,0)</f>
        <v>0</v>
      </c>
      <c r="BG92" s="199">
        <f>IF(N92="zákl. přenesená",J92,0)</f>
        <v>0</v>
      </c>
      <c r="BH92" s="199">
        <f>IF(N92="sníž. přenesená",J92,0)</f>
        <v>0</v>
      </c>
      <c r="BI92" s="199">
        <f>IF(N92="nulová",J92,0)</f>
        <v>0</v>
      </c>
      <c r="BJ92" s="18" t="s">
        <v>1895</v>
      </c>
      <c r="BK92" s="199">
        <f>ROUND(I92*H92,2)</f>
        <v>0</v>
      </c>
      <c r="BL92" s="18" t="s">
        <v>2036</v>
      </c>
      <c r="BM92" s="18" t="s">
        <v>309</v>
      </c>
    </row>
    <row r="93" spans="2:65" s="1" customFormat="1" ht="31.5" customHeight="1">
      <c r="B93" s="35"/>
      <c r="C93" s="188" t="s">
        <v>2119</v>
      </c>
      <c r="D93" s="188" t="s">
        <v>2082</v>
      </c>
      <c r="E93" s="189" t="s">
        <v>310</v>
      </c>
      <c r="F93" s="190" t="s">
        <v>311</v>
      </c>
      <c r="G93" s="191" t="s">
        <v>2253</v>
      </c>
      <c r="H93" s="192">
        <v>71</v>
      </c>
      <c r="I93" s="193"/>
      <c r="J93" s="194">
        <f>ROUND(I93*H93,2)</f>
        <v>0</v>
      </c>
      <c r="K93" s="190" t="s">
        <v>2086</v>
      </c>
      <c r="L93" s="55"/>
      <c r="M93" s="195" t="s">
        <v>1893</v>
      </c>
      <c r="N93" s="196" t="s">
        <v>1917</v>
      </c>
      <c r="O93" s="36"/>
      <c r="P93" s="197">
        <f>O93*H93</f>
        <v>0</v>
      </c>
      <c r="Q93" s="197">
        <v>0</v>
      </c>
      <c r="R93" s="197">
        <f>Q93*H93</f>
        <v>0</v>
      </c>
      <c r="S93" s="197">
        <v>0</v>
      </c>
      <c r="T93" s="198">
        <f>S93*H93</f>
        <v>0</v>
      </c>
      <c r="AR93" s="18" t="s">
        <v>2638</v>
      </c>
      <c r="AT93" s="18" t="s">
        <v>2082</v>
      </c>
      <c r="AU93" s="18" t="s">
        <v>1955</v>
      </c>
      <c r="AY93" s="18" t="s">
        <v>2080</v>
      </c>
      <c r="BE93" s="199">
        <f>IF(N93="základní",J93,0)</f>
        <v>0</v>
      </c>
      <c r="BF93" s="199">
        <f>IF(N93="snížená",J93,0)</f>
        <v>0</v>
      </c>
      <c r="BG93" s="199">
        <f>IF(N93="zákl. přenesená",J93,0)</f>
        <v>0</v>
      </c>
      <c r="BH93" s="199">
        <f>IF(N93="sníž. přenesená",J93,0)</f>
        <v>0</v>
      </c>
      <c r="BI93" s="199">
        <f>IF(N93="nulová",J93,0)</f>
        <v>0</v>
      </c>
      <c r="BJ93" s="18" t="s">
        <v>1895</v>
      </c>
      <c r="BK93" s="199">
        <f>ROUND(I93*H93,2)</f>
        <v>0</v>
      </c>
      <c r="BL93" s="18" t="s">
        <v>2638</v>
      </c>
      <c r="BM93" s="18" t="s">
        <v>312</v>
      </c>
    </row>
    <row r="94" spans="2:65" s="1" customFormat="1" ht="22.5" customHeight="1">
      <c r="B94" s="35"/>
      <c r="C94" s="188" t="s">
        <v>2125</v>
      </c>
      <c r="D94" s="188" t="s">
        <v>2082</v>
      </c>
      <c r="E94" s="189" t="s">
        <v>313</v>
      </c>
      <c r="F94" s="190" t="s">
        <v>314</v>
      </c>
      <c r="G94" s="191" t="s">
        <v>2085</v>
      </c>
      <c r="H94" s="192">
        <v>92.3</v>
      </c>
      <c r="I94" s="193"/>
      <c r="J94" s="194">
        <f>ROUND(I94*H94,2)</f>
        <v>0</v>
      </c>
      <c r="K94" s="190" t="s">
        <v>2086</v>
      </c>
      <c r="L94" s="55"/>
      <c r="M94" s="195" t="s">
        <v>1893</v>
      </c>
      <c r="N94" s="196" t="s">
        <v>1917</v>
      </c>
      <c r="O94" s="36"/>
      <c r="P94" s="197">
        <f>O94*H94</f>
        <v>0</v>
      </c>
      <c r="Q94" s="197">
        <v>2.2563422040000001</v>
      </c>
      <c r="R94" s="197">
        <f>Q94*H94</f>
        <v>208.2603854292</v>
      </c>
      <c r="S94" s="197">
        <v>0</v>
      </c>
      <c r="T94" s="198">
        <f>S94*H94</f>
        <v>0</v>
      </c>
      <c r="AR94" s="18" t="s">
        <v>2638</v>
      </c>
      <c r="AT94" s="18" t="s">
        <v>2082</v>
      </c>
      <c r="AU94" s="18" t="s">
        <v>1955</v>
      </c>
      <c r="AY94" s="18" t="s">
        <v>2080</v>
      </c>
      <c r="BE94" s="199">
        <f>IF(N94="základní",J94,0)</f>
        <v>0</v>
      </c>
      <c r="BF94" s="199">
        <f>IF(N94="snížená",J94,0)</f>
        <v>0</v>
      </c>
      <c r="BG94" s="199">
        <f>IF(N94="zákl. přenesená",J94,0)</f>
        <v>0</v>
      </c>
      <c r="BH94" s="199">
        <f>IF(N94="sníž. přenesená",J94,0)</f>
        <v>0</v>
      </c>
      <c r="BI94" s="199">
        <f>IF(N94="nulová",J94,0)</f>
        <v>0</v>
      </c>
      <c r="BJ94" s="18" t="s">
        <v>1895</v>
      </c>
      <c r="BK94" s="199">
        <f>ROUND(I94*H94,2)</f>
        <v>0</v>
      </c>
      <c r="BL94" s="18" t="s">
        <v>2638</v>
      </c>
      <c r="BM94" s="18" t="s">
        <v>315</v>
      </c>
    </row>
    <row r="95" spans="2:65" s="12" customFormat="1">
      <c r="B95" s="200"/>
      <c r="C95" s="201"/>
      <c r="D95" s="202" t="s">
        <v>2088</v>
      </c>
      <c r="E95" s="203" t="s">
        <v>1893</v>
      </c>
      <c r="F95" s="204" t="s">
        <v>316</v>
      </c>
      <c r="G95" s="201"/>
      <c r="H95" s="205">
        <v>92.3</v>
      </c>
      <c r="I95" s="206"/>
      <c r="J95" s="201"/>
      <c r="K95" s="201"/>
      <c r="L95" s="207"/>
      <c r="M95" s="208"/>
      <c r="N95" s="209"/>
      <c r="O95" s="209"/>
      <c r="P95" s="209"/>
      <c r="Q95" s="209"/>
      <c r="R95" s="209"/>
      <c r="S95" s="209"/>
      <c r="T95" s="210"/>
      <c r="AT95" s="211" t="s">
        <v>2088</v>
      </c>
      <c r="AU95" s="211" t="s">
        <v>1955</v>
      </c>
      <c r="AV95" s="12" t="s">
        <v>1955</v>
      </c>
      <c r="AW95" s="12" t="s">
        <v>1911</v>
      </c>
      <c r="AX95" s="12" t="s">
        <v>1895</v>
      </c>
      <c r="AY95" s="211" t="s">
        <v>2080</v>
      </c>
    </row>
    <row r="96" spans="2:65" s="1" customFormat="1" ht="22.5" customHeight="1">
      <c r="B96" s="35"/>
      <c r="C96" s="188" t="s">
        <v>1900</v>
      </c>
      <c r="D96" s="188" t="s">
        <v>2082</v>
      </c>
      <c r="E96" s="189" t="s">
        <v>317</v>
      </c>
      <c r="F96" s="190" t="s">
        <v>318</v>
      </c>
      <c r="G96" s="191" t="s">
        <v>2253</v>
      </c>
      <c r="H96" s="192">
        <v>71</v>
      </c>
      <c r="I96" s="193"/>
      <c r="J96" s="194">
        <f>ROUND(I96*H96,2)</f>
        <v>0</v>
      </c>
      <c r="K96" s="190" t="s">
        <v>1893</v>
      </c>
      <c r="L96" s="55"/>
      <c r="M96" s="195" t="s">
        <v>1893</v>
      </c>
      <c r="N96" s="196" t="s">
        <v>1917</v>
      </c>
      <c r="O96" s="36"/>
      <c r="P96" s="197">
        <f>O96*H96</f>
        <v>0</v>
      </c>
      <c r="Q96" s="197">
        <v>1.1528499999999999</v>
      </c>
      <c r="R96" s="197">
        <f>Q96*H96</f>
        <v>81.852350000000001</v>
      </c>
      <c r="S96" s="197">
        <v>0</v>
      </c>
      <c r="T96" s="198">
        <f>S96*H96</f>
        <v>0</v>
      </c>
      <c r="AR96" s="18" t="s">
        <v>2036</v>
      </c>
      <c r="AT96" s="18" t="s">
        <v>2082</v>
      </c>
      <c r="AU96" s="18" t="s">
        <v>1955</v>
      </c>
      <c r="AY96" s="18" t="s">
        <v>2080</v>
      </c>
      <c r="BE96" s="199">
        <f>IF(N96="základní",J96,0)</f>
        <v>0</v>
      </c>
      <c r="BF96" s="199">
        <f>IF(N96="snížená",J96,0)</f>
        <v>0</v>
      </c>
      <c r="BG96" s="199">
        <f>IF(N96="zákl. přenesená",J96,0)</f>
        <v>0</v>
      </c>
      <c r="BH96" s="199">
        <f>IF(N96="sníž. přenesená",J96,0)</f>
        <v>0</v>
      </c>
      <c r="BI96" s="199">
        <f>IF(N96="nulová",J96,0)</f>
        <v>0</v>
      </c>
      <c r="BJ96" s="18" t="s">
        <v>1895</v>
      </c>
      <c r="BK96" s="199">
        <f>ROUND(I96*H96,2)</f>
        <v>0</v>
      </c>
      <c r="BL96" s="18" t="s">
        <v>2036</v>
      </c>
      <c r="BM96" s="18" t="s">
        <v>319</v>
      </c>
    </row>
    <row r="97" spans="2:65" s="1" customFormat="1" ht="22.5" customHeight="1">
      <c r="B97" s="35"/>
      <c r="C97" s="188" t="s">
        <v>2136</v>
      </c>
      <c r="D97" s="188" t="s">
        <v>2082</v>
      </c>
      <c r="E97" s="189" t="s">
        <v>320</v>
      </c>
      <c r="F97" s="190" t="s">
        <v>321</v>
      </c>
      <c r="G97" s="191" t="s">
        <v>2096</v>
      </c>
      <c r="H97" s="192">
        <v>2770</v>
      </c>
      <c r="I97" s="193"/>
      <c r="J97" s="194">
        <f>ROUND(I97*H97,2)</f>
        <v>0</v>
      </c>
      <c r="K97" s="190" t="s">
        <v>2086</v>
      </c>
      <c r="L97" s="55"/>
      <c r="M97" s="195" t="s">
        <v>1893</v>
      </c>
      <c r="N97" s="196" t="s">
        <v>1917</v>
      </c>
      <c r="O97" s="36"/>
      <c r="P97" s="197">
        <f>O97*H97</f>
        <v>0</v>
      </c>
      <c r="Q97" s="197">
        <v>0</v>
      </c>
      <c r="R97" s="197">
        <f>Q97*H97</f>
        <v>0</v>
      </c>
      <c r="S97" s="197">
        <v>0</v>
      </c>
      <c r="T97" s="198">
        <f>S97*H97</f>
        <v>0</v>
      </c>
      <c r="AR97" s="18" t="s">
        <v>2638</v>
      </c>
      <c r="AT97" s="18" t="s">
        <v>2082</v>
      </c>
      <c r="AU97" s="18" t="s">
        <v>1955</v>
      </c>
      <c r="AY97" s="18" t="s">
        <v>2080</v>
      </c>
      <c r="BE97" s="199">
        <f>IF(N97="základní",J97,0)</f>
        <v>0</v>
      </c>
      <c r="BF97" s="199">
        <f>IF(N97="snížená",J97,0)</f>
        <v>0</v>
      </c>
      <c r="BG97" s="199">
        <f>IF(N97="zákl. přenesená",J97,0)</f>
        <v>0</v>
      </c>
      <c r="BH97" s="199">
        <f>IF(N97="sníž. přenesená",J97,0)</f>
        <v>0</v>
      </c>
      <c r="BI97" s="199">
        <f>IF(N97="nulová",J97,0)</f>
        <v>0</v>
      </c>
      <c r="BJ97" s="18" t="s">
        <v>1895</v>
      </c>
      <c r="BK97" s="199">
        <f>ROUND(I97*H97,2)</f>
        <v>0</v>
      </c>
      <c r="BL97" s="18" t="s">
        <v>2638</v>
      </c>
      <c r="BM97" s="18" t="s">
        <v>322</v>
      </c>
    </row>
    <row r="98" spans="2:65" s="1" customFormat="1" ht="22.5" customHeight="1">
      <c r="B98" s="35"/>
      <c r="C98" s="188" t="s">
        <v>2141</v>
      </c>
      <c r="D98" s="188" t="s">
        <v>2082</v>
      </c>
      <c r="E98" s="189" t="s">
        <v>323</v>
      </c>
      <c r="F98" s="190" t="s">
        <v>324</v>
      </c>
      <c r="G98" s="191" t="s">
        <v>2096</v>
      </c>
      <c r="H98" s="192">
        <v>2770</v>
      </c>
      <c r="I98" s="193"/>
      <c r="J98" s="194">
        <f>ROUND(I98*H98,2)</f>
        <v>0</v>
      </c>
      <c r="K98" s="190" t="s">
        <v>2086</v>
      </c>
      <c r="L98" s="55"/>
      <c r="M98" s="195" t="s">
        <v>1893</v>
      </c>
      <c r="N98" s="196" t="s">
        <v>1917</v>
      </c>
      <c r="O98" s="36"/>
      <c r="P98" s="197">
        <f>O98*H98</f>
        <v>0</v>
      </c>
      <c r="Q98" s="197">
        <v>0.18446000000000001</v>
      </c>
      <c r="R98" s="197">
        <f>Q98*H98</f>
        <v>510.95420000000001</v>
      </c>
      <c r="S98" s="197">
        <v>0</v>
      </c>
      <c r="T98" s="198">
        <f>S98*H98</f>
        <v>0</v>
      </c>
      <c r="AR98" s="18" t="s">
        <v>2638</v>
      </c>
      <c r="AT98" s="18" t="s">
        <v>2082</v>
      </c>
      <c r="AU98" s="18" t="s">
        <v>1955</v>
      </c>
      <c r="AY98" s="18" t="s">
        <v>2080</v>
      </c>
      <c r="BE98" s="199">
        <f>IF(N98="základní",J98,0)</f>
        <v>0</v>
      </c>
      <c r="BF98" s="199">
        <f>IF(N98="snížená",J98,0)</f>
        <v>0</v>
      </c>
      <c r="BG98" s="199">
        <f>IF(N98="zákl. přenesená",J98,0)</f>
        <v>0</v>
      </c>
      <c r="BH98" s="199">
        <f>IF(N98="sníž. přenesená",J98,0)</f>
        <v>0</v>
      </c>
      <c r="BI98" s="199">
        <f>IF(N98="nulová",J98,0)</f>
        <v>0</v>
      </c>
      <c r="BJ98" s="18" t="s">
        <v>1895</v>
      </c>
      <c r="BK98" s="199">
        <f>ROUND(I98*H98,2)</f>
        <v>0</v>
      </c>
      <c r="BL98" s="18" t="s">
        <v>2638</v>
      </c>
      <c r="BM98" s="18" t="s">
        <v>325</v>
      </c>
    </row>
    <row r="99" spans="2:65" s="1" customFormat="1" ht="22.5" customHeight="1">
      <c r="B99" s="35"/>
      <c r="C99" s="188" t="s">
        <v>2146</v>
      </c>
      <c r="D99" s="188" t="s">
        <v>2082</v>
      </c>
      <c r="E99" s="189" t="s">
        <v>326</v>
      </c>
      <c r="F99" s="190" t="s">
        <v>327</v>
      </c>
      <c r="G99" s="191" t="s">
        <v>2096</v>
      </c>
      <c r="H99" s="192">
        <v>2800</v>
      </c>
      <c r="I99" s="193"/>
      <c r="J99" s="194">
        <f>ROUND(I99*H99,2)</f>
        <v>0</v>
      </c>
      <c r="K99" s="190" t="s">
        <v>2086</v>
      </c>
      <c r="L99" s="55"/>
      <c r="M99" s="195" t="s">
        <v>1893</v>
      </c>
      <c r="N99" s="196" t="s">
        <v>1917</v>
      </c>
      <c r="O99" s="36"/>
      <c r="P99" s="197">
        <f>O99*H99</f>
        <v>0</v>
      </c>
      <c r="Q99" s="197">
        <v>9.1799999999999995E-5</v>
      </c>
      <c r="R99" s="197">
        <f>Q99*H99</f>
        <v>0.25703999999999999</v>
      </c>
      <c r="S99" s="197">
        <v>0</v>
      </c>
      <c r="T99" s="198">
        <f>S99*H99</f>
        <v>0</v>
      </c>
      <c r="AR99" s="18" t="s">
        <v>2638</v>
      </c>
      <c r="AT99" s="18" t="s">
        <v>2082</v>
      </c>
      <c r="AU99" s="18" t="s">
        <v>1955</v>
      </c>
      <c r="AY99" s="18" t="s">
        <v>2080</v>
      </c>
      <c r="BE99" s="199">
        <f>IF(N99="základní",J99,0)</f>
        <v>0</v>
      </c>
      <c r="BF99" s="199">
        <f>IF(N99="snížená",J99,0)</f>
        <v>0</v>
      </c>
      <c r="BG99" s="199">
        <f>IF(N99="zákl. přenesená",J99,0)</f>
        <v>0</v>
      </c>
      <c r="BH99" s="199">
        <f>IF(N99="sníž. přenesená",J99,0)</f>
        <v>0</v>
      </c>
      <c r="BI99" s="199">
        <f>IF(N99="nulová",J99,0)</f>
        <v>0</v>
      </c>
      <c r="BJ99" s="18" t="s">
        <v>1895</v>
      </c>
      <c r="BK99" s="199">
        <f>ROUND(I99*H99,2)</f>
        <v>0</v>
      </c>
      <c r="BL99" s="18" t="s">
        <v>2638</v>
      </c>
      <c r="BM99" s="18" t="s">
        <v>328</v>
      </c>
    </row>
    <row r="100" spans="2:65" s="1" customFormat="1" ht="22.5" customHeight="1">
      <c r="B100" s="35"/>
      <c r="C100" s="188" t="s">
        <v>2151</v>
      </c>
      <c r="D100" s="188" t="s">
        <v>2082</v>
      </c>
      <c r="E100" s="189" t="s">
        <v>329</v>
      </c>
      <c r="F100" s="190" t="s">
        <v>330</v>
      </c>
      <c r="G100" s="191" t="s">
        <v>2096</v>
      </c>
      <c r="H100" s="192">
        <v>2800</v>
      </c>
      <c r="I100" s="193"/>
      <c r="J100" s="194">
        <f>ROUND(I100*H100,2)</f>
        <v>0</v>
      </c>
      <c r="K100" s="190" t="s">
        <v>2086</v>
      </c>
      <c r="L100" s="55"/>
      <c r="M100" s="195" t="s">
        <v>1893</v>
      </c>
      <c r="N100" s="196" t="s">
        <v>1917</v>
      </c>
      <c r="O100" s="36"/>
      <c r="P100" s="197">
        <f>O100*H100</f>
        <v>0</v>
      </c>
      <c r="Q100" s="197">
        <v>0</v>
      </c>
      <c r="R100" s="197">
        <f>Q100*H100</f>
        <v>0</v>
      </c>
      <c r="S100" s="197">
        <v>0</v>
      </c>
      <c r="T100" s="198">
        <f>S100*H100</f>
        <v>0</v>
      </c>
      <c r="AR100" s="18" t="s">
        <v>2638</v>
      </c>
      <c r="AT100" s="18" t="s">
        <v>2082</v>
      </c>
      <c r="AU100" s="18" t="s">
        <v>1955</v>
      </c>
      <c r="AY100" s="18" t="s">
        <v>2080</v>
      </c>
      <c r="BE100" s="199">
        <f>IF(N100="základní",J100,0)</f>
        <v>0</v>
      </c>
      <c r="BF100" s="199">
        <f>IF(N100="snížená",J100,0)</f>
        <v>0</v>
      </c>
      <c r="BG100" s="199">
        <f>IF(N100="zákl. přenesená",J100,0)</f>
        <v>0</v>
      </c>
      <c r="BH100" s="199">
        <f>IF(N100="sníž. přenesená",J100,0)</f>
        <v>0</v>
      </c>
      <c r="BI100" s="199">
        <f>IF(N100="nulová",J100,0)</f>
        <v>0</v>
      </c>
      <c r="BJ100" s="18" t="s">
        <v>1895</v>
      </c>
      <c r="BK100" s="199">
        <f>ROUND(I100*H100,2)</f>
        <v>0</v>
      </c>
      <c r="BL100" s="18" t="s">
        <v>2638</v>
      </c>
      <c r="BM100" s="18" t="s">
        <v>331</v>
      </c>
    </row>
    <row r="101" spans="2:65" s="12" customFormat="1">
      <c r="B101" s="200"/>
      <c r="C101" s="201"/>
      <c r="D101" s="202" t="s">
        <v>2088</v>
      </c>
      <c r="E101" s="203" t="s">
        <v>1893</v>
      </c>
      <c r="F101" s="204" t="s">
        <v>332</v>
      </c>
      <c r="G101" s="201"/>
      <c r="H101" s="205">
        <v>2800</v>
      </c>
      <c r="I101" s="206"/>
      <c r="J101" s="201"/>
      <c r="K101" s="201"/>
      <c r="L101" s="207"/>
      <c r="M101" s="208"/>
      <c r="N101" s="209"/>
      <c r="O101" s="209"/>
      <c r="P101" s="209"/>
      <c r="Q101" s="209"/>
      <c r="R101" s="209"/>
      <c r="S101" s="209"/>
      <c r="T101" s="210"/>
      <c r="AT101" s="211" t="s">
        <v>2088</v>
      </c>
      <c r="AU101" s="211" t="s">
        <v>1955</v>
      </c>
      <c r="AV101" s="12" t="s">
        <v>1955</v>
      </c>
      <c r="AW101" s="12" t="s">
        <v>1911</v>
      </c>
      <c r="AX101" s="12" t="s">
        <v>1895</v>
      </c>
      <c r="AY101" s="211" t="s">
        <v>2080</v>
      </c>
    </row>
    <row r="102" spans="2:65" s="1" customFormat="1" ht="22.5" customHeight="1">
      <c r="B102" s="35"/>
      <c r="C102" s="216" t="s">
        <v>1881</v>
      </c>
      <c r="D102" s="216" t="s">
        <v>2126</v>
      </c>
      <c r="E102" s="217" t="s">
        <v>333</v>
      </c>
      <c r="F102" s="218" t="s">
        <v>334</v>
      </c>
      <c r="G102" s="219" t="s">
        <v>2096</v>
      </c>
      <c r="H102" s="220">
        <v>2800</v>
      </c>
      <c r="I102" s="221"/>
      <c r="J102" s="222">
        <f>ROUND(I102*H102,2)</f>
        <v>0</v>
      </c>
      <c r="K102" s="218" t="s">
        <v>2086</v>
      </c>
      <c r="L102" s="223"/>
      <c r="M102" s="224" t="s">
        <v>1893</v>
      </c>
      <c r="N102" s="225" t="s">
        <v>1917</v>
      </c>
      <c r="O102" s="36"/>
      <c r="P102" s="197">
        <f>O102*H102</f>
        <v>0</v>
      </c>
      <c r="Q102" s="197">
        <v>3.5E-4</v>
      </c>
      <c r="R102" s="197">
        <f>Q102*H102</f>
        <v>0.98</v>
      </c>
      <c r="S102" s="197">
        <v>0</v>
      </c>
      <c r="T102" s="198">
        <f>S102*H102</f>
        <v>0</v>
      </c>
      <c r="AR102" s="18" t="s">
        <v>2844</v>
      </c>
      <c r="AT102" s="18" t="s">
        <v>2126</v>
      </c>
      <c r="AU102" s="18" t="s">
        <v>1955</v>
      </c>
      <c r="AY102" s="18" t="s">
        <v>2080</v>
      </c>
      <c r="BE102" s="199">
        <f>IF(N102="základní",J102,0)</f>
        <v>0</v>
      </c>
      <c r="BF102" s="199">
        <f>IF(N102="snížená",J102,0)</f>
        <v>0</v>
      </c>
      <c r="BG102" s="199">
        <f>IF(N102="zákl. přenesená",J102,0)</f>
        <v>0</v>
      </c>
      <c r="BH102" s="199">
        <f>IF(N102="sníž. přenesená",J102,0)</f>
        <v>0</v>
      </c>
      <c r="BI102" s="199">
        <f>IF(N102="nulová",J102,0)</f>
        <v>0</v>
      </c>
      <c r="BJ102" s="18" t="s">
        <v>1895</v>
      </c>
      <c r="BK102" s="199">
        <f>ROUND(I102*H102,2)</f>
        <v>0</v>
      </c>
      <c r="BL102" s="18" t="s">
        <v>2844</v>
      </c>
      <c r="BM102" s="18" t="s">
        <v>335</v>
      </c>
    </row>
    <row r="103" spans="2:65" s="1" customFormat="1" ht="22.5" customHeight="1">
      <c r="B103" s="35"/>
      <c r="C103" s="188" t="s">
        <v>2161</v>
      </c>
      <c r="D103" s="188" t="s">
        <v>2082</v>
      </c>
      <c r="E103" s="189" t="s">
        <v>336</v>
      </c>
      <c r="F103" s="190" t="s">
        <v>337</v>
      </c>
      <c r="G103" s="191" t="s">
        <v>2096</v>
      </c>
      <c r="H103" s="192">
        <v>533</v>
      </c>
      <c r="I103" s="193"/>
      <c r="J103" s="194">
        <f>ROUND(I103*H103,2)</f>
        <v>0</v>
      </c>
      <c r="K103" s="190" t="s">
        <v>2086</v>
      </c>
      <c r="L103" s="55"/>
      <c r="M103" s="195" t="s">
        <v>1893</v>
      </c>
      <c r="N103" s="196" t="s">
        <v>1917</v>
      </c>
      <c r="O103" s="36"/>
      <c r="P103" s="197">
        <f>O103*H103</f>
        <v>0</v>
      </c>
      <c r="Q103" s="197">
        <v>0.18</v>
      </c>
      <c r="R103" s="197">
        <f>Q103*H103</f>
        <v>95.94</v>
      </c>
      <c r="S103" s="197">
        <v>0</v>
      </c>
      <c r="T103" s="198">
        <f>S103*H103</f>
        <v>0</v>
      </c>
      <c r="AR103" s="18" t="s">
        <v>2638</v>
      </c>
      <c r="AT103" s="18" t="s">
        <v>2082</v>
      </c>
      <c r="AU103" s="18" t="s">
        <v>1955</v>
      </c>
      <c r="AY103" s="18" t="s">
        <v>2080</v>
      </c>
      <c r="BE103" s="199">
        <f>IF(N103="základní",J103,0)</f>
        <v>0</v>
      </c>
      <c r="BF103" s="199">
        <f>IF(N103="snížená",J103,0)</f>
        <v>0</v>
      </c>
      <c r="BG103" s="199">
        <f>IF(N103="zákl. přenesená",J103,0)</f>
        <v>0</v>
      </c>
      <c r="BH103" s="199">
        <f>IF(N103="sníž. přenesená",J103,0)</f>
        <v>0</v>
      </c>
      <c r="BI103" s="199">
        <f>IF(N103="nulová",J103,0)</f>
        <v>0</v>
      </c>
      <c r="BJ103" s="18" t="s">
        <v>1895</v>
      </c>
      <c r="BK103" s="199">
        <f>ROUND(I103*H103,2)</f>
        <v>0</v>
      </c>
      <c r="BL103" s="18" t="s">
        <v>2638</v>
      </c>
      <c r="BM103" s="18" t="s">
        <v>338</v>
      </c>
    </row>
    <row r="104" spans="2:65" s="1" customFormat="1" ht="22.5" customHeight="1">
      <c r="B104" s="35"/>
      <c r="C104" s="216" t="s">
        <v>2166</v>
      </c>
      <c r="D104" s="216" t="s">
        <v>2126</v>
      </c>
      <c r="E104" s="217" t="s">
        <v>339</v>
      </c>
      <c r="F104" s="218" t="s">
        <v>340</v>
      </c>
      <c r="G104" s="219" t="s">
        <v>2253</v>
      </c>
      <c r="H104" s="220">
        <v>106.6</v>
      </c>
      <c r="I104" s="221"/>
      <c r="J104" s="222">
        <f>ROUND(I104*H104,2)</f>
        <v>0</v>
      </c>
      <c r="K104" s="218" t="s">
        <v>2086</v>
      </c>
      <c r="L104" s="223"/>
      <c r="M104" s="224" t="s">
        <v>1893</v>
      </c>
      <c r="N104" s="225" t="s">
        <v>1917</v>
      </c>
      <c r="O104" s="36"/>
      <c r="P104" s="197">
        <f>O104*H104</f>
        <v>0</v>
      </c>
      <c r="Q104" s="197">
        <v>7.4999999999999997E-3</v>
      </c>
      <c r="R104" s="197">
        <f>Q104*H104</f>
        <v>0.79949999999999988</v>
      </c>
      <c r="S104" s="197">
        <v>0</v>
      </c>
      <c r="T104" s="198">
        <f>S104*H104</f>
        <v>0</v>
      </c>
      <c r="AR104" s="18" t="s">
        <v>2844</v>
      </c>
      <c r="AT104" s="18" t="s">
        <v>2126</v>
      </c>
      <c r="AU104" s="18" t="s">
        <v>1955</v>
      </c>
      <c r="AY104" s="18" t="s">
        <v>2080</v>
      </c>
      <c r="BE104" s="199">
        <f>IF(N104="základní",J104,0)</f>
        <v>0</v>
      </c>
      <c r="BF104" s="199">
        <f>IF(N104="snížená",J104,0)</f>
        <v>0</v>
      </c>
      <c r="BG104" s="199">
        <f>IF(N104="zákl. přenesená",J104,0)</f>
        <v>0</v>
      </c>
      <c r="BH104" s="199">
        <f>IF(N104="sníž. přenesená",J104,0)</f>
        <v>0</v>
      </c>
      <c r="BI104" s="199">
        <f>IF(N104="nulová",J104,0)</f>
        <v>0</v>
      </c>
      <c r="BJ104" s="18" t="s">
        <v>1895</v>
      </c>
      <c r="BK104" s="199">
        <f>ROUND(I104*H104,2)</f>
        <v>0</v>
      </c>
      <c r="BL104" s="18" t="s">
        <v>2844</v>
      </c>
      <c r="BM104" s="18" t="s">
        <v>341</v>
      </c>
    </row>
    <row r="105" spans="2:65" s="12" customFormat="1">
      <c r="B105" s="200"/>
      <c r="C105" s="201"/>
      <c r="D105" s="202" t="s">
        <v>2088</v>
      </c>
      <c r="E105" s="203" t="s">
        <v>1893</v>
      </c>
      <c r="F105" s="204" t="s">
        <v>342</v>
      </c>
      <c r="G105" s="201"/>
      <c r="H105" s="205">
        <v>106.6</v>
      </c>
      <c r="I105" s="206"/>
      <c r="J105" s="201"/>
      <c r="K105" s="201"/>
      <c r="L105" s="207"/>
      <c r="M105" s="208"/>
      <c r="N105" s="209"/>
      <c r="O105" s="209"/>
      <c r="P105" s="209"/>
      <c r="Q105" s="209"/>
      <c r="R105" s="209"/>
      <c r="S105" s="209"/>
      <c r="T105" s="210"/>
      <c r="AT105" s="211" t="s">
        <v>2088</v>
      </c>
      <c r="AU105" s="211" t="s">
        <v>1955</v>
      </c>
      <c r="AV105" s="12" t="s">
        <v>1955</v>
      </c>
      <c r="AW105" s="12" t="s">
        <v>1911</v>
      </c>
      <c r="AX105" s="12" t="s">
        <v>1895</v>
      </c>
      <c r="AY105" s="211" t="s">
        <v>2080</v>
      </c>
    </row>
    <row r="106" spans="2:65" s="1" customFormat="1" ht="22.5" customHeight="1">
      <c r="B106" s="35"/>
      <c r="C106" s="188" t="s">
        <v>2171</v>
      </c>
      <c r="D106" s="188" t="s">
        <v>2082</v>
      </c>
      <c r="E106" s="189" t="s">
        <v>343</v>
      </c>
      <c r="F106" s="190" t="s">
        <v>344</v>
      </c>
      <c r="G106" s="191" t="s">
        <v>2096</v>
      </c>
      <c r="H106" s="192">
        <v>2770</v>
      </c>
      <c r="I106" s="193"/>
      <c r="J106" s="194">
        <f>ROUND(I106*H106,2)</f>
        <v>0</v>
      </c>
      <c r="K106" s="190" t="s">
        <v>2086</v>
      </c>
      <c r="L106" s="55"/>
      <c r="M106" s="195" t="s">
        <v>1893</v>
      </c>
      <c r="N106" s="196" t="s">
        <v>1917</v>
      </c>
      <c r="O106" s="36"/>
      <c r="P106" s="197">
        <f>O106*H106</f>
        <v>0</v>
      </c>
      <c r="Q106" s="197">
        <v>0</v>
      </c>
      <c r="R106" s="197">
        <f>Q106*H106</f>
        <v>0</v>
      </c>
      <c r="S106" s="197">
        <v>0</v>
      </c>
      <c r="T106" s="198">
        <f>S106*H106</f>
        <v>0</v>
      </c>
      <c r="AR106" s="18" t="s">
        <v>2638</v>
      </c>
      <c r="AT106" s="18" t="s">
        <v>2082</v>
      </c>
      <c r="AU106" s="18" t="s">
        <v>1955</v>
      </c>
      <c r="AY106" s="18" t="s">
        <v>2080</v>
      </c>
      <c r="BE106" s="199">
        <f>IF(N106="základní",J106,0)</f>
        <v>0</v>
      </c>
      <c r="BF106" s="199">
        <f>IF(N106="snížená",J106,0)</f>
        <v>0</v>
      </c>
      <c r="BG106" s="199">
        <f>IF(N106="zákl. přenesená",J106,0)</f>
        <v>0</v>
      </c>
      <c r="BH106" s="199">
        <f>IF(N106="sníž. přenesená",J106,0)</f>
        <v>0</v>
      </c>
      <c r="BI106" s="199">
        <f>IF(N106="nulová",J106,0)</f>
        <v>0</v>
      </c>
      <c r="BJ106" s="18" t="s">
        <v>1895</v>
      </c>
      <c r="BK106" s="199">
        <f>ROUND(I106*H106,2)</f>
        <v>0</v>
      </c>
      <c r="BL106" s="18" t="s">
        <v>2638</v>
      </c>
      <c r="BM106" s="18" t="s">
        <v>345</v>
      </c>
    </row>
    <row r="107" spans="2:65" s="1" customFormat="1" ht="22.5" customHeight="1">
      <c r="B107" s="35"/>
      <c r="C107" s="188" t="s">
        <v>2176</v>
      </c>
      <c r="D107" s="188" t="s">
        <v>2082</v>
      </c>
      <c r="E107" s="189" t="s">
        <v>1217</v>
      </c>
      <c r="F107" s="190" t="s">
        <v>1218</v>
      </c>
      <c r="G107" s="191" t="s">
        <v>2085</v>
      </c>
      <c r="H107" s="192">
        <v>120</v>
      </c>
      <c r="I107" s="193"/>
      <c r="J107" s="194">
        <f>ROUND(I107*H107,2)</f>
        <v>0</v>
      </c>
      <c r="K107" s="190" t="s">
        <v>2086</v>
      </c>
      <c r="L107" s="55"/>
      <c r="M107" s="195" t="s">
        <v>1893</v>
      </c>
      <c r="N107" s="196" t="s">
        <v>1917</v>
      </c>
      <c r="O107" s="36"/>
      <c r="P107" s="197">
        <f>O107*H107</f>
        <v>0</v>
      </c>
      <c r="Q107" s="197">
        <v>0</v>
      </c>
      <c r="R107" s="197">
        <f>Q107*H107</f>
        <v>0</v>
      </c>
      <c r="S107" s="197">
        <v>0</v>
      </c>
      <c r="T107" s="198">
        <f>S107*H107</f>
        <v>0</v>
      </c>
      <c r="AR107" s="18" t="s">
        <v>2638</v>
      </c>
      <c r="AT107" s="18" t="s">
        <v>2082</v>
      </c>
      <c r="AU107" s="18" t="s">
        <v>1955</v>
      </c>
      <c r="AY107" s="18" t="s">
        <v>2080</v>
      </c>
      <c r="BE107" s="199">
        <f>IF(N107="základní",J107,0)</f>
        <v>0</v>
      </c>
      <c r="BF107" s="199">
        <f>IF(N107="snížená",J107,0)</f>
        <v>0</v>
      </c>
      <c r="BG107" s="199">
        <f>IF(N107="zákl. přenesená",J107,0)</f>
        <v>0</v>
      </c>
      <c r="BH107" s="199">
        <f>IF(N107="sníž. přenesená",J107,0)</f>
        <v>0</v>
      </c>
      <c r="BI107" s="199">
        <f>IF(N107="nulová",J107,0)</f>
        <v>0</v>
      </c>
      <c r="BJ107" s="18" t="s">
        <v>1895</v>
      </c>
      <c r="BK107" s="199">
        <f>ROUND(I107*H107,2)</f>
        <v>0</v>
      </c>
      <c r="BL107" s="18" t="s">
        <v>2638</v>
      </c>
      <c r="BM107" s="18" t="s">
        <v>346</v>
      </c>
    </row>
    <row r="108" spans="2:65" s="1" customFormat="1" ht="22.5" customHeight="1">
      <c r="B108" s="35"/>
      <c r="C108" s="188" t="s">
        <v>2179</v>
      </c>
      <c r="D108" s="188" t="s">
        <v>2082</v>
      </c>
      <c r="E108" s="189" t="s">
        <v>1222</v>
      </c>
      <c r="F108" s="190" t="s">
        <v>1223</v>
      </c>
      <c r="G108" s="191" t="s">
        <v>2085</v>
      </c>
      <c r="H108" s="192">
        <v>1080</v>
      </c>
      <c r="I108" s="193"/>
      <c r="J108" s="194">
        <f>ROUND(I108*H108,2)</f>
        <v>0</v>
      </c>
      <c r="K108" s="190" t="s">
        <v>2086</v>
      </c>
      <c r="L108" s="55"/>
      <c r="M108" s="195" t="s">
        <v>1893</v>
      </c>
      <c r="N108" s="196" t="s">
        <v>1917</v>
      </c>
      <c r="O108" s="36"/>
      <c r="P108" s="197">
        <f>O108*H108</f>
        <v>0</v>
      </c>
      <c r="Q108" s="197">
        <v>0</v>
      </c>
      <c r="R108" s="197">
        <f>Q108*H108</f>
        <v>0</v>
      </c>
      <c r="S108" s="197">
        <v>0</v>
      </c>
      <c r="T108" s="198">
        <f>S108*H108</f>
        <v>0</v>
      </c>
      <c r="AR108" s="18" t="s">
        <v>2638</v>
      </c>
      <c r="AT108" s="18" t="s">
        <v>2082</v>
      </c>
      <c r="AU108" s="18" t="s">
        <v>1955</v>
      </c>
      <c r="AY108" s="18" t="s">
        <v>2080</v>
      </c>
      <c r="BE108" s="199">
        <f>IF(N108="základní",J108,0)</f>
        <v>0</v>
      </c>
      <c r="BF108" s="199">
        <f>IF(N108="snížená",J108,0)</f>
        <v>0</v>
      </c>
      <c r="BG108" s="199">
        <f>IF(N108="zákl. přenesená",J108,0)</f>
        <v>0</v>
      </c>
      <c r="BH108" s="199">
        <f>IF(N108="sníž. přenesená",J108,0)</f>
        <v>0</v>
      </c>
      <c r="BI108" s="199">
        <f>IF(N108="nulová",J108,0)</f>
        <v>0</v>
      </c>
      <c r="BJ108" s="18" t="s">
        <v>1895</v>
      </c>
      <c r="BK108" s="199">
        <f>ROUND(I108*H108,2)</f>
        <v>0</v>
      </c>
      <c r="BL108" s="18" t="s">
        <v>2638</v>
      </c>
      <c r="BM108" s="18" t="s">
        <v>347</v>
      </c>
    </row>
    <row r="109" spans="2:65" s="12" customFormat="1">
      <c r="B109" s="200"/>
      <c r="C109" s="201"/>
      <c r="D109" s="202" t="s">
        <v>2088</v>
      </c>
      <c r="E109" s="201"/>
      <c r="F109" s="204" t="s">
        <v>348</v>
      </c>
      <c r="G109" s="201"/>
      <c r="H109" s="205">
        <v>1080</v>
      </c>
      <c r="I109" s="206"/>
      <c r="J109" s="201"/>
      <c r="K109" s="201"/>
      <c r="L109" s="207"/>
      <c r="M109" s="208"/>
      <c r="N109" s="209"/>
      <c r="O109" s="209"/>
      <c r="P109" s="209"/>
      <c r="Q109" s="209"/>
      <c r="R109" s="209"/>
      <c r="S109" s="209"/>
      <c r="T109" s="210"/>
      <c r="AT109" s="211" t="s">
        <v>2088</v>
      </c>
      <c r="AU109" s="211" t="s">
        <v>1955</v>
      </c>
      <c r="AV109" s="12" t="s">
        <v>1955</v>
      </c>
      <c r="AW109" s="12" t="s">
        <v>1877</v>
      </c>
      <c r="AX109" s="12" t="s">
        <v>1895</v>
      </c>
      <c r="AY109" s="211" t="s">
        <v>2080</v>
      </c>
    </row>
    <row r="110" spans="2:65" s="1" customFormat="1" ht="22.5" customHeight="1">
      <c r="B110" s="35"/>
      <c r="C110" s="188" t="s">
        <v>1880</v>
      </c>
      <c r="D110" s="188" t="s">
        <v>2082</v>
      </c>
      <c r="E110" s="189" t="s">
        <v>2113</v>
      </c>
      <c r="F110" s="190" t="s">
        <v>2114</v>
      </c>
      <c r="G110" s="191" t="s">
        <v>2115</v>
      </c>
      <c r="H110" s="192">
        <v>204</v>
      </c>
      <c r="I110" s="193"/>
      <c r="J110" s="194">
        <f>ROUND(I110*H110,2)</f>
        <v>0</v>
      </c>
      <c r="K110" s="190" t="s">
        <v>2086</v>
      </c>
      <c r="L110" s="55"/>
      <c r="M110" s="195" t="s">
        <v>1893</v>
      </c>
      <c r="N110" s="196" t="s">
        <v>1917</v>
      </c>
      <c r="O110" s="36"/>
      <c r="P110" s="197">
        <f>O110*H110</f>
        <v>0</v>
      </c>
      <c r="Q110" s="197">
        <v>0</v>
      </c>
      <c r="R110" s="197">
        <f>Q110*H110</f>
        <v>0</v>
      </c>
      <c r="S110" s="197">
        <v>0</v>
      </c>
      <c r="T110" s="198">
        <f>S110*H110</f>
        <v>0</v>
      </c>
      <c r="AR110" s="18" t="s">
        <v>2036</v>
      </c>
      <c r="AT110" s="18" t="s">
        <v>2082</v>
      </c>
      <c r="AU110" s="18" t="s">
        <v>1955</v>
      </c>
      <c r="AY110" s="18" t="s">
        <v>2080</v>
      </c>
      <c r="BE110" s="199">
        <f>IF(N110="základní",J110,0)</f>
        <v>0</v>
      </c>
      <c r="BF110" s="199">
        <f>IF(N110="snížená",J110,0)</f>
        <v>0</v>
      </c>
      <c r="BG110" s="199">
        <f>IF(N110="zákl. přenesená",J110,0)</f>
        <v>0</v>
      </c>
      <c r="BH110" s="199">
        <f>IF(N110="sníž. přenesená",J110,0)</f>
        <v>0</v>
      </c>
      <c r="BI110" s="199">
        <f>IF(N110="nulová",J110,0)</f>
        <v>0</v>
      </c>
      <c r="BJ110" s="18" t="s">
        <v>1895</v>
      </c>
      <c r="BK110" s="199">
        <f>ROUND(I110*H110,2)</f>
        <v>0</v>
      </c>
      <c r="BL110" s="18" t="s">
        <v>2036</v>
      </c>
      <c r="BM110" s="18" t="s">
        <v>349</v>
      </c>
    </row>
    <row r="111" spans="2:65" s="12" customFormat="1">
      <c r="B111" s="200"/>
      <c r="C111" s="201"/>
      <c r="D111" s="212" t="s">
        <v>2088</v>
      </c>
      <c r="E111" s="201"/>
      <c r="F111" s="214" t="s">
        <v>350</v>
      </c>
      <c r="G111" s="201"/>
      <c r="H111" s="215">
        <v>204</v>
      </c>
      <c r="I111" s="206"/>
      <c r="J111" s="201"/>
      <c r="K111" s="201"/>
      <c r="L111" s="207"/>
      <c r="M111" s="208"/>
      <c r="N111" s="209"/>
      <c r="O111" s="209"/>
      <c r="P111" s="209"/>
      <c r="Q111" s="209"/>
      <c r="R111" s="209"/>
      <c r="S111" s="209"/>
      <c r="T111" s="210"/>
      <c r="AT111" s="211" t="s">
        <v>2088</v>
      </c>
      <c r="AU111" s="211" t="s">
        <v>1955</v>
      </c>
      <c r="AV111" s="12" t="s">
        <v>1955</v>
      </c>
      <c r="AW111" s="12" t="s">
        <v>1877</v>
      </c>
      <c r="AX111" s="12" t="s">
        <v>1895</v>
      </c>
      <c r="AY111" s="211" t="s">
        <v>2080</v>
      </c>
    </row>
    <row r="112" spans="2:65" s="11" customFormat="1" ht="37.35" customHeight="1">
      <c r="B112" s="171"/>
      <c r="C112" s="172"/>
      <c r="D112" s="185" t="s">
        <v>1945</v>
      </c>
      <c r="E112" s="264" t="s">
        <v>351</v>
      </c>
      <c r="F112" s="264" t="s">
        <v>352</v>
      </c>
      <c r="G112" s="172"/>
      <c r="H112" s="172"/>
      <c r="I112" s="175"/>
      <c r="J112" s="265">
        <f>BK112</f>
        <v>0</v>
      </c>
      <c r="K112" s="172"/>
      <c r="L112" s="177"/>
      <c r="M112" s="178"/>
      <c r="N112" s="179"/>
      <c r="O112" s="179"/>
      <c r="P112" s="180">
        <f>SUM(P113:P115)</f>
        <v>0</v>
      </c>
      <c r="Q112" s="179"/>
      <c r="R112" s="180">
        <f>SUM(R113:R115)</f>
        <v>0</v>
      </c>
      <c r="S112" s="179"/>
      <c r="T112" s="181">
        <f>SUM(T113:T115)</f>
        <v>0</v>
      </c>
      <c r="AR112" s="182" t="s">
        <v>2036</v>
      </c>
      <c r="AT112" s="183" t="s">
        <v>1945</v>
      </c>
      <c r="AU112" s="183" t="s">
        <v>1946</v>
      </c>
      <c r="AY112" s="182" t="s">
        <v>2080</v>
      </c>
      <c r="BK112" s="184">
        <f>SUM(BK113:BK115)</f>
        <v>0</v>
      </c>
    </row>
    <row r="113" spans="2:65" s="1" customFormat="1" ht="22.5" customHeight="1">
      <c r="B113" s="35"/>
      <c r="C113" s="188" t="s">
        <v>2187</v>
      </c>
      <c r="D113" s="188" t="s">
        <v>2082</v>
      </c>
      <c r="E113" s="189" t="s">
        <v>353</v>
      </c>
      <c r="F113" s="190" t="s">
        <v>354</v>
      </c>
      <c r="G113" s="191" t="s">
        <v>146</v>
      </c>
      <c r="H113" s="192">
        <v>2</v>
      </c>
      <c r="I113" s="193"/>
      <c r="J113" s="194">
        <f>ROUND(I113*H113,2)</f>
        <v>0</v>
      </c>
      <c r="K113" s="190" t="s">
        <v>1893</v>
      </c>
      <c r="L113" s="55"/>
      <c r="M113" s="195" t="s">
        <v>1893</v>
      </c>
      <c r="N113" s="196" t="s">
        <v>1917</v>
      </c>
      <c r="O113" s="36"/>
      <c r="P113" s="197">
        <f>O113*H113</f>
        <v>0</v>
      </c>
      <c r="Q113" s="197">
        <v>0</v>
      </c>
      <c r="R113" s="197">
        <f>Q113*H113</f>
        <v>0</v>
      </c>
      <c r="S113" s="197">
        <v>0</v>
      </c>
      <c r="T113" s="198">
        <f>S113*H113</f>
        <v>0</v>
      </c>
      <c r="AR113" s="18" t="s">
        <v>2036</v>
      </c>
      <c r="AT113" s="18" t="s">
        <v>2082</v>
      </c>
      <c r="AU113" s="18" t="s">
        <v>1895</v>
      </c>
      <c r="AY113" s="18" t="s">
        <v>2080</v>
      </c>
      <c r="BE113" s="199">
        <f>IF(N113="základní",J113,0)</f>
        <v>0</v>
      </c>
      <c r="BF113" s="199">
        <f>IF(N113="snížená",J113,0)</f>
        <v>0</v>
      </c>
      <c r="BG113" s="199">
        <f>IF(N113="zákl. přenesená",J113,0)</f>
        <v>0</v>
      </c>
      <c r="BH113" s="199">
        <f>IF(N113="sníž. přenesená",J113,0)</f>
        <v>0</v>
      </c>
      <c r="BI113" s="199">
        <f>IF(N113="nulová",J113,0)</f>
        <v>0</v>
      </c>
      <c r="BJ113" s="18" t="s">
        <v>1895</v>
      </c>
      <c r="BK113" s="199">
        <f>ROUND(I113*H113,2)</f>
        <v>0</v>
      </c>
      <c r="BL113" s="18" t="s">
        <v>2036</v>
      </c>
      <c r="BM113" s="18" t="s">
        <v>355</v>
      </c>
    </row>
    <row r="114" spans="2:65" s="1" customFormat="1" ht="22.5" customHeight="1">
      <c r="B114" s="35"/>
      <c r="C114" s="188" t="s">
        <v>2191</v>
      </c>
      <c r="D114" s="188" t="s">
        <v>2082</v>
      </c>
      <c r="E114" s="189" t="s">
        <v>203</v>
      </c>
      <c r="F114" s="190" t="s">
        <v>356</v>
      </c>
      <c r="G114" s="191" t="s">
        <v>205</v>
      </c>
      <c r="H114" s="192">
        <v>24</v>
      </c>
      <c r="I114" s="193"/>
      <c r="J114" s="194">
        <f>ROUND(I114*H114,2)</f>
        <v>0</v>
      </c>
      <c r="K114" s="190" t="s">
        <v>2086</v>
      </c>
      <c r="L114" s="55"/>
      <c r="M114" s="195" t="s">
        <v>1893</v>
      </c>
      <c r="N114" s="196" t="s">
        <v>1917</v>
      </c>
      <c r="O114" s="36"/>
      <c r="P114" s="197">
        <f>O114*H114</f>
        <v>0</v>
      </c>
      <c r="Q114" s="197">
        <v>0</v>
      </c>
      <c r="R114" s="197">
        <f>Q114*H114</f>
        <v>0</v>
      </c>
      <c r="S114" s="197">
        <v>0</v>
      </c>
      <c r="T114" s="198">
        <f>S114*H114</f>
        <v>0</v>
      </c>
      <c r="AR114" s="18" t="s">
        <v>1269</v>
      </c>
      <c r="AT114" s="18" t="s">
        <v>2082</v>
      </c>
      <c r="AU114" s="18" t="s">
        <v>1895</v>
      </c>
      <c r="AY114" s="18" t="s">
        <v>2080</v>
      </c>
      <c r="BE114" s="199">
        <f>IF(N114="základní",J114,0)</f>
        <v>0</v>
      </c>
      <c r="BF114" s="199">
        <f>IF(N114="snížená",J114,0)</f>
        <v>0</v>
      </c>
      <c r="BG114" s="199">
        <f>IF(N114="zákl. přenesená",J114,0)</f>
        <v>0</v>
      </c>
      <c r="BH114" s="199">
        <f>IF(N114="sníž. přenesená",J114,0)</f>
        <v>0</v>
      </c>
      <c r="BI114" s="199">
        <f>IF(N114="nulová",J114,0)</f>
        <v>0</v>
      </c>
      <c r="BJ114" s="18" t="s">
        <v>1895</v>
      </c>
      <c r="BK114" s="199">
        <f>ROUND(I114*H114,2)</f>
        <v>0</v>
      </c>
      <c r="BL114" s="18" t="s">
        <v>1269</v>
      </c>
      <c r="BM114" s="18" t="s">
        <v>357</v>
      </c>
    </row>
    <row r="115" spans="2:65" s="12" customFormat="1">
      <c r="B115" s="200"/>
      <c r="C115" s="201"/>
      <c r="D115" s="212" t="s">
        <v>2088</v>
      </c>
      <c r="E115" s="213" t="s">
        <v>1893</v>
      </c>
      <c r="F115" s="214" t="s">
        <v>358</v>
      </c>
      <c r="G115" s="201"/>
      <c r="H115" s="215">
        <v>24</v>
      </c>
      <c r="I115" s="206"/>
      <c r="J115" s="201"/>
      <c r="K115" s="201"/>
      <c r="L115" s="207"/>
      <c r="M115" s="245"/>
      <c r="N115" s="246"/>
      <c r="O115" s="246"/>
      <c r="P115" s="246"/>
      <c r="Q115" s="246"/>
      <c r="R115" s="246"/>
      <c r="S115" s="246"/>
      <c r="T115" s="247"/>
      <c r="AT115" s="211" t="s">
        <v>2088</v>
      </c>
      <c r="AU115" s="211" t="s">
        <v>1895</v>
      </c>
      <c r="AV115" s="12" t="s">
        <v>1955</v>
      </c>
      <c r="AW115" s="12" t="s">
        <v>1911</v>
      </c>
      <c r="AX115" s="12" t="s">
        <v>1895</v>
      </c>
      <c r="AY115" s="211" t="s">
        <v>2080</v>
      </c>
    </row>
    <row r="116" spans="2:65" s="1" customFormat="1" ht="6.95" customHeight="1">
      <c r="B116" s="50"/>
      <c r="C116" s="51"/>
      <c r="D116" s="51"/>
      <c r="E116" s="51"/>
      <c r="F116" s="51"/>
      <c r="G116" s="51"/>
      <c r="H116" s="51"/>
      <c r="I116" s="135"/>
      <c r="J116" s="51"/>
      <c r="K116" s="51"/>
      <c r="L116" s="55"/>
    </row>
  </sheetData>
  <sheetProtection sheet="1" objects="1" scenarios="1" formatColumns="0" formatRows="0" sort="0" autoFilter="0"/>
  <autoFilter ref="C79:K79"/>
  <mergeCells count="9">
    <mergeCell ref="E70:H70"/>
    <mergeCell ref="E72:H72"/>
    <mergeCell ref="G1:H1"/>
    <mergeCell ref="L2:V2"/>
    <mergeCell ref="E7:H7"/>
    <mergeCell ref="E9:H9"/>
    <mergeCell ref="E24:H24"/>
    <mergeCell ref="E45:H45"/>
    <mergeCell ref="E47:H47"/>
  </mergeCells>
  <phoneticPr fontId="51" type="noConversion"/>
  <hyperlinks>
    <hyperlink ref="F1:G1" location="C2" tooltip="Krycí list soupisu" display="1) Krycí list soupisu"/>
    <hyperlink ref="G1:H1" location="C54" tooltip="Rekapitulace" display="2) Rekapitulace"/>
    <hyperlink ref="J1" location="C79" tooltip="Soupis prací" display="3) Soupis prací"/>
    <hyperlink ref="L1:V1" location="'Rekapitulace stavby'!C2" tooltip="Rekapitulace stavby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20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3" customWidth="1"/>
    <col min="10" max="10" width="23.5" customWidth="1"/>
    <col min="11" max="11" width="15.5" customWidth="1"/>
    <col min="13" max="18" width="9.33203125" hidden="1" customWidth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 customWidth="1"/>
  </cols>
  <sheetData>
    <row r="1" spans="1:70" ht="21.75" customHeight="1">
      <c r="A1" s="16"/>
      <c r="B1" s="276"/>
      <c r="C1" s="276"/>
      <c r="D1" s="275" t="s">
        <v>1874</v>
      </c>
      <c r="E1" s="276"/>
      <c r="F1" s="277" t="s">
        <v>643</v>
      </c>
      <c r="G1" s="405" t="s">
        <v>644</v>
      </c>
      <c r="H1" s="405"/>
      <c r="I1" s="282"/>
      <c r="J1" s="277" t="s">
        <v>645</v>
      </c>
      <c r="K1" s="275" t="s">
        <v>2046</v>
      </c>
      <c r="L1" s="277" t="s">
        <v>646</v>
      </c>
      <c r="M1" s="277"/>
      <c r="N1" s="277"/>
      <c r="O1" s="277"/>
      <c r="P1" s="277"/>
      <c r="Q1" s="277"/>
      <c r="R1" s="277"/>
      <c r="S1" s="277"/>
      <c r="T1" s="277"/>
      <c r="U1" s="273"/>
      <c r="V1" s="273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1:70" ht="36.950000000000003" customHeight="1"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AT2" s="18" t="s">
        <v>2019</v>
      </c>
    </row>
    <row r="3" spans="1:70" ht="6.95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1955</v>
      </c>
    </row>
    <row r="4" spans="1:70" ht="36.950000000000003" customHeight="1">
      <c r="B4" s="22"/>
      <c r="C4" s="23"/>
      <c r="D4" s="24" t="s">
        <v>2047</v>
      </c>
      <c r="E4" s="23"/>
      <c r="F4" s="23"/>
      <c r="G4" s="23"/>
      <c r="H4" s="23"/>
      <c r="I4" s="115"/>
      <c r="J4" s="23"/>
      <c r="K4" s="25"/>
      <c r="M4" s="26" t="s">
        <v>1883</v>
      </c>
      <c r="AT4" s="18" t="s">
        <v>1877</v>
      </c>
    </row>
    <row r="5" spans="1:70" ht="6.95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1:70" ht="15">
      <c r="B6" s="22"/>
      <c r="C6" s="23"/>
      <c r="D6" s="31" t="s">
        <v>1889</v>
      </c>
      <c r="E6" s="23"/>
      <c r="F6" s="23"/>
      <c r="G6" s="23"/>
      <c r="H6" s="23"/>
      <c r="I6" s="115"/>
      <c r="J6" s="23"/>
      <c r="K6" s="25"/>
    </row>
    <row r="7" spans="1:70" ht="22.5" customHeight="1">
      <c r="B7" s="22"/>
      <c r="C7" s="23"/>
      <c r="D7" s="23"/>
      <c r="E7" s="406" t="str">
        <f ca="1">'Rekapitulace stavby'!K6</f>
        <v>Jezero Most-napojení na komunikace a IS - část I</v>
      </c>
      <c r="F7" s="397"/>
      <c r="G7" s="397"/>
      <c r="H7" s="397"/>
      <c r="I7" s="115"/>
      <c r="J7" s="23"/>
      <c r="K7" s="25"/>
    </row>
    <row r="8" spans="1:70" s="1" customFormat="1" ht="15">
      <c r="B8" s="35"/>
      <c r="C8" s="36"/>
      <c r="D8" s="31" t="s">
        <v>2048</v>
      </c>
      <c r="E8" s="36"/>
      <c r="F8" s="36"/>
      <c r="G8" s="36"/>
      <c r="H8" s="36"/>
      <c r="I8" s="116"/>
      <c r="J8" s="36"/>
      <c r="K8" s="39"/>
    </row>
    <row r="9" spans="1:70" s="1" customFormat="1" ht="36.950000000000003" customHeight="1">
      <c r="B9" s="35"/>
      <c r="C9" s="36"/>
      <c r="D9" s="36"/>
      <c r="E9" s="407" t="s">
        <v>359</v>
      </c>
      <c r="F9" s="386"/>
      <c r="G9" s="386"/>
      <c r="H9" s="386"/>
      <c r="I9" s="116"/>
      <c r="J9" s="36"/>
      <c r="K9" s="39"/>
    </row>
    <row r="10" spans="1:70" s="1" customFormat="1">
      <c r="B10" s="35"/>
      <c r="C10" s="36"/>
      <c r="D10" s="36"/>
      <c r="E10" s="36"/>
      <c r="F10" s="36"/>
      <c r="G10" s="36"/>
      <c r="H10" s="36"/>
      <c r="I10" s="116"/>
      <c r="J10" s="36"/>
      <c r="K10" s="39"/>
    </row>
    <row r="11" spans="1:70" s="1" customFormat="1" ht="14.45" customHeight="1">
      <c r="B11" s="35"/>
      <c r="C11" s="36"/>
      <c r="D11" s="31" t="s">
        <v>1892</v>
      </c>
      <c r="E11" s="36"/>
      <c r="F11" s="29" t="s">
        <v>2020</v>
      </c>
      <c r="G11" s="36"/>
      <c r="H11" s="36"/>
      <c r="I11" s="117" t="s">
        <v>1894</v>
      </c>
      <c r="J11" s="29" t="s">
        <v>1893</v>
      </c>
      <c r="K11" s="39"/>
    </row>
    <row r="12" spans="1:70" s="1" customFormat="1" ht="14.45" customHeight="1">
      <c r="B12" s="35"/>
      <c r="C12" s="36"/>
      <c r="D12" s="31" t="s">
        <v>1896</v>
      </c>
      <c r="E12" s="36"/>
      <c r="F12" s="29" t="s">
        <v>1897</v>
      </c>
      <c r="G12" s="36"/>
      <c r="H12" s="36"/>
      <c r="I12" s="117" t="s">
        <v>1898</v>
      </c>
      <c r="J12" s="118" t="str">
        <f ca="1">'Rekapitulace stavby'!AN8</f>
        <v>28. 11. 2016</v>
      </c>
      <c r="K12" s="39"/>
    </row>
    <row r="13" spans="1:70" s="1" customFormat="1" ht="21.75" customHeight="1">
      <c r="B13" s="35"/>
      <c r="C13" s="36"/>
      <c r="D13" s="28" t="s">
        <v>2050</v>
      </c>
      <c r="E13" s="36"/>
      <c r="F13" s="119" t="s">
        <v>138</v>
      </c>
      <c r="G13" s="36"/>
      <c r="H13" s="36"/>
      <c r="I13" s="116"/>
      <c r="J13" s="36"/>
      <c r="K13" s="39"/>
    </row>
    <row r="14" spans="1:70" s="1" customFormat="1" ht="14.45" customHeight="1">
      <c r="B14" s="35"/>
      <c r="C14" s="36"/>
      <c r="D14" s="31" t="s">
        <v>1901</v>
      </c>
      <c r="E14" s="36"/>
      <c r="F14" s="36"/>
      <c r="G14" s="36"/>
      <c r="H14" s="36"/>
      <c r="I14" s="117" t="s">
        <v>1902</v>
      </c>
      <c r="J14" s="29" t="s">
        <v>1893</v>
      </c>
      <c r="K14" s="39"/>
    </row>
    <row r="15" spans="1:70" s="1" customFormat="1" ht="18" customHeight="1">
      <c r="B15" s="35"/>
      <c r="C15" s="36"/>
      <c r="D15" s="36"/>
      <c r="E15" s="29" t="s">
        <v>1903</v>
      </c>
      <c r="F15" s="36"/>
      <c r="G15" s="36"/>
      <c r="H15" s="36"/>
      <c r="I15" s="117" t="s">
        <v>1904</v>
      </c>
      <c r="J15" s="29" t="s">
        <v>1893</v>
      </c>
      <c r="K15" s="39"/>
    </row>
    <row r="16" spans="1:70" s="1" customFormat="1" ht="6.95" customHeight="1">
      <c r="B16" s="35"/>
      <c r="C16" s="36"/>
      <c r="D16" s="36"/>
      <c r="E16" s="36"/>
      <c r="F16" s="36"/>
      <c r="G16" s="36"/>
      <c r="H16" s="36"/>
      <c r="I16" s="116"/>
      <c r="J16" s="36"/>
      <c r="K16" s="39"/>
    </row>
    <row r="17" spans="2:11" s="1" customFormat="1" ht="14.45" customHeight="1">
      <c r="B17" s="35"/>
      <c r="C17" s="36"/>
      <c r="D17" s="31" t="s">
        <v>1905</v>
      </c>
      <c r="E17" s="36"/>
      <c r="F17" s="36"/>
      <c r="G17" s="36"/>
      <c r="H17" s="36"/>
      <c r="I17" s="117" t="s">
        <v>1902</v>
      </c>
      <c r="J17" s="29" t="str">
        <f ca="1">IF('Rekapitulace stavby'!AN13="Vyplň údaj","",IF('Rekapitulace stavby'!AN13="","",'Rekapitulace stavby'!AN13))</f>
        <v/>
      </c>
      <c r="K17" s="39"/>
    </row>
    <row r="18" spans="2:11" s="1" customFormat="1" ht="18" customHeight="1">
      <c r="B18" s="35"/>
      <c r="C18" s="36"/>
      <c r="D18" s="36"/>
      <c r="E18" s="29" t="str">
        <f ca="1">IF('Rekapitulace stavby'!E14="Vyplň údaj","",IF('Rekapitulace stavby'!E14="","",'Rekapitulace stavby'!E14))</f>
        <v/>
      </c>
      <c r="F18" s="36"/>
      <c r="G18" s="36"/>
      <c r="H18" s="36"/>
      <c r="I18" s="117" t="s">
        <v>1904</v>
      </c>
      <c r="J18" s="29" t="str">
        <f ca="1">IF('Rekapitulace stavby'!AN14="Vyplň údaj","",IF('Rekapitulace stavby'!AN14="","",'Rekapitulace stavby'!AN14))</f>
        <v/>
      </c>
      <c r="K18" s="39"/>
    </row>
    <row r="19" spans="2:11" s="1" customFormat="1" ht="6.95" customHeight="1">
      <c r="B19" s="35"/>
      <c r="C19" s="36"/>
      <c r="D19" s="36"/>
      <c r="E19" s="36"/>
      <c r="F19" s="36"/>
      <c r="G19" s="36"/>
      <c r="H19" s="36"/>
      <c r="I19" s="116"/>
      <c r="J19" s="36"/>
      <c r="K19" s="39"/>
    </row>
    <row r="20" spans="2:11" s="1" customFormat="1" ht="14.45" customHeight="1">
      <c r="B20" s="35"/>
      <c r="C20" s="36"/>
      <c r="D20" s="31" t="s">
        <v>1907</v>
      </c>
      <c r="E20" s="36"/>
      <c r="F20" s="36"/>
      <c r="G20" s="36"/>
      <c r="H20" s="36"/>
      <c r="I20" s="117" t="s">
        <v>1902</v>
      </c>
      <c r="J20" s="29" t="s">
        <v>1893</v>
      </c>
      <c r="K20" s="39"/>
    </row>
    <row r="21" spans="2:11" s="1" customFormat="1" ht="18" customHeight="1">
      <c r="B21" s="35"/>
      <c r="C21" s="36"/>
      <c r="D21" s="36"/>
      <c r="E21" s="29" t="s">
        <v>1908</v>
      </c>
      <c r="F21" s="36"/>
      <c r="G21" s="36"/>
      <c r="H21" s="36"/>
      <c r="I21" s="117" t="s">
        <v>1904</v>
      </c>
      <c r="J21" s="29" t="s">
        <v>1893</v>
      </c>
      <c r="K21" s="39"/>
    </row>
    <row r="22" spans="2:11" s="1" customFormat="1" ht="6.95" customHeight="1">
      <c r="B22" s="35"/>
      <c r="C22" s="36"/>
      <c r="D22" s="36"/>
      <c r="E22" s="36"/>
      <c r="F22" s="36"/>
      <c r="G22" s="36"/>
      <c r="H22" s="36"/>
      <c r="I22" s="116"/>
      <c r="J22" s="36"/>
      <c r="K22" s="39"/>
    </row>
    <row r="23" spans="2:11" s="1" customFormat="1" ht="14.45" customHeight="1">
      <c r="B23" s="35"/>
      <c r="C23" s="36"/>
      <c r="D23" s="31" t="s">
        <v>1909</v>
      </c>
      <c r="E23" s="36"/>
      <c r="F23" s="36"/>
      <c r="G23" s="36"/>
      <c r="H23" s="36"/>
      <c r="I23" s="116"/>
      <c r="J23" s="36"/>
      <c r="K23" s="39"/>
    </row>
    <row r="24" spans="2:11" s="7" customFormat="1" ht="22.5" customHeight="1">
      <c r="B24" s="120"/>
      <c r="C24" s="121"/>
      <c r="D24" s="121"/>
      <c r="E24" s="400" t="s">
        <v>1893</v>
      </c>
      <c r="F24" s="408"/>
      <c r="G24" s="408"/>
      <c r="H24" s="408"/>
      <c r="I24" s="122"/>
      <c r="J24" s="121"/>
      <c r="K24" s="123"/>
    </row>
    <row r="25" spans="2:11" s="1" customFormat="1" ht="6.95" customHeight="1">
      <c r="B25" s="35"/>
      <c r="C25" s="36"/>
      <c r="D25" s="36"/>
      <c r="E25" s="36"/>
      <c r="F25" s="36"/>
      <c r="G25" s="36"/>
      <c r="H25" s="36"/>
      <c r="I25" s="116"/>
      <c r="J25" s="36"/>
      <c r="K25" s="39"/>
    </row>
    <row r="26" spans="2:11" s="1" customFormat="1" ht="6.95" customHeight="1">
      <c r="B26" s="35"/>
      <c r="C26" s="36"/>
      <c r="D26" s="79"/>
      <c r="E26" s="79"/>
      <c r="F26" s="79"/>
      <c r="G26" s="79"/>
      <c r="H26" s="79"/>
      <c r="I26" s="124"/>
      <c r="J26" s="79"/>
      <c r="K26" s="125"/>
    </row>
    <row r="27" spans="2:11" s="1" customFormat="1" ht="25.35" customHeight="1">
      <c r="B27" s="35"/>
      <c r="C27" s="36"/>
      <c r="D27" s="126" t="s">
        <v>1912</v>
      </c>
      <c r="E27" s="36"/>
      <c r="F27" s="36"/>
      <c r="G27" s="36"/>
      <c r="H27" s="36"/>
      <c r="I27" s="116"/>
      <c r="J27" s="127">
        <f>ROUNDUP(J89,2)</f>
        <v>0</v>
      </c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24"/>
      <c r="J28" s="79"/>
      <c r="K28" s="125"/>
    </row>
    <row r="29" spans="2:11" s="1" customFormat="1" ht="14.45" customHeight="1">
      <c r="B29" s="35"/>
      <c r="C29" s="36"/>
      <c r="D29" s="36"/>
      <c r="E29" s="36"/>
      <c r="F29" s="40" t="s">
        <v>1914</v>
      </c>
      <c r="G29" s="36"/>
      <c r="H29" s="36"/>
      <c r="I29" s="128" t="s">
        <v>1913</v>
      </c>
      <c r="J29" s="40" t="s">
        <v>1915</v>
      </c>
      <c r="K29" s="39"/>
    </row>
    <row r="30" spans="2:11" s="1" customFormat="1" ht="14.45" customHeight="1">
      <c r="B30" s="35"/>
      <c r="C30" s="36"/>
      <c r="D30" s="43" t="s">
        <v>1916</v>
      </c>
      <c r="E30" s="43" t="s">
        <v>1917</v>
      </c>
      <c r="F30" s="129">
        <f>ROUNDUP(SUM(BE89:BE119), 2)</f>
        <v>0</v>
      </c>
      <c r="G30" s="36"/>
      <c r="H30" s="36"/>
      <c r="I30" s="130">
        <v>0.21</v>
      </c>
      <c r="J30" s="129">
        <f>ROUNDUP(ROUNDUP((SUM(BE89:BE119)), 2)*I30, 1)</f>
        <v>0</v>
      </c>
      <c r="K30" s="39"/>
    </row>
    <row r="31" spans="2:11" s="1" customFormat="1" ht="14.45" customHeight="1">
      <c r="B31" s="35"/>
      <c r="C31" s="36"/>
      <c r="D31" s="36"/>
      <c r="E31" s="43" t="s">
        <v>1918</v>
      </c>
      <c r="F31" s="129">
        <f>ROUNDUP(SUM(BF89:BF119), 2)</f>
        <v>0</v>
      </c>
      <c r="G31" s="36"/>
      <c r="H31" s="36"/>
      <c r="I31" s="130">
        <v>0.15</v>
      </c>
      <c r="J31" s="129">
        <f>ROUNDUP(ROUNDUP((SUM(BF89:BF119)), 2)*I31, 1)</f>
        <v>0</v>
      </c>
      <c r="K31" s="39"/>
    </row>
    <row r="32" spans="2:11" s="1" customFormat="1" ht="14.45" hidden="1" customHeight="1">
      <c r="B32" s="35"/>
      <c r="C32" s="36"/>
      <c r="D32" s="36"/>
      <c r="E32" s="43" t="s">
        <v>1919</v>
      </c>
      <c r="F32" s="129">
        <f>ROUNDUP(SUM(BG89:BG119), 2)</f>
        <v>0</v>
      </c>
      <c r="G32" s="36"/>
      <c r="H32" s="36"/>
      <c r="I32" s="130">
        <v>0.21</v>
      </c>
      <c r="J32" s="129">
        <v>0</v>
      </c>
      <c r="K32" s="39"/>
    </row>
    <row r="33" spans="2:11" s="1" customFormat="1" ht="14.45" hidden="1" customHeight="1">
      <c r="B33" s="35"/>
      <c r="C33" s="36"/>
      <c r="D33" s="36"/>
      <c r="E33" s="43" t="s">
        <v>1920</v>
      </c>
      <c r="F33" s="129">
        <f>ROUNDUP(SUM(BH89:BH119), 2)</f>
        <v>0</v>
      </c>
      <c r="G33" s="36"/>
      <c r="H33" s="36"/>
      <c r="I33" s="130">
        <v>0.15</v>
      </c>
      <c r="J33" s="129">
        <v>0</v>
      </c>
      <c r="K33" s="39"/>
    </row>
    <row r="34" spans="2:11" s="1" customFormat="1" ht="14.45" hidden="1" customHeight="1">
      <c r="B34" s="35"/>
      <c r="C34" s="36"/>
      <c r="D34" s="36"/>
      <c r="E34" s="43" t="s">
        <v>1921</v>
      </c>
      <c r="F34" s="129">
        <f>ROUNDUP(SUM(BI89:BI119), 2)</f>
        <v>0</v>
      </c>
      <c r="G34" s="36"/>
      <c r="H34" s="36"/>
      <c r="I34" s="130">
        <v>0</v>
      </c>
      <c r="J34" s="129">
        <v>0</v>
      </c>
      <c r="K34" s="39"/>
    </row>
    <row r="35" spans="2:11" s="1" customFormat="1" ht="6.95" customHeight="1">
      <c r="B35" s="35"/>
      <c r="C35" s="36"/>
      <c r="D35" s="36"/>
      <c r="E35" s="36"/>
      <c r="F35" s="36"/>
      <c r="G35" s="36"/>
      <c r="H35" s="36"/>
      <c r="I35" s="116"/>
      <c r="J35" s="36"/>
      <c r="K35" s="39"/>
    </row>
    <row r="36" spans="2:11" s="1" customFormat="1" ht="25.35" customHeight="1">
      <c r="B36" s="35"/>
      <c r="C36" s="45"/>
      <c r="D36" s="46" t="s">
        <v>1922</v>
      </c>
      <c r="E36" s="47"/>
      <c r="F36" s="47"/>
      <c r="G36" s="131" t="s">
        <v>1923</v>
      </c>
      <c r="H36" s="48" t="s">
        <v>1924</v>
      </c>
      <c r="I36" s="132"/>
      <c r="J36" s="133">
        <f>SUM(J27:J34)</f>
        <v>0</v>
      </c>
      <c r="K36" s="134"/>
    </row>
    <row r="37" spans="2:11" s="1" customFormat="1" ht="14.45" customHeight="1">
      <c r="B37" s="50"/>
      <c r="C37" s="51"/>
      <c r="D37" s="51"/>
      <c r="E37" s="51"/>
      <c r="F37" s="51"/>
      <c r="G37" s="51"/>
      <c r="H37" s="51"/>
      <c r="I37" s="135"/>
      <c r="J37" s="51"/>
      <c r="K37" s="52"/>
    </row>
    <row r="41" spans="2:11" s="1" customFormat="1" ht="6.95" customHeight="1">
      <c r="B41" s="136"/>
      <c r="C41" s="137"/>
      <c r="D41" s="137"/>
      <c r="E41" s="137"/>
      <c r="F41" s="137"/>
      <c r="G41" s="137"/>
      <c r="H41" s="137"/>
      <c r="I41" s="138"/>
      <c r="J41" s="137"/>
      <c r="K41" s="139"/>
    </row>
    <row r="42" spans="2:11" s="1" customFormat="1" ht="36.950000000000003" customHeight="1">
      <c r="B42" s="35"/>
      <c r="C42" s="24" t="s">
        <v>2052</v>
      </c>
      <c r="D42" s="36"/>
      <c r="E42" s="36"/>
      <c r="F42" s="36"/>
      <c r="G42" s="36"/>
      <c r="H42" s="36"/>
      <c r="I42" s="116"/>
      <c r="J42" s="36"/>
      <c r="K42" s="39"/>
    </row>
    <row r="43" spans="2:11" s="1" customFormat="1" ht="6.95" customHeight="1">
      <c r="B43" s="35"/>
      <c r="C43" s="36"/>
      <c r="D43" s="36"/>
      <c r="E43" s="36"/>
      <c r="F43" s="36"/>
      <c r="G43" s="36"/>
      <c r="H43" s="36"/>
      <c r="I43" s="116"/>
      <c r="J43" s="36"/>
      <c r="K43" s="39"/>
    </row>
    <row r="44" spans="2:11" s="1" customFormat="1" ht="14.45" customHeight="1">
      <c r="B44" s="35"/>
      <c r="C44" s="31" t="s">
        <v>1889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22.5" customHeight="1">
      <c r="B45" s="35"/>
      <c r="C45" s="36"/>
      <c r="D45" s="36"/>
      <c r="E45" s="406" t="str">
        <f>E7</f>
        <v>Jezero Most-napojení na komunikace a IS - část I</v>
      </c>
      <c r="F45" s="386"/>
      <c r="G45" s="386"/>
      <c r="H45" s="386"/>
      <c r="I45" s="116"/>
      <c r="J45" s="36"/>
      <c r="K45" s="39"/>
    </row>
    <row r="46" spans="2:11" s="1" customFormat="1" ht="14.45" customHeight="1">
      <c r="B46" s="35"/>
      <c r="C46" s="31" t="s">
        <v>2048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3.25" customHeight="1">
      <c r="B47" s="35"/>
      <c r="C47" s="36"/>
      <c r="D47" s="36"/>
      <c r="E47" s="407" t="str">
        <f>E9</f>
        <v xml:space="preserve">SO 405 - Slaboproudé rozvody </v>
      </c>
      <c r="F47" s="386"/>
      <c r="G47" s="386"/>
      <c r="H47" s="386"/>
      <c r="I47" s="116"/>
      <c r="J47" s="36"/>
      <c r="K47" s="39"/>
    </row>
    <row r="48" spans="2:11" s="1" customFormat="1" ht="6.95" customHeight="1">
      <c r="B48" s="35"/>
      <c r="C48" s="36"/>
      <c r="D48" s="36"/>
      <c r="E48" s="36"/>
      <c r="F48" s="36"/>
      <c r="G48" s="36"/>
      <c r="H48" s="36"/>
      <c r="I48" s="116"/>
      <c r="J48" s="36"/>
      <c r="K48" s="39"/>
    </row>
    <row r="49" spans="2:47" s="1" customFormat="1" ht="18" customHeight="1">
      <c r="B49" s="35"/>
      <c r="C49" s="31" t="s">
        <v>1896</v>
      </c>
      <c r="D49" s="36"/>
      <c r="E49" s="36"/>
      <c r="F49" s="29" t="str">
        <f>F12</f>
        <v xml:space="preserve"> </v>
      </c>
      <c r="G49" s="36"/>
      <c r="H49" s="36"/>
      <c r="I49" s="117" t="s">
        <v>1898</v>
      </c>
      <c r="J49" s="118" t="str">
        <f>IF(J12="","",J12)</f>
        <v>28. 11. 2016</v>
      </c>
      <c r="K49" s="39"/>
    </row>
    <row r="50" spans="2:47" s="1" customFormat="1" ht="6.95" customHeight="1">
      <c r="B50" s="35"/>
      <c r="C50" s="36"/>
      <c r="D50" s="36"/>
      <c r="E50" s="36"/>
      <c r="F50" s="36"/>
      <c r="G50" s="36"/>
      <c r="H50" s="36"/>
      <c r="I50" s="116"/>
      <c r="J50" s="36"/>
      <c r="K50" s="39"/>
    </row>
    <row r="51" spans="2:47" s="1" customFormat="1" ht="15">
      <c r="B51" s="35"/>
      <c r="C51" s="31" t="s">
        <v>1901</v>
      </c>
      <c r="D51" s="36"/>
      <c r="E51" s="36"/>
      <c r="F51" s="29" t="str">
        <f>E15</f>
        <v>ČR - Ministerstvo financí</v>
      </c>
      <c r="G51" s="36"/>
      <c r="H51" s="36"/>
      <c r="I51" s="117" t="s">
        <v>1907</v>
      </c>
      <c r="J51" s="29" t="str">
        <f>E21</f>
        <v>Báňské projekty Teplice a.s.</v>
      </c>
      <c r="K51" s="39"/>
    </row>
    <row r="52" spans="2:47" s="1" customFormat="1" ht="14.45" customHeight="1">
      <c r="B52" s="35"/>
      <c r="C52" s="31" t="s">
        <v>1905</v>
      </c>
      <c r="D52" s="36"/>
      <c r="E52" s="36"/>
      <c r="F52" s="29" t="str">
        <f>IF(E18="","",E18)</f>
        <v/>
      </c>
      <c r="G52" s="36"/>
      <c r="H52" s="36"/>
      <c r="I52" s="116"/>
      <c r="J52" s="36"/>
      <c r="K52" s="39"/>
    </row>
    <row r="53" spans="2:47" s="1" customFormat="1" ht="10.35" customHeight="1">
      <c r="B53" s="35"/>
      <c r="C53" s="36"/>
      <c r="D53" s="36"/>
      <c r="E53" s="36"/>
      <c r="F53" s="36"/>
      <c r="G53" s="36"/>
      <c r="H53" s="36"/>
      <c r="I53" s="116"/>
      <c r="J53" s="36"/>
      <c r="K53" s="39"/>
    </row>
    <row r="54" spans="2:47" s="1" customFormat="1" ht="29.25" customHeight="1">
      <c r="B54" s="35"/>
      <c r="C54" s="140" t="s">
        <v>2053</v>
      </c>
      <c r="D54" s="45"/>
      <c r="E54" s="45"/>
      <c r="F54" s="45"/>
      <c r="G54" s="45"/>
      <c r="H54" s="45"/>
      <c r="I54" s="141"/>
      <c r="J54" s="142" t="s">
        <v>2054</v>
      </c>
      <c r="K54" s="49"/>
    </row>
    <row r="55" spans="2:47" s="1" customFormat="1" ht="10.35" customHeight="1">
      <c r="B55" s="35"/>
      <c r="C55" s="36"/>
      <c r="D55" s="36"/>
      <c r="E55" s="36"/>
      <c r="F55" s="36"/>
      <c r="G55" s="36"/>
      <c r="H55" s="36"/>
      <c r="I55" s="116"/>
      <c r="J55" s="36"/>
      <c r="K55" s="39"/>
    </row>
    <row r="56" spans="2:47" s="1" customFormat="1" ht="29.25" customHeight="1">
      <c r="B56" s="35"/>
      <c r="C56" s="143" t="s">
        <v>2055</v>
      </c>
      <c r="D56" s="36"/>
      <c r="E56" s="36"/>
      <c r="F56" s="36"/>
      <c r="G56" s="36"/>
      <c r="H56" s="36"/>
      <c r="I56" s="116"/>
      <c r="J56" s="127">
        <f>J89</f>
        <v>0</v>
      </c>
      <c r="K56" s="39"/>
      <c r="AU56" s="18" t="s">
        <v>2056</v>
      </c>
    </row>
    <row r="57" spans="2:47" s="8" customFormat="1" ht="24.95" customHeight="1">
      <c r="B57" s="144"/>
      <c r="C57" s="145"/>
      <c r="D57" s="146" t="s">
        <v>360</v>
      </c>
      <c r="E57" s="147"/>
      <c r="F57" s="147"/>
      <c r="G57" s="147"/>
      <c r="H57" s="147"/>
      <c r="I57" s="148"/>
      <c r="J57" s="149">
        <f>J90</f>
        <v>0</v>
      </c>
      <c r="K57" s="150"/>
    </row>
    <row r="58" spans="2:47" s="8" customFormat="1" ht="24.95" customHeight="1">
      <c r="B58" s="144"/>
      <c r="C58" s="145"/>
      <c r="D58" s="146" t="s">
        <v>213</v>
      </c>
      <c r="E58" s="147"/>
      <c r="F58" s="147"/>
      <c r="G58" s="147"/>
      <c r="H58" s="147"/>
      <c r="I58" s="148"/>
      <c r="J58" s="149">
        <f>J96</f>
        <v>0</v>
      </c>
      <c r="K58" s="150"/>
    </row>
    <row r="59" spans="2:47" s="9" customFormat="1" ht="19.899999999999999" customHeight="1">
      <c r="B59" s="151"/>
      <c r="C59" s="152"/>
      <c r="D59" s="153" t="s">
        <v>361</v>
      </c>
      <c r="E59" s="154"/>
      <c r="F59" s="154"/>
      <c r="G59" s="154"/>
      <c r="H59" s="154"/>
      <c r="I59" s="155"/>
      <c r="J59" s="156">
        <f>J97</f>
        <v>0</v>
      </c>
      <c r="K59" s="157"/>
    </row>
    <row r="60" spans="2:47" s="9" customFormat="1" ht="19.899999999999999" customHeight="1">
      <c r="B60" s="151"/>
      <c r="C60" s="152"/>
      <c r="D60" s="153" t="s">
        <v>362</v>
      </c>
      <c r="E60" s="154"/>
      <c r="F60" s="154"/>
      <c r="G60" s="154"/>
      <c r="H60" s="154"/>
      <c r="I60" s="155"/>
      <c r="J60" s="156">
        <f>J99</f>
        <v>0</v>
      </c>
      <c r="K60" s="157"/>
    </row>
    <row r="61" spans="2:47" s="9" customFormat="1" ht="19.899999999999999" customHeight="1">
      <c r="B61" s="151"/>
      <c r="C61" s="152"/>
      <c r="D61" s="153" t="s">
        <v>363</v>
      </c>
      <c r="E61" s="154"/>
      <c r="F61" s="154"/>
      <c r="G61" s="154"/>
      <c r="H61" s="154"/>
      <c r="I61" s="155"/>
      <c r="J61" s="156">
        <f>J101</f>
        <v>0</v>
      </c>
      <c r="K61" s="157"/>
    </row>
    <row r="62" spans="2:47" s="9" customFormat="1" ht="19.899999999999999" customHeight="1">
      <c r="B62" s="151"/>
      <c r="C62" s="152"/>
      <c r="D62" s="153" t="s">
        <v>364</v>
      </c>
      <c r="E62" s="154"/>
      <c r="F62" s="154"/>
      <c r="G62" s="154"/>
      <c r="H62" s="154"/>
      <c r="I62" s="155"/>
      <c r="J62" s="156">
        <f>J103</f>
        <v>0</v>
      </c>
      <c r="K62" s="157"/>
    </row>
    <row r="63" spans="2:47" s="9" customFormat="1" ht="19.899999999999999" customHeight="1">
      <c r="B63" s="151"/>
      <c r="C63" s="152"/>
      <c r="D63" s="153" t="s">
        <v>365</v>
      </c>
      <c r="E63" s="154"/>
      <c r="F63" s="154"/>
      <c r="G63" s="154"/>
      <c r="H63" s="154"/>
      <c r="I63" s="155"/>
      <c r="J63" s="156">
        <f>J105</f>
        <v>0</v>
      </c>
      <c r="K63" s="157"/>
    </row>
    <row r="64" spans="2:47" s="9" customFormat="1" ht="19.899999999999999" customHeight="1">
      <c r="B64" s="151"/>
      <c r="C64" s="152"/>
      <c r="D64" s="153" t="s">
        <v>366</v>
      </c>
      <c r="E64" s="154"/>
      <c r="F64" s="154"/>
      <c r="G64" s="154"/>
      <c r="H64" s="154"/>
      <c r="I64" s="155"/>
      <c r="J64" s="156">
        <f>J107</f>
        <v>0</v>
      </c>
      <c r="K64" s="157"/>
    </row>
    <row r="65" spans="2:12" s="9" customFormat="1" ht="19.899999999999999" customHeight="1">
      <c r="B65" s="151"/>
      <c r="C65" s="152"/>
      <c r="D65" s="153" t="s">
        <v>367</v>
      </c>
      <c r="E65" s="154"/>
      <c r="F65" s="154"/>
      <c r="G65" s="154"/>
      <c r="H65" s="154"/>
      <c r="I65" s="155"/>
      <c r="J65" s="156">
        <f>J109</f>
        <v>0</v>
      </c>
      <c r="K65" s="157"/>
    </row>
    <row r="66" spans="2:12" s="9" customFormat="1" ht="19.899999999999999" customHeight="1">
      <c r="B66" s="151"/>
      <c r="C66" s="152"/>
      <c r="D66" s="153" t="s">
        <v>368</v>
      </c>
      <c r="E66" s="154"/>
      <c r="F66" s="154"/>
      <c r="G66" s="154"/>
      <c r="H66" s="154"/>
      <c r="I66" s="155"/>
      <c r="J66" s="156">
        <f>J111</f>
        <v>0</v>
      </c>
      <c r="K66" s="157"/>
    </row>
    <row r="67" spans="2:12" s="9" customFormat="1" ht="19.899999999999999" customHeight="1">
      <c r="B67" s="151"/>
      <c r="C67" s="152"/>
      <c r="D67" s="153" t="s">
        <v>369</v>
      </c>
      <c r="E67" s="154"/>
      <c r="F67" s="154"/>
      <c r="G67" s="154"/>
      <c r="H67" s="154"/>
      <c r="I67" s="155"/>
      <c r="J67" s="156">
        <f>J113</f>
        <v>0</v>
      </c>
      <c r="K67" s="157"/>
    </row>
    <row r="68" spans="2:12" s="9" customFormat="1" ht="19.899999999999999" customHeight="1">
      <c r="B68" s="151"/>
      <c r="C68" s="152"/>
      <c r="D68" s="153" t="s">
        <v>370</v>
      </c>
      <c r="E68" s="154"/>
      <c r="F68" s="154"/>
      <c r="G68" s="154"/>
      <c r="H68" s="154"/>
      <c r="I68" s="155"/>
      <c r="J68" s="156">
        <f>J115</f>
        <v>0</v>
      </c>
      <c r="K68" s="157"/>
    </row>
    <row r="69" spans="2:12" s="9" customFormat="1" ht="19.899999999999999" customHeight="1">
      <c r="B69" s="151"/>
      <c r="C69" s="152"/>
      <c r="D69" s="153" t="s">
        <v>371</v>
      </c>
      <c r="E69" s="154"/>
      <c r="F69" s="154"/>
      <c r="G69" s="154"/>
      <c r="H69" s="154"/>
      <c r="I69" s="155"/>
      <c r="J69" s="156">
        <f>J118</f>
        <v>0</v>
      </c>
      <c r="K69" s="157"/>
    </row>
    <row r="70" spans="2:12" s="1" customFormat="1" ht="21.75" customHeight="1">
      <c r="B70" s="35"/>
      <c r="C70" s="36"/>
      <c r="D70" s="36"/>
      <c r="E70" s="36"/>
      <c r="F70" s="36"/>
      <c r="G70" s="36"/>
      <c r="H70" s="36"/>
      <c r="I70" s="116"/>
      <c r="J70" s="36"/>
      <c r="K70" s="39"/>
    </row>
    <row r="71" spans="2:12" s="1" customFormat="1" ht="6.95" customHeight="1">
      <c r="B71" s="50"/>
      <c r="C71" s="51"/>
      <c r="D71" s="51"/>
      <c r="E71" s="51"/>
      <c r="F71" s="51"/>
      <c r="G71" s="51"/>
      <c r="H71" s="51"/>
      <c r="I71" s="135"/>
      <c r="J71" s="51"/>
      <c r="K71" s="52"/>
    </row>
    <row r="75" spans="2:12" s="1" customFormat="1" ht="6.95" customHeight="1">
      <c r="B75" s="53"/>
      <c r="C75" s="54"/>
      <c r="D75" s="54"/>
      <c r="E75" s="54"/>
      <c r="F75" s="54"/>
      <c r="G75" s="54"/>
      <c r="H75" s="54"/>
      <c r="I75" s="138"/>
      <c r="J75" s="54"/>
      <c r="K75" s="54"/>
      <c r="L75" s="55"/>
    </row>
    <row r="76" spans="2:12" s="1" customFormat="1" ht="36.950000000000003" customHeight="1">
      <c r="B76" s="35"/>
      <c r="C76" s="56" t="s">
        <v>2064</v>
      </c>
      <c r="D76" s="57"/>
      <c r="E76" s="57"/>
      <c r="F76" s="57"/>
      <c r="G76" s="57"/>
      <c r="H76" s="57"/>
      <c r="I76" s="158"/>
      <c r="J76" s="57"/>
      <c r="K76" s="57"/>
      <c r="L76" s="55"/>
    </row>
    <row r="77" spans="2:12" s="1" customFormat="1" ht="6.95" customHeight="1">
      <c r="B77" s="35"/>
      <c r="C77" s="57"/>
      <c r="D77" s="57"/>
      <c r="E77" s="57"/>
      <c r="F77" s="57"/>
      <c r="G77" s="57"/>
      <c r="H77" s="57"/>
      <c r="I77" s="158"/>
      <c r="J77" s="57"/>
      <c r="K77" s="57"/>
      <c r="L77" s="55"/>
    </row>
    <row r="78" spans="2:12" s="1" customFormat="1" ht="14.45" customHeight="1">
      <c r="B78" s="35"/>
      <c r="C78" s="59" t="s">
        <v>1889</v>
      </c>
      <c r="D78" s="57"/>
      <c r="E78" s="57"/>
      <c r="F78" s="57"/>
      <c r="G78" s="57"/>
      <c r="H78" s="57"/>
      <c r="I78" s="158"/>
      <c r="J78" s="57"/>
      <c r="K78" s="57"/>
      <c r="L78" s="55"/>
    </row>
    <row r="79" spans="2:12" s="1" customFormat="1" ht="22.5" customHeight="1">
      <c r="B79" s="35"/>
      <c r="C79" s="57"/>
      <c r="D79" s="57"/>
      <c r="E79" s="404" t="str">
        <f>E7</f>
        <v>Jezero Most-napojení na komunikace a IS - část I</v>
      </c>
      <c r="F79" s="379"/>
      <c r="G79" s="379"/>
      <c r="H79" s="379"/>
      <c r="I79" s="158"/>
      <c r="J79" s="57"/>
      <c r="K79" s="57"/>
      <c r="L79" s="55"/>
    </row>
    <row r="80" spans="2:12" s="1" customFormat="1" ht="14.45" customHeight="1">
      <c r="B80" s="35"/>
      <c r="C80" s="59" t="s">
        <v>2048</v>
      </c>
      <c r="D80" s="57"/>
      <c r="E80" s="57"/>
      <c r="F80" s="57"/>
      <c r="G80" s="57"/>
      <c r="H80" s="57"/>
      <c r="I80" s="158"/>
      <c r="J80" s="57"/>
      <c r="K80" s="57"/>
      <c r="L80" s="55"/>
    </row>
    <row r="81" spans="2:65" s="1" customFormat="1" ht="23.25" customHeight="1">
      <c r="B81" s="35"/>
      <c r="C81" s="57"/>
      <c r="D81" s="57"/>
      <c r="E81" s="376" t="str">
        <f>E9</f>
        <v xml:space="preserve">SO 405 - Slaboproudé rozvody </v>
      </c>
      <c r="F81" s="379"/>
      <c r="G81" s="379"/>
      <c r="H81" s="379"/>
      <c r="I81" s="158"/>
      <c r="J81" s="57"/>
      <c r="K81" s="57"/>
      <c r="L81" s="55"/>
    </row>
    <row r="82" spans="2:65" s="1" customFormat="1" ht="6.95" customHeight="1">
      <c r="B82" s="35"/>
      <c r="C82" s="57"/>
      <c r="D82" s="57"/>
      <c r="E82" s="57"/>
      <c r="F82" s="57"/>
      <c r="G82" s="57"/>
      <c r="H82" s="57"/>
      <c r="I82" s="158"/>
      <c r="J82" s="57"/>
      <c r="K82" s="57"/>
      <c r="L82" s="55"/>
    </row>
    <row r="83" spans="2:65" s="1" customFormat="1" ht="18" customHeight="1">
      <c r="B83" s="35"/>
      <c r="C83" s="59" t="s">
        <v>1896</v>
      </c>
      <c r="D83" s="57"/>
      <c r="E83" s="57"/>
      <c r="F83" s="159" t="str">
        <f>F12</f>
        <v xml:space="preserve"> </v>
      </c>
      <c r="G83" s="57"/>
      <c r="H83" s="57"/>
      <c r="I83" s="160" t="s">
        <v>1898</v>
      </c>
      <c r="J83" s="67" t="str">
        <f>IF(J12="","",J12)</f>
        <v>28. 11. 2016</v>
      </c>
      <c r="K83" s="57"/>
      <c r="L83" s="55"/>
    </row>
    <row r="84" spans="2:65" s="1" customFormat="1" ht="6.95" customHeight="1">
      <c r="B84" s="35"/>
      <c r="C84" s="57"/>
      <c r="D84" s="57"/>
      <c r="E84" s="57"/>
      <c r="F84" s="57"/>
      <c r="G84" s="57"/>
      <c r="H84" s="57"/>
      <c r="I84" s="158"/>
      <c r="J84" s="57"/>
      <c r="K84" s="57"/>
      <c r="L84" s="55"/>
    </row>
    <row r="85" spans="2:65" s="1" customFormat="1" ht="15">
      <c r="B85" s="35"/>
      <c r="C85" s="59" t="s">
        <v>1901</v>
      </c>
      <c r="D85" s="57"/>
      <c r="E85" s="57"/>
      <c r="F85" s="159" t="str">
        <f>E15</f>
        <v>ČR - Ministerstvo financí</v>
      </c>
      <c r="G85" s="57"/>
      <c r="H85" s="57"/>
      <c r="I85" s="160" t="s">
        <v>1907</v>
      </c>
      <c r="J85" s="159" t="str">
        <f>E21</f>
        <v>Báňské projekty Teplice a.s.</v>
      </c>
      <c r="K85" s="57"/>
      <c r="L85" s="55"/>
    </row>
    <row r="86" spans="2:65" s="1" customFormat="1" ht="14.45" customHeight="1">
      <c r="B86" s="35"/>
      <c r="C86" s="59" t="s">
        <v>1905</v>
      </c>
      <c r="D86" s="57"/>
      <c r="E86" s="57"/>
      <c r="F86" s="159" t="str">
        <f>IF(E18="","",E18)</f>
        <v/>
      </c>
      <c r="G86" s="57"/>
      <c r="H86" s="57"/>
      <c r="I86" s="158"/>
      <c r="J86" s="57"/>
      <c r="K86" s="57"/>
      <c r="L86" s="55"/>
    </row>
    <row r="87" spans="2:65" s="1" customFormat="1" ht="10.35" customHeight="1">
      <c r="B87" s="35"/>
      <c r="C87" s="57"/>
      <c r="D87" s="57"/>
      <c r="E87" s="57"/>
      <c r="F87" s="57"/>
      <c r="G87" s="57"/>
      <c r="H87" s="57"/>
      <c r="I87" s="158"/>
      <c r="J87" s="57"/>
      <c r="K87" s="57"/>
      <c r="L87" s="55"/>
    </row>
    <row r="88" spans="2:65" s="10" customFormat="1" ht="29.25" customHeight="1">
      <c r="B88" s="161"/>
      <c r="C88" s="162" t="s">
        <v>2065</v>
      </c>
      <c r="D88" s="163" t="s">
        <v>1931</v>
      </c>
      <c r="E88" s="163" t="s">
        <v>1927</v>
      </c>
      <c r="F88" s="163" t="s">
        <v>2066</v>
      </c>
      <c r="G88" s="163" t="s">
        <v>2067</v>
      </c>
      <c r="H88" s="163" t="s">
        <v>2068</v>
      </c>
      <c r="I88" s="164" t="s">
        <v>2069</v>
      </c>
      <c r="J88" s="163" t="s">
        <v>2054</v>
      </c>
      <c r="K88" s="165" t="s">
        <v>2070</v>
      </c>
      <c r="L88" s="166"/>
      <c r="M88" s="75" t="s">
        <v>2071</v>
      </c>
      <c r="N88" s="76" t="s">
        <v>1916</v>
      </c>
      <c r="O88" s="76" t="s">
        <v>2072</v>
      </c>
      <c r="P88" s="76" t="s">
        <v>2073</v>
      </c>
      <c r="Q88" s="76" t="s">
        <v>2074</v>
      </c>
      <c r="R88" s="76" t="s">
        <v>2075</v>
      </c>
      <c r="S88" s="76" t="s">
        <v>2076</v>
      </c>
      <c r="T88" s="77" t="s">
        <v>2077</v>
      </c>
    </row>
    <row r="89" spans="2:65" s="1" customFormat="1" ht="29.25" customHeight="1">
      <c r="B89" s="35"/>
      <c r="C89" s="81" t="s">
        <v>2055</v>
      </c>
      <c r="D89" s="57"/>
      <c r="E89" s="57"/>
      <c r="F89" s="57"/>
      <c r="G89" s="57"/>
      <c r="H89" s="57"/>
      <c r="I89" s="158"/>
      <c r="J89" s="167">
        <f>BK89</f>
        <v>0</v>
      </c>
      <c r="K89" s="57"/>
      <c r="L89" s="55"/>
      <c r="M89" s="78"/>
      <c r="N89" s="79"/>
      <c r="O89" s="79"/>
      <c r="P89" s="168">
        <f>P90+P96</f>
        <v>0</v>
      </c>
      <c r="Q89" s="79"/>
      <c r="R89" s="168">
        <f>R90+R96</f>
        <v>0</v>
      </c>
      <c r="S89" s="79"/>
      <c r="T89" s="169">
        <f>T90+T96</f>
        <v>0</v>
      </c>
      <c r="AT89" s="18" t="s">
        <v>1945</v>
      </c>
      <c r="AU89" s="18" t="s">
        <v>2056</v>
      </c>
      <c r="BK89" s="170">
        <f>BK90+BK96</f>
        <v>0</v>
      </c>
    </row>
    <row r="90" spans="2:65" s="11" customFormat="1" ht="37.35" customHeight="1">
      <c r="B90" s="171"/>
      <c r="C90" s="172"/>
      <c r="D90" s="185" t="s">
        <v>1945</v>
      </c>
      <c r="E90" s="264" t="s">
        <v>372</v>
      </c>
      <c r="F90" s="264" t="s">
        <v>373</v>
      </c>
      <c r="G90" s="172"/>
      <c r="H90" s="172"/>
      <c r="I90" s="175"/>
      <c r="J90" s="265">
        <f>BK90</f>
        <v>0</v>
      </c>
      <c r="K90" s="172"/>
      <c r="L90" s="177"/>
      <c r="M90" s="178"/>
      <c r="N90" s="179"/>
      <c r="O90" s="179"/>
      <c r="P90" s="180">
        <f>SUM(P91:P95)</f>
        <v>0</v>
      </c>
      <c r="Q90" s="179"/>
      <c r="R90" s="180">
        <f>SUM(R91:R95)</f>
        <v>0</v>
      </c>
      <c r="S90" s="179"/>
      <c r="T90" s="181">
        <f>SUM(T91:T95)</f>
        <v>0</v>
      </c>
      <c r="AR90" s="182" t="s">
        <v>1895</v>
      </c>
      <c r="AT90" s="183" t="s">
        <v>1945</v>
      </c>
      <c r="AU90" s="183" t="s">
        <v>1946</v>
      </c>
      <c r="AY90" s="182" t="s">
        <v>2080</v>
      </c>
      <c r="BK90" s="184">
        <f>SUM(BK91:BK95)</f>
        <v>0</v>
      </c>
    </row>
    <row r="91" spans="2:65" s="1" customFormat="1" ht="22.5" customHeight="1">
      <c r="B91" s="35"/>
      <c r="C91" s="188" t="s">
        <v>1895</v>
      </c>
      <c r="D91" s="188" t="s">
        <v>2082</v>
      </c>
      <c r="E91" s="189" t="s">
        <v>374</v>
      </c>
      <c r="F91" s="190" t="s">
        <v>375</v>
      </c>
      <c r="G91" s="191" t="s">
        <v>146</v>
      </c>
      <c r="H91" s="192">
        <v>2</v>
      </c>
      <c r="I91" s="193"/>
      <c r="J91" s="194">
        <f>ROUND(I91*H91,2)</f>
        <v>0</v>
      </c>
      <c r="K91" s="190" t="s">
        <v>147</v>
      </c>
      <c r="L91" s="55"/>
      <c r="M91" s="195" t="s">
        <v>1893</v>
      </c>
      <c r="N91" s="196" t="s">
        <v>1917</v>
      </c>
      <c r="O91" s="36"/>
      <c r="P91" s="197">
        <f>O91*H91</f>
        <v>0</v>
      </c>
      <c r="Q91" s="197">
        <v>0</v>
      </c>
      <c r="R91" s="197">
        <f>Q91*H91</f>
        <v>0</v>
      </c>
      <c r="S91" s="197">
        <v>0</v>
      </c>
      <c r="T91" s="198">
        <f>S91*H91</f>
        <v>0</v>
      </c>
      <c r="AR91" s="18" t="s">
        <v>2036</v>
      </c>
      <c r="AT91" s="18" t="s">
        <v>2082</v>
      </c>
      <c r="AU91" s="18" t="s">
        <v>1895</v>
      </c>
      <c r="AY91" s="18" t="s">
        <v>2080</v>
      </c>
      <c r="BE91" s="199">
        <f>IF(N91="základní",J91,0)</f>
        <v>0</v>
      </c>
      <c r="BF91" s="199">
        <f>IF(N91="snížená",J91,0)</f>
        <v>0</v>
      </c>
      <c r="BG91" s="199">
        <f>IF(N91="zákl. přenesená",J91,0)</f>
        <v>0</v>
      </c>
      <c r="BH91" s="199">
        <f>IF(N91="sníž. přenesená",J91,0)</f>
        <v>0</v>
      </c>
      <c r="BI91" s="199">
        <f>IF(N91="nulová",J91,0)</f>
        <v>0</v>
      </c>
      <c r="BJ91" s="18" t="s">
        <v>1895</v>
      </c>
      <c r="BK91" s="199">
        <f>ROUND(I91*H91,2)</f>
        <v>0</v>
      </c>
      <c r="BL91" s="18" t="s">
        <v>2036</v>
      </c>
      <c r="BM91" s="18" t="s">
        <v>1895</v>
      </c>
    </row>
    <row r="92" spans="2:65" s="1" customFormat="1" ht="22.5" customHeight="1">
      <c r="B92" s="35"/>
      <c r="C92" s="188" t="s">
        <v>1955</v>
      </c>
      <c r="D92" s="188" t="s">
        <v>2082</v>
      </c>
      <c r="E92" s="189" t="s">
        <v>376</v>
      </c>
      <c r="F92" s="190" t="s">
        <v>377</v>
      </c>
      <c r="G92" s="191" t="s">
        <v>146</v>
      </c>
      <c r="H92" s="192">
        <v>20</v>
      </c>
      <c r="I92" s="193"/>
      <c r="J92" s="194">
        <f>ROUND(I92*H92,2)</f>
        <v>0</v>
      </c>
      <c r="K92" s="190" t="s">
        <v>147</v>
      </c>
      <c r="L92" s="55"/>
      <c r="M92" s="195" t="s">
        <v>1893</v>
      </c>
      <c r="N92" s="196" t="s">
        <v>1917</v>
      </c>
      <c r="O92" s="36"/>
      <c r="P92" s="197">
        <f>O92*H92</f>
        <v>0</v>
      </c>
      <c r="Q92" s="197">
        <v>0</v>
      </c>
      <c r="R92" s="197">
        <f>Q92*H92</f>
        <v>0</v>
      </c>
      <c r="S92" s="197">
        <v>0</v>
      </c>
      <c r="T92" s="198">
        <f>S92*H92</f>
        <v>0</v>
      </c>
      <c r="AR92" s="18" t="s">
        <v>2036</v>
      </c>
      <c r="AT92" s="18" t="s">
        <v>2082</v>
      </c>
      <c r="AU92" s="18" t="s">
        <v>1895</v>
      </c>
      <c r="AY92" s="18" t="s">
        <v>2080</v>
      </c>
      <c r="BE92" s="199">
        <f>IF(N92="základní",J92,0)</f>
        <v>0</v>
      </c>
      <c r="BF92" s="199">
        <f>IF(N92="snížená",J92,0)</f>
        <v>0</v>
      </c>
      <c r="BG92" s="199">
        <f>IF(N92="zákl. přenesená",J92,0)</f>
        <v>0</v>
      </c>
      <c r="BH92" s="199">
        <f>IF(N92="sníž. přenesená",J92,0)</f>
        <v>0</v>
      </c>
      <c r="BI92" s="199">
        <f>IF(N92="nulová",J92,0)</f>
        <v>0</v>
      </c>
      <c r="BJ92" s="18" t="s">
        <v>1895</v>
      </c>
      <c r="BK92" s="199">
        <f>ROUND(I92*H92,2)</f>
        <v>0</v>
      </c>
      <c r="BL92" s="18" t="s">
        <v>2036</v>
      </c>
      <c r="BM92" s="18" t="s">
        <v>1955</v>
      </c>
    </row>
    <row r="93" spans="2:65" s="1" customFormat="1" ht="22.5" customHeight="1">
      <c r="B93" s="35"/>
      <c r="C93" s="188" t="s">
        <v>2033</v>
      </c>
      <c r="D93" s="188" t="s">
        <v>2082</v>
      </c>
      <c r="E93" s="189" t="s">
        <v>378</v>
      </c>
      <c r="F93" s="190" t="s">
        <v>379</v>
      </c>
      <c r="G93" s="191" t="s">
        <v>146</v>
      </c>
      <c r="H93" s="192">
        <v>2</v>
      </c>
      <c r="I93" s="193"/>
      <c r="J93" s="194">
        <f>ROUND(I93*H93,2)</f>
        <v>0</v>
      </c>
      <c r="K93" s="190" t="s">
        <v>147</v>
      </c>
      <c r="L93" s="55"/>
      <c r="M93" s="195" t="s">
        <v>1893</v>
      </c>
      <c r="N93" s="196" t="s">
        <v>1917</v>
      </c>
      <c r="O93" s="36"/>
      <c r="P93" s="197">
        <f>O93*H93</f>
        <v>0</v>
      </c>
      <c r="Q93" s="197">
        <v>0</v>
      </c>
      <c r="R93" s="197">
        <f>Q93*H93</f>
        <v>0</v>
      </c>
      <c r="S93" s="197">
        <v>0</v>
      </c>
      <c r="T93" s="198">
        <f>S93*H93</f>
        <v>0</v>
      </c>
      <c r="AR93" s="18" t="s">
        <v>2036</v>
      </c>
      <c r="AT93" s="18" t="s">
        <v>2082</v>
      </c>
      <c r="AU93" s="18" t="s">
        <v>1895</v>
      </c>
      <c r="AY93" s="18" t="s">
        <v>2080</v>
      </c>
      <c r="BE93" s="199">
        <f>IF(N93="základní",J93,0)</f>
        <v>0</v>
      </c>
      <c r="BF93" s="199">
        <f>IF(N93="snížená",J93,0)</f>
        <v>0</v>
      </c>
      <c r="BG93" s="199">
        <f>IF(N93="zákl. přenesená",J93,0)</f>
        <v>0</v>
      </c>
      <c r="BH93" s="199">
        <f>IF(N93="sníž. přenesená",J93,0)</f>
        <v>0</v>
      </c>
      <c r="BI93" s="199">
        <f>IF(N93="nulová",J93,0)</f>
        <v>0</v>
      </c>
      <c r="BJ93" s="18" t="s">
        <v>1895</v>
      </c>
      <c r="BK93" s="199">
        <f>ROUND(I93*H93,2)</f>
        <v>0</v>
      </c>
      <c r="BL93" s="18" t="s">
        <v>2036</v>
      </c>
      <c r="BM93" s="18" t="s">
        <v>2033</v>
      </c>
    </row>
    <row r="94" spans="2:65" s="1" customFormat="1" ht="22.5" customHeight="1">
      <c r="B94" s="35"/>
      <c r="C94" s="188" t="s">
        <v>2036</v>
      </c>
      <c r="D94" s="188" t="s">
        <v>2082</v>
      </c>
      <c r="E94" s="189" t="s">
        <v>380</v>
      </c>
      <c r="F94" s="190" t="s">
        <v>381</v>
      </c>
      <c r="G94" s="191" t="s">
        <v>2096</v>
      </c>
      <c r="H94" s="192">
        <v>2150</v>
      </c>
      <c r="I94" s="193"/>
      <c r="J94" s="194">
        <f>ROUND(I94*H94,2)</f>
        <v>0</v>
      </c>
      <c r="K94" s="190" t="s">
        <v>147</v>
      </c>
      <c r="L94" s="55"/>
      <c r="M94" s="195" t="s">
        <v>1893</v>
      </c>
      <c r="N94" s="196" t="s">
        <v>1917</v>
      </c>
      <c r="O94" s="36"/>
      <c r="P94" s="197">
        <f>O94*H94</f>
        <v>0</v>
      </c>
      <c r="Q94" s="197">
        <v>0</v>
      </c>
      <c r="R94" s="197">
        <f>Q94*H94</f>
        <v>0</v>
      </c>
      <c r="S94" s="197">
        <v>0</v>
      </c>
      <c r="T94" s="198">
        <f>S94*H94</f>
        <v>0</v>
      </c>
      <c r="AR94" s="18" t="s">
        <v>2036</v>
      </c>
      <c r="AT94" s="18" t="s">
        <v>2082</v>
      </c>
      <c r="AU94" s="18" t="s">
        <v>1895</v>
      </c>
      <c r="AY94" s="18" t="s">
        <v>2080</v>
      </c>
      <c r="BE94" s="199">
        <f>IF(N94="základní",J94,0)</f>
        <v>0</v>
      </c>
      <c r="BF94" s="199">
        <f>IF(N94="snížená",J94,0)</f>
        <v>0</v>
      </c>
      <c r="BG94" s="199">
        <f>IF(N94="zákl. přenesená",J94,0)</f>
        <v>0</v>
      </c>
      <c r="BH94" s="199">
        <f>IF(N94="sníž. přenesená",J94,0)</f>
        <v>0</v>
      </c>
      <c r="BI94" s="199">
        <f>IF(N94="nulová",J94,0)</f>
        <v>0</v>
      </c>
      <c r="BJ94" s="18" t="s">
        <v>1895</v>
      </c>
      <c r="BK94" s="199">
        <f>ROUND(I94*H94,2)</f>
        <v>0</v>
      </c>
      <c r="BL94" s="18" t="s">
        <v>2036</v>
      </c>
      <c r="BM94" s="18" t="s">
        <v>2036</v>
      </c>
    </row>
    <row r="95" spans="2:65" s="1" customFormat="1" ht="22.5" customHeight="1">
      <c r="B95" s="35"/>
      <c r="C95" s="188" t="s">
        <v>2039</v>
      </c>
      <c r="D95" s="188" t="s">
        <v>2082</v>
      </c>
      <c r="E95" s="189" t="s">
        <v>382</v>
      </c>
      <c r="F95" s="190" t="s">
        <v>383</v>
      </c>
      <c r="G95" s="191" t="s">
        <v>146</v>
      </c>
      <c r="H95" s="192">
        <v>2</v>
      </c>
      <c r="I95" s="193"/>
      <c r="J95" s="194">
        <f>ROUND(I95*H95,2)</f>
        <v>0</v>
      </c>
      <c r="K95" s="190" t="s">
        <v>147</v>
      </c>
      <c r="L95" s="55"/>
      <c r="M95" s="195" t="s">
        <v>1893</v>
      </c>
      <c r="N95" s="196" t="s">
        <v>1917</v>
      </c>
      <c r="O95" s="36"/>
      <c r="P95" s="197">
        <f>O95*H95</f>
        <v>0</v>
      </c>
      <c r="Q95" s="197">
        <v>0</v>
      </c>
      <c r="R95" s="197">
        <f>Q95*H95</f>
        <v>0</v>
      </c>
      <c r="S95" s="197">
        <v>0</v>
      </c>
      <c r="T95" s="198">
        <f>S95*H95</f>
        <v>0</v>
      </c>
      <c r="AR95" s="18" t="s">
        <v>2036</v>
      </c>
      <c r="AT95" s="18" t="s">
        <v>2082</v>
      </c>
      <c r="AU95" s="18" t="s">
        <v>1895</v>
      </c>
      <c r="AY95" s="18" t="s">
        <v>2080</v>
      </c>
      <c r="BE95" s="199">
        <f>IF(N95="základní",J95,0)</f>
        <v>0</v>
      </c>
      <c r="BF95" s="199">
        <f>IF(N95="snížená",J95,0)</f>
        <v>0</v>
      </c>
      <c r="BG95" s="199">
        <f>IF(N95="zákl. přenesená",J95,0)</f>
        <v>0</v>
      </c>
      <c r="BH95" s="199">
        <f>IF(N95="sníž. přenesená",J95,0)</f>
        <v>0</v>
      </c>
      <c r="BI95" s="199">
        <f>IF(N95="nulová",J95,0)</f>
        <v>0</v>
      </c>
      <c r="BJ95" s="18" t="s">
        <v>1895</v>
      </c>
      <c r="BK95" s="199">
        <f>ROUND(I95*H95,2)</f>
        <v>0</v>
      </c>
      <c r="BL95" s="18" t="s">
        <v>2036</v>
      </c>
      <c r="BM95" s="18" t="s">
        <v>2039</v>
      </c>
    </row>
    <row r="96" spans="2:65" s="11" customFormat="1" ht="37.35" customHeight="1">
      <c r="B96" s="171"/>
      <c r="C96" s="172"/>
      <c r="D96" s="173" t="s">
        <v>1945</v>
      </c>
      <c r="E96" s="174" t="s">
        <v>247</v>
      </c>
      <c r="F96" s="174" t="s">
        <v>248</v>
      </c>
      <c r="G96" s="172"/>
      <c r="H96" s="172"/>
      <c r="I96" s="175"/>
      <c r="J96" s="176">
        <f>BK96</f>
        <v>0</v>
      </c>
      <c r="K96" s="172"/>
      <c r="L96" s="177"/>
      <c r="M96" s="178"/>
      <c r="N96" s="179"/>
      <c r="O96" s="179"/>
      <c r="P96" s="180">
        <f>P97+P99+P101+P103+P105+P107+P109+P111+P113+P115+P118</f>
        <v>0</v>
      </c>
      <c r="Q96" s="179"/>
      <c r="R96" s="180">
        <f>R97+R99+R101+R103+R105+R107+R109+R111+R113+R115+R118</f>
        <v>0</v>
      </c>
      <c r="S96" s="179"/>
      <c r="T96" s="181">
        <f>T97+T99+T101+T103+T105+T107+T109+T111+T113+T115+T118</f>
        <v>0</v>
      </c>
      <c r="AR96" s="182" t="s">
        <v>1895</v>
      </c>
      <c r="AT96" s="183" t="s">
        <v>1945</v>
      </c>
      <c r="AU96" s="183" t="s">
        <v>1946</v>
      </c>
      <c r="AY96" s="182" t="s">
        <v>2080</v>
      </c>
      <c r="BK96" s="184">
        <f>BK97+BK99+BK101+BK103+BK105+BK107+BK109+BK111+BK113+BK115+BK118</f>
        <v>0</v>
      </c>
    </row>
    <row r="97" spans="2:65" s="11" customFormat="1" ht="19.899999999999999" customHeight="1">
      <c r="B97" s="171"/>
      <c r="C97" s="172"/>
      <c r="D97" s="185" t="s">
        <v>1945</v>
      </c>
      <c r="E97" s="186" t="s">
        <v>224</v>
      </c>
      <c r="F97" s="186" t="s">
        <v>250</v>
      </c>
      <c r="G97" s="172"/>
      <c r="H97" s="172"/>
      <c r="I97" s="175"/>
      <c r="J97" s="187">
        <f>BK97</f>
        <v>0</v>
      </c>
      <c r="K97" s="172"/>
      <c r="L97" s="177"/>
      <c r="M97" s="178"/>
      <c r="N97" s="179"/>
      <c r="O97" s="179"/>
      <c r="P97" s="180">
        <f>P98</f>
        <v>0</v>
      </c>
      <c r="Q97" s="179"/>
      <c r="R97" s="180">
        <f>R98</f>
        <v>0</v>
      </c>
      <c r="S97" s="179"/>
      <c r="T97" s="181">
        <f>T98</f>
        <v>0</v>
      </c>
      <c r="AR97" s="182" t="s">
        <v>1895</v>
      </c>
      <c r="AT97" s="183" t="s">
        <v>1945</v>
      </c>
      <c r="AU97" s="183" t="s">
        <v>1895</v>
      </c>
      <c r="AY97" s="182" t="s">
        <v>2080</v>
      </c>
      <c r="BK97" s="184">
        <f>BK98</f>
        <v>0</v>
      </c>
    </row>
    <row r="98" spans="2:65" s="1" customFormat="1" ht="22.5" customHeight="1">
      <c r="B98" s="35"/>
      <c r="C98" s="188" t="s">
        <v>2107</v>
      </c>
      <c r="D98" s="188" t="s">
        <v>2082</v>
      </c>
      <c r="E98" s="189" t="s">
        <v>251</v>
      </c>
      <c r="F98" s="190" t="s">
        <v>252</v>
      </c>
      <c r="G98" s="191" t="s">
        <v>1191</v>
      </c>
      <c r="H98" s="192">
        <v>2.15</v>
      </c>
      <c r="I98" s="193"/>
      <c r="J98" s="194">
        <f>ROUND(I98*H98,2)</f>
        <v>0</v>
      </c>
      <c r="K98" s="190" t="s">
        <v>141</v>
      </c>
      <c r="L98" s="55"/>
      <c r="M98" s="195" t="s">
        <v>1893</v>
      </c>
      <c r="N98" s="196" t="s">
        <v>1917</v>
      </c>
      <c r="O98" s="36"/>
      <c r="P98" s="197">
        <f>O98*H98</f>
        <v>0</v>
      </c>
      <c r="Q98" s="197">
        <v>0</v>
      </c>
      <c r="R98" s="197">
        <f>Q98*H98</f>
        <v>0</v>
      </c>
      <c r="S98" s="197">
        <v>0</v>
      </c>
      <c r="T98" s="198">
        <f>S98*H98</f>
        <v>0</v>
      </c>
      <c r="AR98" s="18" t="s">
        <v>2036</v>
      </c>
      <c r="AT98" s="18" t="s">
        <v>2082</v>
      </c>
      <c r="AU98" s="18" t="s">
        <v>1955</v>
      </c>
      <c r="AY98" s="18" t="s">
        <v>2080</v>
      </c>
      <c r="BE98" s="199">
        <f>IF(N98="základní",J98,0)</f>
        <v>0</v>
      </c>
      <c r="BF98" s="199">
        <f>IF(N98="snížená",J98,0)</f>
        <v>0</v>
      </c>
      <c r="BG98" s="199">
        <f>IF(N98="zákl. přenesená",J98,0)</f>
        <v>0</v>
      </c>
      <c r="BH98" s="199">
        <f>IF(N98="sníž. přenesená",J98,0)</f>
        <v>0</v>
      </c>
      <c r="BI98" s="199">
        <f>IF(N98="nulová",J98,0)</f>
        <v>0</v>
      </c>
      <c r="BJ98" s="18" t="s">
        <v>1895</v>
      </c>
      <c r="BK98" s="199">
        <f>ROUND(I98*H98,2)</f>
        <v>0</v>
      </c>
      <c r="BL98" s="18" t="s">
        <v>2036</v>
      </c>
      <c r="BM98" s="18" t="s">
        <v>2107</v>
      </c>
    </row>
    <row r="99" spans="2:65" s="11" customFormat="1" ht="29.85" customHeight="1">
      <c r="B99" s="171"/>
      <c r="C99" s="172"/>
      <c r="D99" s="185" t="s">
        <v>1945</v>
      </c>
      <c r="E99" s="186" t="s">
        <v>228</v>
      </c>
      <c r="F99" s="186" t="s">
        <v>254</v>
      </c>
      <c r="G99" s="172"/>
      <c r="H99" s="172"/>
      <c r="I99" s="175"/>
      <c r="J99" s="187">
        <f>BK99</f>
        <v>0</v>
      </c>
      <c r="K99" s="172"/>
      <c r="L99" s="177"/>
      <c r="M99" s="178"/>
      <c r="N99" s="179"/>
      <c r="O99" s="179"/>
      <c r="P99" s="180">
        <f>P100</f>
        <v>0</v>
      </c>
      <c r="Q99" s="179"/>
      <c r="R99" s="180">
        <f>R100</f>
        <v>0</v>
      </c>
      <c r="S99" s="179"/>
      <c r="T99" s="181">
        <f>T100</f>
        <v>0</v>
      </c>
      <c r="AR99" s="182" t="s">
        <v>1895</v>
      </c>
      <c r="AT99" s="183" t="s">
        <v>1945</v>
      </c>
      <c r="AU99" s="183" t="s">
        <v>1895</v>
      </c>
      <c r="AY99" s="182" t="s">
        <v>2080</v>
      </c>
      <c r="BK99" s="184">
        <f>BK100</f>
        <v>0</v>
      </c>
    </row>
    <row r="100" spans="2:65" s="1" customFormat="1" ht="22.5" customHeight="1">
      <c r="B100" s="35"/>
      <c r="C100" s="188" t="s">
        <v>2112</v>
      </c>
      <c r="D100" s="188" t="s">
        <v>2082</v>
      </c>
      <c r="E100" s="189" t="s">
        <v>255</v>
      </c>
      <c r="F100" s="190" t="s">
        <v>256</v>
      </c>
      <c r="G100" s="191" t="s">
        <v>2085</v>
      </c>
      <c r="H100" s="192">
        <v>0.05</v>
      </c>
      <c r="I100" s="193"/>
      <c r="J100" s="194">
        <f>ROUND(I100*H100,2)</f>
        <v>0</v>
      </c>
      <c r="K100" s="190" t="s">
        <v>141</v>
      </c>
      <c r="L100" s="55"/>
      <c r="M100" s="195" t="s">
        <v>1893</v>
      </c>
      <c r="N100" s="196" t="s">
        <v>1917</v>
      </c>
      <c r="O100" s="36"/>
      <c r="P100" s="197">
        <f>O100*H100</f>
        <v>0</v>
      </c>
      <c r="Q100" s="197">
        <v>0</v>
      </c>
      <c r="R100" s="197">
        <f>Q100*H100</f>
        <v>0</v>
      </c>
      <c r="S100" s="197">
        <v>0</v>
      </c>
      <c r="T100" s="198">
        <f>S100*H100</f>
        <v>0</v>
      </c>
      <c r="AR100" s="18" t="s">
        <v>2036</v>
      </c>
      <c r="AT100" s="18" t="s">
        <v>2082</v>
      </c>
      <c r="AU100" s="18" t="s">
        <v>1955</v>
      </c>
      <c r="AY100" s="18" t="s">
        <v>2080</v>
      </c>
      <c r="BE100" s="199">
        <f>IF(N100="základní",J100,0)</f>
        <v>0</v>
      </c>
      <c r="BF100" s="199">
        <f>IF(N100="snížená",J100,0)</f>
        <v>0</v>
      </c>
      <c r="BG100" s="199">
        <f>IF(N100="zákl. přenesená",J100,0)</f>
        <v>0</v>
      </c>
      <c r="BH100" s="199">
        <f>IF(N100="sníž. přenesená",J100,0)</f>
        <v>0</v>
      </c>
      <c r="BI100" s="199">
        <f>IF(N100="nulová",J100,0)</f>
        <v>0</v>
      </c>
      <c r="BJ100" s="18" t="s">
        <v>1895</v>
      </c>
      <c r="BK100" s="199">
        <f>ROUND(I100*H100,2)</f>
        <v>0</v>
      </c>
      <c r="BL100" s="18" t="s">
        <v>2036</v>
      </c>
      <c r="BM100" s="18" t="s">
        <v>2112</v>
      </c>
    </row>
    <row r="101" spans="2:65" s="11" customFormat="1" ht="29.85" customHeight="1">
      <c r="B101" s="171"/>
      <c r="C101" s="172"/>
      <c r="D101" s="185" t="s">
        <v>1945</v>
      </c>
      <c r="E101" s="186" t="s">
        <v>232</v>
      </c>
      <c r="F101" s="186" t="s">
        <v>258</v>
      </c>
      <c r="G101" s="172"/>
      <c r="H101" s="172"/>
      <c r="I101" s="175"/>
      <c r="J101" s="187">
        <f>BK101</f>
        <v>0</v>
      </c>
      <c r="K101" s="172"/>
      <c r="L101" s="177"/>
      <c r="M101" s="178"/>
      <c r="N101" s="179"/>
      <c r="O101" s="179"/>
      <c r="P101" s="180">
        <f>P102</f>
        <v>0</v>
      </c>
      <c r="Q101" s="179"/>
      <c r="R101" s="180">
        <f>R102</f>
        <v>0</v>
      </c>
      <c r="S101" s="179"/>
      <c r="T101" s="181">
        <f>T102</f>
        <v>0</v>
      </c>
      <c r="AR101" s="182" t="s">
        <v>1895</v>
      </c>
      <c r="AT101" s="183" t="s">
        <v>1945</v>
      </c>
      <c r="AU101" s="183" t="s">
        <v>1895</v>
      </c>
      <c r="AY101" s="182" t="s">
        <v>2080</v>
      </c>
      <c r="BK101" s="184">
        <f>BK102</f>
        <v>0</v>
      </c>
    </row>
    <row r="102" spans="2:65" s="1" customFormat="1" ht="22.5" customHeight="1">
      <c r="B102" s="35"/>
      <c r="C102" s="188" t="s">
        <v>2119</v>
      </c>
      <c r="D102" s="188" t="s">
        <v>2082</v>
      </c>
      <c r="E102" s="189" t="s">
        <v>259</v>
      </c>
      <c r="F102" s="190" t="s">
        <v>260</v>
      </c>
      <c r="G102" s="191" t="s">
        <v>2085</v>
      </c>
      <c r="H102" s="192">
        <v>0.05</v>
      </c>
      <c r="I102" s="193"/>
      <c r="J102" s="194">
        <f>ROUND(I102*H102,2)</f>
        <v>0</v>
      </c>
      <c r="K102" s="190" t="s">
        <v>141</v>
      </c>
      <c r="L102" s="55"/>
      <c r="M102" s="195" t="s">
        <v>1893</v>
      </c>
      <c r="N102" s="196" t="s">
        <v>1917</v>
      </c>
      <c r="O102" s="36"/>
      <c r="P102" s="197">
        <f>O102*H102</f>
        <v>0</v>
      </c>
      <c r="Q102" s="197">
        <v>0</v>
      </c>
      <c r="R102" s="197">
        <f>Q102*H102</f>
        <v>0</v>
      </c>
      <c r="S102" s="197">
        <v>0</v>
      </c>
      <c r="T102" s="198">
        <f>S102*H102</f>
        <v>0</v>
      </c>
      <c r="AR102" s="18" t="s">
        <v>2036</v>
      </c>
      <c r="AT102" s="18" t="s">
        <v>2082</v>
      </c>
      <c r="AU102" s="18" t="s">
        <v>1955</v>
      </c>
      <c r="AY102" s="18" t="s">
        <v>2080</v>
      </c>
      <c r="BE102" s="199">
        <f>IF(N102="základní",J102,0)</f>
        <v>0</v>
      </c>
      <c r="BF102" s="199">
        <f>IF(N102="snížená",J102,0)</f>
        <v>0</v>
      </c>
      <c r="BG102" s="199">
        <f>IF(N102="zákl. přenesená",J102,0)</f>
        <v>0</v>
      </c>
      <c r="BH102" s="199">
        <f>IF(N102="sníž. přenesená",J102,0)</f>
        <v>0</v>
      </c>
      <c r="BI102" s="199">
        <f>IF(N102="nulová",J102,0)</f>
        <v>0</v>
      </c>
      <c r="BJ102" s="18" t="s">
        <v>1895</v>
      </c>
      <c r="BK102" s="199">
        <f>ROUND(I102*H102,2)</f>
        <v>0</v>
      </c>
      <c r="BL102" s="18" t="s">
        <v>2036</v>
      </c>
      <c r="BM102" s="18" t="s">
        <v>2119</v>
      </c>
    </row>
    <row r="103" spans="2:65" s="11" customFormat="1" ht="29.85" customHeight="1">
      <c r="B103" s="171"/>
      <c r="C103" s="172"/>
      <c r="D103" s="185" t="s">
        <v>1945</v>
      </c>
      <c r="E103" s="186" t="s">
        <v>238</v>
      </c>
      <c r="F103" s="186" t="s">
        <v>262</v>
      </c>
      <c r="G103" s="172"/>
      <c r="H103" s="172"/>
      <c r="I103" s="175"/>
      <c r="J103" s="187">
        <f>BK103</f>
        <v>0</v>
      </c>
      <c r="K103" s="172"/>
      <c r="L103" s="177"/>
      <c r="M103" s="178"/>
      <c r="N103" s="179"/>
      <c r="O103" s="179"/>
      <c r="P103" s="180">
        <f>P104</f>
        <v>0</v>
      </c>
      <c r="Q103" s="179"/>
      <c r="R103" s="180">
        <f>R104</f>
        <v>0</v>
      </c>
      <c r="S103" s="179"/>
      <c r="T103" s="181">
        <f>T104</f>
        <v>0</v>
      </c>
      <c r="AR103" s="182" t="s">
        <v>1895</v>
      </c>
      <c r="AT103" s="183" t="s">
        <v>1945</v>
      </c>
      <c r="AU103" s="183" t="s">
        <v>1895</v>
      </c>
      <c r="AY103" s="182" t="s">
        <v>2080</v>
      </c>
      <c r="BK103" s="184">
        <f>BK104</f>
        <v>0</v>
      </c>
    </row>
    <row r="104" spans="2:65" s="1" customFormat="1" ht="22.5" customHeight="1">
      <c r="B104" s="35"/>
      <c r="C104" s="188" t="s">
        <v>2125</v>
      </c>
      <c r="D104" s="188" t="s">
        <v>2082</v>
      </c>
      <c r="E104" s="189" t="s">
        <v>263</v>
      </c>
      <c r="F104" s="190" t="s">
        <v>264</v>
      </c>
      <c r="G104" s="191" t="s">
        <v>2096</v>
      </c>
      <c r="H104" s="192">
        <v>1927</v>
      </c>
      <c r="I104" s="193"/>
      <c r="J104" s="194">
        <f>ROUND(I104*H104,2)</f>
        <v>0</v>
      </c>
      <c r="K104" s="190" t="s">
        <v>141</v>
      </c>
      <c r="L104" s="55"/>
      <c r="M104" s="195" t="s">
        <v>1893</v>
      </c>
      <c r="N104" s="196" t="s">
        <v>1917</v>
      </c>
      <c r="O104" s="36"/>
      <c r="P104" s="197">
        <f>O104*H104</f>
        <v>0</v>
      </c>
      <c r="Q104" s="197">
        <v>0</v>
      </c>
      <c r="R104" s="197">
        <f>Q104*H104</f>
        <v>0</v>
      </c>
      <c r="S104" s="197">
        <v>0</v>
      </c>
      <c r="T104" s="198">
        <f>S104*H104</f>
        <v>0</v>
      </c>
      <c r="AR104" s="18" t="s">
        <v>2036</v>
      </c>
      <c r="AT104" s="18" t="s">
        <v>2082</v>
      </c>
      <c r="AU104" s="18" t="s">
        <v>1955</v>
      </c>
      <c r="AY104" s="18" t="s">
        <v>2080</v>
      </c>
      <c r="BE104" s="199">
        <f>IF(N104="základní",J104,0)</f>
        <v>0</v>
      </c>
      <c r="BF104" s="199">
        <f>IF(N104="snížená",J104,0)</f>
        <v>0</v>
      </c>
      <c r="BG104" s="199">
        <f>IF(N104="zákl. přenesená",J104,0)</f>
        <v>0</v>
      </c>
      <c r="BH104" s="199">
        <f>IF(N104="sníž. přenesená",J104,0)</f>
        <v>0</v>
      </c>
      <c r="BI104" s="199">
        <f>IF(N104="nulová",J104,0)</f>
        <v>0</v>
      </c>
      <c r="BJ104" s="18" t="s">
        <v>1895</v>
      </c>
      <c r="BK104" s="199">
        <f>ROUND(I104*H104,2)</f>
        <v>0</v>
      </c>
      <c r="BL104" s="18" t="s">
        <v>2036</v>
      </c>
      <c r="BM104" s="18" t="s">
        <v>2125</v>
      </c>
    </row>
    <row r="105" spans="2:65" s="11" customFormat="1" ht="29.85" customHeight="1">
      <c r="B105" s="171"/>
      <c r="C105" s="172"/>
      <c r="D105" s="185" t="s">
        <v>1945</v>
      </c>
      <c r="E105" s="186" t="s">
        <v>249</v>
      </c>
      <c r="F105" s="186" t="s">
        <v>266</v>
      </c>
      <c r="G105" s="172"/>
      <c r="H105" s="172"/>
      <c r="I105" s="175"/>
      <c r="J105" s="187">
        <f>BK105</f>
        <v>0</v>
      </c>
      <c r="K105" s="172"/>
      <c r="L105" s="177"/>
      <c r="M105" s="178"/>
      <c r="N105" s="179"/>
      <c r="O105" s="179"/>
      <c r="P105" s="180">
        <f>P106</f>
        <v>0</v>
      </c>
      <c r="Q105" s="179"/>
      <c r="R105" s="180">
        <f>R106</f>
        <v>0</v>
      </c>
      <c r="S105" s="179"/>
      <c r="T105" s="181">
        <f>T106</f>
        <v>0</v>
      </c>
      <c r="AR105" s="182" t="s">
        <v>1895</v>
      </c>
      <c r="AT105" s="183" t="s">
        <v>1945</v>
      </c>
      <c r="AU105" s="183" t="s">
        <v>1895</v>
      </c>
      <c r="AY105" s="182" t="s">
        <v>2080</v>
      </c>
      <c r="BK105" s="184">
        <f>BK106</f>
        <v>0</v>
      </c>
    </row>
    <row r="106" spans="2:65" s="1" customFormat="1" ht="22.5" customHeight="1">
      <c r="B106" s="35"/>
      <c r="C106" s="188" t="s">
        <v>1900</v>
      </c>
      <c r="D106" s="188" t="s">
        <v>2082</v>
      </c>
      <c r="E106" s="189" t="s">
        <v>267</v>
      </c>
      <c r="F106" s="190" t="s">
        <v>268</v>
      </c>
      <c r="G106" s="191" t="s">
        <v>2096</v>
      </c>
      <c r="H106" s="192">
        <v>30</v>
      </c>
      <c r="I106" s="193"/>
      <c r="J106" s="194">
        <f>ROUND(I106*H106,2)</f>
        <v>0</v>
      </c>
      <c r="K106" s="190" t="s">
        <v>141</v>
      </c>
      <c r="L106" s="55"/>
      <c r="M106" s="195" t="s">
        <v>1893</v>
      </c>
      <c r="N106" s="196" t="s">
        <v>1917</v>
      </c>
      <c r="O106" s="36"/>
      <c r="P106" s="197">
        <f>O106*H106</f>
        <v>0</v>
      </c>
      <c r="Q106" s="197">
        <v>0</v>
      </c>
      <c r="R106" s="197">
        <f>Q106*H106</f>
        <v>0</v>
      </c>
      <c r="S106" s="197">
        <v>0</v>
      </c>
      <c r="T106" s="198">
        <f>S106*H106</f>
        <v>0</v>
      </c>
      <c r="AR106" s="18" t="s">
        <v>2036</v>
      </c>
      <c r="AT106" s="18" t="s">
        <v>2082</v>
      </c>
      <c r="AU106" s="18" t="s">
        <v>1955</v>
      </c>
      <c r="AY106" s="18" t="s">
        <v>2080</v>
      </c>
      <c r="BE106" s="199">
        <f>IF(N106="základní",J106,0)</f>
        <v>0</v>
      </c>
      <c r="BF106" s="199">
        <f>IF(N106="snížená",J106,0)</f>
        <v>0</v>
      </c>
      <c r="BG106" s="199">
        <f>IF(N106="zákl. přenesená",J106,0)</f>
        <v>0</v>
      </c>
      <c r="BH106" s="199">
        <f>IF(N106="sníž. přenesená",J106,0)</f>
        <v>0</v>
      </c>
      <c r="BI106" s="199">
        <f>IF(N106="nulová",J106,0)</f>
        <v>0</v>
      </c>
      <c r="BJ106" s="18" t="s">
        <v>1895</v>
      </c>
      <c r="BK106" s="199">
        <f>ROUND(I106*H106,2)</f>
        <v>0</v>
      </c>
      <c r="BL106" s="18" t="s">
        <v>2036</v>
      </c>
      <c r="BM106" s="18" t="s">
        <v>1900</v>
      </c>
    </row>
    <row r="107" spans="2:65" s="11" customFormat="1" ht="29.85" customHeight="1">
      <c r="B107" s="171"/>
      <c r="C107" s="172"/>
      <c r="D107" s="185" t="s">
        <v>1945</v>
      </c>
      <c r="E107" s="186" t="s">
        <v>253</v>
      </c>
      <c r="F107" s="186" t="s">
        <v>384</v>
      </c>
      <c r="G107" s="172"/>
      <c r="H107" s="172"/>
      <c r="I107" s="175"/>
      <c r="J107" s="187">
        <f>BK107</f>
        <v>0</v>
      </c>
      <c r="K107" s="172"/>
      <c r="L107" s="177"/>
      <c r="M107" s="178"/>
      <c r="N107" s="179"/>
      <c r="O107" s="179"/>
      <c r="P107" s="180">
        <f>P108</f>
        <v>0</v>
      </c>
      <c r="Q107" s="179"/>
      <c r="R107" s="180">
        <f>R108</f>
        <v>0</v>
      </c>
      <c r="S107" s="179"/>
      <c r="T107" s="181">
        <f>T108</f>
        <v>0</v>
      </c>
      <c r="AR107" s="182" t="s">
        <v>1895</v>
      </c>
      <c r="AT107" s="183" t="s">
        <v>1945</v>
      </c>
      <c r="AU107" s="183" t="s">
        <v>1895</v>
      </c>
      <c r="AY107" s="182" t="s">
        <v>2080</v>
      </c>
      <c r="BK107" s="184">
        <f>BK108</f>
        <v>0</v>
      </c>
    </row>
    <row r="108" spans="2:65" s="1" customFormat="1" ht="22.5" customHeight="1">
      <c r="B108" s="35"/>
      <c r="C108" s="188" t="s">
        <v>2136</v>
      </c>
      <c r="D108" s="188" t="s">
        <v>2082</v>
      </c>
      <c r="E108" s="189" t="s">
        <v>385</v>
      </c>
      <c r="F108" s="190" t="s">
        <v>386</v>
      </c>
      <c r="G108" s="191" t="s">
        <v>2096</v>
      </c>
      <c r="H108" s="192">
        <v>1957</v>
      </c>
      <c r="I108" s="193"/>
      <c r="J108" s="194">
        <f>ROUND(I108*H108,2)</f>
        <v>0</v>
      </c>
      <c r="K108" s="190" t="s">
        <v>141</v>
      </c>
      <c r="L108" s="55"/>
      <c r="M108" s="195" t="s">
        <v>1893</v>
      </c>
      <c r="N108" s="196" t="s">
        <v>1917</v>
      </c>
      <c r="O108" s="36"/>
      <c r="P108" s="197">
        <f>O108*H108</f>
        <v>0</v>
      </c>
      <c r="Q108" s="197">
        <v>0</v>
      </c>
      <c r="R108" s="197">
        <f>Q108*H108</f>
        <v>0</v>
      </c>
      <c r="S108" s="197">
        <v>0</v>
      </c>
      <c r="T108" s="198">
        <f>S108*H108</f>
        <v>0</v>
      </c>
      <c r="AR108" s="18" t="s">
        <v>2036</v>
      </c>
      <c r="AT108" s="18" t="s">
        <v>2082</v>
      </c>
      <c r="AU108" s="18" t="s">
        <v>1955</v>
      </c>
      <c r="AY108" s="18" t="s">
        <v>2080</v>
      </c>
      <c r="BE108" s="199">
        <f>IF(N108="základní",J108,0)</f>
        <v>0</v>
      </c>
      <c r="BF108" s="199">
        <f>IF(N108="snížená",J108,0)</f>
        <v>0</v>
      </c>
      <c r="BG108" s="199">
        <f>IF(N108="zákl. přenesená",J108,0)</f>
        <v>0</v>
      </c>
      <c r="BH108" s="199">
        <f>IF(N108="sníž. přenesená",J108,0)</f>
        <v>0</v>
      </c>
      <c r="BI108" s="199">
        <f>IF(N108="nulová",J108,0)</f>
        <v>0</v>
      </c>
      <c r="BJ108" s="18" t="s">
        <v>1895</v>
      </c>
      <c r="BK108" s="199">
        <f>ROUND(I108*H108,2)</f>
        <v>0</v>
      </c>
      <c r="BL108" s="18" t="s">
        <v>2036</v>
      </c>
      <c r="BM108" s="18" t="s">
        <v>2136</v>
      </c>
    </row>
    <row r="109" spans="2:65" s="11" customFormat="1" ht="29.85" customHeight="1">
      <c r="B109" s="171"/>
      <c r="C109" s="172"/>
      <c r="D109" s="185" t="s">
        <v>1945</v>
      </c>
      <c r="E109" s="186" t="s">
        <v>257</v>
      </c>
      <c r="F109" s="186" t="s">
        <v>270</v>
      </c>
      <c r="G109" s="172"/>
      <c r="H109" s="172"/>
      <c r="I109" s="175"/>
      <c r="J109" s="187">
        <f>BK109</f>
        <v>0</v>
      </c>
      <c r="K109" s="172"/>
      <c r="L109" s="177"/>
      <c r="M109" s="178"/>
      <c r="N109" s="179"/>
      <c r="O109" s="179"/>
      <c r="P109" s="180">
        <f>P110</f>
        <v>0</v>
      </c>
      <c r="Q109" s="179"/>
      <c r="R109" s="180">
        <f>R110</f>
        <v>0</v>
      </c>
      <c r="S109" s="179"/>
      <c r="T109" s="181">
        <f>T110</f>
        <v>0</v>
      </c>
      <c r="AR109" s="182" t="s">
        <v>1895</v>
      </c>
      <c r="AT109" s="183" t="s">
        <v>1945</v>
      </c>
      <c r="AU109" s="183" t="s">
        <v>1895</v>
      </c>
      <c r="AY109" s="182" t="s">
        <v>2080</v>
      </c>
      <c r="BK109" s="184">
        <f>BK110</f>
        <v>0</v>
      </c>
    </row>
    <row r="110" spans="2:65" s="1" customFormat="1" ht="22.5" customHeight="1">
      <c r="B110" s="35"/>
      <c r="C110" s="188" t="s">
        <v>2141</v>
      </c>
      <c r="D110" s="188" t="s">
        <v>2082</v>
      </c>
      <c r="E110" s="189" t="s">
        <v>271</v>
      </c>
      <c r="F110" s="190" t="s">
        <v>272</v>
      </c>
      <c r="G110" s="191" t="s">
        <v>2096</v>
      </c>
      <c r="H110" s="192">
        <v>1957</v>
      </c>
      <c r="I110" s="193"/>
      <c r="J110" s="194">
        <f>ROUND(I110*H110,2)</f>
        <v>0</v>
      </c>
      <c r="K110" s="190" t="s">
        <v>141</v>
      </c>
      <c r="L110" s="55"/>
      <c r="M110" s="195" t="s">
        <v>1893</v>
      </c>
      <c r="N110" s="196" t="s">
        <v>1917</v>
      </c>
      <c r="O110" s="36"/>
      <c r="P110" s="197">
        <f>O110*H110</f>
        <v>0</v>
      </c>
      <c r="Q110" s="197">
        <v>0</v>
      </c>
      <c r="R110" s="197">
        <f>Q110*H110</f>
        <v>0</v>
      </c>
      <c r="S110" s="197">
        <v>0</v>
      </c>
      <c r="T110" s="198">
        <f>S110*H110</f>
        <v>0</v>
      </c>
      <c r="AR110" s="18" t="s">
        <v>2036</v>
      </c>
      <c r="AT110" s="18" t="s">
        <v>2082</v>
      </c>
      <c r="AU110" s="18" t="s">
        <v>1955</v>
      </c>
      <c r="AY110" s="18" t="s">
        <v>2080</v>
      </c>
      <c r="BE110" s="199">
        <f>IF(N110="základní",J110,0)</f>
        <v>0</v>
      </c>
      <c r="BF110" s="199">
        <f>IF(N110="snížená",J110,0)</f>
        <v>0</v>
      </c>
      <c r="BG110" s="199">
        <f>IF(N110="zákl. přenesená",J110,0)</f>
        <v>0</v>
      </c>
      <c r="BH110" s="199">
        <f>IF(N110="sníž. přenesená",J110,0)</f>
        <v>0</v>
      </c>
      <c r="BI110" s="199">
        <f>IF(N110="nulová",J110,0)</f>
        <v>0</v>
      </c>
      <c r="BJ110" s="18" t="s">
        <v>1895</v>
      </c>
      <c r="BK110" s="199">
        <f>ROUND(I110*H110,2)</f>
        <v>0</v>
      </c>
      <c r="BL110" s="18" t="s">
        <v>2036</v>
      </c>
      <c r="BM110" s="18" t="s">
        <v>2141</v>
      </c>
    </row>
    <row r="111" spans="2:65" s="11" customFormat="1" ht="29.85" customHeight="1">
      <c r="B111" s="171"/>
      <c r="C111" s="172"/>
      <c r="D111" s="185" t="s">
        <v>1945</v>
      </c>
      <c r="E111" s="186" t="s">
        <v>261</v>
      </c>
      <c r="F111" s="186" t="s">
        <v>387</v>
      </c>
      <c r="G111" s="172"/>
      <c r="H111" s="172"/>
      <c r="I111" s="175"/>
      <c r="J111" s="187">
        <f>BK111</f>
        <v>0</v>
      </c>
      <c r="K111" s="172"/>
      <c r="L111" s="177"/>
      <c r="M111" s="178"/>
      <c r="N111" s="179"/>
      <c r="O111" s="179"/>
      <c r="P111" s="180">
        <f>P112</f>
        <v>0</v>
      </c>
      <c r="Q111" s="179"/>
      <c r="R111" s="180">
        <f>R112</f>
        <v>0</v>
      </c>
      <c r="S111" s="179"/>
      <c r="T111" s="181">
        <f>T112</f>
        <v>0</v>
      </c>
      <c r="AR111" s="182" t="s">
        <v>1895</v>
      </c>
      <c r="AT111" s="183" t="s">
        <v>1945</v>
      </c>
      <c r="AU111" s="183" t="s">
        <v>1895</v>
      </c>
      <c r="AY111" s="182" t="s">
        <v>2080</v>
      </c>
      <c r="BK111" s="184">
        <f>BK112</f>
        <v>0</v>
      </c>
    </row>
    <row r="112" spans="2:65" s="1" customFormat="1" ht="22.5" customHeight="1">
      <c r="B112" s="35"/>
      <c r="C112" s="188" t="s">
        <v>2146</v>
      </c>
      <c r="D112" s="188" t="s">
        <v>2082</v>
      </c>
      <c r="E112" s="189" t="s">
        <v>388</v>
      </c>
      <c r="F112" s="190" t="s">
        <v>389</v>
      </c>
      <c r="G112" s="191" t="s">
        <v>2096</v>
      </c>
      <c r="H112" s="192">
        <v>2152</v>
      </c>
      <c r="I112" s="193"/>
      <c r="J112" s="194">
        <f>ROUND(I112*H112,2)</f>
        <v>0</v>
      </c>
      <c r="K112" s="190" t="s">
        <v>141</v>
      </c>
      <c r="L112" s="55"/>
      <c r="M112" s="195" t="s">
        <v>1893</v>
      </c>
      <c r="N112" s="196" t="s">
        <v>1917</v>
      </c>
      <c r="O112" s="36"/>
      <c r="P112" s="197">
        <f>O112*H112</f>
        <v>0</v>
      </c>
      <c r="Q112" s="197">
        <v>0</v>
      </c>
      <c r="R112" s="197">
        <f>Q112*H112</f>
        <v>0</v>
      </c>
      <c r="S112" s="197">
        <v>0</v>
      </c>
      <c r="T112" s="198">
        <f>S112*H112</f>
        <v>0</v>
      </c>
      <c r="AR112" s="18" t="s">
        <v>2036</v>
      </c>
      <c r="AT112" s="18" t="s">
        <v>2082</v>
      </c>
      <c r="AU112" s="18" t="s">
        <v>1955</v>
      </c>
      <c r="AY112" s="18" t="s">
        <v>2080</v>
      </c>
      <c r="BE112" s="199">
        <f>IF(N112="základní",J112,0)</f>
        <v>0</v>
      </c>
      <c r="BF112" s="199">
        <f>IF(N112="snížená",J112,0)</f>
        <v>0</v>
      </c>
      <c r="BG112" s="199">
        <f>IF(N112="zákl. přenesená",J112,0)</f>
        <v>0</v>
      </c>
      <c r="BH112" s="199">
        <f>IF(N112="sníž. přenesená",J112,0)</f>
        <v>0</v>
      </c>
      <c r="BI112" s="199">
        <f>IF(N112="nulová",J112,0)</f>
        <v>0</v>
      </c>
      <c r="BJ112" s="18" t="s">
        <v>1895</v>
      </c>
      <c r="BK112" s="199">
        <f>ROUND(I112*H112,2)</f>
        <v>0</v>
      </c>
      <c r="BL112" s="18" t="s">
        <v>2036</v>
      </c>
      <c r="BM112" s="18" t="s">
        <v>2146</v>
      </c>
    </row>
    <row r="113" spans="2:65" s="11" customFormat="1" ht="29.85" customHeight="1">
      <c r="B113" s="171"/>
      <c r="C113" s="172"/>
      <c r="D113" s="185" t="s">
        <v>1945</v>
      </c>
      <c r="E113" s="186" t="s">
        <v>265</v>
      </c>
      <c r="F113" s="186" t="s">
        <v>274</v>
      </c>
      <c r="G113" s="172"/>
      <c r="H113" s="172"/>
      <c r="I113" s="175"/>
      <c r="J113" s="187">
        <f>BK113</f>
        <v>0</v>
      </c>
      <c r="K113" s="172"/>
      <c r="L113" s="177"/>
      <c r="M113" s="178"/>
      <c r="N113" s="179"/>
      <c r="O113" s="179"/>
      <c r="P113" s="180">
        <f>P114</f>
        <v>0</v>
      </c>
      <c r="Q113" s="179"/>
      <c r="R113" s="180">
        <f>R114</f>
        <v>0</v>
      </c>
      <c r="S113" s="179"/>
      <c r="T113" s="181">
        <f>T114</f>
        <v>0</v>
      </c>
      <c r="AR113" s="182" t="s">
        <v>1895</v>
      </c>
      <c r="AT113" s="183" t="s">
        <v>1945</v>
      </c>
      <c r="AU113" s="183" t="s">
        <v>1895</v>
      </c>
      <c r="AY113" s="182" t="s">
        <v>2080</v>
      </c>
      <c r="BK113" s="184">
        <f>BK114</f>
        <v>0</v>
      </c>
    </row>
    <row r="114" spans="2:65" s="1" customFormat="1" ht="22.5" customHeight="1">
      <c r="B114" s="35"/>
      <c r="C114" s="188" t="s">
        <v>2151</v>
      </c>
      <c r="D114" s="188" t="s">
        <v>2082</v>
      </c>
      <c r="E114" s="189" t="s">
        <v>275</v>
      </c>
      <c r="F114" s="190" t="s">
        <v>276</v>
      </c>
      <c r="G114" s="191" t="s">
        <v>2096</v>
      </c>
      <c r="H114" s="192">
        <v>30</v>
      </c>
      <c r="I114" s="193"/>
      <c r="J114" s="194">
        <f>ROUND(I114*H114,2)</f>
        <v>0</v>
      </c>
      <c r="K114" s="190" t="s">
        <v>141</v>
      </c>
      <c r="L114" s="55"/>
      <c r="M114" s="195" t="s">
        <v>1893</v>
      </c>
      <c r="N114" s="196" t="s">
        <v>1917</v>
      </c>
      <c r="O114" s="36"/>
      <c r="P114" s="197">
        <f>O114*H114</f>
        <v>0</v>
      </c>
      <c r="Q114" s="197">
        <v>0</v>
      </c>
      <c r="R114" s="197">
        <f>Q114*H114</f>
        <v>0</v>
      </c>
      <c r="S114" s="197">
        <v>0</v>
      </c>
      <c r="T114" s="198">
        <f>S114*H114</f>
        <v>0</v>
      </c>
      <c r="AR114" s="18" t="s">
        <v>2036</v>
      </c>
      <c r="AT114" s="18" t="s">
        <v>2082</v>
      </c>
      <c r="AU114" s="18" t="s">
        <v>1955</v>
      </c>
      <c r="AY114" s="18" t="s">
        <v>2080</v>
      </c>
      <c r="BE114" s="199">
        <f>IF(N114="základní",J114,0)</f>
        <v>0</v>
      </c>
      <c r="BF114" s="199">
        <f>IF(N114="snížená",J114,0)</f>
        <v>0</v>
      </c>
      <c r="BG114" s="199">
        <f>IF(N114="zákl. přenesená",J114,0)</f>
        <v>0</v>
      </c>
      <c r="BH114" s="199">
        <f>IF(N114="sníž. přenesená",J114,0)</f>
        <v>0</v>
      </c>
      <c r="BI114" s="199">
        <f>IF(N114="nulová",J114,0)</f>
        <v>0</v>
      </c>
      <c r="BJ114" s="18" t="s">
        <v>1895</v>
      </c>
      <c r="BK114" s="199">
        <f>ROUND(I114*H114,2)</f>
        <v>0</v>
      </c>
      <c r="BL114" s="18" t="s">
        <v>2036</v>
      </c>
      <c r="BM114" s="18" t="s">
        <v>2151</v>
      </c>
    </row>
    <row r="115" spans="2:65" s="11" customFormat="1" ht="29.85" customHeight="1">
      <c r="B115" s="171"/>
      <c r="C115" s="172"/>
      <c r="D115" s="185" t="s">
        <v>1945</v>
      </c>
      <c r="E115" s="186" t="s">
        <v>269</v>
      </c>
      <c r="F115" s="186" t="s">
        <v>278</v>
      </c>
      <c r="G115" s="172"/>
      <c r="H115" s="172"/>
      <c r="I115" s="175"/>
      <c r="J115" s="187">
        <f>BK115</f>
        <v>0</v>
      </c>
      <c r="K115" s="172"/>
      <c r="L115" s="177"/>
      <c r="M115" s="178"/>
      <c r="N115" s="179"/>
      <c r="O115" s="179"/>
      <c r="P115" s="180">
        <f>SUM(P116:P117)</f>
        <v>0</v>
      </c>
      <c r="Q115" s="179"/>
      <c r="R115" s="180">
        <f>SUM(R116:R117)</f>
        <v>0</v>
      </c>
      <c r="S115" s="179"/>
      <c r="T115" s="181">
        <f>SUM(T116:T117)</f>
        <v>0</v>
      </c>
      <c r="AR115" s="182" t="s">
        <v>1895</v>
      </c>
      <c r="AT115" s="183" t="s">
        <v>1945</v>
      </c>
      <c r="AU115" s="183" t="s">
        <v>1895</v>
      </c>
      <c r="AY115" s="182" t="s">
        <v>2080</v>
      </c>
      <c r="BK115" s="184">
        <f>SUM(BK116:BK117)</f>
        <v>0</v>
      </c>
    </row>
    <row r="116" spans="2:65" s="1" customFormat="1" ht="22.5" customHeight="1">
      <c r="B116" s="35"/>
      <c r="C116" s="188" t="s">
        <v>1881</v>
      </c>
      <c r="D116" s="188" t="s">
        <v>2082</v>
      </c>
      <c r="E116" s="189" t="s">
        <v>279</v>
      </c>
      <c r="F116" s="190" t="s">
        <v>280</v>
      </c>
      <c r="G116" s="191" t="s">
        <v>2096</v>
      </c>
      <c r="H116" s="192">
        <v>1927</v>
      </c>
      <c r="I116" s="193"/>
      <c r="J116" s="194">
        <f>ROUND(I116*H116,2)</f>
        <v>0</v>
      </c>
      <c r="K116" s="190" t="s">
        <v>141</v>
      </c>
      <c r="L116" s="55"/>
      <c r="M116" s="195" t="s">
        <v>1893</v>
      </c>
      <c r="N116" s="196" t="s">
        <v>1917</v>
      </c>
      <c r="O116" s="36"/>
      <c r="P116" s="197">
        <f>O116*H116</f>
        <v>0</v>
      </c>
      <c r="Q116" s="197">
        <v>0</v>
      </c>
      <c r="R116" s="197">
        <f>Q116*H116</f>
        <v>0</v>
      </c>
      <c r="S116" s="197">
        <v>0</v>
      </c>
      <c r="T116" s="198">
        <f>S116*H116</f>
        <v>0</v>
      </c>
      <c r="AR116" s="18" t="s">
        <v>2036</v>
      </c>
      <c r="AT116" s="18" t="s">
        <v>2082</v>
      </c>
      <c r="AU116" s="18" t="s">
        <v>1955</v>
      </c>
      <c r="AY116" s="18" t="s">
        <v>2080</v>
      </c>
      <c r="BE116" s="199">
        <f>IF(N116="základní",J116,0)</f>
        <v>0</v>
      </c>
      <c r="BF116" s="199">
        <f>IF(N116="snížená",J116,0)</f>
        <v>0</v>
      </c>
      <c r="BG116" s="199">
        <f>IF(N116="zákl. přenesená",J116,0)</f>
        <v>0</v>
      </c>
      <c r="BH116" s="199">
        <f>IF(N116="sníž. přenesená",J116,0)</f>
        <v>0</v>
      </c>
      <c r="BI116" s="199">
        <f>IF(N116="nulová",J116,0)</f>
        <v>0</v>
      </c>
      <c r="BJ116" s="18" t="s">
        <v>1895</v>
      </c>
      <c r="BK116" s="199">
        <f>ROUND(I116*H116,2)</f>
        <v>0</v>
      </c>
      <c r="BL116" s="18" t="s">
        <v>2036</v>
      </c>
      <c r="BM116" s="18" t="s">
        <v>1881</v>
      </c>
    </row>
    <row r="117" spans="2:65" s="1" customFormat="1" ht="22.5" customHeight="1">
      <c r="B117" s="35"/>
      <c r="C117" s="188" t="s">
        <v>2161</v>
      </c>
      <c r="D117" s="188" t="s">
        <v>2082</v>
      </c>
      <c r="E117" s="189" t="s">
        <v>281</v>
      </c>
      <c r="F117" s="190" t="s">
        <v>282</v>
      </c>
      <c r="G117" s="191" t="s">
        <v>2096</v>
      </c>
      <c r="H117" s="192">
        <v>30</v>
      </c>
      <c r="I117" s="193"/>
      <c r="J117" s="194">
        <f>ROUND(I117*H117,2)</f>
        <v>0</v>
      </c>
      <c r="K117" s="190" t="s">
        <v>141</v>
      </c>
      <c r="L117" s="55"/>
      <c r="M117" s="195" t="s">
        <v>1893</v>
      </c>
      <c r="N117" s="196" t="s">
        <v>1917</v>
      </c>
      <c r="O117" s="36"/>
      <c r="P117" s="197">
        <f>O117*H117</f>
        <v>0</v>
      </c>
      <c r="Q117" s="197">
        <v>0</v>
      </c>
      <c r="R117" s="197">
        <f>Q117*H117</f>
        <v>0</v>
      </c>
      <c r="S117" s="197">
        <v>0</v>
      </c>
      <c r="T117" s="198">
        <f>S117*H117</f>
        <v>0</v>
      </c>
      <c r="AR117" s="18" t="s">
        <v>2036</v>
      </c>
      <c r="AT117" s="18" t="s">
        <v>2082</v>
      </c>
      <c r="AU117" s="18" t="s">
        <v>1955</v>
      </c>
      <c r="AY117" s="18" t="s">
        <v>2080</v>
      </c>
      <c r="BE117" s="199">
        <f>IF(N117="základní",J117,0)</f>
        <v>0</v>
      </c>
      <c r="BF117" s="199">
        <f>IF(N117="snížená",J117,0)</f>
        <v>0</v>
      </c>
      <c r="BG117" s="199">
        <f>IF(N117="zákl. přenesená",J117,0)</f>
        <v>0</v>
      </c>
      <c r="BH117" s="199">
        <f>IF(N117="sníž. přenesená",J117,0)</f>
        <v>0</v>
      </c>
      <c r="BI117" s="199">
        <f>IF(N117="nulová",J117,0)</f>
        <v>0</v>
      </c>
      <c r="BJ117" s="18" t="s">
        <v>1895</v>
      </c>
      <c r="BK117" s="199">
        <f>ROUND(I117*H117,2)</f>
        <v>0</v>
      </c>
      <c r="BL117" s="18" t="s">
        <v>2036</v>
      </c>
      <c r="BM117" s="18" t="s">
        <v>2161</v>
      </c>
    </row>
    <row r="118" spans="2:65" s="11" customFormat="1" ht="29.85" customHeight="1">
      <c r="B118" s="171"/>
      <c r="C118" s="172"/>
      <c r="D118" s="185" t="s">
        <v>1945</v>
      </c>
      <c r="E118" s="186" t="s">
        <v>273</v>
      </c>
      <c r="F118" s="186" t="s">
        <v>284</v>
      </c>
      <c r="G118" s="172"/>
      <c r="H118" s="172"/>
      <c r="I118" s="175"/>
      <c r="J118" s="187">
        <f>BK118</f>
        <v>0</v>
      </c>
      <c r="K118" s="172"/>
      <c r="L118" s="177"/>
      <c r="M118" s="178"/>
      <c r="N118" s="179"/>
      <c r="O118" s="179"/>
      <c r="P118" s="180">
        <f>P119</f>
        <v>0</v>
      </c>
      <c r="Q118" s="179"/>
      <c r="R118" s="180">
        <f>R119</f>
        <v>0</v>
      </c>
      <c r="S118" s="179"/>
      <c r="T118" s="181">
        <f>T119</f>
        <v>0</v>
      </c>
      <c r="AR118" s="182" t="s">
        <v>1895</v>
      </c>
      <c r="AT118" s="183" t="s">
        <v>1945</v>
      </c>
      <c r="AU118" s="183" t="s">
        <v>1895</v>
      </c>
      <c r="AY118" s="182" t="s">
        <v>2080</v>
      </c>
      <c r="BK118" s="184">
        <f>BK119</f>
        <v>0</v>
      </c>
    </row>
    <row r="119" spans="2:65" s="1" customFormat="1" ht="22.5" customHeight="1">
      <c r="B119" s="35"/>
      <c r="C119" s="188" t="s">
        <v>2166</v>
      </c>
      <c r="D119" s="188" t="s">
        <v>2082</v>
      </c>
      <c r="E119" s="189" t="s">
        <v>285</v>
      </c>
      <c r="F119" s="190" t="s">
        <v>286</v>
      </c>
      <c r="G119" s="191" t="s">
        <v>2122</v>
      </c>
      <c r="H119" s="192">
        <v>783</v>
      </c>
      <c r="I119" s="193"/>
      <c r="J119" s="194">
        <f>ROUND(I119*H119,2)</f>
        <v>0</v>
      </c>
      <c r="K119" s="190" t="s">
        <v>141</v>
      </c>
      <c r="L119" s="55"/>
      <c r="M119" s="195" t="s">
        <v>1893</v>
      </c>
      <c r="N119" s="226" t="s">
        <v>1917</v>
      </c>
      <c r="O119" s="227"/>
      <c r="P119" s="228">
        <f>O119*H119</f>
        <v>0</v>
      </c>
      <c r="Q119" s="228">
        <v>0</v>
      </c>
      <c r="R119" s="228">
        <f>Q119*H119</f>
        <v>0</v>
      </c>
      <c r="S119" s="228">
        <v>0</v>
      </c>
      <c r="T119" s="229">
        <f>S119*H119</f>
        <v>0</v>
      </c>
      <c r="AR119" s="18" t="s">
        <v>2036</v>
      </c>
      <c r="AT119" s="18" t="s">
        <v>2082</v>
      </c>
      <c r="AU119" s="18" t="s">
        <v>1955</v>
      </c>
      <c r="AY119" s="18" t="s">
        <v>2080</v>
      </c>
      <c r="BE119" s="199">
        <f>IF(N119="základní",J119,0)</f>
        <v>0</v>
      </c>
      <c r="BF119" s="199">
        <f>IF(N119="snížená",J119,0)</f>
        <v>0</v>
      </c>
      <c r="BG119" s="199">
        <f>IF(N119="zákl. přenesená",J119,0)</f>
        <v>0</v>
      </c>
      <c r="BH119" s="199">
        <f>IF(N119="sníž. přenesená",J119,0)</f>
        <v>0</v>
      </c>
      <c r="BI119" s="199">
        <f>IF(N119="nulová",J119,0)</f>
        <v>0</v>
      </c>
      <c r="BJ119" s="18" t="s">
        <v>1895</v>
      </c>
      <c r="BK119" s="199">
        <f>ROUND(I119*H119,2)</f>
        <v>0</v>
      </c>
      <c r="BL119" s="18" t="s">
        <v>2036</v>
      </c>
      <c r="BM119" s="18" t="s">
        <v>2166</v>
      </c>
    </row>
    <row r="120" spans="2:65" s="1" customFormat="1" ht="6.95" customHeight="1">
      <c r="B120" s="50"/>
      <c r="C120" s="51"/>
      <c r="D120" s="51"/>
      <c r="E120" s="51"/>
      <c r="F120" s="51"/>
      <c r="G120" s="51"/>
      <c r="H120" s="51"/>
      <c r="I120" s="135"/>
      <c r="J120" s="51"/>
      <c r="K120" s="51"/>
      <c r="L120" s="55"/>
    </row>
  </sheetData>
  <sheetProtection sheet="1" objects="1" scenarios="1" formatColumns="0" formatRows="0" sort="0" autoFilter="0"/>
  <autoFilter ref="C88:K88"/>
  <mergeCells count="9">
    <mergeCell ref="E79:H79"/>
    <mergeCell ref="E81:H81"/>
    <mergeCell ref="G1:H1"/>
    <mergeCell ref="L2:V2"/>
    <mergeCell ref="E7:H7"/>
    <mergeCell ref="E9:H9"/>
    <mergeCell ref="E24:H24"/>
    <mergeCell ref="E45:H45"/>
    <mergeCell ref="E47:H47"/>
  </mergeCells>
  <phoneticPr fontId="51" type="noConversion"/>
  <hyperlinks>
    <hyperlink ref="F1:G1" location="C2" tooltip="Krycí list soupisu" display="1) Krycí list soupisu"/>
    <hyperlink ref="G1:H1" location="C54" tooltip="Rekapitulace" display="2) Rekapitulace"/>
    <hyperlink ref="J1" location="C88" tooltip="Soupis prací" display="3) Soupis prací"/>
    <hyperlink ref="L1:V1" location="'Rekapitulace stavby'!C2" tooltip="Rekapitulace stavby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88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3" customWidth="1"/>
    <col min="10" max="10" width="23.5" customWidth="1"/>
    <col min="11" max="11" width="15.5" customWidth="1"/>
    <col min="13" max="18" width="9.33203125" hidden="1" customWidth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 customWidth="1"/>
  </cols>
  <sheetData>
    <row r="1" spans="1:70" ht="21.75" customHeight="1">
      <c r="A1" s="16"/>
      <c r="B1" s="276"/>
      <c r="C1" s="276"/>
      <c r="D1" s="275" t="s">
        <v>1874</v>
      </c>
      <c r="E1" s="276"/>
      <c r="F1" s="277" t="s">
        <v>643</v>
      </c>
      <c r="G1" s="405" t="s">
        <v>644</v>
      </c>
      <c r="H1" s="405"/>
      <c r="I1" s="282"/>
      <c r="J1" s="277" t="s">
        <v>645</v>
      </c>
      <c r="K1" s="275" t="s">
        <v>2046</v>
      </c>
      <c r="L1" s="277" t="s">
        <v>646</v>
      </c>
      <c r="M1" s="277"/>
      <c r="N1" s="277"/>
      <c r="O1" s="277"/>
      <c r="P1" s="277"/>
      <c r="Q1" s="277"/>
      <c r="R1" s="277"/>
      <c r="S1" s="277"/>
      <c r="T1" s="277"/>
      <c r="U1" s="273"/>
      <c r="V1" s="273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1:70" ht="36.950000000000003" customHeight="1"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AT2" s="18" t="s">
        <v>1953</v>
      </c>
    </row>
    <row r="3" spans="1:70" ht="6.95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1955</v>
      </c>
    </row>
    <row r="4" spans="1:70" ht="36.950000000000003" customHeight="1">
      <c r="B4" s="22"/>
      <c r="C4" s="23"/>
      <c r="D4" s="24" t="s">
        <v>2047</v>
      </c>
      <c r="E4" s="23"/>
      <c r="F4" s="23"/>
      <c r="G4" s="23"/>
      <c r="H4" s="23"/>
      <c r="I4" s="115"/>
      <c r="J4" s="23"/>
      <c r="K4" s="25"/>
      <c r="M4" s="26" t="s">
        <v>1883</v>
      </c>
      <c r="AT4" s="18" t="s">
        <v>1877</v>
      </c>
    </row>
    <row r="5" spans="1:70" ht="6.95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1:70" ht="15">
      <c r="B6" s="22"/>
      <c r="C6" s="23"/>
      <c r="D6" s="31" t="s">
        <v>1889</v>
      </c>
      <c r="E6" s="23"/>
      <c r="F6" s="23"/>
      <c r="G6" s="23"/>
      <c r="H6" s="23"/>
      <c r="I6" s="115"/>
      <c r="J6" s="23"/>
      <c r="K6" s="25"/>
    </row>
    <row r="7" spans="1:70" ht="22.5" customHeight="1">
      <c r="B7" s="22"/>
      <c r="C7" s="23"/>
      <c r="D7" s="23"/>
      <c r="E7" s="406" t="str">
        <f ca="1">'Rekapitulace stavby'!K6</f>
        <v>Jezero Most-napojení na komunikace a IS - část I</v>
      </c>
      <c r="F7" s="397"/>
      <c r="G7" s="397"/>
      <c r="H7" s="397"/>
      <c r="I7" s="115"/>
      <c r="J7" s="23"/>
      <c r="K7" s="25"/>
    </row>
    <row r="8" spans="1:70" s="1" customFormat="1" ht="15">
      <c r="B8" s="35"/>
      <c r="C8" s="36"/>
      <c r="D8" s="31" t="s">
        <v>2048</v>
      </c>
      <c r="E8" s="36"/>
      <c r="F8" s="36"/>
      <c r="G8" s="36"/>
      <c r="H8" s="36"/>
      <c r="I8" s="116"/>
      <c r="J8" s="36"/>
      <c r="K8" s="39"/>
    </row>
    <row r="9" spans="1:70" s="1" customFormat="1" ht="36.950000000000003" customHeight="1">
      <c r="B9" s="35"/>
      <c r="C9" s="36"/>
      <c r="D9" s="36"/>
      <c r="E9" s="407" t="s">
        <v>2049</v>
      </c>
      <c r="F9" s="386"/>
      <c r="G9" s="386"/>
      <c r="H9" s="386"/>
      <c r="I9" s="116"/>
      <c r="J9" s="36"/>
      <c r="K9" s="39"/>
    </row>
    <row r="10" spans="1:70" s="1" customFormat="1">
      <c r="B10" s="35"/>
      <c r="C10" s="36"/>
      <c r="D10" s="36"/>
      <c r="E10" s="36"/>
      <c r="F10" s="36"/>
      <c r="G10" s="36"/>
      <c r="H10" s="36"/>
      <c r="I10" s="116"/>
      <c r="J10" s="36"/>
      <c r="K10" s="39"/>
    </row>
    <row r="11" spans="1:70" s="1" customFormat="1" ht="14.45" customHeight="1">
      <c r="B11" s="35"/>
      <c r="C11" s="36"/>
      <c r="D11" s="31" t="s">
        <v>1892</v>
      </c>
      <c r="E11" s="36"/>
      <c r="F11" s="29" t="s">
        <v>1954</v>
      </c>
      <c r="G11" s="36"/>
      <c r="H11" s="36"/>
      <c r="I11" s="117" t="s">
        <v>1894</v>
      </c>
      <c r="J11" s="29" t="s">
        <v>1893</v>
      </c>
      <c r="K11" s="39"/>
    </row>
    <row r="12" spans="1:70" s="1" customFormat="1" ht="14.45" customHeight="1">
      <c r="B12" s="35"/>
      <c r="C12" s="36"/>
      <c r="D12" s="31" t="s">
        <v>1896</v>
      </c>
      <c r="E12" s="36"/>
      <c r="F12" s="29" t="s">
        <v>1897</v>
      </c>
      <c r="G12" s="36"/>
      <c r="H12" s="36"/>
      <c r="I12" s="117" t="s">
        <v>1898</v>
      </c>
      <c r="J12" s="118" t="str">
        <f ca="1">'Rekapitulace stavby'!AN8</f>
        <v>28. 11. 2016</v>
      </c>
      <c r="K12" s="39"/>
    </row>
    <row r="13" spans="1:70" s="1" customFormat="1" ht="21.75" customHeight="1">
      <c r="B13" s="35"/>
      <c r="C13" s="36"/>
      <c r="D13" s="28" t="s">
        <v>2050</v>
      </c>
      <c r="E13" s="36"/>
      <c r="F13" s="119" t="s">
        <v>2051</v>
      </c>
      <c r="G13" s="36"/>
      <c r="H13" s="36"/>
      <c r="I13" s="116"/>
      <c r="J13" s="36"/>
      <c r="K13" s="39"/>
    </row>
    <row r="14" spans="1:70" s="1" customFormat="1" ht="14.45" customHeight="1">
      <c r="B14" s="35"/>
      <c r="C14" s="36"/>
      <c r="D14" s="31" t="s">
        <v>1901</v>
      </c>
      <c r="E14" s="36"/>
      <c r="F14" s="36"/>
      <c r="G14" s="36"/>
      <c r="H14" s="36"/>
      <c r="I14" s="117" t="s">
        <v>1902</v>
      </c>
      <c r="J14" s="29" t="s">
        <v>1893</v>
      </c>
      <c r="K14" s="39"/>
    </row>
    <row r="15" spans="1:70" s="1" customFormat="1" ht="18" customHeight="1">
      <c r="B15" s="35"/>
      <c r="C15" s="36"/>
      <c r="D15" s="36"/>
      <c r="E15" s="29" t="s">
        <v>1903</v>
      </c>
      <c r="F15" s="36"/>
      <c r="G15" s="36"/>
      <c r="H15" s="36"/>
      <c r="I15" s="117" t="s">
        <v>1904</v>
      </c>
      <c r="J15" s="29" t="s">
        <v>1893</v>
      </c>
      <c r="K15" s="39"/>
    </row>
    <row r="16" spans="1:70" s="1" customFormat="1" ht="6.95" customHeight="1">
      <c r="B16" s="35"/>
      <c r="C16" s="36"/>
      <c r="D16" s="36"/>
      <c r="E16" s="36"/>
      <c r="F16" s="36"/>
      <c r="G16" s="36"/>
      <c r="H16" s="36"/>
      <c r="I16" s="116"/>
      <c r="J16" s="36"/>
      <c r="K16" s="39"/>
    </row>
    <row r="17" spans="2:11" s="1" customFormat="1" ht="14.45" customHeight="1">
      <c r="B17" s="35"/>
      <c r="C17" s="36"/>
      <c r="D17" s="31" t="s">
        <v>1905</v>
      </c>
      <c r="E17" s="36"/>
      <c r="F17" s="36"/>
      <c r="G17" s="36"/>
      <c r="H17" s="36"/>
      <c r="I17" s="117" t="s">
        <v>1902</v>
      </c>
      <c r="J17" s="29" t="str">
        <f ca="1">IF('Rekapitulace stavby'!AN13="Vyplň údaj","",IF('Rekapitulace stavby'!AN13="","",'Rekapitulace stavby'!AN13))</f>
        <v/>
      </c>
      <c r="K17" s="39"/>
    </row>
    <row r="18" spans="2:11" s="1" customFormat="1" ht="18" customHeight="1">
      <c r="B18" s="35"/>
      <c r="C18" s="36"/>
      <c r="D18" s="36"/>
      <c r="E18" s="29" t="str">
        <f ca="1">IF('Rekapitulace stavby'!E14="Vyplň údaj","",IF('Rekapitulace stavby'!E14="","",'Rekapitulace stavby'!E14))</f>
        <v/>
      </c>
      <c r="F18" s="36"/>
      <c r="G18" s="36"/>
      <c r="H18" s="36"/>
      <c r="I18" s="117" t="s">
        <v>1904</v>
      </c>
      <c r="J18" s="29" t="str">
        <f ca="1">IF('Rekapitulace stavby'!AN14="Vyplň údaj","",IF('Rekapitulace stavby'!AN14="","",'Rekapitulace stavby'!AN14))</f>
        <v/>
      </c>
      <c r="K18" s="39"/>
    </row>
    <row r="19" spans="2:11" s="1" customFormat="1" ht="6.95" customHeight="1">
      <c r="B19" s="35"/>
      <c r="C19" s="36"/>
      <c r="D19" s="36"/>
      <c r="E19" s="36"/>
      <c r="F19" s="36"/>
      <c r="G19" s="36"/>
      <c r="H19" s="36"/>
      <c r="I19" s="116"/>
      <c r="J19" s="36"/>
      <c r="K19" s="39"/>
    </row>
    <row r="20" spans="2:11" s="1" customFormat="1" ht="14.45" customHeight="1">
      <c r="B20" s="35"/>
      <c r="C20" s="36"/>
      <c r="D20" s="31" t="s">
        <v>1907</v>
      </c>
      <c r="E20" s="36"/>
      <c r="F20" s="36"/>
      <c r="G20" s="36"/>
      <c r="H20" s="36"/>
      <c r="I20" s="117" t="s">
        <v>1902</v>
      </c>
      <c r="J20" s="29" t="s">
        <v>1893</v>
      </c>
      <c r="K20" s="39"/>
    </row>
    <row r="21" spans="2:11" s="1" customFormat="1" ht="18" customHeight="1">
      <c r="B21" s="35"/>
      <c r="C21" s="36"/>
      <c r="D21" s="36"/>
      <c r="E21" s="29" t="s">
        <v>1908</v>
      </c>
      <c r="F21" s="36"/>
      <c r="G21" s="36"/>
      <c r="H21" s="36"/>
      <c r="I21" s="117" t="s">
        <v>1904</v>
      </c>
      <c r="J21" s="29" t="s">
        <v>1893</v>
      </c>
      <c r="K21" s="39"/>
    </row>
    <row r="22" spans="2:11" s="1" customFormat="1" ht="6.95" customHeight="1">
      <c r="B22" s="35"/>
      <c r="C22" s="36"/>
      <c r="D22" s="36"/>
      <c r="E22" s="36"/>
      <c r="F22" s="36"/>
      <c r="G22" s="36"/>
      <c r="H22" s="36"/>
      <c r="I22" s="116"/>
      <c r="J22" s="36"/>
      <c r="K22" s="39"/>
    </row>
    <row r="23" spans="2:11" s="1" customFormat="1" ht="14.45" customHeight="1">
      <c r="B23" s="35"/>
      <c r="C23" s="36"/>
      <c r="D23" s="31" t="s">
        <v>1909</v>
      </c>
      <c r="E23" s="36"/>
      <c r="F23" s="36"/>
      <c r="G23" s="36"/>
      <c r="H23" s="36"/>
      <c r="I23" s="116"/>
      <c r="J23" s="36"/>
      <c r="K23" s="39"/>
    </row>
    <row r="24" spans="2:11" s="7" customFormat="1" ht="22.5" customHeight="1">
      <c r="B24" s="120"/>
      <c r="C24" s="121"/>
      <c r="D24" s="121"/>
      <c r="E24" s="400" t="s">
        <v>1893</v>
      </c>
      <c r="F24" s="408"/>
      <c r="G24" s="408"/>
      <c r="H24" s="408"/>
      <c r="I24" s="122"/>
      <c r="J24" s="121"/>
      <c r="K24" s="123"/>
    </row>
    <row r="25" spans="2:11" s="1" customFormat="1" ht="6.95" customHeight="1">
      <c r="B25" s="35"/>
      <c r="C25" s="36"/>
      <c r="D25" s="36"/>
      <c r="E25" s="36"/>
      <c r="F25" s="36"/>
      <c r="G25" s="36"/>
      <c r="H25" s="36"/>
      <c r="I25" s="116"/>
      <c r="J25" s="36"/>
      <c r="K25" s="39"/>
    </row>
    <row r="26" spans="2:11" s="1" customFormat="1" ht="6.95" customHeight="1">
      <c r="B26" s="35"/>
      <c r="C26" s="36"/>
      <c r="D26" s="79"/>
      <c r="E26" s="79"/>
      <c r="F26" s="79"/>
      <c r="G26" s="79"/>
      <c r="H26" s="79"/>
      <c r="I26" s="124"/>
      <c r="J26" s="79"/>
      <c r="K26" s="125"/>
    </row>
    <row r="27" spans="2:11" s="1" customFormat="1" ht="25.35" customHeight="1">
      <c r="B27" s="35"/>
      <c r="C27" s="36"/>
      <c r="D27" s="126" t="s">
        <v>1912</v>
      </c>
      <c r="E27" s="36"/>
      <c r="F27" s="36"/>
      <c r="G27" s="36"/>
      <c r="H27" s="36"/>
      <c r="I27" s="116"/>
      <c r="J27" s="127">
        <f>ROUNDUP(J83,2)</f>
        <v>0</v>
      </c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24"/>
      <c r="J28" s="79"/>
      <c r="K28" s="125"/>
    </row>
    <row r="29" spans="2:11" s="1" customFormat="1" ht="14.45" customHeight="1">
      <c r="B29" s="35"/>
      <c r="C29" s="36"/>
      <c r="D29" s="36"/>
      <c r="E29" s="36"/>
      <c r="F29" s="40" t="s">
        <v>1914</v>
      </c>
      <c r="G29" s="36"/>
      <c r="H29" s="36"/>
      <c r="I29" s="128" t="s">
        <v>1913</v>
      </c>
      <c r="J29" s="40" t="s">
        <v>1915</v>
      </c>
      <c r="K29" s="39"/>
    </row>
    <row r="30" spans="2:11" s="1" customFormat="1" ht="14.45" customHeight="1">
      <c r="B30" s="35"/>
      <c r="C30" s="36"/>
      <c r="D30" s="43" t="s">
        <v>1916</v>
      </c>
      <c r="E30" s="43" t="s">
        <v>1917</v>
      </c>
      <c r="F30" s="129">
        <f>ROUNDUP(SUM(BE83:BE187), 2)</f>
        <v>0</v>
      </c>
      <c r="G30" s="36"/>
      <c r="H30" s="36"/>
      <c r="I30" s="130">
        <v>0.21</v>
      </c>
      <c r="J30" s="129">
        <f>ROUNDUP(ROUNDUP((SUM(BE83:BE187)), 2)*I30, 1)</f>
        <v>0</v>
      </c>
      <c r="K30" s="39"/>
    </row>
    <row r="31" spans="2:11" s="1" customFormat="1" ht="14.45" customHeight="1">
      <c r="B31" s="35"/>
      <c r="C31" s="36"/>
      <c r="D31" s="36"/>
      <c r="E31" s="43" t="s">
        <v>1918</v>
      </c>
      <c r="F31" s="129">
        <f>ROUNDUP(SUM(BF83:BF187), 2)</f>
        <v>0</v>
      </c>
      <c r="G31" s="36"/>
      <c r="H31" s="36"/>
      <c r="I31" s="130">
        <v>0.15</v>
      </c>
      <c r="J31" s="129">
        <f>ROUNDUP(ROUNDUP((SUM(BF83:BF187)), 2)*I31, 1)</f>
        <v>0</v>
      </c>
      <c r="K31" s="39"/>
    </row>
    <row r="32" spans="2:11" s="1" customFormat="1" ht="14.45" hidden="1" customHeight="1">
      <c r="B32" s="35"/>
      <c r="C32" s="36"/>
      <c r="D32" s="36"/>
      <c r="E32" s="43" t="s">
        <v>1919</v>
      </c>
      <c r="F32" s="129">
        <f>ROUNDUP(SUM(BG83:BG187), 2)</f>
        <v>0</v>
      </c>
      <c r="G32" s="36"/>
      <c r="H32" s="36"/>
      <c r="I32" s="130">
        <v>0.21</v>
      </c>
      <c r="J32" s="129">
        <v>0</v>
      </c>
      <c r="K32" s="39"/>
    </row>
    <row r="33" spans="2:11" s="1" customFormat="1" ht="14.45" hidden="1" customHeight="1">
      <c r="B33" s="35"/>
      <c r="C33" s="36"/>
      <c r="D33" s="36"/>
      <c r="E33" s="43" t="s">
        <v>1920</v>
      </c>
      <c r="F33" s="129">
        <f>ROUNDUP(SUM(BH83:BH187), 2)</f>
        <v>0</v>
      </c>
      <c r="G33" s="36"/>
      <c r="H33" s="36"/>
      <c r="I33" s="130">
        <v>0.15</v>
      </c>
      <c r="J33" s="129">
        <v>0</v>
      </c>
      <c r="K33" s="39"/>
    </row>
    <row r="34" spans="2:11" s="1" customFormat="1" ht="14.45" hidden="1" customHeight="1">
      <c r="B34" s="35"/>
      <c r="C34" s="36"/>
      <c r="D34" s="36"/>
      <c r="E34" s="43" t="s">
        <v>1921</v>
      </c>
      <c r="F34" s="129">
        <f>ROUNDUP(SUM(BI83:BI187), 2)</f>
        <v>0</v>
      </c>
      <c r="G34" s="36"/>
      <c r="H34" s="36"/>
      <c r="I34" s="130">
        <v>0</v>
      </c>
      <c r="J34" s="129">
        <v>0</v>
      </c>
      <c r="K34" s="39"/>
    </row>
    <row r="35" spans="2:11" s="1" customFormat="1" ht="6.95" customHeight="1">
      <c r="B35" s="35"/>
      <c r="C35" s="36"/>
      <c r="D35" s="36"/>
      <c r="E35" s="36"/>
      <c r="F35" s="36"/>
      <c r="G35" s="36"/>
      <c r="H35" s="36"/>
      <c r="I35" s="116"/>
      <c r="J35" s="36"/>
      <c r="K35" s="39"/>
    </row>
    <row r="36" spans="2:11" s="1" customFormat="1" ht="25.35" customHeight="1">
      <c r="B36" s="35"/>
      <c r="C36" s="45"/>
      <c r="D36" s="46" t="s">
        <v>1922</v>
      </c>
      <c r="E36" s="47"/>
      <c r="F36" s="47"/>
      <c r="G36" s="131" t="s">
        <v>1923</v>
      </c>
      <c r="H36" s="48" t="s">
        <v>1924</v>
      </c>
      <c r="I36" s="132"/>
      <c r="J36" s="133">
        <f>SUM(J27:J34)</f>
        <v>0</v>
      </c>
      <c r="K36" s="134"/>
    </row>
    <row r="37" spans="2:11" s="1" customFormat="1" ht="14.45" customHeight="1">
      <c r="B37" s="50"/>
      <c r="C37" s="51"/>
      <c r="D37" s="51"/>
      <c r="E37" s="51"/>
      <c r="F37" s="51"/>
      <c r="G37" s="51"/>
      <c r="H37" s="51"/>
      <c r="I37" s="135"/>
      <c r="J37" s="51"/>
      <c r="K37" s="52"/>
    </row>
    <row r="41" spans="2:11" s="1" customFormat="1" ht="6.95" customHeight="1">
      <c r="B41" s="136"/>
      <c r="C41" s="137"/>
      <c r="D41" s="137"/>
      <c r="E41" s="137"/>
      <c r="F41" s="137"/>
      <c r="G41" s="137"/>
      <c r="H41" s="137"/>
      <c r="I41" s="138"/>
      <c r="J41" s="137"/>
      <c r="K41" s="139"/>
    </row>
    <row r="42" spans="2:11" s="1" customFormat="1" ht="36.950000000000003" customHeight="1">
      <c r="B42" s="35"/>
      <c r="C42" s="24" t="s">
        <v>2052</v>
      </c>
      <c r="D42" s="36"/>
      <c r="E42" s="36"/>
      <c r="F42" s="36"/>
      <c r="G42" s="36"/>
      <c r="H42" s="36"/>
      <c r="I42" s="116"/>
      <c r="J42" s="36"/>
      <c r="K42" s="39"/>
    </row>
    <row r="43" spans="2:11" s="1" customFormat="1" ht="6.95" customHeight="1">
      <c r="B43" s="35"/>
      <c r="C43" s="36"/>
      <c r="D43" s="36"/>
      <c r="E43" s="36"/>
      <c r="F43" s="36"/>
      <c r="G43" s="36"/>
      <c r="H43" s="36"/>
      <c r="I43" s="116"/>
      <c r="J43" s="36"/>
      <c r="K43" s="39"/>
    </row>
    <row r="44" spans="2:11" s="1" customFormat="1" ht="14.45" customHeight="1">
      <c r="B44" s="35"/>
      <c r="C44" s="31" t="s">
        <v>1889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22.5" customHeight="1">
      <c r="B45" s="35"/>
      <c r="C45" s="36"/>
      <c r="D45" s="36"/>
      <c r="E45" s="406" t="str">
        <f>E7</f>
        <v>Jezero Most-napojení na komunikace a IS - část I</v>
      </c>
      <c r="F45" s="386"/>
      <c r="G45" s="386"/>
      <c r="H45" s="386"/>
      <c r="I45" s="116"/>
      <c r="J45" s="36"/>
      <c r="K45" s="39"/>
    </row>
    <row r="46" spans="2:11" s="1" customFormat="1" ht="14.45" customHeight="1">
      <c r="B46" s="35"/>
      <c r="C46" s="31" t="s">
        <v>2048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3.25" customHeight="1">
      <c r="B47" s="35"/>
      <c r="C47" s="36"/>
      <c r="D47" s="36"/>
      <c r="E47" s="407" t="str">
        <f>E9</f>
        <v>SO 101 - SO 101 Příjezdová komunikace - větev západní</v>
      </c>
      <c r="F47" s="386"/>
      <c r="G47" s="386"/>
      <c r="H47" s="386"/>
      <c r="I47" s="116"/>
      <c r="J47" s="36"/>
      <c r="K47" s="39"/>
    </row>
    <row r="48" spans="2:11" s="1" customFormat="1" ht="6.95" customHeight="1">
      <c r="B48" s="35"/>
      <c r="C48" s="36"/>
      <c r="D48" s="36"/>
      <c r="E48" s="36"/>
      <c r="F48" s="36"/>
      <c r="G48" s="36"/>
      <c r="H48" s="36"/>
      <c r="I48" s="116"/>
      <c r="J48" s="36"/>
      <c r="K48" s="39"/>
    </row>
    <row r="49" spans="2:47" s="1" customFormat="1" ht="18" customHeight="1">
      <c r="B49" s="35"/>
      <c r="C49" s="31" t="s">
        <v>1896</v>
      </c>
      <c r="D49" s="36"/>
      <c r="E49" s="36"/>
      <c r="F49" s="29" t="str">
        <f>F12</f>
        <v xml:space="preserve"> </v>
      </c>
      <c r="G49" s="36"/>
      <c r="H49" s="36"/>
      <c r="I49" s="117" t="s">
        <v>1898</v>
      </c>
      <c r="J49" s="118" t="str">
        <f>IF(J12="","",J12)</f>
        <v>28. 11. 2016</v>
      </c>
      <c r="K49" s="39"/>
    </row>
    <row r="50" spans="2:47" s="1" customFormat="1" ht="6.95" customHeight="1">
      <c r="B50" s="35"/>
      <c r="C50" s="36"/>
      <c r="D50" s="36"/>
      <c r="E50" s="36"/>
      <c r="F50" s="36"/>
      <c r="G50" s="36"/>
      <c r="H50" s="36"/>
      <c r="I50" s="116"/>
      <c r="J50" s="36"/>
      <c r="K50" s="39"/>
    </row>
    <row r="51" spans="2:47" s="1" customFormat="1" ht="15">
      <c r="B51" s="35"/>
      <c r="C51" s="31" t="s">
        <v>1901</v>
      </c>
      <c r="D51" s="36"/>
      <c r="E51" s="36"/>
      <c r="F51" s="29" t="str">
        <f>E15</f>
        <v>ČR - Ministerstvo financí</v>
      </c>
      <c r="G51" s="36"/>
      <c r="H51" s="36"/>
      <c r="I51" s="117" t="s">
        <v>1907</v>
      </c>
      <c r="J51" s="29" t="str">
        <f>E21</f>
        <v>Báňské projekty Teplice a.s.</v>
      </c>
      <c r="K51" s="39"/>
    </row>
    <row r="52" spans="2:47" s="1" customFormat="1" ht="14.45" customHeight="1">
      <c r="B52" s="35"/>
      <c r="C52" s="31" t="s">
        <v>1905</v>
      </c>
      <c r="D52" s="36"/>
      <c r="E52" s="36"/>
      <c r="F52" s="29" t="str">
        <f>IF(E18="","",E18)</f>
        <v/>
      </c>
      <c r="G52" s="36"/>
      <c r="H52" s="36"/>
      <c r="I52" s="116"/>
      <c r="J52" s="36"/>
      <c r="K52" s="39"/>
    </row>
    <row r="53" spans="2:47" s="1" customFormat="1" ht="10.35" customHeight="1">
      <c r="B53" s="35"/>
      <c r="C53" s="36"/>
      <c r="D53" s="36"/>
      <c r="E53" s="36"/>
      <c r="F53" s="36"/>
      <c r="G53" s="36"/>
      <c r="H53" s="36"/>
      <c r="I53" s="116"/>
      <c r="J53" s="36"/>
      <c r="K53" s="39"/>
    </row>
    <row r="54" spans="2:47" s="1" customFormat="1" ht="29.25" customHeight="1">
      <c r="B54" s="35"/>
      <c r="C54" s="140" t="s">
        <v>2053</v>
      </c>
      <c r="D54" s="45"/>
      <c r="E54" s="45"/>
      <c r="F54" s="45"/>
      <c r="G54" s="45"/>
      <c r="H54" s="45"/>
      <c r="I54" s="141"/>
      <c r="J54" s="142" t="s">
        <v>2054</v>
      </c>
      <c r="K54" s="49"/>
    </row>
    <row r="55" spans="2:47" s="1" customFormat="1" ht="10.35" customHeight="1">
      <c r="B55" s="35"/>
      <c r="C55" s="36"/>
      <c r="D55" s="36"/>
      <c r="E55" s="36"/>
      <c r="F55" s="36"/>
      <c r="G55" s="36"/>
      <c r="H55" s="36"/>
      <c r="I55" s="116"/>
      <c r="J55" s="36"/>
      <c r="K55" s="39"/>
    </row>
    <row r="56" spans="2:47" s="1" customFormat="1" ht="29.25" customHeight="1">
      <c r="B56" s="35"/>
      <c r="C56" s="143" t="s">
        <v>2055</v>
      </c>
      <c r="D56" s="36"/>
      <c r="E56" s="36"/>
      <c r="F56" s="36"/>
      <c r="G56" s="36"/>
      <c r="H56" s="36"/>
      <c r="I56" s="116"/>
      <c r="J56" s="127">
        <f>J83</f>
        <v>0</v>
      </c>
      <c r="K56" s="39"/>
      <c r="AU56" s="18" t="s">
        <v>2056</v>
      </c>
    </row>
    <row r="57" spans="2:47" s="8" customFormat="1" ht="24.95" customHeight="1">
      <c r="B57" s="144"/>
      <c r="C57" s="145"/>
      <c r="D57" s="146" t="s">
        <v>2057</v>
      </c>
      <c r="E57" s="147"/>
      <c r="F57" s="147"/>
      <c r="G57" s="147"/>
      <c r="H57" s="147"/>
      <c r="I57" s="148"/>
      <c r="J57" s="149">
        <f>J84</f>
        <v>0</v>
      </c>
      <c r="K57" s="150"/>
    </row>
    <row r="58" spans="2:47" s="9" customFormat="1" ht="19.899999999999999" customHeight="1">
      <c r="B58" s="151"/>
      <c r="C58" s="152"/>
      <c r="D58" s="153" t="s">
        <v>2058</v>
      </c>
      <c r="E58" s="154"/>
      <c r="F58" s="154"/>
      <c r="G58" s="154"/>
      <c r="H58" s="154"/>
      <c r="I58" s="155"/>
      <c r="J58" s="156">
        <f>J85</f>
        <v>0</v>
      </c>
      <c r="K58" s="157"/>
    </row>
    <row r="59" spans="2:47" s="9" customFormat="1" ht="19.899999999999999" customHeight="1">
      <c r="B59" s="151"/>
      <c r="C59" s="152"/>
      <c r="D59" s="153" t="s">
        <v>2059</v>
      </c>
      <c r="E59" s="154"/>
      <c r="F59" s="154"/>
      <c r="G59" s="154"/>
      <c r="H59" s="154"/>
      <c r="I59" s="155"/>
      <c r="J59" s="156">
        <f>J114</f>
        <v>0</v>
      </c>
      <c r="K59" s="157"/>
    </row>
    <row r="60" spans="2:47" s="9" customFormat="1" ht="19.899999999999999" customHeight="1">
      <c r="B60" s="151"/>
      <c r="C60" s="152"/>
      <c r="D60" s="153" t="s">
        <v>2060</v>
      </c>
      <c r="E60" s="154"/>
      <c r="F60" s="154"/>
      <c r="G60" s="154"/>
      <c r="H60" s="154"/>
      <c r="I60" s="155"/>
      <c r="J60" s="156">
        <f>J117</f>
        <v>0</v>
      </c>
      <c r="K60" s="157"/>
    </row>
    <row r="61" spans="2:47" s="9" customFormat="1" ht="19.899999999999999" customHeight="1">
      <c r="B61" s="151"/>
      <c r="C61" s="152"/>
      <c r="D61" s="153" t="s">
        <v>2061</v>
      </c>
      <c r="E61" s="154"/>
      <c r="F61" s="154"/>
      <c r="G61" s="154"/>
      <c r="H61" s="154"/>
      <c r="I61" s="155"/>
      <c r="J61" s="156">
        <f>J157</f>
        <v>0</v>
      </c>
      <c r="K61" s="157"/>
    </row>
    <row r="62" spans="2:47" s="9" customFormat="1" ht="19.899999999999999" customHeight="1">
      <c r="B62" s="151"/>
      <c r="C62" s="152"/>
      <c r="D62" s="153" t="s">
        <v>2062</v>
      </c>
      <c r="E62" s="154"/>
      <c r="F62" s="154"/>
      <c r="G62" s="154"/>
      <c r="H62" s="154"/>
      <c r="I62" s="155"/>
      <c r="J62" s="156">
        <f>J166</f>
        <v>0</v>
      </c>
      <c r="K62" s="157"/>
    </row>
    <row r="63" spans="2:47" s="9" customFormat="1" ht="14.85" customHeight="1">
      <c r="B63" s="151"/>
      <c r="C63" s="152"/>
      <c r="D63" s="153" t="s">
        <v>2063</v>
      </c>
      <c r="E63" s="154"/>
      <c r="F63" s="154"/>
      <c r="G63" s="154"/>
      <c r="H63" s="154"/>
      <c r="I63" s="155"/>
      <c r="J63" s="156">
        <f>J186</f>
        <v>0</v>
      </c>
      <c r="K63" s="157"/>
    </row>
    <row r="64" spans="2:47" s="1" customFormat="1" ht="21.75" customHeight="1">
      <c r="B64" s="35"/>
      <c r="C64" s="36"/>
      <c r="D64" s="36"/>
      <c r="E64" s="36"/>
      <c r="F64" s="36"/>
      <c r="G64" s="36"/>
      <c r="H64" s="36"/>
      <c r="I64" s="116"/>
      <c r="J64" s="36"/>
      <c r="K64" s="39"/>
    </row>
    <row r="65" spans="2:12" s="1" customFormat="1" ht="6.95" customHeight="1">
      <c r="B65" s="50"/>
      <c r="C65" s="51"/>
      <c r="D65" s="51"/>
      <c r="E65" s="51"/>
      <c r="F65" s="51"/>
      <c r="G65" s="51"/>
      <c r="H65" s="51"/>
      <c r="I65" s="135"/>
      <c r="J65" s="51"/>
      <c r="K65" s="52"/>
    </row>
    <row r="69" spans="2:12" s="1" customFormat="1" ht="6.95" customHeight="1">
      <c r="B69" s="53"/>
      <c r="C69" s="54"/>
      <c r="D69" s="54"/>
      <c r="E69" s="54"/>
      <c r="F69" s="54"/>
      <c r="G69" s="54"/>
      <c r="H69" s="54"/>
      <c r="I69" s="138"/>
      <c r="J69" s="54"/>
      <c r="K69" s="54"/>
      <c r="L69" s="55"/>
    </row>
    <row r="70" spans="2:12" s="1" customFormat="1" ht="36.950000000000003" customHeight="1">
      <c r="B70" s="35"/>
      <c r="C70" s="56" t="s">
        <v>2064</v>
      </c>
      <c r="D70" s="57"/>
      <c r="E70" s="57"/>
      <c r="F70" s="57"/>
      <c r="G70" s="57"/>
      <c r="H70" s="57"/>
      <c r="I70" s="158"/>
      <c r="J70" s="57"/>
      <c r="K70" s="57"/>
      <c r="L70" s="55"/>
    </row>
    <row r="71" spans="2:12" s="1" customFormat="1" ht="6.95" customHeight="1">
      <c r="B71" s="35"/>
      <c r="C71" s="57"/>
      <c r="D71" s="57"/>
      <c r="E71" s="57"/>
      <c r="F71" s="57"/>
      <c r="G71" s="57"/>
      <c r="H71" s="57"/>
      <c r="I71" s="158"/>
      <c r="J71" s="57"/>
      <c r="K71" s="57"/>
      <c r="L71" s="55"/>
    </row>
    <row r="72" spans="2:12" s="1" customFormat="1" ht="14.45" customHeight="1">
      <c r="B72" s="35"/>
      <c r="C72" s="59" t="s">
        <v>1889</v>
      </c>
      <c r="D72" s="57"/>
      <c r="E72" s="57"/>
      <c r="F72" s="57"/>
      <c r="G72" s="57"/>
      <c r="H72" s="57"/>
      <c r="I72" s="158"/>
      <c r="J72" s="57"/>
      <c r="K72" s="57"/>
      <c r="L72" s="55"/>
    </row>
    <row r="73" spans="2:12" s="1" customFormat="1" ht="22.5" customHeight="1">
      <c r="B73" s="35"/>
      <c r="C73" s="57"/>
      <c r="D73" s="57"/>
      <c r="E73" s="404" t="str">
        <f>E7</f>
        <v>Jezero Most-napojení na komunikace a IS - část I</v>
      </c>
      <c r="F73" s="379"/>
      <c r="G73" s="379"/>
      <c r="H73" s="379"/>
      <c r="I73" s="158"/>
      <c r="J73" s="57"/>
      <c r="K73" s="57"/>
      <c r="L73" s="55"/>
    </row>
    <row r="74" spans="2:12" s="1" customFormat="1" ht="14.45" customHeight="1">
      <c r="B74" s="35"/>
      <c r="C74" s="59" t="s">
        <v>2048</v>
      </c>
      <c r="D74" s="57"/>
      <c r="E74" s="57"/>
      <c r="F74" s="57"/>
      <c r="G74" s="57"/>
      <c r="H74" s="57"/>
      <c r="I74" s="158"/>
      <c r="J74" s="57"/>
      <c r="K74" s="57"/>
      <c r="L74" s="55"/>
    </row>
    <row r="75" spans="2:12" s="1" customFormat="1" ht="23.25" customHeight="1">
      <c r="B75" s="35"/>
      <c r="C75" s="57"/>
      <c r="D75" s="57"/>
      <c r="E75" s="376" t="str">
        <f>E9</f>
        <v>SO 101 - SO 101 Příjezdová komunikace - větev západní</v>
      </c>
      <c r="F75" s="379"/>
      <c r="G75" s="379"/>
      <c r="H75" s="379"/>
      <c r="I75" s="158"/>
      <c r="J75" s="57"/>
      <c r="K75" s="57"/>
      <c r="L75" s="55"/>
    </row>
    <row r="76" spans="2:12" s="1" customFormat="1" ht="6.95" customHeight="1">
      <c r="B76" s="35"/>
      <c r="C76" s="57"/>
      <c r="D76" s="57"/>
      <c r="E76" s="57"/>
      <c r="F76" s="57"/>
      <c r="G76" s="57"/>
      <c r="H76" s="57"/>
      <c r="I76" s="158"/>
      <c r="J76" s="57"/>
      <c r="K76" s="57"/>
      <c r="L76" s="55"/>
    </row>
    <row r="77" spans="2:12" s="1" customFormat="1" ht="18" customHeight="1">
      <c r="B77" s="35"/>
      <c r="C77" s="59" t="s">
        <v>1896</v>
      </c>
      <c r="D77" s="57"/>
      <c r="E77" s="57"/>
      <c r="F77" s="159" t="str">
        <f>F12</f>
        <v xml:space="preserve"> </v>
      </c>
      <c r="G77" s="57"/>
      <c r="H77" s="57"/>
      <c r="I77" s="160" t="s">
        <v>1898</v>
      </c>
      <c r="J77" s="67" t="str">
        <f>IF(J12="","",J12)</f>
        <v>28. 11. 2016</v>
      </c>
      <c r="K77" s="57"/>
      <c r="L77" s="55"/>
    </row>
    <row r="78" spans="2:12" s="1" customFormat="1" ht="6.95" customHeight="1">
      <c r="B78" s="35"/>
      <c r="C78" s="57"/>
      <c r="D78" s="57"/>
      <c r="E78" s="57"/>
      <c r="F78" s="57"/>
      <c r="G78" s="57"/>
      <c r="H78" s="57"/>
      <c r="I78" s="158"/>
      <c r="J78" s="57"/>
      <c r="K78" s="57"/>
      <c r="L78" s="55"/>
    </row>
    <row r="79" spans="2:12" s="1" customFormat="1" ht="15">
      <c r="B79" s="35"/>
      <c r="C79" s="59" t="s">
        <v>1901</v>
      </c>
      <c r="D79" s="57"/>
      <c r="E79" s="57"/>
      <c r="F79" s="159" t="str">
        <f>E15</f>
        <v>ČR - Ministerstvo financí</v>
      </c>
      <c r="G79" s="57"/>
      <c r="H79" s="57"/>
      <c r="I79" s="160" t="s">
        <v>1907</v>
      </c>
      <c r="J79" s="159" t="str">
        <f>E21</f>
        <v>Báňské projekty Teplice a.s.</v>
      </c>
      <c r="K79" s="57"/>
      <c r="L79" s="55"/>
    </row>
    <row r="80" spans="2:12" s="1" customFormat="1" ht="14.45" customHeight="1">
      <c r="B80" s="35"/>
      <c r="C80" s="59" t="s">
        <v>1905</v>
      </c>
      <c r="D80" s="57"/>
      <c r="E80" s="57"/>
      <c r="F80" s="159" t="str">
        <f>IF(E18="","",E18)</f>
        <v/>
      </c>
      <c r="G80" s="57"/>
      <c r="H80" s="57"/>
      <c r="I80" s="158"/>
      <c r="J80" s="57"/>
      <c r="K80" s="57"/>
      <c r="L80" s="55"/>
    </row>
    <row r="81" spans="2:65" s="1" customFormat="1" ht="10.35" customHeight="1">
      <c r="B81" s="35"/>
      <c r="C81" s="57"/>
      <c r="D81" s="57"/>
      <c r="E81" s="57"/>
      <c r="F81" s="57"/>
      <c r="G81" s="57"/>
      <c r="H81" s="57"/>
      <c r="I81" s="158"/>
      <c r="J81" s="57"/>
      <c r="K81" s="57"/>
      <c r="L81" s="55"/>
    </row>
    <row r="82" spans="2:65" s="10" customFormat="1" ht="29.25" customHeight="1">
      <c r="B82" s="161"/>
      <c r="C82" s="162" t="s">
        <v>2065</v>
      </c>
      <c r="D82" s="163" t="s">
        <v>1931</v>
      </c>
      <c r="E82" s="163" t="s">
        <v>1927</v>
      </c>
      <c r="F82" s="163" t="s">
        <v>2066</v>
      </c>
      <c r="G82" s="163" t="s">
        <v>2067</v>
      </c>
      <c r="H82" s="163" t="s">
        <v>2068</v>
      </c>
      <c r="I82" s="164" t="s">
        <v>2069</v>
      </c>
      <c r="J82" s="163" t="s">
        <v>2054</v>
      </c>
      <c r="K82" s="165" t="s">
        <v>2070</v>
      </c>
      <c r="L82" s="166"/>
      <c r="M82" s="75" t="s">
        <v>2071</v>
      </c>
      <c r="N82" s="76" t="s">
        <v>1916</v>
      </c>
      <c r="O82" s="76" t="s">
        <v>2072</v>
      </c>
      <c r="P82" s="76" t="s">
        <v>2073</v>
      </c>
      <c r="Q82" s="76" t="s">
        <v>2074</v>
      </c>
      <c r="R82" s="76" t="s">
        <v>2075</v>
      </c>
      <c r="S82" s="76" t="s">
        <v>2076</v>
      </c>
      <c r="T82" s="77" t="s">
        <v>2077</v>
      </c>
    </row>
    <row r="83" spans="2:65" s="1" customFormat="1" ht="29.25" customHeight="1">
      <c r="B83" s="35"/>
      <c r="C83" s="81" t="s">
        <v>2055</v>
      </c>
      <c r="D83" s="57"/>
      <c r="E83" s="57"/>
      <c r="F83" s="57"/>
      <c r="G83" s="57"/>
      <c r="H83" s="57"/>
      <c r="I83" s="158"/>
      <c r="J83" s="167">
        <f>BK83</f>
        <v>0</v>
      </c>
      <c r="K83" s="57"/>
      <c r="L83" s="55"/>
      <c r="M83" s="78"/>
      <c r="N83" s="79"/>
      <c r="O83" s="79"/>
      <c r="P83" s="168">
        <f>P84</f>
        <v>0</v>
      </c>
      <c r="Q83" s="79"/>
      <c r="R83" s="168">
        <f>R84</f>
        <v>450.75766793600002</v>
      </c>
      <c r="S83" s="79"/>
      <c r="T83" s="169">
        <f>T84</f>
        <v>0</v>
      </c>
      <c r="AT83" s="18" t="s">
        <v>1945</v>
      </c>
      <c r="AU83" s="18" t="s">
        <v>2056</v>
      </c>
      <c r="BK83" s="170">
        <f>BK84</f>
        <v>0</v>
      </c>
    </row>
    <row r="84" spans="2:65" s="11" customFormat="1" ht="37.35" customHeight="1">
      <c r="B84" s="171"/>
      <c r="C84" s="172"/>
      <c r="D84" s="173" t="s">
        <v>1945</v>
      </c>
      <c r="E84" s="174" t="s">
        <v>2078</v>
      </c>
      <c r="F84" s="174" t="s">
        <v>2079</v>
      </c>
      <c r="G84" s="172"/>
      <c r="H84" s="172"/>
      <c r="I84" s="175"/>
      <c r="J84" s="176">
        <f>BK84</f>
        <v>0</v>
      </c>
      <c r="K84" s="172"/>
      <c r="L84" s="177"/>
      <c r="M84" s="178"/>
      <c r="N84" s="179"/>
      <c r="O84" s="179"/>
      <c r="P84" s="180">
        <f>P85+P114+P117+P157+P166</f>
        <v>0</v>
      </c>
      <c r="Q84" s="179"/>
      <c r="R84" s="180">
        <f>R85+R114+R117+R157+R166</f>
        <v>450.75766793600002</v>
      </c>
      <c r="S84" s="179"/>
      <c r="T84" s="181">
        <f>T85+T114+T117+T157+T166</f>
        <v>0</v>
      </c>
      <c r="AR84" s="182" t="s">
        <v>1895</v>
      </c>
      <c r="AT84" s="183" t="s">
        <v>1945</v>
      </c>
      <c r="AU84" s="183" t="s">
        <v>1946</v>
      </c>
      <c r="AY84" s="182" t="s">
        <v>2080</v>
      </c>
      <c r="BK84" s="184">
        <f>BK85+BK114+BK117+BK157+BK166</f>
        <v>0</v>
      </c>
    </row>
    <row r="85" spans="2:65" s="11" customFormat="1" ht="19.899999999999999" customHeight="1">
      <c r="B85" s="171"/>
      <c r="C85" s="172"/>
      <c r="D85" s="185" t="s">
        <v>1945</v>
      </c>
      <c r="E85" s="186" t="s">
        <v>1895</v>
      </c>
      <c r="F85" s="186" t="s">
        <v>2081</v>
      </c>
      <c r="G85" s="172"/>
      <c r="H85" s="172"/>
      <c r="I85" s="175"/>
      <c r="J85" s="187">
        <f>BK85</f>
        <v>0</v>
      </c>
      <c r="K85" s="172"/>
      <c r="L85" s="177"/>
      <c r="M85" s="178"/>
      <c r="N85" s="179"/>
      <c r="O85" s="179"/>
      <c r="P85" s="180">
        <f>SUM(P86:P113)</f>
        <v>0</v>
      </c>
      <c r="Q85" s="179"/>
      <c r="R85" s="180">
        <f>SUM(R86:R113)</f>
        <v>37.141458999999998</v>
      </c>
      <c r="S85" s="179"/>
      <c r="T85" s="181">
        <f>SUM(T86:T113)</f>
        <v>0</v>
      </c>
      <c r="AR85" s="182" t="s">
        <v>1895</v>
      </c>
      <c r="AT85" s="183" t="s">
        <v>1945</v>
      </c>
      <c r="AU85" s="183" t="s">
        <v>1895</v>
      </c>
      <c r="AY85" s="182" t="s">
        <v>2080</v>
      </c>
      <c r="BK85" s="184">
        <f>SUM(BK86:BK113)</f>
        <v>0</v>
      </c>
    </row>
    <row r="86" spans="2:65" s="1" customFormat="1" ht="22.5" customHeight="1">
      <c r="B86" s="35"/>
      <c r="C86" s="188" t="s">
        <v>1895</v>
      </c>
      <c r="D86" s="188" t="s">
        <v>2082</v>
      </c>
      <c r="E86" s="189" t="s">
        <v>2083</v>
      </c>
      <c r="F86" s="190" t="s">
        <v>2084</v>
      </c>
      <c r="G86" s="191" t="s">
        <v>2085</v>
      </c>
      <c r="H86" s="192">
        <v>1941</v>
      </c>
      <c r="I86" s="193"/>
      <c r="J86" s="194">
        <f>ROUND(I86*H86,2)</f>
        <v>0</v>
      </c>
      <c r="K86" s="190" t="s">
        <v>2086</v>
      </c>
      <c r="L86" s="55"/>
      <c r="M86" s="195" t="s">
        <v>1893</v>
      </c>
      <c r="N86" s="196" t="s">
        <v>1917</v>
      </c>
      <c r="O86" s="36"/>
      <c r="P86" s="197">
        <f>O86*H86</f>
        <v>0</v>
      </c>
      <c r="Q86" s="197">
        <v>0</v>
      </c>
      <c r="R86" s="197">
        <f>Q86*H86</f>
        <v>0</v>
      </c>
      <c r="S86" s="197">
        <v>0</v>
      </c>
      <c r="T86" s="198">
        <f>S86*H86</f>
        <v>0</v>
      </c>
      <c r="AR86" s="18" t="s">
        <v>2036</v>
      </c>
      <c r="AT86" s="18" t="s">
        <v>2082</v>
      </c>
      <c r="AU86" s="18" t="s">
        <v>1955</v>
      </c>
      <c r="AY86" s="18" t="s">
        <v>2080</v>
      </c>
      <c r="BE86" s="199">
        <f>IF(N86="základní",J86,0)</f>
        <v>0</v>
      </c>
      <c r="BF86" s="199">
        <f>IF(N86="snížená",J86,0)</f>
        <v>0</v>
      </c>
      <c r="BG86" s="199">
        <f>IF(N86="zákl. přenesená",J86,0)</f>
        <v>0</v>
      </c>
      <c r="BH86" s="199">
        <f>IF(N86="sníž. přenesená",J86,0)</f>
        <v>0</v>
      </c>
      <c r="BI86" s="199">
        <f>IF(N86="nulová",J86,0)</f>
        <v>0</v>
      </c>
      <c r="BJ86" s="18" t="s">
        <v>1895</v>
      </c>
      <c r="BK86" s="199">
        <f>ROUND(I86*H86,2)</f>
        <v>0</v>
      </c>
      <c r="BL86" s="18" t="s">
        <v>2036</v>
      </c>
      <c r="BM86" s="18" t="s">
        <v>2087</v>
      </c>
    </row>
    <row r="87" spans="2:65" s="12" customFormat="1">
      <c r="B87" s="200"/>
      <c r="C87" s="201"/>
      <c r="D87" s="202" t="s">
        <v>2088</v>
      </c>
      <c r="E87" s="203" t="s">
        <v>1893</v>
      </c>
      <c r="F87" s="204" t="s">
        <v>2089</v>
      </c>
      <c r="G87" s="201"/>
      <c r="H87" s="205">
        <v>1941</v>
      </c>
      <c r="I87" s="206"/>
      <c r="J87" s="201"/>
      <c r="K87" s="201"/>
      <c r="L87" s="207"/>
      <c r="M87" s="208"/>
      <c r="N87" s="209"/>
      <c r="O87" s="209"/>
      <c r="P87" s="209"/>
      <c r="Q87" s="209"/>
      <c r="R87" s="209"/>
      <c r="S87" s="209"/>
      <c r="T87" s="210"/>
      <c r="AT87" s="211" t="s">
        <v>2088</v>
      </c>
      <c r="AU87" s="211" t="s">
        <v>1955</v>
      </c>
      <c r="AV87" s="12" t="s">
        <v>1955</v>
      </c>
      <c r="AW87" s="12" t="s">
        <v>1911</v>
      </c>
      <c r="AX87" s="12" t="s">
        <v>1946</v>
      </c>
      <c r="AY87" s="211" t="s">
        <v>2080</v>
      </c>
    </row>
    <row r="88" spans="2:65" s="1" customFormat="1" ht="22.5" customHeight="1">
      <c r="B88" s="35"/>
      <c r="C88" s="188" t="s">
        <v>1955</v>
      </c>
      <c r="D88" s="188" t="s">
        <v>2082</v>
      </c>
      <c r="E88" s="189" t="s">
        <v>2090</v>
      </c>
      <c r="F88" s="190" t="s">
        <v>2091</v>
      </c>
      <c r="G88" s="191" t="s">
        <v>2085</v>
      </c>
      <c r="H88" s="192">
        <v>582.29999999999995</v>
      </c>
      <c r="I88" s="193"/>
      <c r="J88" s="194">
        <f>ROUND(I88*H88,2)</f>
        <v>0</v>
      </c>
      <c r="K88" s="190" t="s">
        <v>2086</v>
      </c>
      <c r="L88" s="55"/>
      <c r="M88" s="195" t="s">
        <v>1893</v>
      </c>
      <c r="N88" s="196" t="s">
        <v>1917</v>
      </c>
      <c r="O88" s="36"/>
      <c r="P88" s="197">
        <f>O88*H88</f>
        <v>0</v>
      </c>
      <c r="Q88" s="197">
        <v>0</v>
      </c>
      <c r="R88" s="197">
        <f>Q88*H88</f>
        <v>0</v>
      </c>
      <c r="S88" s="197">
        <v>0</v>
      </c>
      <c r="T88" s="198">
        <f>S88*H88</f>
        <v>0</v>
      </c>
      <c r="AR88" s="18" t="s">
        <v>2036</v>
      </c>
      <c r="AT88" s="18" t="s">
        <v>2082</v>
      </c>
      <c r="AU88" s="18" t="s">
        <v>1955</v>
      </c>
      <c r="AY88" s="18" t="s">
        <v>2080</v>
      </c>
      <c r="BE88" s="199">
        <f>IF(N88="základní",J88,0)</f>
        <v>0</v>
      </c>
      <c r="BF88" s="199">
        <f>IF(N88="snížená",J88,0)</f>
        <v>0</v>
      </c>
      <c r="BG88" s="199">
        <f>IF(N88="zákl. přenesená",J88,0)</f>
        <v>0</v>
      </c>
      <c r="BH88" s="199">
        <f>IF(N88="sníž. přenesená",J88,0)</f>
        <v>0</v>
      </c>
      <c r="BI88" s="199">
        <f>IF(N88="nulová",J88,0)</f>
        <v>0</v>
      </c>
      <c r="BJ88" s="18" t="s">
        <v>1895</v>
      </c>
      <c r="BK88" s="199">
        <f>ROUND(I88*H88,2)</f>
        <v>0</v>
      </c>
      <c r="BL88" s="18" t="s">
        <v>2036</v>
      </c>
      <c r="BM88" s="18" t="s">
        <v>2092</v>
      </c>
    </row>
    <row r="89" spans="2:65" s="12" customFormat="1">
      <c r="B89" s="200"/>
      <c r="C89" s="201"/>
      <c r="D89" s="202" t="s">
        <v>2088</v>
      </c>
      <c r="E89" s="201"/>
      <c r="F89" s="204" t="s">
        <v>2093</v>
      </c>
      <c r="G89" s="201"/>
      <c r="H89" s="205">
        <v>582.29999999999995</v>
      </c>
      <c r="I89" s="206"/>
      <c r="J89" s="201"/>
      <c r="K89" s="201"/>
      <c r="L89" s="207"/>
      <c r="M89" s="208"/>
      <c r="N89" s="209"/>
      <c r="O89" s="209"/>
      <c r="P89" s="209"/>
      <c r="Q89" s="209"/>
      <c r="R89" s="209"/>
      <c r="S89" s="209"/>
      <c r="T89" s="210"/>
      <c r="AT89" s="211" t="s">
        <v>2088</v>
      </c>
      <c r="AU89" s="211" t="s">
        <v>1955</v>
      </c>
      <c r="AV89" s="12" t="s">
        <v>1955</v>
      </c>
      <c r="AW89" s="12" t="s">
        <v>1877</v>
      </c>
      <c r="AX89" s="12" t="s">
        <v>1895</v>
      </c>
      <c r="AY89" s="211" t="s">
        <v>2080</v>
      </c>
    </row>
    <row r="90" spans="2:65" s="1" customFormat="1" ht="22.5" customHeight="1">
      <c r="B90" s="35"/>
      <c r="C90" s="188" t="s">
        <v>2033</v>
      </c>
      <c r="D90" s="188" t="s">
        <v>2082</v>
      </c>
      <c r="E90" s="189" t="s">
        <v>2094</v>
      </c>
      <c r="F90" s="190" t="s">
        <v>2095</v>
      </c>
      <c r="G90" s="191" t="s">
        <v>2096</v>
      </c>
      <c r="H90" s="192">
        <v>277</v>
      </c>
      <c r="I90" s="193"/>
      <c r="J90" s="194">
        <f>ROUND(I90*H90,2)</f>
        <v>0</v>
      </c>
      <c r="K90" s="190" t="s">
        <v>2086</v>
      </c>
      <c r="L90" s="55"/>
      <c r="M90" s="195" t="s">
        <v>1893</v>
      </c>
      <c r="N90" s="196" t="s">
        <v>1917</v>
      </c>
      <c r="O90" s="36"/>
      <c r="P90" s="197">
        <f>O90*H90</f>
        <v>0</v>
      </c>
      <c r="Q90" s="197">
        <v>0</v>
      </c>
      <c r="R90" s="197">
        <f>Q90*H90</f>
        <v>0</v>
      </c>
      <c r="S90" s="197">
        <v>0</v>
      </c>
      <c r="T90" s="198">
        <f>S90*H90</f>
        <v>0</v>
      </c>
      <c r="AR90" s="18" t="s">
        <v>2036</v>
      </c>
      <c r="AT90" s="18" t="s">
        <v>2082</v>
      </c>
      <c r="AU90" s="18" t="s">
        <v>1955</v>
      </c>
      <c r="AY90" s="18" t="s">
        <v>2080</v>
      </c>
      <c r="BE90" s="199">
        <f>IF(N90="základní",J90,0)</f>
        <v>0</v>
      </c>
      <c r="BF90" s="199">
        <f>IF(N90="snížená",J90,0)</f>
        <v>0</v>
      </c>
      <c r="BG90" s="199">
        <f>IF(N90="zákl. přenesená",J90,0)</f>
        <v>0</v>
      </c>
      <c r="BH90" s="199">
        <f>IF(N90="sníž. přenesená",J90,0)</f>
        <v>0</v>
      </c>
      <c r="BI90" s="199">
        <f>IF(N90="nulová",J90,0)</f>
        <v>0</v>
      </c>
      <c r="BJ90" s="18" t="s">
        <v>1895</v>
      </c>
      <c r="BK90" s="199">
        <f>ROUND(I90*H90,2)</f>
        <v>0</v>
      </c>
      <c r="BL90" s="18" t="s">
        <v>2036</v>
      </c>
      <c r="BM90" s="18" t="s">
        <v>2097</v>
      </c>
    </row>
    <row r="91" spans="2:65" s="12" customFormat="1">
      <c r="B91" s="200"/>
      <c r="C91" s="201"/>
      <c r="D91" s="202" t="s">
        <v>2088</v>
      </c>
      <c r="E91" s="203" t="s">
        <v>1893</v>
      </c>
      <c r="F91" s="204" t="s">
        <v>2098</v>
      </c>
      <c r="G91" s="201"/>
      <c r="H91" s="205">
        <v>277</v>
      </c>
      <c r="I91" s="206"/>
      <c r="J91" s="201"/>
      <c r="K91" s="201"/>
      <c r="L91" s="207"/>
      <c r="M91" s="208"/>
      <c r="N91" s="209"/>
      <c r="O91" s="209"/>
      <c r="P91" s="209"/>
      <c r="Q91" s="209"/>
      <c r="R91" s="209"/>
      <c r="S91" s="209"/>
      <c r="T91" s="210"/>
      <c r="AT91" s="211" t="s">
        <v>2088</v>
      </c>
      <c r="AU91" s="211" t="s">
        <v>1955</v>
      </c>
      <c r="AV91" s="12" t="s">
        <v>1955</v>
      </c>
      <c r="AW91" s="12" t="s">
        <v>1911</v>
      </c>
      <c r="AX91" s="12" t="s">
        <v>1946</v>
      </c>
      <c r="AY91" s="211" t="s">
        <v>2080</v>
      </c>
    </row>
    <row r="92" spans="2:65" s="1" customFormat="1" ht="22.5" customHeight="1">
      <c r="B92" s="35"/>
      <c r="C92" s="188" t="s">
        <v>2036</v>
      </c>
      <c r="D92" s="188" t="s">
        <v>2082</v>
      </c>
      <c r="E92" s="189" t="s">
        <v>2099</v>
      </c>
      <c r="F92" s="190" t="s">
        <v>2100</v>
      </c>
      <c r="G92" s="191" t="s">
        <v>2085</v>
      </c>
      <c r="H92" s="192">
        <v>1778.25</v>
      </c>
      <c r="I92" s="193"/>
      <c r="J92" s="194">
        <f>ROUND(I92*H92,2)</f>
        <v>0</v>
      </c>
      <c r="K92" s="190" t="s">
        <v>2086</v>
      </c>
      <c r="L92" s="55"/>
      <c r="M92" s="195" t="s">
        <v>1893</v>
      </c>
      <c r="N92" s="196" t="s">
        <v>1917</v>
      </c>
      <c r="O92" s="36"/>
      <c r="P92" s="197">
        <f>O92*H92</f>
        <v>0</v>
      </c>
      <c r="Q92" s="197">
        <v>0</v>
      </c>
      <c r="R92" s="197">
        <f>Q92*H92</f>
        <v>0</v>
      </c>
      <c r="S92" s="197">
        <v>0</v>
      </c>
      <c r="T92" s="198">
        <f>S92*H92</f>
        <v>0</v>
      </c>
      <c r="AR92" s="18" t="s">
        <v>2036</v>
      </c>
      <c r="AT92" s="18" t="s">
        <v>2082</v>
      </c>
      <c r="AU92" s="18" t="s">
        <v>1955</v>
      </c>
      <c r="AY92" s="18" t="s">
        <v>2080</v>
      </c>
      <c r="BE92" s="199">
        <f>IF(N92="základní",J92,0)</f>
        <v>0</v>
      </c>
      <c r="BF92" s="199">
        <f>IF(N92="snížená",J92,0)</f>
        <v>0</v>
      </c>
      <c r="BG92" s="199">
        <f>IF(N92="zákl. přenesená",J92,0)</f>
        <v>0</v>
      </c>
      <c r="BH92" s="199">
        <f>IF(N92="sníž. přenesená",J92,0)</f>
        <v>0</v>
      </c>
      <c r="BI92" s="199">
        <f>IF(N92="nulová",J92,0)</f>
        <v>0</v>
      </c>
      <c r="BJ92" s="18" t="s">
        <v>1895</v>
      </c>
      <c r="BK92" s="199">
        <f>ROUND(I92*H92,2)</f>
        <v>0</v>
      </c>
      <c r="BL92" s="18" t="s">
        <v>2036</v>
      </c>
      <c r="BM92" s="18" t="s">
        <v>2101</v>
      </c>
    </row>
    <row r="93" spans="2:65" s="12" customFormat="1">
      <c r="B93" s="200"/>
      <c r="C93" s="201"/>
      <c r="D93" s="202" t="s">
        <v>2088</v>
      </c>
      <c r="E93" s="203" t="s">
        <v>1893</v>
      </c>
      <c r="F93" s="204" t="s">
        <v>2102</v>
      </c>
      <c r="G93" s="201"/>
      <c r="H93" s="205">
        <v>1778.25</v>
      </c>
      <c r="I93" s="206"/>
      <c r="J93" s="201"/>
      <c r="K93" s="201"/>
      <c r="L93" s="207"/>
      <c r="M93" s="208"/>
      <c r="N93" s="209"/>
      <c r="O93" s="209"/>
      <c r="P93" s="209"/>
      <c r="Q93" s="209"/>
      <c r="R93" s="209"/>
      <c r="S93" s="209"/>
      <c r="T93" s="210"/>
      <c r="AT93" s="211" t="s">
        <v>2088</v>
      </c>
      <c r="AU93" s="211" t="s">
        <v>1955</v>
      </c>
      <c r="AV93" s="12" t="s">
        <v>1955</v>
      </c>
      <c r="AW93" s="12" t="s">
        <v>1911</v>
      </c>
      <c r="AX93" s="12" t="s">
        <v>1895</v>
      </c>
      <c r="AY93" s="211" t="s">
        <v>2080</v>
      </c>
    </row>
    <row r="94" spans="2:65" s="1" customFormat="1" ht="22.5" customHeight="1">
      <c r="B94" s="35"/>
      <c r="C94" s="188" t="s">
        <v>2039</v>
      </c>
      <c r="D94" s="188" t="s">
        <v>2082</v>
      </c>
      <c r="E94" s="189" t="s">
        <v>2103</v>
      </c>
      <c r="F94" s="190" t="s">
        <v>2104</v>
      </c>
      <c r="G94" s="191" t="s">
        <v>2085</v>
      </c>
      <c r="H94" s="192">
        <v>232</v>
      </c>
      <c r="I94" s="193"/>
      <c r="J94" s="194">
        <f>ROUND(I94*H94,2)</f>
        <v>0</v>
      </c>
      <c r="K94" s="190" t="s">
        <v>2086</v>
      </c>
      <c r="L94" s="55"/>
      <c r="M94" s="195" t="s">
        <v>1893</v>
      </c>
      <c r="N94" s="196" t="s">
        <v>1917</v>
      </c>
      <c r="O94" s="36"/>
      <c r="P94" s="197">
        <f>O94*H94</f>
        <v>0</v>
      </c>
      <c r="Q94" s="197">
        <v>0</v>
      </c>
      <c r="R94" s="197">
        <f>Q94*H94</f>
        <v>0</v>
      </c>
      <c r="S94" s="197">
        <v>0</v>
      </c>
      <c r="T94" s="198">
        <f>S94*H94</f>
        <v>0</v>
      </c>
      <c r="AR94" s="18" t="s">
        <v>2036</v>
      </c>
      <c r="AT94" s="18" t="s">
        <v>2082</v>
      </c>
      <c r="AU94" s="18" t="s">
        <v>1955</v>
      </c>
      <c r="AY94" s="18" t="s">
        <v>2080</v>
      </c>
      <c r="BE94" s="199">
        <f>IF(N94="základní",J94,0)</f>
        <v>0</v>
      </c>
      <c r="BF94" s="199">
        <f>IF(N94="snížená",J94,0)</f>
        <v>0</v>
      </c>
      <c r="BG94" s="199">
        <f>IF(N94="zákl. přenesená",J94,0)</f>
        <v>0</v>
      </c>
      <c r="BH94" s="199">
        <f>IF(N94="sníž. přenesená",J94,0)</f>
        <v>0</v>
      </c>
      <c r="BI94" s="199">
        <f>IF(N94="nulová",J94,0)</f>
        <v>0</v>
      </c>
      <c r="BJ94" s="18" t="s">
        <v>1895</v>
      </c>
      <c r="BK94" s="199">
        <f>ROUND(I94*H94,2)</f>
        <v>0</v>
      </c>
      <c r="BL94" s="18" t="s">
        <v>2036</v>
      </c>
      <c r="BM94" s="18" t="s">
        <v>2105</v>
      </c>
    </row>
    <row r="95" spans="2:65" s="12" customFormat="1">
      <c r="B95" s="200"/>
      <c r="C95" s="201"/>
      <c r="D95" s="202" t="s">
        <v>2088</v>
      </c>
      <c r="E95" s="203" t="s">
        <v>1893</v>
      </c>
      <c r="F95" s="204" t="s">
        <v>2106</v>
      </c>
      <c r="G95" s="201"/>
      <c r="H95" s="205">
        <v>232</v>
      </c>
      <c r="I95" s="206"/>
      <c r="J95" s="201"/>
      <c r="K95" s="201"/>
      <c r="L95" s="207"/>
      <c r="M95" s="208"/>
      <c r="N95" s="209"/>
      <c r="O95" s="209"/>
      <c r="P95" s="209"/>
      <c r="Q95" s="209"/>
      <c r="R95" s="209"/>
      <c r="S95" s="209"/>
      <c r="T95" s="210"/>
      <c r="AT95" s="211" t="s">
        <v>2088</v>
      </c>
      <c r="AU95" s="211" t="s">
        <v>1955</v>
      </c>
      <c r="AV95" s="12" t="s">
        <v>1955</v>
      </c>
      <c r="AW95" s="12" t="s">
        <v>1911</v>
      </c>
      <c r="AX95" s="12" t="s">
        <v>1946</v>
      </c>
      <c r="AY95" s="211" t="s">
        <v>2080</v>
      </c>
    </row>
    <row r="96" spans="2:65" s="1" customFormat="1" ht="22.5" customHeight="1">
      <c r="B96" s="35"/>
      <c r="C96" s="188" t="s">
        <v>2107</v>
      </c>
      <c r="D96" s="188" t="s">
        <v>2082</v>
      </c>
      <c r="E96" s="189" t="s">
        <v>2108</v>
      </c>
      <c r="F96" s="190" t="s">
        <v>2109</v>
      </c>
      <c r="G96" s="191" t="s">
        <v>2085</v>
      </c>
      <c r="H96" s="192">
        <v>1778.25</v>
      </c>
      <c r="I96" s="193"/>
      <c r="J96" s="194">
        <f>ROUND(I96*H96,2)</f>
        <v>0</v>
      </c>
      <c r="K96" s="190" t="s">
        <v>2086</v>
      </c>
      <c r="L96" s="55"/>
      <c r="M96" s="195" t="s">
        <v>1893</v>
      </c>
      <c r="N96" s="196" t="s">
        <v>1917</v>
      </c>
      <c r="O96" s="36"/>
      <c r="P96" s="197">
        <f>O96*H96</f>
        <v>0</v>
      </c>
      <c r="Q96" s="197">
        <v>0</v>
      </c>
      <c r="R96" s="197">
        <f>Q96*H96</f>
        <v>0</v>
      </c>
      <c r="S96" s="197">
        <v>0</v>
      </c>
      <c r="T96" s="198">
        <f>S96*H96</f>
        <v>0</v>
      </c>
      <c r="AR96" s="18" t="s">
        <v>2036</v>
      </c>
      <c r="AT96" s="18" t="s">
        <v>2082</v>
      </c>
      <c r="AU96" s="18" t="s">
        <v>1955</v>
      </c>
      <c r="AY96" s="18" t="s">
        <v>2080</v>
      </c>
      <c r="BE96" s="199">
        <f>IF(N96="základní",J96,0)</f>
        <v>0</v>
      </c>
      <c r="BF96" s="199">
        <f>IF(N96="snížená",J96,0)</f>
        <v>0</v>
      </c>
      <c r="BG96" s="199">
        <f>IF(N96="zákl. přenesená",J96,0)</f>
        <v>0</v>
      </c>
      <c r="BH96" s="199">
        <f>IF(N96="sníž. přenesená",J96,0)</f>
        <v>0</v>
      </c>
      <c r="BI96" s="199">
        <f>IF(N96="nulová",J96,0)</f>
        <v>0</v>
      </c>
      <c r="BJ96" s="18" t="s">
        <v>1895</v>
      </c>
      <c r="BK96" s="199">
        <f>ROUND(I96*H96,2)</f>
        <v>0</v>
      </c>
      <c r="BL96" s="18" t="s">
        <v>2036</v>
      </c>
      <c r="BM96" s="18" t="s">
        <v>2110</v>
      </c>
    </row>
    <row r="97" spans="2:65" s="12" customFormat="1">
      <c r="B97" s="200"/>
      <c r="C97" s="201"/>
      <c r="D97" s="202" t="s">
        <v>2088</v>
      </c>
      <c r="E97" s="203" t="s">
        <v>1893</v>
      </c>
      <c r="F97" s="204" t="s">
        <v>2111</v>
      </c>
      <c r="G97" s="201"/>
      <c r="H97" s="205">
        <v>1778.25</v>
      </c>
      <c r="I97" s="206"/>
      <c r="J97" s="201"/>
      <c r="K97" s="201"/>
      <c r="L97" s="207"/>
      <c r="M97" s="208"/>
      <c r="N97" s="209"/>
      <c r="O97" s="209"/>
      <c r="P97" s="209"/>
      <c r="Q97" s="209"/>
      <c r="R97" s="209"/>
      <c r="S97" s="209"/>
      <c r="T97" s="210"/>
      <c r="AT97" s="211" t="s">
        <v>2088</v>
      </c>
      <c r="AU97" s="211" t="s">
        <v>1955</v>
      </c>
      <c r="AV97" s="12" t="s">
        <v>1955</v>
      </c>
      <c r="AW97" s="12" t="s">
        <v>1911</v>
      </c>
      <c r="AX97" s="12" t="s">
        <v>1946</v>
      </c>
      <c r="AY97" s="211" t="s">
        <v>2080</v>
      </c>
    </row>
    <row r="98" spans="2:65" s="1" customFormat="1" ht="22.5" customHeight="1">
      <c r="B98" s="35"/>
      <c r="C98" s="188" t="s">
        <v>2112</v>
      </c>
      <c r="D98" s="188" t="s">
        <v>2082</v>
      </c>
      <c r="E98" s="189" t="s">
        <v>2113</v>
      </c>
      <c r="F98" s="190" t="s">
        <v>2114</v>
      </c>
      <c r="G98" s="191" t="s">
        <v>2115</v>
      </c>
      <c r="H98" s="192">
        <v>3023.0250000000001</v>
      </c>
      <c r="I98" s="193"/>
      <c r="J98" s="194">
        <f>ROUND(I98*H98,2)</f>
        <v>0</v>
      </c>
      <c r="K98" s="190" t="s">
        <v>2086</v>
      </c>
      <c r="L98" s="55"/>
      <c r="M98" s="195" t="s">
        <v>1893</v>
      </c>
      <c r="N98" s="196" t="s">
        <v>1917</v>
      </c>
      <c r="O98" s="36"/>
      <c r="P98" s="197">
        <f>O98*H98</f>
        <v>0</v>
      </c>
      <c r="Q98" s="197">
        <v>0</v>
      </c>
      <c r="R98" s="197">
        <f>Q98*H98</f>
        <v>0</v>
      </c>
      <c r="S98" s="197">
        <v>0</v>
      </c>
      <c r="T98" s="198">
        <f>S98*H98</f>
        <v>0</v>
      </c>
      <c r="AR98" s="18" t="s">
        <v>2036</v>
      </c>
      <c r="AT98" s="18" t="s">
        <v>2082</v>
      </c>
      <c r="AU98" s="18" t="s">
        <v>1955</v>
      </c>
      <c r="AY98" s="18" t="s">
        <v>2080</v>
      </c>
      <c r="BE98" s="199">
        <f>IF(N98="základní",J98,0)</f>
        <v>0</v>
      </c>
      <c r="BF98" s="199">
        <f>IF(N98="snížená",J98,0)</f>
        <v>0</v>
      </c>
      <c r="BG98" s="199">
        <f>IF(N98="zákl. přenesená",J98,0)</f>
        <v>0</v>
      </c>
      <c r="BH98" s="199">
        <f>IF(N98="sníž. přenesená",J98,0)</f>
        <v>0</v>
      </c>
      <c r="BI98" s="199">
        <f>IF(N98="nulová",J98,0)</f>
        <v>0</v>
      </c>
      <c r="BJ98" s="18" t="s">
        <v>1895</v>
      </c>
      <c r="BK98" s="199">
        <f>ROUND(I98*H98,2)</f>
        <v>0</v>
      </c>
      <c r="BL98" s="18" t="s">
        <v>2036</v>
      </c>
      <c r="BM98" s="18" t="s">
        <v>2116</v>
      </c>
    </row>
    <row r="99" spans="2:65" s="12" customFormat="1">
      <c r="B99" s="200"/>
      <c r="C99" s="201"/>
      <c r="D99" s="212" t="s">
        <v>2088</v>
      </c>
      <c r="E99" s="213" t="s">
        <v>1893</v>
      </c>
      <c r="F99" s="214" t="s">
        <v>2117</v>
      </c>
      <c r="G99" s="201"/>
      <c r="H99" s="215">
        <v>1778.25</v>
      </c>
      <c r="I99" s="206"/>
      <c r="J99" s="201"/>
      <c r="K99" s="201"/>
      <c r="L99" s="207"/>
      <c r="M99" s="208"/>
      <c r="N99" s="209"/>
      <c r="O99" s="209"/>
      <c r="P99" s="209"/>
      <c r="Q99" s="209"/>
      <c r="R99" s="209"/>
      <c r="S99" s="209"/>
      <c r="T99" s="210"/>
      <c r="AT99" s="211" t="s">
        <v>2088</v>
      </c>
      <c r="AU99" s="211" t="s">
        <v>1955</v>
      </c>
      <c r="AV99" s="12" t="s">
        <v>1955</v>
      </c>
      <c r="AW99" s="12" t="s">
        <v>1911</v>
      </c>
      <c r="AX99" s="12" t="s">
        <v>1946</v>
      </c>
      <c r="AY99" s="211" t="s">
        <v>2080</v>
      </c>
    </row>
    <row r="100" spans="2:65" s="12" customFormat="1">
      <c r="B100" s="200"/>
      <c r="C100" s="201"/>
      <c r="D100" s="202" t="s">
        <v>2088</v>
      </c>
      <c r="E100" s="201"/>
      <c r="F100" s="204" t="s">
        <v>2118</v>
      </c>
      <c r="G100" s="201"/>
      <c r="H100" s="205">
        <v>3023.0250000000001</v>
      </c>
      <c r="I100" s="206"/>
      <c r="J100" s="201"/>
      <c r="K100" s="201"/>
      <c r="L100" s="207"/>
      <c r="M100" s="208"/>
      <c r="N100" s="209"/>
      <c r="O100" s="209"/>
      <c r="P100" s="209"/>
      <c r="Q100" s="209"/>
      <c r="R100" s="209"/>
      <c r="S100" s="209"/>
      <c r="T100" s="210"/>
      <c r="AT100" s="211" t="s">
        <v>2088</v>
      </c>
      <c r="AU100" s="211" t="s">
        <v>1955</v>
      </c>
      <c r="AV100" s="12" t="s">
        <v>1955</v>
      </c>
      <c r="AW100" s="12" t="s">
        <v>1877</v>
      </c>
      <c r="AX100" s="12" t="s">
        <v>1895</v>
      </c>
      <c r="AY100" s="211" t="s">
        <v>2080</v>
      </c>
    </row>
    <row r="101" spans="2:65" s="1" customFormat="1" ht="22.5" customHeight="1">
      <c r="B101" s="35"/>
      <c r="C101" s="188" t="s">
        <v>2119</v>
      </c>
      <c r="D101" s="188" t="s">
        <v>2082</v>
      </c>
      <c r="E101" s="189" t="s">
        <v>2120</v>
      </c>
      <c r="F101" s="190" t="s">
        <v>2121</v>
      </c>
      <c r="G101" s="191" t="s">
        <v>2122</v>
      </c>
      <c r="H101" s="192">
        <v>1760.06</v>
      </c>
      <c r="I101" s="193"/>
      <c r="J101" s="194">
        <f>ROUND(I101*H101,2)</f>
        <v>0</v>
      </c>
      <c r="K101" s="190" t="s">
        <v>2086</v>
      </c>
      <c r="L101" s="55"/>
      <c r="M101" s="195" t="s">
        <v>1893</v>
      </c>
      <c r="N101" s="196" t="s">
        <v>1917</v>
      </c>
      <c r="O101" s="36"/>
      <c r="P101" s="197">
        <f>O101*H101</f>
        <v>0</v>
      </c>
      <c r="Q101" s="197">
        <v>0</v>
      </c>
      <c r="R101" s="197">
        <f>Q101*H101</f>
        <v>0</v>
      </c>
      <c r="S101" s="197">
        <v>0</v>
      </c>
      <c r="T101" s="198">
        <f>S101*H101</f>
        <v>0</v>
      </c>
      <c r="AR101" s="18" t="s">
        <v>2036</v>
      </c>
      <c r="AT101" s="18" t="s">
        <v>2082</v>
      </c>
      <c r="AU101" s="18" t="s">
        <v>1955</v>
      </c>
      <c r="AY101" s="18" t="s">
        <v>2080</v>
      </c>
      <c r="BE101" s="199">
        <f>IF(N101="základní",J101,0)</f>
        <v>0</v>
      </c>
      <c r="BF101" s="199">
        <f>IF(N101="snížená",J101,0)</f>
        <v>0</v>
      </c>
      <c r="BG101" s="199">
        <f>IF(N101="zákl. přenesená",J101,0)</f>
        <v>0</v>
      </c>
      <c r="BH101" s="199">
        <f>IF(N101="sníž. přenesená",J101,0)</f>
        <v>0</v>
      </c>
      <c r="BI101" s="199">
        <f>IF(N101="nulová",J101,0)</f>
        <v>0</v>
      </c>
      <c r="BJ101" s="18" t="s">
        <v>1895</v>
      </c>
      <c r="BK101" s="199">
        <f>ROUND(I101*H101,2)</f>
        <v>0</v>
      </c>
      <c r="BL101" s="18" t="s">
        <v>2036</v>
      </c>
      <c r="BM101" s="18" t="s">
        <v>2123</v>
      </c>
    </row>
    <row r="102" spans="2:65" s="12" customFormat="1">
      <c r="B102" s="200"/>
      <c r="C102" s="201"/>
      <c r="D102" s="202" t="s">
        <v>2088</v>
      </c>
      <c r="E102" s="203" t="s">
        <v>1893</v>
      </c>
      <c r="F102" s="204" t="s">
        <v>2124</v>
      </c>
      <c r="G102" s="201"/>
      <c r="H102" s="205">
        <v>1760.06</v>
      </c>
      <c r="I102" s="206"/>
      <c r="J102" s="201"/>
      <c r="K102" s="201"/>
      <c r="L102" s="207"/>
      <c r="M102" s="208"/>
      <c r="N102" s="209"/>
      <c r="O102" s="209"/>
      <c r="P102" s="209"/>
      <c r="Q102" s="209"/>
      <c r="R102" s="209"/>
      <c r="S102" s="209"/>
      <c r="T102" s="210"/>
      <c r="AT102" s="211" t="s">
        <v>2088</v>
      </c>
      <c r="AU102" s="211" t="s">
        <v>1955</v>
      </c>
      <c r="AV102" s="12" t="s">
        <v>1955</v>
      </c>
      <c r="AW102" s="12" t="s">
        <v>1911</v>
      </c>
      <c r="AX102" s="12" t="s">
        <v>1946</v>
      </c>
      <c r="AY102" s="211" t="s">
        <v>2080</v>
      </c>
    </row>
    <row r="103" spans="2:65" s="1" customFormat="1" ht="22.5" customHeight="1">
      <c r="B103" s="35"/>
      <c r="C103" s="216" t="s">
        <v>2125</v>
      </c>
      <c r="D103" s="216" t="s">
        <v>2126</v>
      </c>
      <c r="E103" s="217" t="s">
        <v>2127</v>
      </c>
      <c r="F103" s="218" t="s">
        <v>2128</v>
      </c>
      <c r="G103" s="219" t="s">
        <v>2129</v>
      </c>
      <c r="H103" s="220">
        <v>55.459000000000003</v>
      </c>
      <c r="I103" s="221"/>
      <c r="J103" s="222">
        <f>ROUND(I103*H103,2)</f>
        <v>0</v>
      </c>
      <c r="K103" s="218" t="s">
        <v>2086</v>
      </c>
      <c r="L103" s="223"/>
      <c r="M103" s="224" t="s">
        <v>1893</v>
      </c>
      <c r="N103" s="225" t="s">
        <v>1917</v>
      </c>
      <c r="O103" s="36"/>
      <c r="P103" s="197">
        <f>O103*H103</f>
        <v>0</v>
      </c>
      <c r="Q103" s="197">
        <v>1E-3</v>
      </c>
      <c r="R103" s="197">
        <f>Q103*H103</f>
        <v>5.5459000000000001E-2</v>
      </c>
      <c r="S103" s="197">
        <v>0</v>
      </c>
      <c r="T103" s="198">
        <f>S103*H103</f>
        <v>0</v>
      </c>
      <c r="AR103" s="18" t="s">
        <v>2119</v>
      </c>
      <c r="AT103" s="18" t="s">
        <v>2126</v>
      </c>
      <c r="AU103" s="18" t="s">
        <v>1955</v>
      </c>
      <c r="AY103" s="18" t="s">
        <v>2080</v>
      </c>
      <c r="BE103" s="199">
        <f>IF(N103="základní",J103,0)</f>
        <v>0</v>
      </c>
      <c r="BF103" s="199">
        <f>IF(N103="snížená",J103,0)</f>
        <v>0</v>
      </c>
      <c r="BG103" s="199">
        <f>IF(N103="zákl. přenesená",J103,0)</f>
        <v>0</v>
      </c>
      <c r="BH103" s="199">
        <f>IF(N103="sníž. přenesená",J103,0)</f>
        <v>0</v>
      </c>
      <c r="BI103" s="199">
        <f>IF(N103="nulová",J103,0)</f>
        <v>0</v>
      </c>
      <c r="BJ103" s="18" t="s">
        <v>1895</v>
      </c>
      <c r="BK103" s="199">
        <f>ROUND(I103*H103,2)</f>
        <v>0</v>
      </c>
      <c r="BL103" s="18" t="s">
        <v>2036</v>
      </c>
      <c r="BM103" s="18" t="s">
        <v>2130</v>
      </c>
    </row>
    <row r="104" spans="2:65" s="12" customFormat="1">
      <c r="B104" s="200"/>
      <c r="C104" s="201"/>
      <c r="D104" s="202" t="s">
        <v>2088</v>
      </c>
      <c r="E104" s="201"/>
      <c r="F104" s="204" t="s">
        <v>2131</v>
      </c>
      <c r="G104" s="201"/>
      <c r="H104" s="205">
        <v>55.459000000000003</v>
      </c>
      <c r="I104" s="206"/>
      <c r="J104" s="201"/>
      <c r="K104" s="201"/>
      <c r="L104" s="207"/>
      <c r="M104" s="208"/>
      <c r="N104" s="209"/>
      <c r="O104" s="209"/>
      <c r="P104" s="209"/>
      <c r="Q104" s="209"/>
      <c r="R104" s="209"/>
      <c r="S104" s="209"/>
      <c r="T104" s="210"/>
      <c r="AT104" s="211" t="s">
        <v>2088</v>
      </c>
      <c r="AU104" s="211" t="s">
        <v>1955</v>
      </c>
      <c r="AV104" s="12" t="s">
        <v>1955</v>
      </c>
      <c r="AW104" s="12" t="s">
        <v>1877</v>
      </c>
      <c r="AX104" s="12" t="s">
        <v>1895</v>
      </c>
      <c r="AY104" s="211" t="s">
        <v>2080</v>
      </c>
    </row>
    <row r="105" spans="2:65" s="1" customFormat="1" ht="22.5" customHeight="1">
      <c r="B105" s="35"/>
      <c r="C105" s="188" t="s">
        <v>1900</v>
      </c>
      <c r="D105" s="188" t="s">
        <v>2082</v>
      </c>
      <c r="E105" s="189" t="s">
        <v>2132</v>
      </c>
      <c r="F105" s="190" t="s">
        <v>2133</v>
      </c>
      <c r="G105" s="191" t="s">
        <v>2122</v>
      </c>
      <c r="H105" s="192">
        <v>4305</v>
      </c>
      <c r="I105" s="193"/>
      <c r="J105" s="194">
        <f>ROUND(I105*H105,2)</f>
        <v>0</v>
      </c>
      <c r="K105" s="190" t="s">
        <v>2086</v>
      </c>
      <c r="L105" s="55"/>
      <c r="M105" s="195" t="s">
        <v>1893</v>
      </c>
      <c r="N105" s="196" t="s">
        <v>1917</v>
      </c>
      <c r="O105" s="36"/>
      <c r="P105" s="197">
        <f>O105*H105</f>
        <v>0</v>
      </c>
      <c r="Q105" s="197">
        <v>0</v>
      </c>
      <c r="R105" s="197">
        <f>Q105*H105</f>
        <v>0</v>
      </c>
      <c r="S105" s="197">
        <v>0</v>
      </c>
      <c r="T105" s="198">
        <f>S105*H105</f>
        <v>0</v>
      </c>
      <c r="AR105" s="18" t="s">
        <v>2036</v>
      </c>
      <c r="AT105" s="18" t="s">
        <v>2082</v>
      </c>
      <c r="AU105" s="18" t="s">
        <v>1955</v>
      </c>
      <c r="AY105" s="18" t="s">
        <v>2080</v>
      </c>
      <c r="BE105" s="199">
        <f>IF(N105="základní",J105,0)</f>
        <v>0</v>
      </c>
      <c r="BF105" s="199">
        <f>IF(N105="snížená",J105,0)</f>
        <v>0</v>
      </c>
      <c r="BG105" s="199">
        <f>IF(N105="zákl. přenesená",J105,0)</f>
        <v>0</v>
      </c>
      <c r="BH105" s="199">
        <f>IF(N105="sníž. přenesená",J105,0)</f>
        <v>0</v>
      </c>
      <c r="BI105" s="199">
        <f>IF(N105="nulová",J105,0)</f>
        <v>0</v>
      </c>
      <c r="BJ105" s="18" t="s">
        <v>1895</v>
      </c>
      <c r="BK105" s="199">
        <f>ROUND(I105*H105,2)</f>
        <v>0</v>
      </c>
      <c r="BL105" s="18" t="s">
        <v>2036</v>
      </c>
      <c r="BM105" s="18" t="s">
        <v>2134</v>
      </c>
    </row>
    <row r="106" spans="2:65" s="12" customFormat="1">
      <c r="B106" s="200"/>
      <c r="C106" s="201"/>
      <c r="D106" s="202" t="s">
        <v>2088</v>
      </c>
      <c r="E106" s="203" t="s">
        <v>1893</v>
      </c>
      <c r="F106" s="204" t="s">
        <v>2135</v>
      </c>
      <c r="G106" s="201"/>
      <c r="H106" s="205">
        <v>4305</v>
      </c>
      <c r="I106" s="206"/>
      <c r="J106" s="201"/>
      <c r="K106" s="201"/>
      <c r="L106" s="207"/>
      <c r="M106" s="208"/>
      <c r="N106" s="209"/>
      <c r="O106" s="209"/>
      <c r="P106" s="209"/>
      <c r="Q106" s="209"/>
      <c r="R106" s="209"/>
      <c r="S106" s="209"/>
      <c r="T106" s="210"/>
      <c r="AT106" s="211" t="s">
        <v>2088</v>
      </c>
      <c r="AU106" s="211" t="s">
        <v>1955</v>
      </c>
      <c r="AV106" s="12" t="s">
        <v>1955</v>
      </c>
      <c r="AW106" s="12" t="s">
        <v>1911</v>
      </c>
      <c r="AX106" s="12" t="s">
        <v>1946</v>
      </c>
      <c r="AY106" s="211" t="s">
        <v>2080</v>
      </c>
    </row>
    <row r="107" spans="2:65" s="1" customFormat="1" ht="22.5" customHeight="1">
      <c r="B107" s="35"/>
      <c r="C107" s="188" t="s">
        <v>2136</v>
      </c>
      <c r="D107" s="188" t="s">
        <v>2082</v>
      </c>
      <c r="E107" s="189" t="s">
        <v>2137</v>
      </c>
      <c r="F107" s="190" t="s">
        <v>2138</v>
      </c>
      <c r="G107" s="191" t="s">
        <v>2122</v>
      </c>
      <c r="H107" s="192">
        <v>384</v>
      </c>
      <c r="I107" s="193"/>
      <c r="J107" s="194">
        <f>ROUND(I107*H107,2)</f>
        <v>0</v>
      </c>
      <c r="K107" s="190" t="s">
        <v>2086</v>
      </c>
      <c r="L107" s="55"/>
      <c r="M107" s="195" t="s">
        <v>1893</v>
      </c>
      <c r="N107" s="196" t="s">
        <v>1917</v>
      </c>
      <c r="O107" s="36"/>
      <c r="P107" s="197">
        <f>O107*H107</f>
        <v>0</v>
      </c>
      <c r="Q107" s="197">
        <v>0</v>
      </c>
      <c r="R107" s="197">
        <f>Q107*H107</f>
        <v>0</v>
      </c>
      <c r="S107" s="197">
        <v>0</v>
      </c>
      <c r="T107" s="198">
        <f>S107*H107</f>
        <v>0</v>
      </c>
      <c r="AR107" s="18" t="s">
        <v>2036</v>
      </c>
      <c r="AT107" s="18" t="s">
        <v>2082</v>
      </c>
      <c r="AU107" s="18" t="s">
        <v>1955</v>
      </c>
      <c r="AY107" s="18" t="s">
        <v>2080</v>
      </c>
      <c r="BE107" s="199">
        <f>IF(N107="základní",J107,0)</f>
        <v>0</v>
      </c>
      <c r="BF107" s="199">
        <f>IF(N107="snížená",J107,0)</f>
        <v>0</v>
      </c>
      <c r="BG107" s="199">
        <f>IF(N107="zákl. přenesená",J107,0)</f>
        <v>0</v>
      </c>
      <c r="BH107" s="199">
        <f>IF(N107="sníž. přenesená",J107,0)</f>
        <v>0</v>
      </c>
      <c r="BI107" s="199">
        <f>IF(N107="nulová",J107,0)</f>
        <v>0</v>
      </c>
      <c r="BJ107" s="18" t="s">
        <v>1895</v>
      </c>
      <c r="BK107" s="199">
        <f>ROUND(I107*H107,2)</f>
        <v>0</v>
      </c>
      <c r="BL107" s="18" t="s">
        <v>2036</v>
      </c>
      <c r="BM107" s="18" t="s">
        <v>2139</v>
      </c>
    </row>
    <row r="108" spans="2:65" s="12" customFormat="1">
      <c r="B108" s="200"/>
      <c r="C108" s="201"/>
      <c r="D108" s="202" t="s">
        <v>2088</v>
      </c>
      <c r="E108" s="203" t="s">
        <v>1893</v>
      </c>
      <c r="F108" s="204" t="s">
        <v>2140</v>
      </c>
      <c r="G108" s="201"/>
      <c r="H108" s="205">
        <v>384</v>
      </c>
      <c r="I108" s="206"/>
      <c r="J108" s="201"/>
      <c r="K108" s="201"/>
      <c r="L108" s="207"/>
      <c r="M108" s="208"/>
      <c r="N108" s="209"/>
      <c r="O108" s="209"/>
      <c r="P108" s="209"/>
      <c r="Q108" s="209"/>
      <c r="R108" s="209"/>
      <c r="S108" s="209"/>
      <c r="T108" s="210"/>
      <c r="AT108" s="211" t="s">
        <v>2088</v>
      </c>
      <c r="AU108" s="211" t="s">
        <v>1955</v>
      </c>
      <c r="AV108" s="12" t="s">
        <v>1955</v>
      </c>
      <c r="AW108" s="12" t="s">
        <v>1911</v>
      </c>
      <c r="AX108" s="12" t="s">
        <v>1946</v>
      </c>
      <c r="AY108" s="211" t="s">
        <v>2080</v>
      </c>
    </row>
    <row r="109" spans="2:65" s="1" customFormat="1" ht="22.5" customHeight="1">
      <c r="B109" s="35"/>
      <c r="C109" s="188" t="s">
        <v>2141</v>
      </c>
      <c r="D109" s="188" t="s">
        <v>2082</v>
      </c>
      <c r="E109" s="189" t="s">
        <v>2142</v>
      </c>
      <c r="F109" s="190" t="s">
        <v>2143</v>
      </c>
      <c r="G109" s="191" t="s">
        <v>2122</v>
      </c>
      <c r="H109" s="192">
        <v>454</v>
      </c>
      <c r="I109" s="193"/>
      <c r="J109" s="194">
        <f>ROUND(I109*H109,2)</f>
        <v>0</v>
      </c>
      <c r="K109" s="190" t="s">
        <v>2086</v>
      </c>
      <c r="L109" s="55"/>
      <c r="M109" s="195" t="s">
        <v>1893</v>
      </c>
      <c r="N109" s="196" t="s">
        <v>1917</v>
      </c>
      <c r="O109" s="36"/>
      <c r="P109" s="197">
        <f>O109*H109</f>
        <v>0</v>
      </c>
      <c r="Q109" s="197">
        <v>0</v>
      </c>
      <c r="R109" s="197">
        <f>Q109*H109</f>
        <v>0</v>
      </c>
      <c r="S109" s="197">
        <v>0</v>
      </c>
      <c r="T109" s="198">
        <f>S109*H109</f>
        <v>0</v>
      </c>
      <c r="AR109" s="18" t="s">
        <v>2036</v>
      </c>
      <c r="AT109" s="18" t="s">
        <v>2082</v>
      </c>
      <c r="AU109" s="18" t="s">
        <v>1955</v>
      </c>
      <c r="AY109" s="18" t="s">
        <v>2080</v>
      </c>
      <c r="BE109" s="199">
        <f>IF(N109="základní",J109,0)</f>
        <v>0</v>
      </c>
      <c r="BF109" s="199">
        <f>IF(N109="snížená",J109,0)</f>
        <v>0</v>
      </c>
      <c r="BG109" s="199">
        <f>IF(N109="zákl. přenesená",J109,0)</f>
        <v>0</v>
      </c>
      <c r="BH109" s="199">
        <f>IF(N109="sníž. přenesená",J109,0)</f>
        <v>0</v>
      </c>
      <c r="BI109" s="199">
        <f>IF(N109="nulová",J109,0)</f>
        <v>0</v>
      </c>
      <c r="BJ109" s="18" t="s">
        <v>1895</v>
      </c>
      <c r="BK109" s="199">
        <f>ROUND(I109*H109,2)</f>
        <v>0</v>
      </c>
      <c r="BL109" s="18" t="s">
        <v>2036</v>
      </c>
      <c r="BM109" s="18" t="s">
        <v>2144</v>
      </c>
    </row>
    <row r="110" spans="2:65" s="12" customFormat="1">
      <c r="B110" s="200"/>
      <c r="C110" s="201"/>
      <c r="D110" s="202" t="s">
        <v>2088</v>
      </c>
      <c r="E110" s="203" t="s">
        <v>1893</v>
      </c>
      <c r="F110" s="204" t="s">
        <v>2145</v>
      </c>
      <c r="G110" s="201"/>
      <c r="H110" s="205">
        <v>454</v>
      </c>
      <c r="I110" s="206"/>
      <c r="J110" s="201"/>
      <c r="K110" s="201"/>
      <c r="L110" s="207"/>
      <c r="M110" s="208"/>
      <c r="N110" s="209"/>
      <c r="O110" s="209"/>
      <c r="P110" s="209"/>
      <c r="Q110" s="209"/>
      <c r="R110" s="209"/>
      <c r="S110" s="209"/>
      <c r="T110" s="210"/>
      <c r="AT110" s="211" t="s">
        <v>2088</v>
      </c>
      <c r="AU110" s="211" t="s">
        <v>1955</v>
      </c>
      <c r="AV110" s="12" t="s">
        <v>1955</v>
      </c>
      <c r="AW110" s="12" t="s">
        <v>1911</v>
      </c>
      <c r="AX110" s="12" t="s">
        <v>1946</v>
      </c>
      <c r="AY110" s="211" t="s">
        <v>2080</v>
      </c>
    </row>
    <row r="111" spans="2:65" s="1" customFormat="1" ht="22.5" customHeight="1">
      <c r="B111" s="35"/>
      <c r="C111" s="188" t="s">
        <v>2146</v>
      </c>
      <c r="D111" s="188" t="s">
        <v>2082</v>
      </c>
      <c r="E111" s="189" t="s">
        <v>2147</v>
      </c>
      <c r="F111" s="190" t="s">
        <v>2148</v>
      </c>
      <c r="G111" s="191" t="s">
        <v>2122</v>
      </c>
      <c r="H111" s="192">
        <v>1760.6</v>
      </c>
      <c r="I111" s="193"/>
      <c r="J111" s="194">
        <f>ROUND(I111*H111,2)</f>
        <v>0</v>
      </c>
      <c r="K111" s="190" t="s">
        <v>2086</v>
      </c>
      <c r="L111" s="55"/>
      <c r="M111" s="195" t="s">
        <v>1893</v>
      </c>
      <c r="N111" s="196" t="s">
        <v>1917</v>
      </c>
      <c r="O111" s="36"/>
      <c r="P111" s="197">
        <f>O111*H111</f>
        <v>0</v>
      </c>
      <c r="Q111" s="197">
        <v>0</v>
      </c>
      <c r="R111" s="197">
        <f>Q111*H111</f>
        <v>0</v>
      </c>
      <c r="S111" s="197">
        <v>0</v>
      </c>
      <c r="T111" s="198">
        <f>S111*H111</f>
        <v>0</v>
      </c>
      <c r="AR111" s="18" t="s">
        <v>2036</v>
      </c>
      <c r="AT111" s="18" t="s">
        <v>2082</v>
      </c>
      <c r="AU111" s="18" t="s">
        <v>1955</v>
      </c>
      <c r="AY111" s="18" t="s">
        <v>2080</v>
      </c>
      <c r="BE111" s="199">
        <f>IF(N111="základní",J111,0)</f>
        <v>0</v>
      </c>
      <c r="BF111" s="199">
        <f>IF(N111="snížená",J111,0)</f>
        <v>0</v>
      </c>
      <c r="BG111" s="199">
        <f>IF(N111="zákl. přenesená",J111,0)</f>
        <v>0</v>
      </c>
      <c r="BH111" s="199">
        <f>IF(N111="sníž. přenesená",J111,0)</f>
        <v>0</v>
      </c>
      <c r="BI111" s="199">
        <f>IF(N111="nulová",J111,0)</f>
        <v>0</v>
      </c>
      <c r="BJ111" s="18" t="s">
        <v>1895</v>
      </c>
      <c r="BK111" s="199">
        <f>ROUND(I111*H111,2)</f>
        <v>0</v>
      </c>
      <c r="BL111" s="18" t="s">
        <v>2036</v>
      </c>
      <c r="BM111" s="18" t="s">
        <v>2149</v>
      </c>
    </row>
    <row r="112" spans="2:65" s="12" customFormat="1">
      <c r="B112" s="200"/>
      <c r="C112" s="201"/>
      <c r="D112" s="202" t="s">
        <v>2088</v>
      </c>
      <c r="E112" s="203" t="s">
        <v>1893</v>
      </c>
      <c r="F112" s="204" t="s">
        <v>2150</v>
      </c>
      <c r="G112" s="201"/>
      <c r="H112" s="205">
        <v>1760.6</v>
      </c>
      <c r="I112" s="206"/>
      <c r="J112" s="201"/>
      <c r="K112" s="201"/>
      <c r="L112" s="207"/>
      <c r="M112" s="208"/>
      <c r="N112" s="209"/>
      <c r="O112" s="209"/>
      <c r="P112" s="209"/>
      <c r="Q112" s="209"/>
      <c r="R112" s="209"/>
      <c r="S112" s="209"/>
      <c r="T112" s="210"/>
      <c r="AT112" s="211" t="s">
        <v>2088</v>
      </c>
      <c r="AU112" s="211" t="s">
        <v>1955</v>
      </c>
      <c r="AV112" s="12" t="s">
        <v>1955</v>
      </c>
      <c r="AW112" s="12" t="s">
        <v>1911</v>
      </c>
      <c r="AX112" s="12" t="s">
        <v>1895</v>
      </c>
      <c r="AY112" s="211" t="s">
        <v>2080</v>
      </c>
    </row>
    <row r="113" spans="2:65" s="1" customFormat="1" ht="22.5" customHeight="1">
      <c r="B113" s="35"/>
      <c r="C113" s="216" t="s">
        <v>2151</v>
      </c>
      <c r="D113" s="216" t="s">
        <v>2126</v>
      </c>
      <c r="E113" s="217" t="s">
        <v>2152</v>
      </c>
      <c r="F113" s="218" t="s">
        <v>2153</v>
      </c>
      <c r="G113" s="219" t="s">
        <v>2085</v>
      </c>
      <c r="H113" s="220">
        <v>176.6</v>
      </c>
      <c r="I113" s="221"/>
      <c r="J113" s="222">
        <f>ROUND(I113*H113,2)</f>
        <v>0</v>
      </c>
      <c r="K113" s="218" t="s">
        <v>2086</v>
      </c>
      <c r="L113" s="223"/>
      <c r="M113" s="224" t="s">
        <v>1893</v>
      </c>
      <c r="N113" s="225" t="s">
        <v>1917</v>
      </c>
      <c r="O113" s="36"/>
      <c r="P113" s="197">
        <f>O113*H113</f>
        <v>0</v>
      </c>
      <c r="Q113" s="197">
        <v>0.21</v>
      </c>
      <c r="R113" s="197">
        <f>Q113*H113</f>
        <v>37.085999999999999</v>
      </c>
      <c r="S113" s="197">
        <v>0</v>
      </c>
      <c r="T113" s="198">
        <f>S113*H113</f>
        <v>0</v>
      </c>
      <c r="AR113" s="18" t="s">
        <v>2119</v>
      </c>
      <c r="AT113" s="18" t="s">
        <v>2126</v>
      </c>
      <c r="AU113" s="18" t="s">
        <v>1955</v>
      </c>
      <c r="AY113" s="18" t="s">
        <v>2080</v>
      </c>
      <c r="BE113" s="199">
        <f>IF(N113="základní",J113,0)</f>
        <v>0</v>
      </c>
      <c r="BF113" s="199">
        <f>IF(N113="snížená",J113,0)</f>
        <v>0</v>
      </c>
      <c r="BG113" s="199">
        <f>IF(N113="zákl. přenesená",J113,0)</f>
        <v>0</v>
      </c>
      <c r="BH113" s="199">
        <f>IF(N113="sníž. přenesená",J113,0)</f>
        <v>0</v>
      </c>
      <c r="BI113" s="199">
        <f>IF(N113="nulová",J113,0)</f>
        <v>0</v>
      </c>
      <c r="BJ113" s="18" t="s">
        <v>1895</v>
      </c>
      <c r="BK113" s="199">
        <f>ROUND(I113*H113,2)</f>
        <v>0</v>
      </c>
      <c r="BL113" s="18" t="s">
        <v>2036</v>
      </c>
      <c r="BM113" s="18" t="s">
        <v>2154</v>
      </c>
    </row>
    <row r="114" spans="2:65" s="11" customFormat="1" ht="29.85" customHeight="1">
      <c r="B114" s="171"/>
      <c r="C114" s="172"/>
      <c r="D114" s="185" t="s">
        <v>1945</v>
      </c>
      <c r="E114" s="186" t="s">
        <v>1955</v>
      </c>
      <c r="F114" s="186" t="s">
        <v>2155</v>
      </c>
      <c r="G114" s="172"/>
      <c r="H114" s="172"/>
      <c r="I114" s="175"/>
      <c r="J114" s="187">
        <f>BK114</f>
        <v>0</v>
      </c>
      <c r="K114" s="172"/>
      <c r="L114" s="177"/>
      <c r="M114" s="178"/>
      <c r="N114" s="179"/>
      <c r="O114" s="179"/>
      <c r="P114" s="180">
        <f>SUM(P115:P116)</f>
        <v>0</v>
      </c>
      <c r="Q114" s="179"/>
      <c r="R114" s="180">
        <f>SUM(R115:R116)</f>
        <v>62.759779200000004</v>
      </c>
      <c r="S114" s="179"/>
      <c r="T114" s="181">
        <f>SUM(T115:T116)</f>
        <v>0</v>
      </c>
      <c r="AR114" s="182" t="s">
        <v>1895</v>
      </c>
      <c r="AT114" s="183" t="s">
        <v>1945</v>
      </c>
      <c r="AU114" s="183" t="s">
        <v>1895</v>
      </c>
      <c r="AY114" s="182" t="s">
        <v>2080</v>
      </c>
      <c r="BK114" s="184">
        <f>SUM(BK115:BK116)</f>
        <v>0</v>
      </c>
    </row>
    <row r="115" spans="2:65" s="1" customFormat="1" ht="31.5" customHeight="1">
      <c r="B115" s="35"/>
      <c r="C115" s="188" t="s">
        <v>1881</v>
      </c>
      <c r="D115" s="188" t="s">
        <v>2082</v>
      </c>
      <c r="E115" s="189" t="s">
        <v>2156</v>
      </c>
      <c r="F115" s="190" t="s">
        <v>2157</v>
      </c>
      <c r="G115" s="191" t="s">
        <v>2096</v>
      </c>
      <c r="H115" s="192">
        <v>277</v>
      </c>
      <c r="I115" s="193"/>
      <c r="J115" s="194">
        <f>ROUND(I115*H115,2)</f>
        <v>0</v>
      </c>
      <c r="K115" s="190" t="s">
        <v>2086</v>
      </c>
      <c r="L115" s="55"/>
      <c r="M115" s="195" t="s">
        <v>1893</v>
      </c>
      <c r="N115" s="196" t="s">
        <v>1917</v>
      </c>
      <c r="O115" s="36"/>
      <c r="P115" s="197">
        <f>O115*H115</f>
        <v>0</v>
      </c>
      <c r="Q115" s="197">
        <v>0.22656960000000001</v>
      </c>
      <c r="R115" s="197">
        <f>Q115*H115</f>
        <v>62.759779200000004</v>
      </c>
      <c r="S115" s="197">
        <v>0</v>
      </c>
      <c r="T115" s="198">
        <f>S115*H115</f>
        <v>0</v>
      </c>
      <c r="AR115" s="18" t="s">
        <v>2036</v>
      </c>
      <c r="AT115" s="18" t="s">
        <v>2082</v>
      </c>
      <c r="AU115" s="18" t="s">
        <v>1955</v>
      </c>
      <c r="AY115" s="18" t="s">
        <v>2080</v>
      </c>
      <c r="BE115" s="199">
        <f>IF(N115="základní",J115,0)</f>
        <v>0</v>
      </c>
      <c r="BF115" s="199">
        <f>IF(N115="snížená",J115,0)</f>
        <v>0</v>
      </c>
      <c r="BG115" s="199">
        <f>IF(N115="zákl. přenesená",J115,0)</f>
        <v>0</v>
      </c>
      <c r="BH115" s="199">
        <f>IF(N115="sníž. přenesená",J115,0)</f>
        <v>0</v>
      </c>
      <c r="BI115" s="199">
        <f>IF(N115="nulová",J115,0)</f>
        <v>0</v>
      </c>
      <c r="BJ115" s="18" t="s">
        <v>1895</v>
      </c>
      <c r="BK115" s="199">
        <f>ROUND(I115*H115,2)</f>
        <v>0</v>
      </c>
      <c r="BL115" s="18" t="s">
        <v>2036</v>
      </c>
      <c r="BM115" s="18" t="s">
        <v>2158</v>
      </c>
    </row>
    <row r="116" spans="2:65" s="12" customFormat="1">
      <c r="B116" s="200"/>
      <c r="C116" s="201"/>
      <c r="D116" s="212" t="s">
        <v>2088</v>
      </c>
      <c r="E116" s="213" t="s">
        <v>1893</v>
      </c>
      <c r="F116" s="214" t="s">
        <v>2159</v>
      </c>
      <c r="G116" s="201"/>
      <c r="H116" s="215">
        <v>277</v>
      </c>
      <c r="I116" s="206"/>
      <c r="J116" s="201"/>
      <c r="K116" s="201"/>
      <c r="L116" s="207"/>
      <c r="M116" s="208"/>
      <c r="N116" s="209"/>
      <c r="O116" s="209"/>
      <c r="P116" s="209"/>
      <c r="Q116" s="209"/>
      <c r="R116" s="209"/>
      <c r="S116" s="209"/>
      <c r="T116" s="210"/>
      <c r="AT116" s="211" t="s">
        <v>2088</v>
      </c>
      <c r="AU116" s="211" t="s">
        <v>1955</v>
      </c>
      <c r="AV116" s="12" t="s">
        <v>1955</v>
      </c>
      <c r="AW116" s="12" t="s">
        <v>1911</v>
      </c>
      <c r="AX116" s="12" t="s">
        <v>1946</v>
      </c>
      <c r="AY116" s="211" t="s">
        <v>2080</v>
      </c>
    </row>
    <row r="117" spans="2:65" s="11" customFormat="1" ht="29.85" customHeight="1">
      <c r="B117" s="171"/>
      <c r="C117" s="172"/>
      <c r="D117" s="185" t="s">
        <v>1945</v>
      </c>
      <c r="E117" s="186" t="s">
        <v>2039</v>
      </c>
      <c r="F117" s="186" t="s">
        <v>2160</v>
      </c>
      <c r="G117" s="172"/>
      <c r="H117" s="172"/>
      <c r="I117" s="175"/>
      <c r="J117" s="187">
        <f>BK117</f>
        <v>0</v>
      </c>
      <c r="K117" s="172"/>
      <c r="L117" s="177"/>
      <c r="M117" s="178"/>
      <c r="N117" s="179"/>
      <c r="O117" s="179"/>
      <c r="P117" s="180">
        <f>SUM(P118:P156)</f>
        <v>0</v>
      </c>
      <c r="Q117" s="179"/>
      <c r="R117" s="180">
        <f>SUM(R118:R156)</f>
        <v>107.56141200000002</v>
      </c>
      <c r="S117" s="179"/>
      <c r="T117" s="181">
        <f>SUM(T118:T156)</f>
        <v>0</v>
      </c>
      <c r="AR117" s="182" t="s">
        <v>1895</v>
      </c>
      <c r="AT117" s="183" t="s">
        <v>1945</v>
      </c>
      <c r="AU117" s="183" t="s">
        <v>1895</v>
      </c>
      <c r="AY117" s="182" t="s">
        <v>2080</v>
      </c>
      <c r="BK117" s="184">
        <f>SUM(BK118:BK156)</f>
        <v>0</v>
      </c>
    </row>
    <row r="118" spans="2:65" s="1" customFormat="1" ht="31.5" customHeight="1">
      <c r="B118" s="35"/>
      <c r="C118" s="188" t="s">
        <v>2161</v>
      </c>
      <c r="D118" s="188" t="s">
        <v>2082</v>
      </c>
      <c r="E118" s="189" t="s">
        <v>2162</v>
      </c>
      <c r="F118" s="190" t="s">
        <v>2163</v>
      </c>
      <c r="G118" s="191" t="s">
        <v>2122</v>
      </c>
      <c r="H118" s="192">
        <v>968</v>
      </c>
      <c r="I118" s="193"/>
      <c r="J118" s="194">
        <f>ROUND(I118*H118,2)</f>
        <v>0</v>
      </c>
      <c r="K118" s="190" t="s">
        <v>2086</v>
      </c>
      <c r="L118" s="55"/>
      <c r="M118" s="195" t="s">
        <v>1893</v>
      </c>
      <c r="N118" s="196" t="s">
        <v>1917</v>
      </c>
      <c r="O118" s="36"/>
      <c r="P118" s="197">
        <f>O118*H118</f>
        <v>0</v>
      </c>
      <c r="Q118" s="197">
        <v>0</v>
      </c>
      <c r="R118" s="197">
        <f>Q118*H118</f>
        <v>0</v>
      </c>
      <c r="S118" s="197">
        <v>0</v>
      </c>
      <c r="T118" s="198">
        <f>S118*H118</f>
        <v>0</v>
      </c>
      <c r="AR118" s="18" t="s">
        <v>2036</v>
      </c>
      <c r="AT118" s="18" t="s">
        <v>2082</v>
      </c>
      <c r="AU118" s="18" t="s">
        <v>1955</v>
      </c>
      <c r="AY118" s="18" t="s">
        <v>2080</v>
      </c>
      <c r="BE118" s="199">
        <f>IF(N118="základní",J118,0)</f>
        <v>0</v>
      </c>
      <c r="BF118" s="199">
        <f>IF(N118="snížená",J118,0)</f>
        <v>0</v>
      </c>
      <c r="BG118" s="199">
        <f>IF(N118="zákl. přenesená",J118,0)</f>
        <v>0</v>
      </c>
      <c r="BH118" s="199">
        <f>IF(N118="sníž. přenesená",J118,0)</f>
        <v>0</v>
      </c>
      <c r="BI118" s="199">
        <f>IF(N118="nulová",J118,0)</f>
        <v>0</v>
      </c>
      <c r="BJ118" s="18" t="s">
        <v>1895</v>
      </c>
      <c r="BK118" s="199">
        <f>ROUND(I118*H118,2)</f>
        <v>0</v>
      </c>
      <c r="BL118" s="18" t="s">
        <v>2036</v>
      </c>
      <c r="BM118" s="18" t="s">
        <v>2164</v>
      </c>
    </row>
    <row r="119" spans="2:65" s="12" customFormat="1">
      <c r="B119" s="200"/>
      <c r="C119" s="201"/>
      <c r="D119" s="202" t="s">
        <v>2088</v>
      </c>
      <c r="E119" s="203" t="s">
        <v>1893</v>
      </c>
      <c r="F119" s="204" t="s">
        <v>2165</v>
      </c>
      <c r="G119" s="201"/>
      <c r="H119" s="205">
        <v>968</v>
      </c>
      <c r="I119" s="206"/>
      <c r="J119" s="201"/>
      <c r="K119" s="201"/>
      <c r="L119" s="207"/>
      <c r="M119" s="208"/>
      <c r="N119" s="209"/>
      <c r="O119" s="209"/>
      <c r="P119" s="209"/>
      <c r="Q119" s="209"/>
      <c r="R119" s="209"/>
      <c r="S119" s="209"/>
      <c r="T119" s="210"/>
      <c r="AT119" s="211" t="s">
        <v>2088</v>
      </c>
      <c r="AU119" s="211" t="s">
        <v>1955</v>
      </c>
      <c r="AV119" s="12" t="s">
        <v>1955</v>
      </c>
      <c r="AW119" s="12" t="s">
        <v>1911</v>
      </c>
      <c r="AX119" s="12" t="s">
        <v>1895</v>
      </c>
      <c r="AY119" s="211" t="s">
        <v>2080</v>
      </c>
    </row>
    <row r="120" spans="2:65" s="1" customFormat="1" ht="22.5" customHeight="1">
      <c r="B120" s="35"/>
      <c r="C120" s="216" t="s">
        <v>2166</v>
      </c>
      <c r="D120" s="216" t="s">
        <v>2126</v>
      </c>
      <c r="E120" s="217" t="s">
        <v>2167</v>
      </c>
      <c r="F120" s="218" t="s">
        <v>2168</v>
      </c>
      <c r="G120" s="219" t="s">
        <v>2115</v>
      </c>
      <c r="H120" s="220">
        <v>15.391</v>
      </c>
      <c r="I120" s="221"/>
      <c r="J120" s="222">
        <f>ROUND(I120*H120,2)</f>
        <v>0</v>
      </c>
      <c r="K120" s="218" t="s">
        <v>2086</v>
      </c>
      <c r="L120" s="223"/>
      <c r="M120" s="224" t="s">
        <v>1893</v>
      </c>
      <c r="N120" s="225" t="s">
        <v>1917</v>
      </c>
      <c r="O120" s="36"/>
      <c r="P120" s="197">
        <f>O120*H120</f>
        <v>0</v>
      </c>
      <c r="Q120" s="197">
        <v>0</v>
      </c>
      <c r="R120" s="197">
        <f>Q120*H120</f>
        <v>0</v>
      </c>
      <c r="S120" s="197">
        <v>0</v>
      </c>
      <c r="T120" s="198">
        <f>S120*H120</f>
        <v>0</v>
      </c>
      <c r="AR120" s="18" t="s">
        <v>2119</v>
      </c>
      <c r="AT120" s="18" t="s">
        <v>2126</v>
      </c>
      <c r="AU120" s="18" t="s">
        <v>1955</v>
      </c>
      <c r="AY120" s="18" t="s">
        <v>2080</v>
      </c>
      <c r="BE120" s="199">
        <f>IF(N120="základní",J120,0)</f>
        <v>0</v>
      </c>
      <c r="BF120" s="199">
        <f>IF(N120="snížená",J120,0)</f>
        <v>0</v>
      </c>
      <c r="BG120" s="199">
        <f>IF(N120="zákl. přenesená",J120,0)</f>
        <v>0</v>
      </c>
      <c r="BH120" s="199">
        <f>IF(N120="sníž. přenesená",J120,0)</f>
        <v>0</v>
      </c>
      <c r="BI120" s="199">
        <f>IF(N120="nulová",J120,0)</f>
        <v>0</v>
      </c>
      <c r="BJ120" s="18" t="s">
        <v>1895</v>
      </c>
      <c r="BK120" s="199">
        <f>ROUND(I120*H120,2)</f>
        <v>0</v>
      </c>
      <c r="BL120" s="18" t="s">
        <v>2036</v>
      </c>
      <c r="BM120" s="18" t="s">
        <v>2169</v>
      </c>
    </row>
    <row r="121" spans="2:65" s="12" customFormat="1">
      <c r="B121" s="200"/>
      <c r="C121" s="201"/>
      <c r="D121" s="202" t="s">
        <v>2088</v>
      </c>
      <c r="E121" s="203" t="s">
        <v>1893</v>
      </c>
      <c r="F121" s="204" t="s">
        <v>2170</v>
      </c>
      <c r="G121" s="201"/>
      <c r="H121" s="205">
        <v>15.3912</v>
      </c>
      <c r="I121" s="206"/>
      <c r="J121" s="201"/>
      <c r="K121" s="201"/>
      <c r="L121" s="207"/>
      <c r="M121" s="208"/>
      <c r="N121" s="209"/>
      <c r="O121" s="209"/>
      <c r="P121" s="209"/>
      <c r="Q121" s="209"/>
      <c r="R121" s="209"/>
      <c r="S121" s="209"/>
      <c r="T121" s="210"/>
      <c r="AT121" s="211" t="s">
        <v>2088</v>
      </c>
      <c r="AU121" s="211" t="s">
        <v>1955</v>
      </c>
      <c r="AV121" s="12" t="s">
        <v>1955</v>
      </c>
      <c r="AW121" s="12" t="s">
        <v>1911</v>
      </c>
      <c r="AX121" s="12" t="s">
        <v>1895</v>
      </c>
      <c r="AY121" s="211" t="s">
        <v>2080</v>
      </c>
    </row>
    <row r="122" spans="2:65" s="1" customFormat="1" ht="31.5" customHeight="1">
      <c r="B122" s="35"/>
      <c r="C122" s="188" t="s">
        <v>2171</v>
      </c>
      <c r="D122" s="188" t="s">
        <v>2082</v>
      </c>
      <c r="E122" s="189" t="s">
        <v>2172</v>
      </c>
      <c r="F122" s="190" t="s">
        <v>2173</v>
      </c>
      <c r="G122" s="191" t="s">
        <v>2122</v>
      </c>
      <c r="H122" s="192">
        <v>1524</v>
      </c>
      <c r="I122" s="193"/>
      <c r="J122" s="194">
        <f>ROUND(I122*H122,2)</f>
        <v>0</v>
      </c>
      <c r="K122" s="190" t="s">
        <v>2086</v>
      </c>
      <c r="L122" s="55"/>
      <c r="M122" s="195" t="s">
        <v>1893</v>
      </c>
      <c r="N122" s="196" t="s">
        <v>1917</v>
      </c>
      <c r="O122" s="36"/>
      <c r="P122" s="197">
        <f>O122*H122</f>
        <v>0</v>
      </c>
      <c r="Q122" s="197">
        <v>0</v>
      </c>
      <c r="R122" s="197">
        <f>Q122*H122</f>
        <v>0</v>
      </c>
      <c r="S122" s="197">
        <v>0</v>
      </c>
      <c r="T122" s="198">
        <f>S122*H122</f>
        <v>0</v>
      </c>
      <c r="AR122" s="18" t="s">
        <v>2036</v>
      </c>
      <c r="AT122" s="18" t="s">
        <v>2082</v>
      </c>
      <c r="AU122" s="18" t="s">
        <v>1955</v>
      </c>
      <c r="AY122" s="18" t="s">
        <v>2080</v>
      </c>
      <c r="BE122" s="199">
        <f>IF(N122="základní",J122,0)</f>
        <v>0</v>
      </c>
      <c r="BF122" s="199">
        <f>IF(N122="snížená",J122,0)</f>
        <v>0</v>
      </c>
      <c r="BG122" s="199">
        <f>IF(N122="zákl. přenesená",J122,0)</f>
        <v>0</v>
      </c>
      <c r="BH122" s="199">
        <f>IF(N122="sníž. přenesená",J122,0)</f>
        <v>0</v>
      </c>
      <c r="BI122" s="199">
        <f>IF(N122="nulová",J122,0)</f>
        <v>0</v>
      </c>
      <c r="BJ122" s="18" t="s">
        <v>1895</v>
      </c>
      <c r="BK122" s="199">
        <f>ROUND(I122*H122,2)</f>
        <v>0</v>
      </c>
      <c r="BL122" s="18" t="s">
        <v>2036</v>
      </c>
      <c r="BM122" s="18" t="s">
        <v>2174</v>
      </c>
    </row>
    <row r="123" spans="2:65" s="12" customFormat="1">
      <c r="B123" s="200"/>
      <c r="C123" s="201"/>
      <c r="D123" s="202" t="s">
        <v>2088</v>
      </c>
      <c r="E123" s="203" t="s">
        <v>1893</v>
      </c>
      <c r="F123" s="204" t="s">
        <v>2175</v>
      </c>
      <c r="G123" s="201"/>
      <c r="H123" s="205">
        <v>1524</v>
      </c>
      <c r="I123" s="206"/>
      <c r="J123" s="201"/>
      <c r="K123" s="201"/>
      <c r="L123" s="207"/>
      <c r="M123" s="208"/>
      <c r="N123" s="209"/>
      <c r="O123" s="209"/>
      <c r="P123" s="209"/>
      <c r="Q123" s="209"/>
      <c r="R123" s="209"/>
      <c r="S123" s="209"/>
      <c r="T123" s="210"/>
      <c r="AT123" s="211" t="s">
        <v>2088</v>
      </c>
      <c r="AU123" s="211" t="s">
        <v>1955</v>
      </c>
      <c r="AV123" s="12" t="s">
        <v>1955</v>
      </c>
      <c r="AW123" s="12" t="s">
        <v>1911</v>
      </c>
      <c r="AX123" s="12" t="s">
        <v>1895</v>
      </c>
      <c r="AY123" s="211" t="s">
        <v>2080</v>
      </c>
    </row>
    <row r="124" spans="2:65" s="1" customFormat="1" ht="22.5" customHeight="1">
      <c r="B124" s="35"/>
      <c r="C124" s="216" t="s">
        <v>2176</v>
      </c>
      <c r="D124" s="216" t="s">
        <v>2126</v>
      </c>
      <c r="E124" s="217" t="s">
        <v>2167</v>
      </c>
      <c r="F124" s="218" t="s">
        <v>2168</v>
      </c>
      <c r="G124" s="219" t="s">
        <v>2115</v>
      </c>
      <c r="H124" s="220">
        <v>40.386000000000003</v>
      </c>
      <c r="I124" s="221"/>
      <c r="J124" s="222">
        <f>ROUND(I124*H124,2)</f>
        <v>0</v>
      </c>
      <c r="K124" s="218" t="s">
        <v>2086</v>
      </c>
      <c r="L124" s="223"/>
      <c r="M124" s="224" t="s">
        <v>1893</v>
      </c>
      <c r="N124" s="225" t="s">
        <v>1917</v>
      </c>
      <c r="O124" s="36"/>
      <c r="P124" s="197">
        <f>O124*H124</f>
        <v>0</v>
      </c>
      <c r="Q124" s="197">
        <v>0</v>
      </c>
      <c r="R124" s="197">
        <f>Q124*H124</f>
        <v>0</v>
      </c>
      <c r="S124" s="197">
        <v>0</v>
      </c>
      <c r="T124" s="198">
        <f>S124*H124</f>
        <v>0</v>
      </c>
      <c r="AR124" s="18" t="s">
        <v>2119</v>
      </c>
      <c r="AT124" s="18" t="s">
        <v>2126</v>
      </c>
      <c r="AU124" s="18" t="s">
        <v>1955</v>
      </c>
      <c r="AY124" s="18" t="s">
        <v>2080</v>
      </c>
      <c r="BE124" s="199">
        <f>IF(N124="základní",J124,0)</f>
        <v>0</v>
      </c>
      <c r="BF124" s="199">
        <f>IF(N124="snížená",J124,0)</f>
        <v>0</v>
      </c>
      <c r="BG124" s="199">
        <f>IF(N124="zákl. přenesená",J124,0)</f>
        <v>0</v>
      </c>
      <c r="BH124" s="199">
        <f>IF(N124="sníž. přenesená",J124,0)</f>
        <v>0</v>
      </c>
      <c r="BI124" s="199">
        <f>IF(N124="nulová",J124,0)</f>
        <v>0</v>
      </c>
      <c r="BJ124" s="18" t="s">
        <v>1895</v>
      </c>
      <c r="BK124" s="199">
        <f>ROUND(I124*H124,2)</f>
        <v>0</v>
      </c>
      <c r="BL124" s="18" t="s">
        <v>2036</v>
      </c>
      <c r="BM124" s="18" t="s">
        <v>2177</v>
      </c>
    </row>
    <row r="125" spans="2:65" s="12" customFormat="1">
      <c r="B125" s="200"/>
      <c r="C125" s="201"/>
      <c r="D125" s="202" t="s">
        <v>2088</v>
      </c>
      <c r="E125" s="203" t="s">
        <v>1893</v>
      </c>
      <c r="F125" s="204" t="s">
        <v>2178</v>
      </c>
      <c r="G125" s="201"/>
      <c r="H125" s="205">
        <v>40.386000000000003</v>
      </c>
      <c r="I125" s="206"/>
      <c r="J125" s="201"/>
      <c r="K125" s="201"/>
      <c r="L125" s="207"/>
      <c r="M125" s="208"/>
      <c r="N125" s="209"/>
      <c r="O125" s="209"/>
      <c r="P125" s="209"/>
      <c r="Q125" s="209"/>
      <c r="R125" s="209"/>
      <c r="S125" s="209"/>
      <c r="T125" s="210"/>
      <c r="AT125" s="211" t="s">
        <v>2088</v>
      </c>
      <c r="AU125" s="211" t="s">
        <v>1955</v>
      </c>
      <c r="AV125" s="12" t="s">
        <v>1955</v>
      </c>
      <c r="AW125" s="12" t="s">
        <v>1911</v>
      </c>
      <c r="AX125" s="12" t="s">
        <v>1895</v>
      </c>
      <c r="AY125" s="211" t="s">
        <v>2080</v>
      </c>
    </row>
    <row r="126" spans="2:65" s="1" customFormat="1" ht="22.5" customHeight="1">
      <c r="B126" s="35"/>
      <c r="C126" s="188" t="s">
        <v>2179</v>
      </c>
      <c r="D126" s="188" t="s">
        <v>2082</v>
      </c>
      <c r="E126" s="189" t="s">
        <v>2180</v>
      </c>
      <c r="F126" s="190" t="s">
        <v>2181</v>
      </c>
      <c r="G126" s="191" t="s">
        <v>2122</v>
      </c>
      <c r="H126" s="192">
        <v>1597.1</v>
      </c>
      <c r="I126" s="193"/>
      <c r="J126" s="194">
        <f>ROUND(I126*H126,2)</f>
        <v>0</v>
      </c>
      <c r="K126" s="190" t="s">
        <v>2086</v>
      </c>
      <c r="L126" s="55"/>
      <c r="M126" s="195" t="s">
        <v>1893</v>
      </c>
      <c r="N126" s="196" t="s">
        <v>1917</v>
      </c>
      <c r="O126" s="36"/>
      <c r="P126" s="197">
        <f>O126*H126</f>
        <v>0</v>
      </c>
      <c r="Q126" s="197">
        <v>0</v>
      </c>
      <c r="R126" s="197">
        <f>Q126*H126</f>
        <v>0</v>
      </c>
      <c r="S126" s="197">
        <v>0</v>
      </c>
      <c r="T126" s="198">
        <f>S126*H126</f>
        <v>0</v>
      </c>
      <c r="AR126" s="18" t="s">
        <v>2036</v>
      </c>
      <c r="AT126" s="18" t="s">
        <v>2082</v>
      </c>
      <c r="AU126" s="18" t="s">
        <v>1955</v>
      </c>
      <c r="AY126" s="18" t="s">
        <v>2080</v>
      </c>
      <c r="BE126" s="199">
        <f>IF(N126="základní",J126,0)</f>
        <v>0</v>
      </c>
      <c r="BF126" s="199">
        <f>IF(N126="snížená",J126,0)</f>
        <v>0</v>
      </c>
      <c r="BG126" s="199">
        <f>IF(N126="zákl. přenesená",J126,0)</f>
        <v>0</v>
      </c>
      <c r="BH126" s="199">
        <f>IF(N126="sníž. přenesená",J126,0)</f>
        <v>0</v>
      </c>
      <c r="BI126" s="199">
        <f>IF(N126="nulová",J126,0)</f>
        <v>0</v>
      </c>
      <c r="BJ126" s="18" t="s">
        <v>1895</v>
      </c>
      <c r="BK126" s="199">
        <f>ROUND(I126*H126,2)</f>
        <v>0</v>
      </c>
      <c r="BL126" s="18" t="s">
        <v>2036</v>
      </c>
      <c r="BM126" s="18" t="s">
        <v>2182</v>
      </c>
    </row>
    <row r="127" spans="2:65" s="12" customFormat="1">
      <c r="B127" s="200"/>
      <c r="C127" s="201"/>
      <c r="D127" s="202" t="s">
        <v>2088</v>
      </c>
      <c r="E127" s="203" t="s">
        <v>1893</v>
      </c>
      <c r="F127" s="204" t="s">
        <v>2183</v>
      </c>
      <c r="G127" s="201"/>
      <c r="H127" s="205">
        <v>1597.1</v>
      </c>
      <c r="I127" s="206"/>
      <c r="J127" s="201"/>
      <c r="K127" s="201"/>
      <c r="L127" s="207"/>
      <c r="M127" s="208"/>
      <c r="N127" s="209"/>
      <c r="O127" s="209"/>
      <c r="P127" s="209"/>
      <c r="Q127" s="209"/>
      <c r="R127" s="209"/>
      <c r="S127" s="209"/>
      <c r="T127" s="210"/>
      <c r="AT127" s="211" t="s">
        <v>2088</v>
      </c>
      <c r="AU127" s="211" t="s">
        <v>1955</v>
      </c>
      <c r="AV127" s="12" t="s">
        <v>1955</v>
      </c>
      <c r="AW127" s="12" t="s">
        <v>1911</v>
      </c>
      <c r="AX127" s="12" t="s">
        <v>1895</v>
      </c>
      <c r="AY127" s="211" t="s">
        <v>2080</v>
      </c>
    </row>
    <row r="128" spans="2:65" s="1" customFormat="1" ht="22.5" customHeight="1">
      <c r="B128" s="35"/>
      <c r="C128" s="188" t="s">
        <v>1880</v>
      </c>
      <c r="D128" s="188" t="s">
        <v>2082</v>
      </c>
      <c r="E128" s="189" t="s">
        <v>2184</v>
      </c>
      <c r="F128" s="190" t="s">
        <v>2181</v>
      </c>
      <c r="G128" s="191" t="s">
        <v>2122</v>
      </c>
      <c r="H128" s="192">
        <v>546.70000000000005</v>
      </c>
      <c r="I128" s="193"/>
      <c r="J128" s="194">
        <f>ROUND(I128*H128,2)</f>
        <v>0</v>
      </c>
      <c r="K128" s="190" t="s">
        <v>1893</v>
      </c>
      <c r="L128" s="55"/>
      <c r="M128" s="195" t="s">
        <v>1893</v>
      </c>
      <c r="N128" s="196" t="s">
        <v>1917</v>
      </c>
      <c r="O128" s="36"/>
      <c r="P128" s="197">
        <f>O128*H128</f>
        <v>0</v>
      </c>
      <c r="Q128" s="197">
        <v>0</v>
      </c>
      <c r="R128" s="197">
        <f>Q128*H128</f>
        <v>0</v>
      </c>
      <c r="S128" s="197">
        <v>0</v>
      </c>
      <c r="T128" s="198">
        <f>S128*H128</f>
        <v>0</v>
      </c>
      <c r="AR128" s="18" t="s">
        <v>2036</v>
      </c>
      <c r="AT128" s="18" t="s">
        <v>2082</v>
      </c>
      <c r="AU128" s="18" t="s">
        <v>1955</v>
      </c>
      <c r="AY128" s="18" t="s">
        <v>2080</v>
      </c>
      <c r="BE128" s="199">
        <f>IF(N128="základní",J128,0)</f>
        <v>0</v>
      </c>
      <c r="BF128" s="199">
        <f>IF(N128="snížená",J128,0)</f>
        <v>0</v>
      </c>
      <c r="BG128" s="199">
        <f>IF(N128="zákl. přenesená",J128,0)</f>
        <v>0</v>
      </c>
      <c r="BH128" s="199">
        <f>IF(N128="sníž. přenesená",J128,0)</f>
        <v>0</v>
      </c>
      <c r="BI128" s="199">
        <f>IF(N128="nulová",J128,0)</f>
        <v>0</v>
      </c>
      <c r="BJ128" s="18" t="s">
        <v>1895</v>
      </c>
      <c r="BK128" s="199">
        <f>ROUND(I128*H128,2)</f>
        <v>0</v>
      </c>
      <c r="BL128" s="18" t="s">
        <v>2036</v>
      </c>
      <c r="BM128" s="18" t="s">
        <v>2185</v>
      </c>
    </row>
    <row r="129" spans="2:65" s="12" customFormat="1">
      <c r="B129" s="200"/>
      <c r="C129" s="201"/>
      <c r="D129" s="202" t="s">
        <v>2088</v>
      </c>
      <c r="E129" s="203" t="s">
        <v>1893</v>
      </c>
      <c r="F129" s="204" t="s">
        <v>2186</v>
      </c>
      <c r="G129" s="201"/>
      <c r="H129" s="205">
        <v>546.70000000000005</v>
      </c>
      <c r="I129" s="206"/>
      <c r="J129" s="201"/>
      <c r="K129" s="201"/>
      <c r="L129" s="207"/>
      <c r="M129" s="208"/>
      <c r="N129" s="209"/>
      <c r="O129" s="209"/>
      <c r="P129" s="209"/>
      <c r="Q129" s="209"/>
      <c r="R129" s="209"/>
      <c r="S129" s="209"/>
      <c r="T129" s="210"/>
      <c r="AT129" s="211" t="s">
        <v>2088</v>
      </c>
      <c r="AU129" s="211" t="s">
        <v>1955</v>
      </c>
      <c r="AV129" s="12" t="s">
        <v>1955</v>
      </c>
      <c r="AW129" s="12" t="s">
        <v>1911</v>
      </c>
      <c r="AX129" s="12" t="s">
        <v>1895</v>
      </c>
      <c r="AY129" s="211" t="s">
        <v>2080</v>
      </c>
    </row>
    <row r="130" spans="2:65" s="1" customFormat="1" ht="22.5" customHeight="1">
      <c r="B130" s="35"/>
      <c r="C130" s="188" t="s">
        <v>2187</v>
      </c>
      <c r="D130" s="188" t="s">
        <v>2082</v>
      </c>
      <c r="E130" s="189" t="s">
        <v>2188</v>
      </c>
      <c r="F130" s="190" t="s">
        <v>2181</v>
      </c>
      <c r="G130" s="191" t="s">
        <v>2122</v>
      </c>
      <c r="H130" s="192">
        <v>465</v>
      </c>
      <c r="I130" s="193"/>
      <c r="J130" s="194">
        <f>ROUND(I130*H130,2)</f>
        <v>0</v>
      </c>
      <c r="K130" s="190" t="s">
        <v>1893</v>
      </c>
      <c r="L130" s="55"/>
      <c r="M130" s="195" t="s">
        <v>1893</v>
      </c>
      <c r="N130" s="196" t="s">
        <v>1917</v>
      </c>
      <c r="O130" s="36"/>
      <c r="P130" s="197">
        <f>O130*H130</f>
        <v>0</v>
      </c>
      <c r="Q130" s="197">
        <v>0</v>
      </c>
      <c r="R130" s="197">
        <f>Q130*H130</f>
        <v>0</v>
      </c>
      <c r="S130" s="197">
        <v>0</v>
      </c>
      <c r="T130" s="198">
        <f>S130*H130</f>
        <v>0</v>
      </c>
      <c r="AR130" s="18" t="s">
        <v>2036</v>
      </c>
      <c r="AT130" s="18" t="s">
        <v>2082</v>
      </c>
      <c r="AU130" s="18" t="s">
        <v>1955</v>
      </c>
      <c r="AY130" s="18" t="s">
        <v>2080</v>
      </c>
      <c r="BE130" s="199">
        <f>IF(N130="základní",J130,0)</f>
        <v>0</v>
      </c>
      <c r="BF130" s="199">
        <f>IF(N130="snížená",J130,0)</f>
        <v>0</v>
      </c>
      <c r="BG130" s="199">
        <f>IF(N130="zákl. přenesená",J130,0)</f>
        <v>0</v>
      </c>
      <c r="BH130" s="199">
        <f>IF(N130="sníž. přenesená",J130,0)</f>
        <v>0</v>
      </c>
      <c r="BI130" s="199">
        <f>IF(N130="nulová",J130,0)</f>
        <v>0</v>
      </c>
      <c r="BJ130" s="18" t="s">
        <v>1895</v>
      </c>
      <c r="BK130" s="199">
        <f>ROUND(I130*H130,2)</f>
        <v>0</v>
      </c>
      <c r="BL130" s="18" t="s">
        <v>2036</v>
      </c>
      <c r="BM130" s="18" t="s">
        <v>2189</v>
      </c>
    </row>
    <row r="131" spans="2:65" s="12" customFormat="1">
      <c r="B131" s="200"/>
      <c r="C131" s="201"/>
      <c r="D131" s="202" t="s">
        <v>2088</v>
      </c>
      <c r="E131" s="203" t="s">
        <v>1893</v>
      </c>
      <c r="F131" s="204" t="s">
        <v>2190</v>
      </c>
      <c r="G131" s="201"/>
      <c r="H131" s="205">
        <v>465</v>
      </c>
      <c r="I131" s="206"/>
      <c r="J131" s="201"/>
      <c r="K131" s="201"/>
      <c r="L131" s="207"/>
      <c r="M131" s="208"/>
      <c r="N131" s="209"/>
      <c r="O131" s="209"/>
      <c r="P131" s="209"/>
      <c r="Q131" s="209"/>
      <c r="R131" s="209"/>
      <c r="S131" s="209"/>
      <c r="T131" s="210"/>
      <c r="AT131" s="211" t="s">
        <v>2088</v>
      </c>
      <c r="AU131" s="211" t="s">
        <v>1955</v>
      </c>
      <c r="AV131" s="12" t="s">
        <v>1955</v>
      </c>
      <c r="AW131" s="12" t="s">
        <v>1911</v>
      </c>
      <c r="AX131" s="12" t="s">
        <v>1895</v>
      </c>
      <c r="AY131" s="211" t="s">
        <v>2080</v>
      </c>
    </row>
    <row r="132" spans="2:65" s="1" customFormat="1" ht="22.5" customHeight="1">
      <c r="B132" s="35"/>
      <c r="C132" s="188" t="s">
        <v>2191</v>
      </c>
      <c r="D132" s="188" t="s">
        <v>2082</v>
      </c>
      <c r="E132" s="189" t="s">
        <v>2192</v>
      </c>
      <c r="F132" s="190" t="s">
        <v>2193</v>
      </c>
      <c r="G132" s="191" t="s">
        <v>2122</v>
      </c>
      <c r="H132" s="192">
        <v>1597.1</v>
      </c>
      <c r="I132" s="193"/>
      <c r="J132" s="194">
        <f>ROUND(I132*H132,2)</f>
        <v>0</v>
      </c>
      <c r="K132" s="190" t="s">
        <v>2086</v>
      </c>
      <c r="L132" s="55"/>
      <c r="M132" s="195" t="s">
        <v>1893</v>
      </c>
      <c r="N132" s="196" t="s">
        <v>1917</v>
      </c>
      <c r="O132" s="36"/>
      <c r="P132" s="197">
        <f>O132*H132</f>
        <v>0</v>
      </c>
      <c r="Q132" s="197">
        <v>0</v>
      </c>
      <c r="R132" s="197">
        <f>Q132*H132</f>
        <v>0</v>
      </c>
      <c r="S132" s="197">
        <v>0</v>
      </c>
      <c r="T132" s="198">
        <f>S132*H132</f>
        <v>0</v>
      </c>
      <c r="AR132" s="18" t="s">
        <v>2036</v>
      </c>
      <c r="AT132" s="18" t="s">
        <v>2082</v>
      </c>
      <c r="AU132" s="18" t="s">
        <v>1955</v>
      </c>
      <c r="AY132" s="18" t="s">
        <v>2080</v>
      </c>
      <c r="BE132" s="199">
        <f>IF(N132="základní",J132,0)</f>
        <v>0</v>
      </c>
      <c r="BF132" s="199">
        <f>IF(N132="snížená",J132,0)</f>
        <v>0</v>
      </c>
      <c r="BG132" s="199">
        <f>IF(N132="zákl. přenesená",J132,0)</f>
        <v>0</v>
      </c>
      <c r="BH132" s="199">
        <f>IF(N132="sníž. přenesená",J132,0)</f>
        <v>0</v>
      </c>
      <c r="BI132" s="199">
        <f>IF(N132="nulová",J132,0)</f>
        <v>0</v>
      </c>
      <c r="BJ132" s="18" t="s">
        <v>1895</v>
      </c>
      <c r="BK132" s="199">
        <f>ROUND(I132*H132,2)</f>
        <v>0</v>
      </c>
      <c r="BL132" s="18" t="s">
        <v>2036</v>
      </c>
      <c r="BM132" s="18" t="s">
        <v>2194</v>
      </c>
    </row>
    <row r="133" spans="2:65" s="12" customFormat="1">
      <c r="B133" s="200"/>
      <c r="C133" s="201"/>
      <c r="D133" s="202" t="s">
        <v>2088</v>
      </c>
      <c r="E133" s="203" t="s">
        <v>1893</v>
      </c>
      <c r="F133" s="204" t="s">
        <v>2195</v>
      </c>
      <c r="G133" s="201"/>
      <c r="H133" s="205">
        <v>1597.1</v>
      </c>
      <c r="I133" s="206"/>
      <c r="J133" s="201"/>
      <c r="K133" s="201"/>
      <c r="L133" s="207"/>
      <c r="M133" s="208"/>
      <c r="N133" s="209"/>
      <c r="O133" s="209"/>
      <c r="P133" s="209"/>
      <c r="Q133" s="209"/>
      <c r="R133" s="209"/>
      <c r="S133" s="209"/>
      <c r="T133" s="210"/>
      <c r="AT133" s="211" t="s">
        <v>2088</v>
      </c>
      <c r="AU133" s="211" t="s">
        <v>1955</v>
      </c>
      <c r="AV133" s="12" t="s">
        <v>1955</v>
      </c>
      <c r="AW133" s="12" t="s">
        <v>1911</v>
      </c>
      <c r="AX133" s="12" t="s">
        <v>1895</v>
      </c>
      <c r="AY133" s="211" t="s">
        <v>2080</v>
      </c>
    </row>
    <row r="134" spans="2:65" s="1" customFormat="1" ht="22.5" customHeight="1">
      <c r="B134" s="35"/>
      <c r="C134" s="188" t="s">
        <v>2196</v>
      </c>
      <c r="D134" s="188" t="s">
        <v>2082</v>
      </c>
      <c r="E134" s="189" t="s">
        <v>2197</v>
      </c>
      <c r="F134" s="190" t="s">
        <v>2198</v>
      </c>
      <c r="G134" s="191" t="s">
        <v>2122</v>
      </c>
      <c r="H134" s="192">
        <v>546.70000000000005</v>
      </c>
      <c r="I134" s="193"/>
      <c r="J134" s="194">
        <f>ROUND(I134*H134,2)</f>
        <v>0</v>
      </c>
      <c r="K134" s="190" t="s">
        <v>2086</v>
      </c>
      <c r="L134" s="55"/>
      <c r="M134" s="195" t="s">
        <v>1893</v>
      </c>
      <c r="N134" s="196" t="s">
        <v>1917</v>
      </c>
      <c r="O134" s="36"/>
      <c r="P134" s="197">
        <f>O134*H134</f>
        <v>0</v>
      </c>
      <c r="Q134" s="197">
        <v>0</v>
      </c>
      <c r="R134" s="197">
        <f>Q134*H134</f>
        <v>0</v>
      </c>
      <c r="S134" s="197">
        <v>0</v>
      </c>
      <c r="T134" s="198">
        <f>S134*H134</f>
        <v>0</v>
      </c>
      <c r="AR134" s="18" t="s">
        <v>2036</v>
      </c>
      <c r="AT134" s="18" t="s">
        <v>2082</v>
      </c>
      <c r="AU134" s="18" t="s">
        <v>1955</v>
      </c>
      <c r="AY134" s="18" t="s">
        <v>2080</v>
      </c>
      <c r="BE134" s="199">
        <f>IF(N134="základní",J134,0)</f>
        <v>0</v>
      </c>
      <c r="BF134" s="199">
        <f>IF(N134="snížená",J134,0)</f>
        <v>0</v>
      </c>
      <c r="BG134" s="199">
        <f>IF(N134="zákl. přenesená",J134,0)</f>
        <v>0</v>
      </c>
      <c r="BH134" s="199">
        <f>IF(N134="sníž. přenesená",J134,0)</f>
        <v>0</v>
      </c>
      <c r="BI134" s="199">
        <f>IF(N134="nulová",J134,0)</f>
        <v>0</v>
      </c>
      <c r="BJ134" s="18" t="s">
        <v>1895</v>
      </c>
      <c r="BK134" s="199">
        <f>ROUND(I134*H134,2)</f>
        <v>0</v>
      </c>
      <c r="BL134" s="18" t="s">
        <v>2036</v>
      </c>
      <c r="BM134" s="18" t="s">
        <v>2199</v>
      </c>
    </row>
    <row r="135" spans="2:65" s="12" customFormat="1">
      <c r="B135" s="200"/>
      <c r="C135" s="201"/>
      <c r="D135" s="202" t="s">
        <v>2088</v>
      </c>
      <c r="E135" s="203" t="s">
        <v>1893</v>
      </c>
      <c r="F135" s="204" t="s">
        <v>2186</v>
      </c>
      <c r="G135" s="201"/>
      <c r="H135" s="205">
        <v>546.70000000000005</v>
      </c>
      <c r="I135" s="206"/>
      <c r="J135" s="201"/>
      <c r="K135" s="201"/>
      <c r="L135" s="207"/>
      <c r="M135" s="208"/>
      <c r="N135" s="209"/>
      <c r="O135" s="209"/>
      <c r="P135" s="209"/>
      <c r="Q135" s="209"/>
      <c r="R135" s="209"/>
      <c r="S135" s="209"/>
      <c r="T135" s="210"/>
      <c r="AT135" s="211" t="s">
        <v>2088</v>
      </c>
      <c r="AU135" s="211" t="s">
        <v>1955</v>
      </c>
      <c r="AV135" s="12" t="s">
        <v>1955</v>
      </c>
      <c r="AW135" s="12" t="s">
        <v>1911</v>
      </c>
      <c r="AX135" s="12" t="s">
        <v>1895</v>
      </c>
      <c r="AY135" s="211" t="s">
        <v>2080</v>
      </c>
    </row>
    <row r="136" spans="2:65" s="1" customFormat="1" ht="22.5" customHeight="1">
      <c r="B136" s="35"/>
      <c r="C136" s="188" t="s">
        <v>2200</v>
      </c>
      <c r="D136" s="188" t="s">
        <v>2082</v>
      </c>
      <c r="E136" s="189" t="s">
        <v>2201</v>
      </c>
      <c r="F136" s="190" t="s">
        <v>2202</v>
      </c>
      <c r="G136" s="191" t="s">
        <v>2122</v>
      </c>
      <c r="H136" s="192">
        <v>1459.5</v>
      </c>
      <c r="I136" s="193"/>
      <c r="J136" s="194">
        <f>ROUND(I136*H136,2)</f>
        <v>0</v>
      </c>
      <c r="K136" s="190" t="s">
        <v>2086</v>
      </c>
      <c r="L136" s="55"/>
      <c r="M136" s="195" t="s">
        <v>1893</v>
      </c>
      <c r="N136" s="196" t="s">
        <v>1917</v>
      </c>
      <c r="O136" s="36"/>
      <c r="P136" s="197">
        <f>O136*H136</f>
        <v>0</v>
      </c>
      <c r="Q136" s="197">
        <v>0</v>
      </c>
      <c r="R136" s="197">
        <f>Q136*H136</f>
        <v>0</v>
      </c>
      <c r="S136" s="197">
        <v>0</v>
      </c>
      <c r="T136" s="198">
        <f>S136*H136</f>
        <v>0</v>
      </c>
      <c r="AR136" s="18" t="s">
        <v>2036</v>
      </c>
      <c r="AT136" s="18" t="s">
        <v>2082</v>
      </c>
      <c r="AU136" s="18" t="s">
        <v>1955</v>
      </c>
      <c r="AY136" s="18" t="s">
        <v>2080</v>
      </c>
      <c r="BE136" s="199">
        <f>IF(N136="základní",J136,0)</f>
        <v>0</v>
      </c>
      <c r="BF136" s="199">
        <f>IF(N136="snížená",J136,0)</f>
        <v>0</v>
      </c>
      <c r="BG136" s="199">
        <f>IF(N136="zákl. přenesená",J136,0)</f>
        <v>0</v>
      </c>
      <c r="BH136" s="199">
        <f>IF(N136="sníž. přenesená",J136,0)</f>
        <v>0</v>
      </c>
      <c r="BI136" s="199">
        <f>IF(N136="nulová",J136,0)</f>
        <v>0</v>
      </c>
      <c r="BJ136" s="18" t="s">
        <v>1895</v>
      </c>
      <c r="BK136" s="199">
        <f>ROUND(I136*H136,2)</f>
        <v>0</v>
      </c>
      <c r="BL136" s="18" t="s">
        <v>2036</v>
      </c>
      <c r="BM136" s="18" t="s">
        <v>2203</v>
      </c>
    </row>
    <row r="137" spans="2:65" s="12" customFormat="1">
      <c r="B137" s="200"/>
      <c r="C137" s="201"/>
      <c r="D137" s="202" t="s">
        <v>2088</v>
      </c>
      <c r="E137" s="203" t="s">
        <v>1893</v>
      </c>
      <c r="F137" s="204" t="s">
        <v>2204</v>
      </c>
      <c r="G137" s="201"/>
      <c r="H137" s="205">
        <v>1459.5</v>
      </c>
      <c r="I137" s="206"/>
      <c r="J137" s="201"/>
      <c r="K137" s="201"/>
      <c r="L137" s="207"/>
      <c r="M137" s="208"/>
      <c r="N137" s="209"/>
      <c r="O137" s="209"/>
      <c r="P137" s="209"/>
      <c r="Q137" s="209"/>
      <c r="R137" s="209"/>
      <c r="S137" s="209"/>
      <c r="T137" s="210"/>
      <c r="AT137" s="211" t="s">
        <v>2088</v>
      </c>
      <c r="AU137" s="211" t="s">
        <v>1955</v>
      </c>
      <c r="AV137" s="12" t="s">
        <v>1955</v>
      </c>
      <c r="AW137" s="12" t="s">
        <v>1911</v>
      </c>
      <c r="AX137" s="12" t="s">
        <v>1895</v>
      </c>
      <c r="AY137" s="211" t="s">
        <v>2080</v>
      </c>
    </row>
    <row r="138" spans="2:65" s="1" customFormat="1" ht="22.5" customHeight="1">
      <c r="B138" s="35"/>
      <c r="C138" s="188" t="s">
        <v>2205</v>
      </c>
      <c r="D138" s="188" t="s">
        <v>2082</v>
      </c>
      <c r="E138" s="189" t="s">
        <v>2206</v>
      </c>
      <c r="F138" s="190" t="s">
        <v>2207</v>
      </c>
      <c r="G138" s="191" t="s">
        <v>2085</v>
      </c>
      <c r="H138" s="192">
        <v>64.5</v>
      </c>
      <c r="I138" s="193"/>
      <c r="J138" s="194">
        <f>ROUND(I138*H138,2)</f>
        <v>0</v>
      </c>
      <c r="K138" s="190" t="s">
        <v>2086</v>
      </c>
      <c r="L138" s="55"/>
      <c r="M138" s="195" t="s">
        <v>1893</v>
      </c>
      <c r="N138" s="196" t="s">
        <v>1917</v>
      </c>
      <c r="O138" s="36"/>
      <c r="P138" s="197">
        <f>O138*H138</f>
        <v>0</v>
      </c>
      <c r="Q138" s="197">
        <v>0</v>
      </c>
      <c r="R138" s="197">
        <f>Q138*H138</f>
        <v>0</v>
      </c>
      <c r="S138" s="197">
        <v>0</v>
      </c>
      <c r="T138" s="198">
        <f>S138*H138</f>
        <v>0</v>
      </c>
      <c r="AR138" s="18" t="s">
        <v>2036</v>
      </c>
      <c r="AT138" s="18" t="s">
        <v>2082</v>
      </c>
      <c r="AU138" s="18" t="s">
        <v>1955</v>
      </c>
      <c r="AY138" s="18" t="s">
        <v>2080</v>
      </c>
      <c r="BE138" s="199">
        <f>IF(N138="základní",J138,0)</f>
        <v>0</v>
      </c>
      <c r="BF138" s="199">
        <f>IF(N138="snížená",J138,0)</f>
        <v>0</v>
      </c>
      <c r="BG138" s="199">
        <f>IF(N138="zákl. přenesená",J138,0)</f>
        <v>0</v>
      </c>
      <c r="BH138" s="199">
        <f>IF(N138="sníž. přenesená",J138,0)</f>
        <v>0</v>
      </c>
      <c r="BI138" s="199">
        <f>IF(N138="nulová",J138,0)</f>
        <v>0</v>
      </c>
      <c r="BJ138" s="18" t="s">
        <v>1895</v>
      </c>
      <c r="BK138" s="199">
        <f>ROUND(I138*H138,2)</f>
        <v>0</v>
      </c>
      <c r="BL138" s="18" t="s">
        <v>2036</v>
      </c>
      <c r="BM138" s="18" t="s">
        <v>2208</v>
      </c>
    </row>
    <row r="139" spans="2:65" s="12" customFormat="1">
      <c r="B139" s="200"/>
      <c r="C139" s="201"/>
      <c r="D139" s="202" t="s">
        <v>2088</v>
      </c>
      <c r="E139" s="203" t="s">
        <v>1893</v>
      </c>
      <c r="F139" s="204" t="s">
        <v>2209</v>
      </c>
      <c r="G139" s="201"/>
      <c r="H139" s="205">
        <v>64.5</v>
      </c>
      <c r="I139" s="206"/>
      <c r="J139" s="201"/>
      <c r="K139" s="201"/>
      <c r="L139" s="207"/>
      <c r="M139" s="208"/>
      <c r="N139" s="209"/>
      <c r="O139" s="209"/>
      <c r="P139" s="209"/>
      <c r="Q139" s="209"/>
      <c r="R139" s="209"/>
      <c r="S139" s="209"/>
      <c r="T139" s="210"/>
      <c r="AT139" s="211" t="s">
        <v>2088</v>
      </c>
      <c r="AU139" s="211" t="s">
        <v>1955</v>
      </c>
      <c r="AV139" s="12" t="s">
        <v>1955</v>
      </c>
      <c r="AW139" s="12" t="s">
        <v>1911</v>
      </c>
      <c r="AX139" s="12" t="s">
        <v>1895</v>
      </c>
      <c r="AY139" s="211" t="s">
        <v>2080</v>
      </c>
    </row>
    <row r="140" spans="2:65" s="1" customFormat="1" ht="22.5" customHeight="1">
      <c r="B140" s="35"/>
      <c r="C140" s="188" t="s">
        <v>2210</v>
      </c>
      <c r="D140" s="188" t="s">
        <v>2082</v>
      </c>
      <c r="E140" s="189" t="s">
        <v>2211</v>
      </c>
      <c r="F140" s="190" t="s">
        <v>2212</v>
      </c>
      <c r="G140" s="191" t="s">
        <v>2122</v>
      </c>
      <c r="H140" s="192">
        <v>2919</v>
      </c>
      <c r="I140" s="193"/>
      <c r="J140" s="194">
        <f>ROUND(I140*H140,2)</f>
        <v>0</v>
      </c>
      <c r="K140" s="190" t="s">
        <v>2086</v>
      </c>
      <c r="L140" s="55"/>
      <c r="M140" s="195" t="s">
        <v>1893</v>
      </c>
      <c r="N140" s="196" t="s">
        <v>1917</v>
      </c>
      <c r="O140" s="36"/>
      <c r="P140" s="197">
        <f>O140*H140</f>
        <v>0</v>
      </c>
      <c r="Q140" s="197">
        <v>6.0999999999999997E-4</v>
      </c>
      <c r="R140" s="197">
        <f>Q140*H140</f>
        <v>1.7805899999999999</v>
      </c>
      <c r="S140" s="197">
        <v>0</v>
      </c>
      <c r="T140" s="198">
        <f>S140*H140</f>
        <v>0</v>
      </c>
      <c r="AR140" s="18" t="s">
        <v>2036</v>
      </c>
      <c r="AT140" s="18" t="s">
        <v>2082</v>
      </c>
      <c r="AU140" s="18" t="s">
        <v>1955</v>
      </c>
      <c r="AY140" s="18" t="s">
        <v>2080</v>
      </c>
      <c r="BE140" s="199">
        <f>IF(N140="základní",J140,0)</f>
        <v>0</v>
      </c>
      <c r="BF140" s="199">
        <f>IF(N140="snížená",J140,0)</f>
        <v>0</v>
      </c>
      <c r="BG140" s="199">
        <f>IF(N140="zákl. přenesená",J140,0)</f>
        <v>0</v>
      </c>
      <c r="BH140" s="199">
        <f>IF(N140="sníž. přenesená",J140,0)</f>
        <v>0</v>
      </c>
      <c r="BI140" s="199">
        <f>IF(N140="nulová",J140,0)</f>
        <v>0</v>
      </c>
      <c r="BJ140" s="18" t="s">
        <v>1895</v>
      </c>
      <c r="BK140" s="199">
        <f>ROUND(I140*H140,2)</f>
        <v>0</v>
      </c>
      <c r="BL140" s="18" t="s">
        <v>2036</v>
      </c>
      <c r="BM140" s="18" t="s">
        <v>2213</v>
      </c>
    </row>
    <row r="141" spans="2:65" s="12" customFormat="1">
      <c r="B141" s="200"/>
      <c r="C141" s="201"/>
      <c r="D141" s="212" t="s">
        <v>2088</v>
      </c>
      <c r="E141" s="213" t="s">
        <v>1893</v>
      </c>
      <c r="F141" s="214" t="s">
        <v>2214</v>
      </c>
      <c r="G141" s="201"/>
      <c r="H141" s="215">
        <v>1459.5</v>
      </c>
      <c r="I141" s="206"/>
      <c r="J141" s="201"/>
      <c r="K141" s="201"/>
      <c r="L141" s="207"/>
      <c r="M141" s="208"/>
      <c r="N141" s="209"/>
      <c r="O141" s="209"/>
      <c r="P141" s="209"/>
      <c r="Q141" s="209"/>
      <c r="R141" s="209"/>
      <c r="S141" s="209"/>
      <c r="T141" s="210"/>
      <c r="AT141" s="211" t="s">
        <v>2088</v>
      </c>
      <c r="AU141" s="211" t="s">
        <v>1955</v>
      </c>
      <c r="AV141" s="12" t="s">
        <v>1955</v>
      </c>
      <c r="AW141" s="12" t="s">
        <v>1911</v>
      </c>
      <c r="AX141" s="12" t="s">
        <v>1895</v>
      </c>
      <c r="AY141" s="211" t="s">
        <v>2080</v>
      </c>
    </row>
    <row r="142" spans="2:65" s="12" customFormat="1">
      <c r="B142" s="200"/>
      <c r="C142" s="201"/>
      <c r="D142" s="202" t="s">
        <v>2088</v>
      </c>
      <c r="E142" s="201"/>
      <c r="F142" s="204" t="s">
        <v>2215</v>
      </c>
      <c r="G142" s="201"/>
      <c r="H142" s="205">
        <v>2919</v>
      </c>
      <c r="I142" s="206"/>
      <c r="J142" s="201"/>
      <c r="K142" s="201"/>
      <c r="L142" s="207"/>
      <c r="M142" s="208"/>
      <c r="N142" s="209"/>
      <c r="O142" s="209"/>
      <c r="P142" s="209"/>
      <c r="Q142" s="209"/>
      <c r="R142" s="209"/>
      <c r="S142" s="209"/>
      <c r="T142" s="210"/>
      <c r="AT142" s="211" t="s">
        <v>2088</v>
      </c>
      <c r="AU142" s="211" t="s">
        <v>1955</v>
      </c>
      <c r="AV142" s="12" t="s">
        <v>1955</v>
      </c>
      <c r="AW142" s="12" t="s">
        <v>1877</v>
      </c>
      <c r="AX142" s="12" t="s">
        <v>1895</v>
      </c>
      <c r="AY142" s="211" t="s">
        <v>2080</v>
      </c>
    </row>
    <row r="143" spans="2:65" s="1" customFormat="1" ht="22.5" customHeight="1">
      <c r="B143" s="35"/>
      <c r="C143" s="188" t="s">
        <v>2216</v>
      </c>
      <c r="D143" s="188" t="s">
        <v>2082</v>
      </c>
      <c r="E143" s="189" t="s">
        <v>2217</v>
      </c>
      <c r="F143" s="190" t="s">
        <v>2218</v>
      </c>
      <c r="G143" s="191" t="s">
        <v>2122</v>
      </c>
      <c r="H143" s="192">
        <v>546.70000000000005</v>
      </c>
      <c r="I143" s="193"/>
      <c r="J143" s="194">
        <f>ROUND(I143*H143,2)</f>
        <v>0</v>
      </c>
      <c r="K143" s="190" t="s">
        <v>2086</v>
      </c>
      <c r="L143" s="55"/>
      <c r="M143" s="195" t="s">
        <v>1893</v>
      </c>
      <c r="N143" s="196" t="s">
        <v>1917</v>
      </c>
      <c r="O143" s="36"/>
      <c r="P143" s="197">
        <f>O143*H143</f>
        <v>0</v>
      </c>
      <c r="Q143" s="197">
        <v>0</v>
      </c>
      <c r="R143" s="197">
        <f>Q143*H143</f>
        <v>0</v>
      </c>
      <c r="S143" s="197">
        <v>0</v>
      </c>
      <c r="T143" s="198">
        <f>S143*H143</f>
        <v>0</v>
      </c>
      <c r="AR143" s="18" t="s">
        <v>2036</v>
      </c>
      <c r="AT143" s="18" t="s">
        <v>2082</v>
      </c>
      <c r="AU143" s="18" t="s">
        <v>1955</v>
      </c>
      <c r="AY143" s="18" t="s">
        <v>2080</v>
      </c>
      <c r="BE143" s="199">
        <f>IF(N143="základní",J143,0)</f>
        <v>0</v>
      </c>
      <c r="BF143" s="199">
        <f>IF(N143="snížená",J143,0)</f>
        <v>0</v>
      </c>
      <c r="BG143" s="199">
        <f>IF(N143="zákl. přenesená",J143,0)</f>
        <v>0</v>
      </c>
      <c r="BH143" s="199">
        <f>IF(N143="sníž. přenesená",J143,0)</f>
        <v>0</v>
      </c>
      <c r="BI143" s="199">
        <f>IF(N143="nulová",J143,0)</f>
        <v>0</v>
      </c>
      <c r="BJ143" s="18" t="s">
        <v>1895</v>
      </c>
      <c r="BK143" s="199">
        <f>ROUND(I143*H143,2)</f>
        <v>0</v>
      </c>
      <c r="BL143" s="18" t="s">
        <v>2036</v>
      </c>
      <c r="BM143" s="18" t="s">
        <v>2219</v>
      </c>
    </row>
    <row r="144" spans="2:65" s="12" customFormat="1">
      <c r="B144" s="200"/>
      <c r="C144" s="201"/>
      <c r="D144" s="202" t="s">
        <v>2088</v>
      </c>
      <c r="E144" s="203" t="s">
        <v>1893</v>
      </c>
      <c r="F144" s="204" t="s">
        <v>2186</v>
      </c>
      <c r="G144" s="201"/>
      <c r="H144" s="205">
        <v>546.70000000000005</v>
      </c>
      <c r="I144" s="206"/>
      <c r="J144" s="201"/>
      <c r="K144" s="201"/>
      <c r="L144" s="207"/>
      <c r="M144" s="208"/>
      <c r="N144" s="209"/>
      <c r="O144" s="209"/>
      <c r="P144" s="209"/>
      <c r="Q144" s="209"/>
      <c r="R144" s="209"/>
      <c r="S144" s="209"/>
      <c r="T144" s="210"/>
      <c r="AT144" s="211" t="s">
        <v>2088</v>
      </c>
      <c r="AU144" s="211" t="s">
        <v>1955</v>
      </c>
      <c r="AV144" s="12" t="s">
        <v>1955</v>
      </c>
      <c r="AW144" s="12" t="s">
        <v>1911</v>
      </c>
      <c r="AX144" s="12" t="s">
        <v>1895</v>
      </c>
      <c r="AY144" s="211" t="s">
        <v>2080</v>
      </c>
    </row>
    <row r="145" spans="2:65" s="1" customFormat="1" ht="31.5" customHeight="1">
      <c r="B145" s="35"/>
      <c r="C145" s="188" t="s">
        <v>2220</v>
      </c>
      <c r="D145" s="188" t="s">
        <v>2082</v>
      </c>
      <c r="E145" s="189" t="s">
        <v>2221</v>
      </c>
      <c r="F145" s="190" t="s">
        <v>2222</v>
      </c>
      <c r="G145" s="191" t="s">
        <v>2122</v>
      </c>
      <c r="H145" s="192">
        <v>1459.5</v>
      </c>
      <c r="I145" s="193"/>
      <c r="J145" s="194">
        <f>ROUND(I145*H145,2)</f>
        <v>0</v>
      </c>
      <c r="K145" s="190" t="s">
        <v>2086</v>
      </c>
      <c r="L145" s="55"/>
      <c r="M145" s="195" t="s">
        <v>1893</v>
      </c>
      <c r="N145" s="196" t="s">
        <v>1917</v>
      </c>
      <c r="O145" s="36"/>
      <c r="P145" s="197">
        <f>O145*H145</f>
        <v>0</v>
      </c>
      <c r="Q145" s="197">
        <v>0</v>
      </c>
      <c r="R145" s="197">
        <f>Q145*H145</f>
        <v>0</v>
      </c>
      <c r="S145" s="197">
        <v>0</v>
      </c>
      <c r="T145" s="198">
        <f>S145*H145</f>
        <v>0</v>
      </c>
      <c r="AR145" s="18" t="s">
        <v>2036</v>
      </c>
      <c r="AT145" s="18" t="s">
        <v>2082</v>
      </c>
      <c r="AU145" s="18" t="s">
        <v>1955</v>
      </c>
      <c r="AY145" s="18" t="s">
        <v>2080</v>
      </c>
      <c r="BE145" s="199">
        <f>IF(N145="základní",J145,0)</f>
        <v>0</v>
      </c>
      <c r="BF145" s="199">
        <f>IF(N145="snížená",J145,0)</f>
        <v>0</v>
      </c>
      <c r="BG145" s="199">
        <f>IF(N145="zákl. přenesená",J145,0)</f>
        <v>0</v>
      </c>
      <c r="BH145" s="199">
        <f>IF(N145="sníž. přenesená",J145,0)</f>
        <v>0</v>
      </c>
      <c r="BI145" s="199">
        <f>IF(N145="nulová",J145,0)</f>
        <v>0</v>
      </c>
      <c r="BJ145" s="18" t="s">
        <v>1895</v>
      </c>
      <c r="BK145" s="199">
        <f>ROUND(I145*H145,2)</f>
        <v>0</v>
      </c>
      <c r="BL145" s="18" t="s">
        <v>2036</v>
      </c>
      <c r="BM145" s="18" t="s">
        <v>2223</v>
      </c>
    </row>
    <row r="146" spans="2:65" s="12" customFormat="1">
      <c r="B146" s="200"/>
      <c r="C146" s="201"/>
      <c r="D146" s="202" t="s">
        <v>2088</v>
      </c>
      <c r="E146" s="203" t="s">
        <v>1893</v>
      </c>
      <c r="F146" s="204" t="s">
        <v>2224</v>
      </c>
      <c r="G146" s="201"/>
      <c r="H146" s="205">
        <v>1459.5</v>
      </c>
      <c r="I146" s="206"/>
      <c r="J146" s="201"/>
      <c r="K146" s="201"/>
      <c r="L146" s="207"/>
      <c r="M146" s="208"/>
      <c r="N146" s="209"/>
      <c r="O146" s="209"/>
      <c r="P146" s="209"/>
      <c r="Q146" s="209"/>
      <c r="R146" s="209"/>
      <c r="S146" s="209"/>
      <c r="T146" s="210"/>
      <c r="AT146" s="211" t="s">
        <v>2088</v>
      </c>
      <c r="AU146" s="211" t="s">
        <v>1955</v>
      </c>
      <c r="AV146" s="12" t="s">
        <v>1955</v>
      </c>
      <c r="AW146" s="12" t="s">
        <v>1911</v>
      </c>
      <c r="AX146" s="12" t="s">
        <v>1895</v>
      </c>
      <c r="AY146" s="211" t="s">
        <v>2080</v>
      </c>
    </row>
    <row r="147" spans="2:65" s="1" customFormat="1" ht="22.5" customHeight="1">
      <c r="B147" s="35"/>
      <c r="C147" s="188" t="s">
        <v>2225</v>
      </c>
      <c r="D147" s="188" t="s">
        <v>2082</v>
      </c>
      <c r="E147" s="189" t="s">
        <v>2226</v>
      </c>
      <c r="F147" s="190" t="s">
        <v>2227</v>
      </c>
      <c r="G147" s="191" t="s">
        <v>2122</v>
      </c>
      <c r="H147" s="192">
        <v>1459.5</v>
      </c>
      <c r="I147" s="193"/>
      <c r="J147" s="194">
        <f>ROUND(I147*H147,2)</f>
        <v>0</v>
      </c>
      <c r="K147" s="190" t="s">
        <v>2086</v>
      </c>
      <c r="L147" s="55"/>
      <c r="M147" s="195" t="s">
        <v>1893</v>
      </c>
      <c r="N147" s="196" t="s">
        <v>1917</v>
      </c>
      <c r="O147" s="36"/>
      <c r="P147" s="197">
        <f>O147*H147</f>
        <v>0</v>
      </c>
      <c r="Q147" s="197">
        <v>0</v>
      </c>
      <c r="R147" s="197">
        <f>Q147*H147</f>
        <v>0</v>
      </c>
      <c r="S147" s="197">
        <v>0</v>
      </c>
      <c r="T147" s="198">
        <f>S147*H147</f>
        <v>0</v>
      </c>
      <c r="AR147" s="18" t="s">
        <v>2036</v>
      </c>
      <c r="AT147" s="18" t="s">
        <v>2082</v>
      </c>
      <c r="AU147" s="18" t="s">
        <v>1955</v>
      </c>
      <c r="AY147" s="18" t="s">
        <v>2080</v>
      </c>
      <c r="BE147" s="199">
        <f>IF(N147="základní",J147,0)</f>
        <v>0</v>
      </c>
      <c r="BF147" s="199">
        <f>IF(N147="snížená",J147,0)</f>
        <v>0</v>
      </c>
      <c r="BG147" s="199">
        <f>IF(N147="zákl. přenesená",J147,0)</f>
        <v>0</v>
      </c>
      <c r="BH147" s="199">
        <f>IF(N147="sníž. přenesená",J147,0)</f>
        <v>0</v>
      </c>
      <c r="BI147" s="199">
        <f>IF(N147="nulová",J147,0)</f>
        <v>0</v>
      </c>
      <c r="BJ147" s="18" t="s">
        <v>1895</v>
      </c>
      <c r="BK147" s="199">
        <f>ROUND(I147*H147,2)</f>
        <v>0</v>
      </c>
      <c r="BL147" s="18" t="s">
        <v>2036</v>
      </c>
      <c r="BM147" s="18" t="s">
        <v>2228</v>
      </c>
    </row>
    <row r="148" spans="2:65" s="12" customFormat="1">
      <c r="B148" s="200"/>
      <c r="C148" s="201"/>
      <c r="D148" s="202" t="s">
        <v>2088</v>
      </c>
      <c r="E148" s="203" t="s">
        <v>1893</v>
      </c>
      <c r="F148" s="204" t="s">
        <v>2224</v>
      </c>
      <c r="G148" s="201"/>
      <c r="H148" s="205">
        <v>1459.5</v>
      </c>
      <c r="I148" s="206"/>
      <c r="J148" s="201"/>
      <c r="K148" s="201"/>
      <c r="L148" s="207"/>
      <c r="M148" s="208"/>
      <c r="N148" s="209"/>
      <c r="O148" s="209"/>
      <c r="P148" s="209"/>
      <c r="Q148" s="209"/>
      <c r="R148" s="209"/>
      <c r="S148" s="209"/>
      <c r="T148" s="210"/>
      <c r="AT148" s="211" t="s">
        <v>2088</v>
      </c>
      <c r="AU148" s="211" t="s">
        <v>1955</v>
      </c>
      <c r="AV148" s="12" t="s">
        <v>1955</v>
      </c>
      <c r="AW148" s="12" t="s">
        <v>1911</v>
      </c>
      <c r="AX148" s="12" t="s">
        <v>1895</v>
      </c>
      <c r="AY148" s="211" t="s">
        <v>2080</v>
      </c>
    </row>
    <row r="149" spans="2:65" s="1" customFormat="1" ht="22.5" customHeight="1">
      <c r="B149" s="35"/>
      <c r="C149" s="188" t="s">
        <v>2229</v>
      </c>
      <c r="D149" s="188" t="s">
        <v>2082</v>
      </c>
      <c r="E149" s="189" t="s">
        <v>2230</v>
      </c>
      <c r="F149" s="190" t="s">
        <v>2231</v>
      </c>
      <c r="G149" s="191" t="s">
        <v>2122</v>
      </c>
      <c r="H149" s="192">
        <v>20.399999999999999</v>
      </c>
      <c r="I149" s="193"/>
      <c r="J149" s="194">
        <f>ROUND(I149*H149,2)</f>
        <v>0</v>
      </c>
      <c r="K149" s="190" t="s">
        <v>2086</v>
      </c>
      <c r="L149" s="55"/>
      <c r="M149" s="195" t="s">
        <v>1893</v>
      </c>
      <c r="N149" s="196" t="s">
        <v>1917</v>
      </c>
      <c r="O149" s="36"/>
      <c r="P149" s="197">
        <f>O149*H149</f>
        <v>0</v>
      </c>
      <c r="Q149" s="197">
        <v>8.4250000000000005E-2</v>
      </c>
      <c r="R149" s="197">
        <f>Q149*H149</f>
        <v>1.7186999999999999</v>
      </c>
      <c r="S149" s="197">
        <v>0</v>
      </c>
      <c r="T149" s="198">
        <f>S149*H149</f>
        <v>0</v>
      </c>
      <c r="AR149" s="18" t="s">
        <v>2036</v>
      </c>
      <c r="AT149" s="18" t="s">
        <v>2082</v>
      </c>
      <c r="AU149" s="18" t="s">
        <v>1955</v>
      </c>
      <c r="AY149" s="18" t="s">
        <v>2080</v>
      </c>
      <c r="BE149" s="199">
        <f>IF(N149="základní",J149,0)</f>
        <v>0</v>
      </c>
      <c r="BF149" s="199">
        <f>IF(N149="snížená",J149,0)</f>
        <v>0</v>
      </c>
      <c r="BG149" s="199">
        <f>IF(N149="zákl. přenesená",J149,0)</f>
        <v>0</v>
      </c>
      <c r="BH149" s="199">
        <f>IF(N149="sníž. přenesená",J149,0)</f>
        <v>0</v>
      </c>
      <c r="BI149" s="199">
        <f>IF(N149="nulová",J149,0)</f>
        <v>0</v>
      </c>
      <c r="BJ149" s="18" t="s">
        <v>1895</v>
      </c>
      <c r="BK149" s="199">
        <f>ROUND(I149*H149,2)</f>
        <v>0</v>
      </c>
      <c r="BL149" s="18" t="s">
        <v>2036</v>
      </c>
      <c r="BM149" s="18" t="s">
        <v>2232</v>
      </c>
    </row>
    <row r="150" spans="2:65" s="12" customFormat="1">
      <c r="B150" s="200"/>
      <c r="C150" s="201"/>
      <c r="D150" s="202" t="s">
        <v>2088</v>
      </c>
      <c r="E150" s="203" t="s">
        <v>1893</v>
      </c>
      <c r="F150" s="204" t="s">
        <v>2233</v>
      </c>
      <c r="G150" s="201"/>
      <c r="H150" s="205">
        <v>20.399999999999999</v>
      </c>
      <c r="I150" s="206"/>
      <c r="J150" s="201"/>
      <c r="K150" s="201"/>
      <c r="L150" s="207"/>
      <c r="M150" s="208"/>
      <c r="N150" s="209"/>
      <c r="O150" s="209"/>
      <c r="P150" s="209"/>
      <c r="Q150" s="209"/>
      <c r="R150" s="209"/>
      <c r="S150" s="209"/>
      <c r="T150" s="210"/>
      <c r="AT150" s="211" t="s">
        <v>2088</v>
      </c>
      <c r="AU150" s="211" t="s">
        <v>1955</v>
      </c>
      <c r="AV150" s="12" t="s">
        <v>1955</v>
      </c>
      <c r="AW150" s="12" t="s">
        <v>1911</v>
      </c>
      <c r="AX150" s="12" t="s">
        <v>1946</v>
      </c>
      <c r="AY150" s="211" t="s">
        <v>2080</v>
      </c>
    </row>
    <row r="151" spans="2:65" s="1" customFormat="1" ht="22.5" customHeight="1">
      <c r="B151" s="35"/>
      <c r="C151" s="216" t="s">
        <v>2234</v>
      </c>
      <c r="D151" s="216" t="s">
        <v>2126</v>
      </c>
      <c r="E151" s="217" t="s">
        <v>2235</v>
      </c>
      <c r="F151" s="218" t="s">
        <v>2236</v>
      </c>
      <c r="G151" s="219" t="s">
        <v>2122</v>
      </c>
      <c r="H151" s="220">
        <v>21.012</v>
      </c>
      <c r="I151" s="221"/>
      <c r="J151" s="222">
        <f>ROUND(I151*H151,2)</f>
        <v>0</v>
      </c>
      <c r="K151" s="218" t="s">
        <v>2086</v>
      </c>
      <c r="L151" s="223"/>
      <c r="M151" s="224" t="s">
        <v>1893</v>
      </c>
      <c r="N151" s="225" t="s">
        <v>1917</v>
      </c>
      <c r="O151" s="36"/>
      <c r="P151" s="197">
        <f>O151*H151</f>
        <v>0</v>
      </c>
      <c r="Q151" s="197">
        <v>0.13100000000000001</v>
      </c>
      <c r="R151" s="197">
        <f>Q151*H151</f>
        <v>2.7525720000000002</v>
      </c>
      <c r="S151" s="197">
        <v>0</v>
      </c>
      <c r="T151" s="198">
        <f>S151*H151</f>
        <v>0</v>
      </c>
      <c r="AR151" s="18" t="s">
        <v>2119</v>
      </c>
      <c r="AT151" s="18" t="s">
        <v>2126</v>
      </c>
      <c r="AU151" s="18" t="s">
        <v>1955</v>
      </c>
      <c r="AY151" s="18" t="s">
        <v>2080</v>
      </c>
      <c r="BE151" s="199">
        <f>IF(N151="základní",J151,0)</f>
        <v>0</v>
      </c>
      <c r="BF151" s="199">
        <f>IF(N151="snížená",J151,0)</f>
        <v>0</v>
      </c>
      <c r="BG151" s="199">
        <f>IF(N151="zákl. přenesená",J151,0)</f>
        <v>0</v>
      </c>
      <c r="BH151" s="199">
        <f>IF(N151="sníž. přenesená",J151,0)</f>
        <v>0</v>
      </c>
      <c r="BI151" s="199">
        <f>IF(N151="nulová",J151,0)</f>
        <v>0</v>
      </c>
      <c r="BJ151" s="18" t="s">
        <v>1895</v>
      </c>
      <c r="BK151" s="199">
        <f>ROUND(I151*H151,2)</f>
        <v>0</v>
      </c>
      <c r="BL151" s="18" t="s">
        <v>2036</v>
      </c>
      <c r="BM151" s="18" t="s">
        <v>2237</v>
      </c>
    </row>
    <row r="152" spans="2:65" s="12" customFormat="1">
      <c r="B152" s="200"/>
      <c r="C152" s="201"/>
      <c r="D152" s="202" t="s">
        <v>2088</v>
      </c>
      <c r="E152" s="201"/>
      <c r="F152" s="204" t="s">
        <v>2238</v>
      </c>
      <c r="G152" s="201"/>
      <c r="H152" s="205">
        <v>21.012</v>
      </c>
      <c r="I152" s="206"/>
      <c r="J152" s="201"/>
      <c r="K152" s="201"/>
      <c r="L152" s="207"/>
      <c r="M152" s="208"/>
      <c r="N152" s="209"/>
      <c r="O152" s="209"/>
      <c r="P152" s="209"/>
      <c r="Q152" s="209"/>
      <c r="R152" s="209"/>
      <c r="S152" s="209"/>
      <c r="T152" s="210"/>
      <c r="AT152" s="211" t="s">
        <v>2088</v>
      </c>
      <c r="AU152" s="211" t="s">
        <v>1955</v>
      </c>
      <c r="AV152" s="12" t="s">
        <v>1955</v>
      </c>
      <c r="AW152" s="12" t="s">
        <v>1877</v>
      </c>
      <c r="AX152" s="12" t="s">
        <v>1895</v>
      </c>
      <c r="AY152" s="211" t="s">
        <v>2080</v>
      </c>
    </row>
    <row r="153" spans="2:65" s="1" customFormat="1" ht="22.5" customHeight="1">
      <c r="B153" s="35"/>
      <c r="C153" s="188" t="s">
        <v>2239</v>
      </c>
      <c r="D153" s="188" t="s">
        <v>2082</v>
      </c>
      <c r="E153" s="189" t="s">
        <v>2240</v>
      </c>
      <c r="F153" s="190" t="s">
        <v>2241</v>
      </c>
      <c r="G153" s="191" t="s">
        <v>2122</v>
      </c>
      <c r="H153" s="192">
        <v>465</v>
      </c>
      <c r="I153" s="193"/>
      <c r="J153" s="194">
        <f>ROUND(I153*H153,2)</f>
        <v>0</v>
      </c>
      <c r="K153" s="190" t="s">
        <v>2086</v>
      </c>
      <c r="L153" s="55"/>
      <c r="M153" s="195" t="s">
        <v>1893</v>
      </c>
      <c r="N153" s="196" t="s">
        <v>1917</v>
      </c>
      <c r="O153" s="36"/>
      <c r="P153" s="197">
        <f>O153*H153</f>
        <v>0</v>
      </c>
      <c r="Q153" s="197">
        <v>8.4250000000000005E-2</v>
      </c>
      <c r="R153" s="197">
        <f>Q153*H153</f>
        <v>39.176250000000003</v>
      </c>
      <c r="S153" s="197">
        <v>0</v>
      </c>
      <c r="T153" s="198">
        <f>S153*H153</f>
        <v>0</v>
      </c>
      <c r="AR153" s="18" t="s">
        <v>2036</v>
      </c>
      <c r="AT153" s="18" t="s">
        <v>2082</v>
      </c>
      <c r="AU153" s="18" t="s">
        <v>1955</v>
      </c>
      <c r="AY153" s="18" t="s">
        <v>2080</v>
      </c>
      <c r="BE153" s="199">
        <f>IF(N153="základní",J153,0)</f>
        <v>0</v>
      </c>
      <c r="BF153" s="199">
        <f>IF(N153="snížená",J153,0)</f>
        <v>0</v>
      </c>
      <c r="BG153" s="199">
        <f>IF(N153="zákl. přenesená",J153,0)</f>
        <v>0</v>
      </c>
      <c r="BH153" s="199">
        <f>IF(N153="sníž. přenesená",J153,0)</f>
        <v>0</v>
      </c>
      <c r="BI153" s="199">
        <f>IF(N153="nulová",J153,0)</f>
        <v>0</v>
      </c>
      <c r="BJ153" s="18" t="s">
        <v>1895</v>
      </c>
      <c r="BK153" s="199">
        <f>ROUND(I153*H153,2)</f>
        <v>0</v>
      </c>
      <c r="BL153" s="18" t="s">
        <v>2036</v>
      </c>
      <c r="BM153" s="18" t="s">
        <v>2242</v>
      </c>
    </row>
    <row r="154" spans="2:65" s="12" customFormat="1">
      <c r="B154" s="200"/>
      <c r="C154" s="201"/>
      <c r="D154" s="202" t="s">
        <v>2088</v>
      </c>
      <c r="E154" s="203" t="s">
        <v>1893</v>
      </c>
      <c r="F154" s="204" t="s">
        <v>2243</v>
      </c>
      <c r="G154" s="201"/>
      <c r="H154" s="205">
        <v>465</v>
      </c>
      <c r="I154" s="206"/>
      <c r="J154" s="201"/>
      <c r="K154" s="201"/>
      <c r="L154" s="207"/>
      <c r="M154" s="208"/>
      <c r="N154" s="209"/>
      <c r="O154" s="209"/>
      <c r="P154" s="209"/>
      <c r="Q154" s="209"/>
      <c r="R154" s="209"/>
      <c r="S154" s="209"/>
      <c r="T154" s="210"/>
      <c r="AT154" s="211" t="s">
        <v>2088</v>
      </c>
      <c r="AU154" s="211" t="s">
        <v>1955</v>
      </c>
      <c r="AV154" s="12" t="s">
        <v>1955</v>
      </c>
      <c r="AW154" s="12" t="s">
        <v>1911</v>
      </c>
      <c r="AX154" s="12" t="s">
        <v>1946</v>
      </c>
      <c r="AY154" s="211" t="s">
        <v>2080</v>
      </c>
    </row>
    <row r="155" spans="2:65" s="1" customFormat="1" ht="22.5" customHeight="1">
      <c r="B155" s="35"/>
      <c r="C155" s="216" t="s">
        <v>2244</v>
      </c>
      <c r="D155" s="216" t="s">
        <v>2126</v>
      </c>
      <c r="E155" s="217" t="s">
        <v>2245</v>
      </c>
      <c r="F155" s="218" t="s">
        <v>2246</v>
      </c>
      <c r="G155" s="219" t="s">
        <v>2122</v>
      </c>
      <c r="H155" s="220">
        <v>474.3</v>
      </c>
      <c r="I155" s="221"/>
      <c r="J155" s="222">
        <f>ROUND(I155*H155,2)</f>
        <v>0</v>
      </c>
      <c r="K155" s="218" t="s">
        <v>2086</v>
      </c>
      <c r="L155" s="223"/>
      <c r="M155" s="224" t="s">
        <v>1893</v>
      </c>
      <c r="N155" s="225" t="s">
        <v>1917</v>
      </c>
      <c r="O155" s="36"/>
      <c r="P155" s="197">
        <f>O155*H155</f>
        <v>0</v>
      </c>
      <c r="Q155" s="197">
        <v>0.13100000000000001</v>
      </c>
      <c r="R155" s="197">
        <f>Q155*H155</f>
        <v>62.133300000000006</v>
      </c>
      <c r="S155" s="197">
        <v>0</v>
      </c>
      <c r="T155" s="198">
        <f>S155*H155</f>
        <v>0</v>
      </c>
      <c r="AR155" s="18" t="s">
        <v>2119</v>
      </c>
      <c r="AT155" s="18" t="s">
        <v>2126</v>
      </c>
      <c r="AU155" s="18" t="s">
        <v>1955</v>
      </c>
      <c r="AY155" s="18" t="s">
        <v>2080</v>
      </c>
      <c r="BE155" s="199">
        <f>IF(N155="základní",J155,0)</f>
        <v>0</v>
      </c>
      <c r="BF155" s="199">
        <f>IF(N155="snížená",J155,0)</f>
        <v>0</v>
      </c>
      <c r="BG155" s="199">
        <f>IF(N155="zákl. přenesená",J155,0)</f>
        <v>0</v>
      </c>
      <c r="BH155" s="199">
        <f>IF(N155="sníž. přenesená",J155,0)</f>
        <v>0</v>
      </c>
      <c r="BI155" s="199">
        <f>IF(N155="nulová",J155,0)</f>
        <v>0</v>
      </c>
      <c r="BJ155" s="18" t="s">
        <v>1895</v>
      </c>
      <c r="BK155" s="199">
        <f>ROUND(I155*H155,2)</f>
        <v>0</v>
      </c>
      <c r="BL155" s="18" t="s">
        <v>2036</v>
      </c>
      <c r="BM155" s="18" t="s">
        <v>2247</v>
      </c>
    </row>
    <row r="156" spans="2:65" s="12" customFormat="1">
      <c r="B156" s="200"/>
      <c r="C156" s="201"/>
      <c r="D156" s="212" t="s">
        <v>2088</v>
      </c>
      <c r="E156" s="201"/>
      <c r="F156" s="214" t="s">
        <v>2248</v>
      </c>
      <c r="G156" s="201"/>
      <c r="H156" s="215">
        <v>474.3</v>
      </c>
      <c r="I156" s="206"/>
      <c r="J156" s="201"/>
      <c r="K156" s="201"/>
      <c r="L156" s="207"/>
      <c r="M156" s="208"/>
      <c r="N156" s="209"/>
      <c r="O156" s="209"/>
      <c r="P156" s="209"/>
      <c r="Q156" s="209"/>
      <c r="R156" s="209"/>
      <c r="S156" s="209"/>
      <c r="T156" s="210"/>
      <c r="AT156" s="211" t="s">
        <v>2088</v>
      </c>
      <c r="AU156" s="211" t="s">
        <v>1955</v>
      </c>
      <c r="AV156" s="12" t="s">
        <v>1955</v>
      </c>
      <c r="AW156" s="12" t="s">
        <v>1877</v>
      </c>
      <c r="AX156" s="12" t="s">
        <v>1895</v>
      </c>
      <c r="AY156" s="211" t="s">
        <v>2080</v>
      </c>
    </row>
    <row r="157" spans="2:65" s="11" customFormat="1" ht="29.85" customHeight="1">
      <c r="B157" s="171"/>
      <c r="C157" s="172"/>
      <c r="D157" s="185" t="s">
        <v>1945</v>
      </c>
      <c r="E157" s="186" t="s">
        <v>2119</v>
      </c>
      <c r="F157" s="186" t="s">
        <v>2249</v>
      </c>
      <c r="G157" s="172"/>
      <c r="H157" s="172"/>
      <c r="I157" s="175"/>
      <c r="J157" s="187">
        <f>BK157</f>
        <v>0</v>
      </c>
      <c r="K157" s="172"/>
      <c r="L157" s="177"/>
      <c r="M157" s="178"/>
      <c r="N157" s="179"/>
      <c r="O157" s="179"/>
      <c r="P157" s="180">
        <f>SUM(P158:P165)</f>
        <v>0</v>
      </c>
      <c r="Q157" s="179"/>
      <c r="R157" s="180">
        <f>SUM(R158:R165)</f>
        <v>1.3957999999999999</v>
      </c>
      <c r="S157" s="179"/>
      <c r="T157" s="181">
        <f>SUM(T158:T165)</f>
        <v>0</v>
      </c>
      <c r="AR157" s="182" t="s">
        <v>1895</v>
      </c>
      <c r="AT157" s="183" t="s">
        <v>1945</v>
      </c>
      <c r="AU157" s="183" t="s">
        <v>1895</v>
      </c>
      <c r="AY157" s="182" t="s">
        <v>2080</v>
      </c>
      <c r="BK157" s="184">
        <f>SUM(BK158:BK165)</f>
        <v>0</v>
      </c>
    </row>
    <row r="158" spans="2:65" s="1" customFormat="1" ht="22.5" customHeight="1">
      <c r="B158" s="35"/>
      <c r="C158" s="188" t="s">
        <v>2250</v>
      </c>
      <c r="D158" s="188" t="s">
        <v>2082</v>
      </c>
      <c r="E158" s="189" t="s">
        <v>2251</v>
      </c>
      <c r="F158" s="190" t="s">
        <v>2252</v>
      </c>
      <c r="G158" s="191" t="s">
        <v>2253</v>
      </c>
      <c r="H158" s="192">
        <v>2</v>
      </c>
      <c r="I158" s="193"/>
      <c r="J158" s="194">
        <f>ROUND(I158*H158,2)</f>
        <v>0</v>
      </c>
      <c r="K158" s="190" t="s">
        <v>2086</v>
      </c>
      <c r="L158" s="55"/>
      <c r="M158" s="195" t="s">
        <v>1893</v>
      </c>
      <c r="N158" s="196" t="s">
        <v>1917</v>
      </c>
      <c r="O158" s="36"/>
      <c r="P158" s="197">
        <f>O158*H158</f>
        <v>0</v>
      </c>
      <c r="Q158" s="197">
        <v>0.34089999999999998</v>
      </c>
      <c r="R158" s="197">
        <f>Q158*H158</f>
        <v>0.68179999999999996</v>
      </c>
      <c r="S158" s="197">
        <v>0</v>
      </c>
      <c r="T158" s="198">
        <f>S158*H158</f>
        <v>0</v>
      </c>
      <c r="AR158" s="18" t="s">
        <v>2036</v>
      </c>
      <c r="AT158" s="18" t="s">
        <v>2082</v>
      </c>
      <c r="AU158" s="18" t="s">
        <v>1955</v>
      </c>
      <c r="AY158" s="18" t="s">
        <v>2080</v>
      </c>
      <c r="BE158" s="199">
        <f>IF(N158="základní",J158,0)</f>
        <v>0</v>
      </c>
      <c r="BF158" s="199">
        <f>IF(N158="snížená",J158,0)</f>
        <v>0</v>
      </c>
      <c r="BG158" s="199">
        <f>IF(N158="zákl. přenesená",J158,0)</f>
        <v>0</v>
      </c>
      <c r="BH158" s="199">
        <f>IF(N158="sníž. přenesená",J158,0)</f>
        <v>0</v>
      </c>
      <c r="BI158" s="199">
        <f>IF(N158="nulová",J158,0)</f>
        <v>0</v>
      </c>
      <c r="BJ158" s="18" t="s">
        <v>1895</v>
      </c>
      <c r="BK158" s="199">
        <f>ROUND(I158*H158,2)</f>
        <v>0</v>
      </c>
      <c r="BL158" s="18" t="s">
        <v>2036</v>
      </c>
      <c r="BM158" s="18" t="s">
        <v>2254</v>
      </c>
    </row>
    <row r="159" spans="2:65" s="12" customFormat="1">
      <c r="B159" s="200"/>
      <c r="C159" s="201"/>
      <c r="D159" s="202" t="s">
        <v>2088</v>
      </c>
      <c r="E159" s="203" t="s">
        <v>1893</v>
      </c>
      <c r="F159" s="204" t="s">
        <v>2255</v>
      </c>
      <c r="G159" s="201"/>
      <c r="H159" s="205">
        <v>2</v>
      </c>
      <c r="I159" s="206"/>
      <c r="J159" s="201"/>
      <c r="K159" s="201"/>
      <c r="L159" s="207"/>
      <c r="M159" s="208"/>
      <c r="N159" s="209"/>
      <c r="O159" s="209"/>
      <c r="P159" s="209"/>
      <c r="Q159" s="209"/>
      <c r="R159" s="209"/>
      <c r="S159" s="209"/>
      <c r="T159" s="210"/>
      <c r="AT159" s="211" t="s">
        <v>2088</v>
      </c>
      <c r="AU159" s="211" t="s">
        <v>1955</v>
      </c>
      <c r="AV159" s="12" t="s">
        <v>1955</v>
      </c>
      <c r="AW159" s="12" t="s">
        <v>1911</v>
      </c>
      <c r="AX159" s="12" t="s">
        <v>1946</v>
      </c>
      <c r="AY159" s="211" t="s">
        <v>2080</v>
      </c>
    </row>
    <row r="160" spans="2:65" s="1" customFormat="1" ht="22.5" customHeight="1">
      <c r="B160" s="35"/>
      <c r="C160" s="216" t="s">
        <v>2256</v>
      </c>
      <c r="D160" s="216" t="s">
        <v>2126</v>
      </c>
      <c r="E160" s="217" t="s">
        <v>2257</v>
      </c>
      <c r="F160" s="218" t="s">
        <v>2258</v>
      </c>
      <c r="G160" s="219" t="s">
        <v>2253</v>
      </c>
      <c r="H160" s="220">
        <v>2</v>
      </c>
      <c r="I160" s="221"/>
      <c r="J160" s="222">
        <f t="shared" ref="J160:J165" si="0">ROUND(I160*H160,2)</f>
        <v>0</v>
      </c>
      <c r="K160" s="218" t="s">
        <v>2086</v>
      </c>
      <c r="L160" s="223"/>
      <c r="M160" s="224" t="s">
        <v>1893</v>
      </c>
      <c r="N160" s="225" t="s">
        <v>1917</v>
      </c>
      <c r="O160" s="36"/>
      <c r="P160" s="197">
        <f t="shared" ref="P160:P165" si="1">O160*H160</f>
        <v>0</v>
      </c>
      <c r="Q160" s="197">
        <v>9.7000000000000003E-2</v>
      </c>
      <c r="R160" s="197">
        <f t="shared" ref="R160:R165" si="2">Q160*H160</f>
        <v>0.19400000000000001</v>
      </c>
      <c r="S160" s="197">
        <v>0</v>
      </c>
      <c r="T160" s="198">
        <f t="shared" ref="T160:T165" si="3">S160*H160</f>
        <v>0</v>
      </c>
      <c r="AR160" s="18" t="s">
        <v>2119</v>
      </c>
      <c r="AT160" s="18" t="s">
        <v>2126</v>
      </c>
      <c r="AU160" s="18" t="s">
        <v>1955</v>
      </c>
      <c r="AY160" s="18" t="s">
        <v>2080</v>
      </c>
      <c r="BE160" s="199">
        <f t="shared" ref="BE160:BE165" si="4">IF(N160="základní",J160,0)</f>
        <v>0</v>
      </c>
      <c r="BF160" s="199">
        <f t="shared" ref="BF160:BF165" si="5">IF(N160="snížená",J160,0)</f>
        <v>0</v>
      </c>
      <c r="BG160" s="199">
        <f t="shared" ref="BG160:BG165" si="6">IF(N160="zákl. přenesená",J160,0)</f>
        <v>0</v>
      </c>
      <c r="BH160" s="199">
        <f t="shared" ref="BH160:BH165" si="7">IF(N160="sníž. přenesená",J160,0)</f>
        <v>0</v>
      </c>
      <c r="BI160" s="199">
        <f t="shared" ref="BI160:BI165" si="8">IF(N160="nulová",J160,0)</f>
        <v>0</v>
      </c>
      <c r="BJ160" s="18" t="s">
        <v>1895</v>
      </c>
      <c r="BK160" s="199">
        <f t="shared" ref="BK160:BK165" si="9">ROUND(I160*H160,2)</f>
        <v>0</v>
      </c>
      <c r="BL160" s="18" t="s">
        <v>2036</v>
      </c>
      <c r="BM160" s="18" t="s">
        <v>2259</v>
      </c>
    </row>
    <row r="161" spans="2:65" s="1" customFormat="1" ht="22.5" customHeight="1">
      <c r="B161" s="35"/>
      <c r="C161" s="216" t="s">
        <v>2260</v>
      </c>
      <c r="D161" s="216" t="s">
        <v>2126</v>
      </c>
      <c r="E161" s="217" t="s">
        <v>2261</v>
      </c>
      <c r="F161" s="218" t="s">
        <v>2262</v>
      </c>
      <c r="G161" s="219" t="s">
        <v>2253</v>
      </c>
      <c r="H161" s="220">
        <v>2</v>
      </c>
      <c r="I161" s="221"/>
      <c r="J161" s="222">
        <f t="shared" si="0"/>
        <v>0</v>
      </c>
      <c r="K161" s="218" t="s">
        <v>2086</v>
      </c>
      <c r="L161" s="223"/>
      <c r="M161" s="224" t="s">
        <v>1893</v>
      </c>
      <c r="N161" s="225" t="s">
        <v>1917</v>
      </c>
      <c r="O161" s="36"/>
      <c r="P161" s="197">
        <f t="shared" si="1"/>
        <v>0</v>
      </c>
      <c r="Q161" s="197">
        <v>0.111</v>
      </c>
      <c r="R161" s="197">
        <f t="shared" si="2"/>
        <v>0.222</v>
      </c>
      <c r="S161" s="197">
        <v>0</v>
      </c>
      <c r="T161" s="198">
        <f t="shared" si="3"/>
        <v>0</v>
      </c>
      <c r="AR161" s="18" t="s">
        <v>2119</v>
      </c>
      <c r="AT161" s="18" t="s">
        <v>2126</v>
      </c>
      <c r="AU161" s="18" t="s">
        <v>1955</v>
      </c>
      <c r="AY161" s="18" t="s">
        <v>2080</v>
      </c>
      <c r="BE161" s="199">
        <f t="shared" si="4"/>
        <v>0</v>
      </c>
      <c r="BF161" s="199">
        <f t="shared" si="5"/>
        <v>0</v>
      </c>
      <c r="BG161" s="199">
        <f t="shared" si="6"/>
        <v>0</v>
      </c>
      <c r="BH161" s="199">
        <f t="shared" si="7"/>
        <v>0</v>
      </c>
      <c r="BI161" s="199">
        <f t="shared" si="8"/>
        <v>0</v>
      </c>
      <c r="BJ161" s="18" t="s">
        <v>1895</v>
      </c>
      <c r="BK161" s="199">
        <f t="shared" si="9"/>
        <v>0</v>
      </c>
      <c r="BL161" s="18" t="s">
        <v>2036</v>
      </c>
      <c r="BM161" s="18" t="s">
        <v>2263</v>
      </c>
    </row>
    <row r="162" spans="2:65" s="1" customFormat="1" ht="22.5" customHeight="1">
      <c r="B162" s="35"/>
      <c r="C162" s="216" t="s">
        <v>2264</v>
      </c>
      <c r="D162" s="216" t="s">
        <v>2126</v>
      </c>
      <c r="E162" s="217" t="s">
        <v>2265</v>
      </c>
      <c r="F162" s="218" t="s">
        <v>2266</v>
      </c>
      <c r="G162" s="219" t="s">
        <v>2253</v>
      </c>
      <c r="H162" s="220">
        <v>2</v>
      </c>
      <c r="I162" s="221"/>
      <c r="J162" s="222">
        <f t="shared" si="0"/>
        <v>0</v>
      </c>
      <c r="K162" s="218" t="s">
        <v>2086</v>
      </c>
      <c r="L162" s="223"/>
      <c r="M162" s="224" t="s">
        <v>1893</v>
      </c>
      <c r="N162" s="225" t="s">
        <v>1917</v>
      </c>
      <c r="O162" s="36"/>
      <c r="P162" s="197">
        <f t="shared" si="1"/>
        <v>0</v>
      </c>
      <c r="Q162" s="197">
        <v>2.7E-2</v>
      </c>
      <c r="R162" s="197">
        <f t="shared" si="2"/>
        <v>5.3999999999999999E-2</v>
      </c>
      <c r="S162" s="197">
        <v>0</v>
      </c>
      <c r="T162" s="198">
        <f t="shared" si="3"/>
        <v>0</v>
      </c>
      <c r="AR162" s="18" t="s">
        <v>2119</v>
      </c>
      <c r="AT162" s="18" t="s">
        <v>2126</v>
      </c>
      <c r="AU162" s="18" t="s">
        <v>1955</v>
      </c>
      <c r="AY162" s="18" t="s">
        <v>2080</v>
      </c>
      <c r="BE162" s="199">
        <f t="shared" si="4"/>
        <v>0</v>
      </c>
      <c r="BF162" s="199">
        <f t="shared" si="5"/>
        <v>0</v>
      </c>
      <c r="BG162" s="199">
        <f t="shared" si="6"/>
        <v>0</v>
      </c>
      <c r="BH162" s="199">
        <f t="shared" si="7"/>
        <v>0</v>
      </c>
      <c r="BI162" s="199">
        <f t="shared" si="8"/>
        <v>0</v>
      </c>
      <c r="BJ162" s="18" t="s">
        <v>1895</v>
      </c>
      <c r="BK162" s="199">
        <f t="shared" si="9"/>
        <v>0</v>
      </c>
      <c r="BL162" s="18" t="s">
        <v>2036</v>
      </c>
      <c r="BM162" s="18" t="s">
        <v>2267</v>
      </c>
    </row>
    <row r="163" spans="2:65" s="1" customFormat="1" ht="22.5" customHeight="1">
      <c r="B163" s="35"/>
      <c r="C163" s="216" t="s">
        <v>2268</v>
      </c>
      <c r="D163" s="216" t="s">
        <v>2126</v>
      </c>
      <c r="E163" s="217" t="s">
        <v>2269</v>
      </c>
      <c r="F163" s="218" t="s">
        <v>2270</v>
      </c>
      <c r="G163" s="219" t="s">
        <v>2253</v>
      </c>
      <c r="H163" s="220">
        <v>2</v>
      </c>
      <c r="I163" s="221"/>
      <c r="J163" s="222">
        <f t="shared" si="0"/>
        <v>0</v>
      </c>
      <c r="K163" s="218" t="s">
        <v>2086</v>
      </c>
      <c r="L163" s="223"/>
      <c r="M163" s="224" t="s">
        <v>1893</v>
      </c>
      <c r="N163" s="225" t="s">
        <v>1917</v>
      </c>
      <c r="O163" s="36"/>
      <c r="P163" s="197">
        <f t="shared" si="1"/>
        <v>0</v>
      </c>
      <c r="Q163" s="197">
        <v>4.0000000000000001E-3</v>
      </c>
      <c r="R163" s="197">
        <f t="shared" si="2"/>
        <v>8.0000000000000002E-3</v>
      </c>
      <c r="S163" s="197">
        <v>0</v>
      </c>
      <c r="T163" s="198">
        <f t="shared" si="3"/>
        <v>0</v>
      </c>
      <c r="AR163" s="18" t="s">
        <v>2119</v>
      </c>
      <c r="AT163" s="18" t="s">
        <v>2126</v>
      </c>
      <c r="AU163" s="18" t="s">
        <v>1955</v>
      </c>
      <c r="AY163" s="18" t="s">
        <v>2080</v>
      </c>
      <c r="BE163" s="199">
        <f t="shared" si="4"/>
        <v>0</v>
      </c>
      <c r="BF163" s="199">
        <f t="shared" si="5"/>
        <v>0</v>
      </c>
      <c r="BG163" s="199">
        <f t="shared" si="6"/>
        <v>0</v>
      </c>
      <c r="BH163" s="199">
        <f t="shared" si="7"/>
        <v>0</v>
      </c>
      <c r="BI163" s="199">
        <f t="shared" si="8"/>
        <v>0</v>
      </c>
      <c r="BJ163" s="18" t="s">
        <v>1895</v>
      </c>
      <c r="BK163" s="199">
        <f t="shared" si="9"/>
        <v>0</v>
      </c>
      <c r="BL163" s="18" t="s">
        <v>2036</v>
      </c>
      <c r="BM163" s="18" t="s">
        <v>2271</v>
      </c>
    </row>
    <row r="164" spans="2:65" s="1" customFormat="1" ht="22.5" customHeight="1">
      <c r="B164" s="35"/>
      <c r="C164" s="216" t="s">
        <v>2272</v>
      </c>
      <c r="D164" s="216" t="s">
        <v>2126</v>
      </c>
      <c r="E164" s="217" t="s">
        <v>2273</v>
      </c>
      <c r="F164" s="218" t="s">
        <v>2274</v>
      </c>
      <c r="G164" s="219" t="s">
        <v>2253</v>
      </c>
      <c r="H164" s="220">
        <v>2</v>
      </c>
      <c r="I164" s="221"/>
      <c r="J164" s="222">
        <f t="shared" si="0"/>
        <v>0</v>
      </c>
      <c r="K164" s="218" t="s">
        <v>2086</v>
      </c>
      <c r="L164" s="223"/>
      <c r="M164" s="224" t="s">
        <v>1893</v>
      </c>
      <c r="N164" s="225" t="s">
        <v>1917</v>
      </c>
      <c r="O164" s="36"/>
      <c r="P164" s="197">
        <f t="shared" si="1"/>
        <v>0</v>
      </c>
      <c r="Q164" s="197">
        <v>0.06</v>
      </c>
      <c r="R164" s="197">
        <f t="shared" si="2"/>
        <v>0.12</v>
      </c>
      <c r="S164" s="197">
        <v>0</v>
      </c>
      <c r="T164" s="198">
        <f t="shared" si="3"/>
        <v>0</v>
      </c>
      <c r="AR164" s="18" t="s">
        <v>2119</v>
      </c>
      <c r="AT164" s="18" t="s">
        <v>2126</v>
      </c>
      <c r="AU164" s="18" t="s">
        <v>1955</v>
      </c>
      <c r="AY164" s="18" t="s">
        <v>2080</v>
      </c>
      <c r="BE164" s="199">
        <f t="shared" si="4"/>
        <v>0</v>
      </c>
      <c r="BF164" s="199">
        <f t="shared" si="5"/>
        <v>0</v>
      </c>
      <c r="BG164" s="199">
        <f t="shared" si="6"/>
        <v>0</v>
      </c>
      <c r="BH164" s="199">
        <f t="shared" si="7"/>
        <v>0</v>
      </c>
      <c r="BI164" s="199">
        <f t="shared" si="8"/>
        <v>0</v>
      </c>
      <c r="BJ164" s="18" t="s">
        <v>1895</v>
      </c>
      <c r="BK164" s="199">
        <f t="shared" si="9"/>
        <v>0</v>
      </c>
      <c r="BL164" s="18" t="s">
        <v>2036</v>
      </c>
      <c r="BM164" s="18" t="s">
        <v>2275</v>
      </c>
    </row>
    <row r="165" spans="2:65" s="1" customFormat="1" ht="22.5" customHeight="1">
      <c r="B165" s="35"/>
      <c r="C165" s="216" t="s">
        <v>2276</v>
      </c>
      <c r="D165" s="216" t="s">
        <v>2126</v>
      </c>
      <c r="E165" s="217" t="s">
        <v>2277</v>
      </c>
      <c r="F165" s="218" t="s">
        <v>2278</v>
      </c>
      <c r="G165" s="219" t="s">
        <v>2253</v>
      </c>
      <c r="H165" s="220">
        <v>2</v>
      </c>
      <c r="I165" s="221"/>
      <c r="J165" s="222">
        <f t="shared" si="0"/>
        <v>0</v>
      </c>
      <c r="K165" s="218" t="s">
        <v>2086</v>
      </c>
      <c r="L165" s="223"/>
      <c r="M165" s="224" t="s">
        <v>1893</v>
      </c>
      <c r="N165" s="225" t="s">
        <v>1917</v>
      </c>
      <c r="O165" s="36"/>
      <c r="P165" s="197">
        <f t="shared" si="1"/>
        <v>0</v>
      </c>
      <c r="Q165" s="197">
        <v>5.8000000000000003E-2</v>
      </c>
      <c r="R165" s="197">
        <f t="shared" si="2"/>
        <v>0.11600000000000001</v>
      </c>
      <c r="S165" s="197">
        <v>0</v>
      </c>
      <c r="T165" s="198">
        <f t="shared" si="3"/>
        <v>0</v>
      </c>
      <c r="AR165" s="18" t="s">
        <v>2119</v>
      </c>
      <c r="AT165" s="18" t="s">
        <v>2126</v>
      </c>
      <c r="AU165" s="18" t="s">
        <v>1955</v>
      </c>
      <c r="AY165" s="18" t="s">
        <v>2080</v>
      </c>
      <c r="BE165" s="199">
        <f t="shared" si="4"/>
        <v>0</v>
      </c>
      <c r="BF165" s="199">
        <f t="shared" si="5"/>
        <v>0</v>
      </c>
      <c r="BG165" s="199">
        <f t="shared" si="6"/>
        <v>0</v>
      </c>
      <c r="BH165" s="199">
        <f t="shared" si="7"/>
        <v>0</v>
      </c>
      <c r="BI165" s="199">
        <f t="shared" si="8"/>
        <v>0</v>
      </c>
      <c r="BJ165" s="18" t="s">
        <v>1895</v>
      </c>
      <c r="BK165" s="199">
        <f t="shared" si="9"/>
        <v>0</v>
      </c>
      <c r="BL165" s="18" t="s">
        <v>2036</v>
      </c>
      <c r="BM165" s="18" t="s">
        <v>2279</v>
      </c>
    </row>
    <row r="166" spans="2:65" s="11" customFormat="1" ht="29.85" customHeight="1">
      <c r="B166" s="171"/>
      <c r="C166" s="172"/>
      <c r="D166" s="185" t="s">
        <v>1945</v>
      </c>
      <c r="E166" s="186" t="s">
        <v>2125</v>
      </c>
      <c r="F166" s="186" t="s">
        <v>2280</v>
      </c>
      <c r="G166" s="172"/>
      <c r="H166" s="172"/>
      <c r="I166" s="175"/>
      <c r="J166" s="187">
        <f>BK166</f>
        <v>0</v>
      </c>
      <c r="K166" s="172"/>
      <c r="L166" s="177"/>
      <c r="M166" s="178"/>
      <c r="N166" s="179"/>
      <c r="O166" s="179"/>
      <c r="P166" s="180">
        <f>P167+SUM(P168:P186)</f>
        <v>0</v>
      </c>
      <c r="Q166" s="179"/>
      <c r="R166" s="180">
        <f>R167+SUM(R168:R186)</f>
        <v>241.899217736</v>
      </c>
      <c r="S166" s="179"/>
      <c r="T166" s="181">
        <f>T167+SUM(T168:T186)</f>
        <v>0</v>
      </c>
      <c r="AR166" s="182" t="s">
        <v>1895</v>
      </c>
      <c r="AT166" s="183" t="s">
        <v>1945</v>
      </c>
      <c r="AU166" s="183" t="s">
        <v>1895</v>
      </c>
      <c r="AY166" s="182" t="s">
        <v>2080</v>
      </c>
      <c r="BK166" s="184">
        <f>BK167+SUM(BK168:BK186)</f>
        <v>0</v>
      </c>
    </row>
    <row r="167" spans="2:65" s="1" customFormat="1" ht="22.5" customHeight="1">
      <c r="B167" s="35"/>
      <c r="C167" s="188" t="s">
        <v>2281</v>
      </c>
      <c r="D167" s="188" t="s">
        <v>2082</v>
      </c>
      <c r="E167" s="189" t="s">
        <v>2282</v>
      </c>
      <c r="F167" s="190" t="s">
        <v>2283</v>
      </c>
      <c r="G167" s="191" t="s">
        <v>2253</v>
      </c>
      <c r="H167" s="192">
        <v>8</v>
      </c>
      <c r="I167" s="193"/>
      <c r="J167" s="194">
        <f>ROUND(I167*H167,2)</f>
        <v>0</v>
      </c>
      <c r="K167" s="190" t="s">
        <v>2086</v>
      </c>
      <c r="L167" s="55"/>
      <c r="M167" s="195" t="s">
        <v>1893</v>
      </c>
      <c r="N167" s="196" t="s">
        <v>1917</v>
      </c>
      <c r="O167" s="36"/>
      <c r="P167" s="197">
        <f>O167*H167</f>
        <v>0</v>
      </c>
      <c r="Q167" s="197">
        <v>6.9999999999999999E-4</v>
      </c>
      <c r="R167" s="197">
        <f>Q167*H167</f>
        <v>5.5999999999999999E-3</v>
      </c>
      <c r="S167" s="197">
        <v>0</v>
      </c>
      <c r="T167" s="198">
        <f>S167*H167</f>
        <v>0</v>
      </c>
      <c r="AR167" s="18" t="s">
        <v>2036</v>
      </c>
      <c r="AT167" s="18" t="s">
        <v>2082</v>
      </c>
      <c r="AU167" s="18" t="s">
        <v>1955</v>
      </c>
      <c r="AY167" s="18" t="s">
        <v>2080</v>
      </c>
      <c r="BE167" s="199">
        <f>IF(N167="základní",J167,0)</f>
        <v>0</v>
      </c>
      <c r="BF167" s="199">
        <f>IF(N167="snížená",J167,0)</f>
        <v>0</v>
      </c>
      <c r="BG167" s="199">
        <f>IF(N167="zákl. přenesená",J167,0)</f>
        <v>0</v>
      </c>
      <c r="BH167" s="199">
        <f>IF(N167="sníž. přenesená",J167,0)</f>
        <v>0</v>
      </c>
      <c r="BI167" s="199">
        <f>IF(N167="nulová",J167,0)</f>
        <v>0</v>
      </c>
      <c r="BJ167" s="18" t="s">
        <v>1895</v>
      </c>
      <c r="BK167" s="199">
        <f>ROUND(I167*H167,2)</f>
        <v>0</v>
      </c>
      <c r="BL167" s="18" t="s">
        <v>2036</v>
      </c>
      <c r="BM167" s="18" t="s">
        <v>2284</v>
      </c>
    </row>
    <row r="168" spans="2:65" s="12" customFormat="1">
      <c r="B168" s="200"/>
      <c r="C168" s="201"/>
      <c r="D168" s="202" t="s">
        <v>2088</v>
      </c>
      <c r="E168" s="203" t="s">
        <v>1893</v>
      </c>
      <c r="F168" s="204" t="s">
        <v>2285</v>
      </c>
      <c r="G168" s="201"/>
      <c r="H168" s="205">
        <v>8</v>
      </c>
      <c r="I168" s="206"/>
      <c r="J168" s="201"/>
      <c r="K168" s="201"/>
      <c r="L168" s="207"/>
      <c r="M168" s="208"/>
      <c r="N168" s="209"/>
      <c r="O168" s="209"/>
      <c r="P168" s="209"/>
      <c r="Q168" s="209"/>
      <c r="R168" s="209"/>
      <c r="S168" s="209"/>
      <c r="T168" s="210"/>
      <c r="AT168" s="211" t="s">
        <v>2088</v>
      </c>
      <c r="AU168" s="211" t="s">
        <v>1955</v>
      </c>
      <c r="AV168" s="12" t="s">
        <v>1955</v>
      </c>
      <c r="AW168" s="12" t="s">
        <v>1911</v>
      </c>
      <c r="AX168" s="12" t="s">
        <v>1946</v>
      </c>
      <c r="AY168" s="211" t="s">
        <v>2080</v>
      </c>
    </row>
    <row r="169" spans="2:65" s="1" customFormat="1" ht="22.5" customHeight="1">
      <c r="B169" s="35"/>
      <c r="C169" s="216" t="s">
        <v>2286</v>
      </c>
      <c r="D169" s="216" t="s">
        <v>2126</v>
      </c>
      <c r="E169" s="217" t="s">
        <v>2287</v>
      </c>
      <c r="F169" s="218" t="s">
        <v>2288</v>
      </c>
      <c r="G169" s="219" t="s">
        <v>2253</v>
      </c>
      <c r="H169" s="220">
        <v>8</v>
      </c>
      <c r="I169" s="221"/>
      <c r="J169" s="222">
        <f>ROUND(I169*H169,2)</f>
        <v>0</v>
      </c>
      <c r="K169" s="218" t="s">
        <v>2086</v>
      </c>
      <c r="L169" s="223"/>
      <c r="M169" s="224" t="s">
        <v>1893</v>
      </c>
      <c r="N169" s="225" t="s">
        <v>1917</v>
      </c>
      <c r="O169" s="36"/>
      <c r="P169" s="197">
        <f>O169*H169</f>
        <v>0</v>
      </c>
      <c r="Q169" s="197">
        <v>2E-3</v>
      </c>
      <c r="R169" s="197">
        <f>Q169*H169</f>
        <v>1.6E-2</v>
      </c>
      <c r="S169" s="197">
        <v>0</v>
      </c>
      <c r="T169" s="198">
        <f>S169*H169</f>
        <v>0</v>
      </c>
      <c r="AR169" s="18" t="s">
        <v>2119</v>
      </c>
      <c r="AT169" s="18" t="s">
        <v>2126</v>
      </c>
      <c r="AU169" s="18" t="s">
        <v>1955</v>
      </c>
      <c r="AY169" s="18" t="s">
        <v>2080</v>
      </c>
      <c r="BE169" s="199">
        <f>IF(N169="základní",J169,0)</f>
        <v>0</v>
      </c>
      <c r="BF169" s="199">
        <f>IF(N169="snížená",J169,0)</f>
        <v>0</v>
      </c>
      <c r="BG169" s="199">
        <f>IF(N169="zákl. přenesená",J169,0)</f>
        <v>0</v>
      </c>
      <c r="BH169" s="199">
        <f>IF(N169="sníž. přenesená",J169,0)</f>
        <v>0</v>
      </c>
      <c r="BI169" s="199">
        <f>IF(N169="nulová",J169,0)</f>
        <v>0</v>
      </c>
      <c r="BJ169" s="18" t="s">
        <v>1895</v>
      </c>
      <c r="BK169" s="199">
        <f>ROUND(I169*H169,2)</f>
        <v>0</v>
      </c>
      <c r="BL169" s="18" t="s">
        <v>2036</v>
      </c>
      <c r="BM169" s="18" t="s">
        <v>2289</v>
      </c>
    </row>
    <row r="170" spans="2:65" s="12" customFormat="1">
      <c r="B170" s="200"/>
      <c r="C170" s="201"/>
      <c r="D170" s="202" t="s">
        <v>2088</v>
      </c>
      <c r="E170" s="203" t="s">
        <v>1893</v>
      </c>
      <c r="F170" s="204" t="s">
        <v>2285</v>
      </c>
      <c r="G170" s="201"/>
      <c r="H170" s="205">
        <v>8</v>
      </c>
      <c r="I170" s="206"/>
      <c r="J170" s="201"/>
      <c r="K170" s="201"/>
      <c r="L170" s="207"/>
      <c r="M170" s="208"/>
      <c r="N170" s="209"/>
      <c r="O170" s="209"/>
      <c r="P170" s="209"/>
      <c r="Q170" s="209"/>
      <c r="R170" s="209"/>
      <c r="S170" s="209"/>
      <c r="T170" s="210"/>
      <c r="AT170" s="211" t="s">
        <v>2088</v>
      </c>
      <c r="AU170" s="211" t="s">
        <v>1955</v>
      </c>
      <c r="AV170" s="12" t="s">
        <v>1955</v>
      </c>
      <c r="AW170" s="12" t="s">
        <v>1911</v>
      </c>
      <c r="AX170" s="12" t="s">
        <v>1946</v>
      </c>
      <c r="AY170" s="211" t="s">
        <v>2080</v>
      </c>
    </row>
    <row r="171" spans="2:65" s="1" customFormat="1" ht="22.5" customHeight="1">
      <c r="B171" s="35"/>
      <c r="C171" s="188" t="s">
        <v>2290</v>
      </c>
      <c r="D171" s="188" t="s">
        <v>2082</v>
      </c>
      <c r="E171" s="189" t="s">
        <v>2291</v>
      </c>
      <c r="F171" s="190" t="s">
        <v>2292</v>
      </c>
      <c r="G171" s="191" t="s">
        <v>2253</v>
      </c>
      <c r="H171" s="192">
        <v>6</v>
      </c>
      <c r="I171" s="193"/>
      <c r="J171" s="194">
        <f>ROUND(I171*H171,2)</f>
        <v>0</v>
      </c>
      <c r="K171" s="190" t="s">
        <v>2086</v>
      </c>
      <c r="L171" s="55"/>
      <c r="M171" s="195" t="s">
        <v>1893</v>
      </c>
      <c r="N171" s="196" t="s">
        <v>1917</v>
      </c>
      <c r="O171" s="36"/>
      <c r="P171" s="197">
        <f>O171*H171</f>
        <v>0</v>
      </c>
      <c r="Q171" s="197">
        <v>0.109405</v>
      </c>
      <c r="R171" s="197">
        <f>Q171*H171</f>
        <v>0.65643000000000007</v>
      </c>
      <c r="S171" s="197">
        <v>0</v>
      </c>
      <c r="T171" s="198">
        <f>S171*H171</f>
        <v>0</v>
      </c>
      <c r="AR171" s="18" t="s">
        <v>2036</v>
      </c>
      <c r="AT171" s="18" t="s">
        <v>2082</v>
      </c>
      <c r="AU171" s="18" t="s">
        <v>1955</v>
      </c>
      <c r="AY171" s="18" t="s">
        <v>2080</v>
      </c>
      <c r="BE171" s="199">
        <f>IF(N171="základní",J171,0)</f>
        <v>0</v>
      </c>
      <c r="BF171" s="199">
        <f>IF(N171="snížená",J171,0)</f>
        <v>0</v>
      </c>
      <c r="BG171" s="199">
        <f>IF(N171="zákl. přenesená",J171,0)</f>
        <v>0</v>
      </c>
      <c r="BH171" s="199">
        <f>IF(N171="sníž. přenesená",J171,0)</f>
        <v>0</v>
      </c>
      <c r="BI171" s="199">
        <f>IF(N171="nulová",J171,0)</f>
        <v>0</v>
      </c>
      <c r="BJ171" s="18" t="s">
        <v>1895</v>
      </c>
      <c r="BK171" s="199">
        <f>ROUND(I171*H171,2)</f>
        <v>0</v>
      </c>
      <c r="BL171" s="18" t="s">
        <v>2036</v>
      </c>
      <c r="BM171" s="18" t="s">
        <v>2293</v>
      </c>
    </row>
    <row r="172" spans="2:65" s="12" customFormat="1">
      <c r="B172" s="200"/>
      <c r="C172" s="201"/>
      <c r="D172" s="202" t="s">
        <v>2088</v>
      </c>
      <c r="E172" s="203" t="s">
        <v>1893</v>
      </c>
      <c r="F172" s="204" t="s">
        <v>2294</v>
      </c>
      <c r="G172" s="201"/>
      <c r="H172" s="205">
        <v>6</v>
      </c>
      <c r="I172" s="206"/>
      <c r="J172" s="201"/>
      <c r="K172" s="201"/>
      <c r="L172" s="207"/>
      <c r="M172" s="208"/>
      <c r="N172" s="209"/>
      <c r="O172" s="209"/>
      <c r="P172" s="209"/>
      <c r="Q172" s="209"/>
      <c r="R172" s="209"/>
      <c r="S172" s="209"/>
      <c r="T172" s="210"/>
      <c r="AT172" s="211" t="s">
        <v>2088</v>
      </c>
      <c r="AU172" s="211" t="s">
        <v>1955</v>
      </c>
      <c r="AV172" s="12" t="s">
        <v>1955</v>
      </c>
      <c r="AW172" s="12" t="s">
        <v>1911</v>
      </c>
      <c r="AX172" s="12" t="s">
        <v>1946</v>
      </c>
      <c r="AY172" s="211" t="s">
        <v>2080</v>
      </c>
    </row>
    <row r="173" spans="2:65" s="1" customFormat="1" ht="22.5" customHeight="1">
      <c r="B173" s="35"/>
      <c r="C173" s="216" t="s">
        <v>2295</v>
      </c>
      <c r="D173" s="216" t="s">
        <v>2126</v>
      </c>
      <c r="E173" s="217" t="s">
        <v>2296</v>
      </c>
      <c r="F173" s="218" t="s">
        <v>2297</v>
      </c>
      <c r="G173" s="219" t="s">
        <v>2253</v>
      </c>
      <c r="H173" s="220">
        <v>6</v>
      </c>
      <c r="I173" s="221"/>
      <c r="J173" s="222">
        <f>ROUND(I173*H173,2)</f>
        <v>0</v>
      </c>
      <c r="K173" s="218" t="s">
        <v>2086</v>
      </c>
      <c r="L173" s="223"/>
      <c r="M173" s="224" t="s">
        <v>1893</v>
      </c>
      <c r="N173" s="225" t="s">
        <v>1917</v>
      </c>
      <c r="O173" s="36"/>
      <c r="P173" s="197">
        <f>O173*H173</f>
        <v>0</v>
      </c>
      <c r="Q173" s="197">
        <v>6.4999999999999997E-3</v>
      </c>
      <c r="R173" s="197">
        <f>Q173*H173</f>
        <v>3.9E-2</v>
      </c>
      <c r="S173" s="197">
        <v>0</v>
      </c>
      <c r="T173" s="198">
        <f>S173*H173</f>
        <v>0</v>
      </c>
      <c r="AR173" s="18" t="s">
        <v>2119</v>
      </c>
      <c r="AT173" s="18" t="s">
        <v>2126</v>
      </c>
      <c r="AU173" s="18" t="s">
        <v>1955</v>
      </c>
      <c r="AY173" s="18" t="s">
        <v>2080</v>
      </c>
      <c r="BE173" s="199">
        <f>IF(N173="základní",J173,0)</f>
        <v>0</v>
      </c>
      <c r="BF173" s="199">
        <f>IF(N173="snížená",J173,0)</f>
        <v>0</v>
      </c>
      <c r="BG173" s="199">
        <f>IF(N173="zákl. přenesená",J173,0)</f>
        <v>0</v>
      </c>
      <c r="BH173" s="199">
        <f>IF(N173="sníž. přenesená",J173,0)</f>
        <v>0</v>
      </c>
      <c r="BI173" s="199">
        <f>IF(N173="nulová",J173,0)</f>
        <v>0</v>
      </c>
      <c r="BJ173" s="18" t="s">
        <v>1895</v>
      </c>
      <c r="BK173" s="199">
        <f>ROUND(I173*H173,2)</f>
        <v>0</v>
      </c>
      <c r="BL173" s="18" t="s">
        <v>2036</v>
      </c>
      <c r="BM173" s="18" t="s">
        <v>2298</v>
      </c>
    </row>
    <row r="174" spans="2:65" s="1" customFormat="1" ht="22.5" customHeight="1">
      <c r="B174" s="35"/>
      <c r="C174" s="188" t="s">
        <v>2299</v>
      </c>
      <c r="D174" s="188" t="s">
        <v>2082</v>
      </c>
      <c r="E174" s="189" t="s">
        <v>2300</v>
      </c>
      <c r="F174" s="190" t="s">
        <v>2301</v>
      </c>
      <c r="G174" s="191" t="s">
        <v>2122</v>
      </c>
      <c r="H174" s="192">
        <v>30</v>
      </c>
      <c r="I174" s="193"/>
      <c r="J174" s="194">
        <f>ROUND(I174*H174,2)</f>
        <v>0</v>
      </c>
      <c r="K174" s="190" t="s">
        <v>2086</v>
      </c>
      <c r="L174" s="55"/>
      <c r="M174" s="195" t="s">
        <v>1893</v>
      </c>
      <c r="N174" s="196" t="s">
        <v>1917</v>
      </c>
      <c r="O174" s="36"/>
      <c r="P174" s="197">
        <f>O174*H174</f>
        <v>0</v>
      </c>
      <c r="Q174" s="197">
        <v>1.6000000000000001E-3</v>
      </c>
      <c r="R174" s="197">
        <f>Q174*H174</f>
        <v>4.8000000000000001E-2</v>
      </c>
      <c r="S174" s="197">
        <v>0</v>
      </c>
      <c r="T174" s="198">
        <f>S174*H174</f>
        <v>0</v>
      </c>
      <c r="AR174" s="18" t="s">
        <v>2036</v>
      </c>
      <c r="AT174" s="18" t="s">
        <v>2082</v>
      </c>
      <c r="AU174" s="18" t="s">
        <v>1955</v>
      </c>
      <c r="AY174" s="18" t="s">
        <v>2080</v>
      </c>
      <c r="BE174" s="199">
        <f>IF(N174="základní",J174,0)</f>
        <v>0</v>
      </c>
      <c r="BF174" s="199">
        <f>IF(N174="snížená",J174,0)</f>
        <v>0</v>
      </c>
      <c r="BG174" s="199">
        <f>IF(N174="zákl. přenesená",J174,0)</f>
        <v>0</v>
      </c>
      <c r="BH174" s="199">
        <f>IF(N174="sníž. přenesená",J174,0)</f>
        <v>0</v>
      </c>
      <c r="BI174" s="199">
        <f>IF(N174="nulová",J174,0)</f>
        <v>0</v>
      </c>
      <c r="BJ174" s="18" t="s">
        <v>1895</v>
      </c>
      <c r="BK174" s="199">
        <f>ROUND(I174*H174,2)</f>
        <v>0</v>
      </c>
      <c r="BL174" s="18" t="s">
        <v>2036</v>
      </c>
      <c r="BM174" s="18" t="s">
        <v>2302</v>
      </c>
    </row>
    <row r="175" spans="2:65" s="12" customFormat="1">
      <c r="B175" s="200"/>
      <c r="C175" s="201"/>
      <c r="D175" s="202" t="s">
        <v>2088</v>
      </c>
      <c r="E175" s="203" t="s">
        <v>1893</v>
      </c>
      <c r="F175" s="204" t="s">
        <v>2303</v>
      </c>
      <c r="G175" s="201"/>
      <c r="H175" s="205">
        <v>30</v>
      </c>
      <c r="I175" s="206"/>
      <c r="J175" s="201"/>
      <c r="K175" s="201"/>
      <c r="L175" s="207"/>
      <c r="M175" s="208"/>
      <c r="N175" s="209"/>
      <c r="O175" s="209"/>
      <c r="P175" s="209"/>
      <c r="Q175" s="209"/>
      <c r="R175" s="209"/>
      <c r="S175" s="209"/>
      <c r="T175" s="210"/>
      <c r="AT175" s="211" t="s">
        <v>2088</v>
      </c>
      <c r="AU175" s="211" t="s">
        <v>1955</v>
      </c>
      <c r="AV175" s="12" t="s">
        <v>1955</v>
      </c>
      <c r="AW175" s="12" t="s">
        <v>1911</v>
      </c>
      <c r="AX175" s="12" t="s">
        <v>1946</v>
      </c>
      <c r="AY175" s="211" t="s">
        <v>2080</v>
      </c>
    </row>
    <row r="176" spans="2:65" s="1" customFormat="1" ht="22.5" customHeight="1">
      <c r="B176" s="35"/>
      <c r="C176" s="188" t="s">
        <v>2304</v>
      </c>
      <c r="D176" s="188" t="s">
        <v>2082</v>
      </c>
      <c r="E176" s="189" t="s">
        <v>2305</v>
      </c>
      <c r="F176" s="190" t="s">
        <v>2306</v>
      </c>
      <c r="G176" s="191" t="s">
        <v>2122</v>
      </c>
      <c r="H176" s="192">
        <v>30</v>
      </c>
      <c r="I176" s="193"/>
      <c r="J176" s="194">
        <f>ROUND(I176*H176,2)</f>
        <v>0</v>
      </c>
      <c r="K176" s="190" t="s">
        <v>2086</v>
      </c>
      <c r="L176" s="55"/>
      <c r="M176" s="195" t="s">
        <v>1893</v>
      </c>
      <c r="N176" s="196" t="s">
        <v>1917</v>
      </c>
      <c r="O176" s="36"/>
      <c r="P176" s="197">
        <f>O176*H176</f>
        <v>0</v>
      </c>
      <c r="Q176" s="197">
        <v>9.38E-6</v>
      </c>
      <c r="R176" s="197">
        <f>Q176*H176</f>
        <v>2.8140000000000001E-4</v>
      </c>
      <c r="S176" s="197">
        <v>0</v>
      </c>
      <c r="T176" s="198">
        <f>S176*H176</f>
        <v>0</v>
      </c>
      <c r="AR176" s="18" t="s">
        <v>2036</v>
      </c>
      <c r="AT176" s="18" t="s">
        <v>2082</v>
      </c>
      <c r="AU176" s="18" t="s">
        <v>1955</v>
      </c>
      <c r="AY176" s="18" t="s">
        <v>2080</v>
      </c>
      <c r="BE176" s="199">
        <f>IF(N176="základní",J176,0)</f>
        <v>0</v>
      </c>
      <c r="BF176" s="199">
        <f>IF(N176="snížená",J176,0)</f>
        <v>0</v>
      </c>
      <c r="BG176" s="199">
        <f>IF(N176="zákl. přenesená",J176,0)</f>
        <v>0</v>
      </c>
      <c r="BH176" s="199">
        <f>IF(N176="sníž. přenesená",J176,0)</f>
        <v>0</v>
      </c>
      <c r="BI176" s="199">
        <f>IF(N176="nulová",J176,0)</f>
        <v>0</v>
      </c>
      <c r="BJ176" s="18" t="s">
        <v>1895</v>
      </c>
      <c r="BK176" s="199">
        <f>ROUND(I176*H176,2)</f>
        <v>0</v>
      </c>
      <c r="BL176" s="18" t="s">
        <v>2036</v>
      </c>
      <c r="BM176" s="18" t="s">
        <v>2307</v>
      </c>
    </row>
    <row r="177" spans="2:65" s="12" customFormat="1">
      <c r="B177" s="200"/>
      <c r="C177" s="201"/>
      <c r="D177" s="202" t="s">
        <v>2088</v>
      </c>
      <c r="E177" s="203" t="s">
        <v>1893</v>
      </c>
      <c r="F177" s="204" t="s">
        <v>2308</v>
      </c>
      <c r="G177" s="201"/>
      <c r="H177" s="205">
        <v>30</v>
      </c>
      <c r="I177" s="206"/>
      <c r="J177" s="201"/>
      <c r="K177" s="201"/>
      <c r="L177" s="207"/>
      <c r="M177" s="208"/>
      <c r="N177" s="209"/>
      <c r="O177" s="209"/>
      <c r="P177" s="209"/>
      <c r="Q177" s="209"/>
      <c r="R177" s="209"/>
      <c r="S177" s="209"/>
      <c r="T177" s="210"/>
      <c r="AT177" s="211" t="s">
        <v>2088</v>
      </c>
      <c r="AU177" s="211" t="s">
        <v>1955</v>
      </c>
      <c r="AV177" s="12" t="s">
        <v>1955</v>
      </c>
      <c r="AW177" s="12" t="s">
        <v>1911</v>
      </c>
      <c r="AX177" s="12" t="s">
        <v>1946</v>
      </c>
      <c r="AY177" s="211" t="s">
        <v>2080</v>
      </c>
    </row>
    <row r="178" spans="2:65" s="1" customFormat="1" ht="31.5" customHeight="1">
      <c r="B178" s="35"/>
      <c r="C178" s="188" t="s">
        <v>2309</v>
      </c>
      <c r="D178" s="188" t="s">
        <v>2082</v>
      </c>
      <c r="E178" s="189" t="s">
        <v>2310</v>
      </c>
      <c r="F178" s="190" t="s">
        <v>2311</v>
      </c>
      <c r="G178" s="191" t="s">
        <v>2096</v>
      </c>
      <c r="H178" s="192">
        <v>443.8</v>
      </c>
      <c r="I178" s="193"/>
      <c r="J178" s="194">
        <f>ROUND(I178*H178,2)</f>
        <v>0</v>
      </c>
      <c r="K178" s="190" t="s">
        <v>2086</v>
      </c>
      <c r="L178" s="55"/>
      <c r="M178" s="195" t="s">
        <v>1893</v>
      </c>
      <c r="N178" s="196" t="s">
        <v>1917</v>
      </c>
      <c r="O178" s="36"/>
      <c r="P178" s="197">
        <f>O178*H178</f>
        <v>0</v>
      </c>
      <c r="Q178" s="197">
        <v>0.15539952000000001</v>
      </c>
      <c r="R178" s="197">
        <f>Q178*H178</f>
        <v>68.966306976000013</v>
      </c>
      <c r="S178" s="197">
        <v>0</v>
      </c>
      <c r="T178" s="198">
        <f>S178*H178</f>
        <v>0</v>
      </c>
      <c r="AR178" s="18" t="s">
        <v>2036</v>
      </c>
      <c r="AT178" s="18" t="s">
        <v>2082</v>
      </c>
      <c r="AU178" s="18" t="s">
        <v>1955</v>
      </c>
      <c r="AY178" s="18" t="s">
        <v>2080</v>
      </c>
      <c r="BE178" s="199">
        <f>IF(N178="základní",J178,0)</f>
        <v>0</v>
      </c>
      <c r="BF178" s="199">
        <f>IF(N178="snížená",J178,0)</f>
        <v>0</v>
      </c>
      <c r="BG178" s="199">
        <f>IF(N178="zákl. přenesená",J178,0)</f>
        <v>0</v>
      </c>
      <c r="BH178" s="199">
        <f>IF(N178="sníž. přenesená",J178,0)</f>
        <v>0</v>
      </c>
      <c r="BI178" s="199">
        <f>IF(N178="nulová",J178,0)</f>
        <v>0</v>
      </c>
      <c r="BJ178" s="18" t="s">
        <v>1895</v>
      </c>
      <c r="BK178" s="199">
        <f>ROUND(I178*H178,2)</f>
        <v>0</v>
      </c>
      <c r="BL178" s="18" t="s">
        <v>2036</v>
      </c>
      <c r="BM178" s="18" t="s">
        <v>2312</v>
      </c>
    </row>
    <row r="179" spans="2:65" s="12" customFormat="1">
      <c r="B179" s="200"/>
      <c r="C179" s="201"/>
      <c r="D179" s="202" t="s">
        <v>2088</v>
      </c>
      <c r="E179" s="203" t="s">
        <v>1893</v>
      </c>
      <c r="F179" s="204" t="s">
        <v>2313</v>
      </c>
      <c r="G179" s="201"/>
      <c r="H179" s="205">
        <v>443.8</v>
      </c>
      <c r="I179" s="206"/>
      <c r="J179" s="201"/>
      <c r="K179" s="201"/>
      <c r="L179" s="207"/>
      <c r="M179" s="208"/>
      <c r="N179" s="209"/>
      <c r="O179" s="209"/>
      <c r="P179" s="209"/>
      <c r="Q179" s="209"/>
      <c r="R179" s="209"/>
      <c r="S179" s="209"/>
      <c r="T179" s="210"/>
      <c r="AT179" s="211" t="s">
        <v>2088</v>
      </c>
      <c r="AU179" s="211" t="s">
        <v>1955</v>
      </c>
      <c r="AV179" s="12" t="s">
        <v>1955</v>
      </c>
      <c r="AW179" s="12" t="s">
        <v>1911</v>
      </c>
      <c r="AX179" s="12" t="s">
        <v>1946</v>
      </c>
      <c r="AY179" s="211" t="s">
        <v>2080</v>
      </c>
    </row>
    <row r="180" spans="2:65" s="1" customFormat="1" ht="22.5" customHeight="1">
      <c r="B180" s="35"/>
      <c r="C180" s="216" t="s">
        <v>2314</v>
      </c>
      <c r="D180" s="216" t="s">
        <v>2126</v>
      </c>
      <c r="E180" s="217" t="s">
        <v>2315</v>
      </c>
      <c r="F180" s="218" t="s">
        <v>2316</v>
      </c>
      <c r="G180" s="219" t="s">
        <v>2253</v>
      </c>
      <c r="H180" s="220">
        <v>448.238</v>
      </c>
      <c r="I180" s="221"/>
      <c r="J180" s="222">
        <f>ROUND(I180*H180,2)</f>
        <v>0</v>
      </c>
      <c r="K180" s="218" t="s">
        <v>2086</v>
      </c>
      <c r="L180" s="223"/>
      <c r="M180" s="224" t="s">
        <v>1893</v>
      </c>
      <c r="N180" s="225" t="s">
        <v>1917</v>
      </c>
      <c r="O180" s="36"/>
      <c r="P180" s="197">
        <f>O180*H180</f>
        <v>0</v>
      </c>
      <c r="Q180" s="197">
        <v>8.5999999999999993E-2</v>
      </c>
      <c r="R180" s="197">
        <f>Q180*H180</f>
        <v>38.548468</v>
      </c>
      <c r="S180" s="197">
        <v>0</v>
      </c>
      <c r="T180" s="198">
        <f>S180*H180</f>
        <v>0</v>
      </c>
      <c r="AR180" s="18" t="s">
        <v>2119</v>
      </c>
      <c r="AT180" s="18" t="s">
        <v>2126</v>
      </c>
      <c r="AU180" s="18" t="s">
        <v>1955</v>
      </c>
      <c r="AY180" s="18" t="s">
        <v>2080</v>
      </c>
      <c r="BE180" s="199">
        <f>IF(N180="základní",J180,0)</f>
        <v>0</v>
      </c>
      <c r="BF180" s="199">
        <f>IF(N180="snížená",J180,0)</f>
        <v>0</v>
      </c>
      <c r="BG180" s="199">
        <f>IF(N180="zákl. přenesená",J180,0)</f>
        <v>0</v>
      </c>
      <c r="BH180" s="199">
        <f>IF(N180="sníž. přenesená",J180,0)</f>
        <v>0</v>
      </c>
      <c r="BI180" s="199">
        <f>IF(N180="nulová",J180,0)</f>
        <v>0</v>
      </c>
      <c r="BJ180" s="18" t="s">
        <v>1895</v>
      </c>
      <c r="BK180" s="199">
        <f>ROUND(I180*H180,2)</f>
        <v>0</v>
      </c>
      <c r="BL180" s="18" t="s">
        <v>2036</v>
      </c>
      <c r="BM180" s="18" t="s">
        <v>2317</v>
      </c>
    </row>
    <row r="181" spans="2:65" s="12" customFormat="1">
      <c r="B181" s="200"/>
      <c r="C181" s="201"/>
      <c r="D181" s="202" t="s">
        <v>2088</v>
      </c>
      <c r="E181" s="201"/>
      <c r="F181" s="204" t="s">
        <v>2318</v>
      </c>
      <c r="G181" s="201"/>
      <c r="H181" s="205">
        <v>448.238</v>
      </c>
      <c r="I181" s="206"/>
      <c r="J181" s="201"/>
      <c r="K181" s="201"/>
      <c r="L181" s="207"/>
      <c r="M181" s="208"/>
      <c r="N181" s="209"/>
      <c r="O181" s="209"/>
      <c r="P181" s="209"/>
      <c r="Q181" s="209"/>
      <c r="R181" s="209"/>
      <c r="S181" s="209"/>
      <c r="T181" s="210"/>
      <c r="AT181" s="211" t="s">
        <v>2088</v>
      </c>
      <c r="AU181" s="211" t="s">
        <v>1955</v>
      </c>
      <c r="AV181" s="12" t="s">
        <v>1955</v>
      </c>
      <c r="AW181" s="12" t="s">
        <v>1877</v>
      </c>
      <c r="AX181" s="12" t="s">
        <v>1895</v>
      </c>
      <c r="AY181" s="211" t="s">
        <v>2080</v>
      </c>
    </row>
    <row r="182" spans="2:65" s="1" customFormat="1" ht="31.5" customHeight="1">
      <c r="B182" s="35"/>
      <c r="C182" s="188" t="s">
        <v>2319</v>
      </c>
      <c r="D182" s="188" t="s">
        <v>2082</v>
      </c>
      <c r="E182" s="189" t="s">
        <v>2320</v>
      </c>
      <c r="F182" s="190" t="s">
        <v>2321</v>
      </c>
      <c r="G182" s="191" t="s">
        <v>2096</v>
      </c>
      <c r="H182" s="192">
        <v>886.6</v>
      </c>
      <c r="I182" s="193"/>
      <c r="J182" s="194">
        <f>ROUND(I182*H182,2)</f>
        <v>0</v>
      </c>
      <c r="K182" s="190" t="s">
        <v>2086</v>
      </c>
      <c r="L182" s="55"/>
      <c r="M182" s="195" t="s">
        <v>1893</v>
      </c>
      <c r="N182" s="196" t="s">
        <v>1917</v>
      </c>
      <c r="O182" s="36"/>
      <c r="P182" s="197">
        <f>O182*H182</f>
        <v>0</v>
      </c>
      <c r="Q182" s="197">
        <v>0.12949959999999999</v>
      </c>
      <c r="R182" s="197">
        <f>Q182*H182</f>
        <v>114.81434535999999</v>
      </c>
      <c r="S182" s="197">
        <v>0</v>
      </c>
      <c r="T182" s="198">
        <f>S182*H182</f>
        <v>0</v>
      </c>
      <c r="AR182" s="18" t="s">
        <v>2036</v>
      </c>
      <c r="AT182" s="18" t="s">
        <v>2082</v>
      </c>
      <c r="AU182" s="18" t="s">
        <v>1955</v>
      </c>
      <c r="AY182" s="18" t="s">
        <v>2080</v>
      </c>
      <c r="BE182" s="199">
        <f>IF(N182="základní",J182,0)</f>
        <v>0</v>
      </c>
      <c r="BF182" s="199">
        <f>IF(N182="snížená",J182,0)</f>
        <v>0</v>
      </c>
      <c r="BG182" s="199">
        <f>IF(N182="zákl. přenesená",J182,0)</f>
        <v>0</v>
      </c>
      <c r="BH182" s="199">
        <f>IF(N182="sníž. přenesená",J182,0)</f>
        <v>0</v>
      </c>
      <c r="BI182" s="199">
        <f>IF(N182="nulová",J182,0)</f>
        <v>0</v>
      </c>
      <c r="BJ182" s="18" t="s">
        <v>1895</v>
      </c>
      <c r="BK182" s="199">
        <f>ROUND(I182*H182,2)</f>
        <v>0</v>
      </c>
      <c r="BL182" s="18" t="s">
        <v>2036</v>
      </c>
      <c r="BM182" s="18" t="s">
        <v>2322</v>
      </c>
    </row>
    <row r="183" spans="2:65" s="12" customFormat="1">
      <c r="B183" s="200"/>
      <c r="C183" s="201"/>
      <c r="D183" s="202" t="s">
        <v>2088</v>
      </c>
      <c r="E183" s="203" t="s">
        <v>1893</v>
      </c>
      <c r="F183" s="204" t="s">
        <v>2323</v>
      </c>
      <c r="G183" s="201"/>
      <c r="H183" s="205">
        <v>886.6</v>
      </c>
      <c r="I183" s="206"/>
      <c r="J183" s="201"/>
      <c r="K183" s="201"/>
      <c r="L183" s="207"/>
      <c r="M183" s="208"/>
      <c r="N183" s="209"/>
      <c r="O183" s="209"/>
      <c r="P183" s="209"/>
      <c r="Q183" s="209"/>
      <c r="R183" s="209"/>
      <c r="S183" s="209"/>
      <c r="T183" s="210"/>
      <c r="AT183" s="211" t="s">
        <v>2088</v>
      </c>
      <c r="AU183" s="211" t="s">
        <v>1955</v>
      </c>
      <c r="AV183" s="12" t="s">
        <v>1955</v>
      </c>
      <c r="AW183" s="12" t="s">
        <v>1911</v>
      </c>
      <c r="AX183" s="12" t="s">
        <v>1946</v>
      </c>
      <c r="AY183" s="211" t="s">
        <v>2080</v>
      </c>
    </row>
    <row r="184" spans="2:65" s="1" customFormat="1" ht="22.5" customHeight="1">
      <c r="B184" s="35"/>
      <c r="C184" s="216" t="s">
        <v>2324</v>
      </c>
      <c r="D184" s="216" t="s">
        <v>2126</v>
      </c>
      <c r="E184" s="217" t="s">
        <v>2325</v>
      </c>
      <c r="F184" s="218" t="s">
        <v>2326</v>
      </c>
      <c r="G184" s="219" t="s">
        <v>2253</v>
      </c>
      <c r="H184" s="220">
        <v>895.46600000000001</v>
      </c>
      <c r="I184" s="221"/>
      <c r="J184" s="222">
        <f>ROUND(I184*H184,2)</f>
        <v>0</v>
      </c>
      <c r="K184" s="218" t="s">
        <v>1893</v>
      </c>
      <c r="L184" s="223"/>
      <c r="M184" s="224" t="s">
        <v>1893</v>
      </c>
      <c r="N184" s="225" t="s">
        <v>1917</v>
      </c>
      <c r="O184" s="36"/>
      <c r="P184" s="197">
        <f>O184*H184</f>
        <v>0</v>
      </c>
      <c r="Q184" s="197">
        <v>2.1000000000000001E-2</v>
      </c>
      <c r="R184" s="197">
        <f>Q184*H184</f>
        <v>18.804786</v>
      </c>
      <c r="S184" s="197">
        <v>0</v>
      </c>
      <c r="T184" s="198">
        <f>S184*H184</f>
        <v>0</v>
      </c>
      <c r="AR184" s="18" t="s">
        <v>2119</v>
      </c>
      <c r="AT184" s="18" t="s">
        <v>2126</v>
      </c>
      <c r="AU184" s="18" t="s">
        <v>1955</v>
      </c>
      <c r="AY184" s="18" t="s">
        <v>2080</v>
      </c>
      <c r="BE184" s="199">
        <f>IF(N184="základní",J184,0)</f>
        <v>0</v>
      </c>
      <c r="BF184" s="199">
        <f>IF(N184="snížená",J184,0)</f>
        <v>0</v>
      </c>
      <c r="BG184" s="199">
        <f>IF(N184="zákl. přenesená",J184,0)</f>
        <v>0</v>
      </c>
      <c r="BH184" s="199">
        <f>IF(N184="sníž. přenesená",J184,0)</f>
        <v>0</v>
      </c>
      <c r="BI184" s="199">
        <f>IF(N184="nulová",J184,0)</f>
        <v>0</v>
      </c>
      <c r="BJ184" s="18" t="s">
        <v>1895</v>
      </c>
      <c r="BK184" s="199">
        <f>ROUND(I184*H184,2)</f>
        <v>0</v>
      </c>
      <c r="BL184" s="18" t="s">
        <v>2036</v>
      </c>
      <c r="BM184" s="18" t="s">
        <v>2327</v>
      </c>
    </row>
    <row r="185" spans="2:65" s="12" customFormat="1">
      <c r="B185" s="200"/>
      <c r="C185" s="201"/>
      <c r="D185" s="212" t="s">
        <v>2088</v>
      </c>
      <c r="E185" s="201"/>
      <c r="F185" s="214" t="s">
        <v>2328</v>
      </c>
      <c r="G185" s="201"/>
      <c r="H185" s="215">
        <v>895.46600000000001</v>
      </c>
      <c r="I185" s="206"/>
      <c r="J185" s="201"/>
      <c r="K185" s="201"/>
      <c r="L185" s="207"/>
      <c r="M185" s="208"/>
      <c r="N185" s="209"/>
      <c r="O185" s="209"/>
      <c r="P185" s="209"/>
      <c r="Q185" s="209"/>
      <c r="R185" s="209"/>
      <c r="S185" s="209"/>
      <c r="T185" s="210"/>
      <c r="AT185" s="211" t="s">
        <v>2088</v>
      </c>
      <c r="AU185" s="211" t="s">
        <v>1955</v>
      </c>
      <c r="AV185" s="12" t="s">
        <v>1955</v>
      </c>
      <c r="AW185" s="12" t="s">
        <v>1877</v>
      </c>
      <c r="AX185" s="12" t="s">
        <v>1895</v>
      </c>
      <c r="AY185" s="211" t="s">
        <v>2080</v>
      </c>
    </row>
    <row r="186" spans="2:65" s="11" customFormat="1" ht="22.35" customHeight="1">
      <c r="B186" s="171"/>
      <c r="C186" s="172"/>
      <c r="D186" s="185" t="s">
        <v>1945</v>
      </c>
      <c r="E186" s="186" t="s">
        <v>2329</v>
      </c>
      <c r="F186" s="186" t="s">
        <v>2330</v>
      </c>
      <c r="G186" s="172"/>
      <c r="H186" s="172"/>
      <c r="I186" s="175"/>
      <c r="J186" s="187">
        <f>BK186</f>
        <v>0</v>
      </c>
      <c r="K186" s="172"/>
      <c r="L186" s="177"/>
      <c r="M186" s="178"/>
      <c r="N186" s="179"/>
      <c r="O186" s="179"/>
      <c r="P186" s="180">
        <f>P187</f>
        <v>0</v>
      </c>
      <c r="Q186" s="179"/>
      <c r="R186" s="180">
        <f>R187</f>
        <v>0</v>
      </c>
      <c r="S186" s="179"/>
      <c r="T186" s="181">
        <f>T187</f>
        <v>0</v>
      </c>
      <c r="AR186" s="182" t="s">
        <v>1895</v>
      </c>
      <c r="AT186" s="183" t="s">
        <v>1945</v>
      </c>
      <c r="AU186" s="183" t="s">
        <v>1955</v>
      </c>
      <c r="AY186" s="182" t="s">
        <v>2080</v>
      </c>
      <c r="BK186" s="184">
        <f>BK187</f>
        <v>0</v>
      </c>
    </row>
    <row r="187" spans="2:65" s="1" customFormat="1" ht="31.5" customHeight="1">
      <c r="B187" s="35"/>
      <c r="C187" s="188" t="s">
        <v>2331</v>
      </c>
      <c r="D187" s="188" t="s">
        <v>2082</v>
      </c>
      <c r="E187" s="189" t="s">
        <v>2332</v>
      </c>
      <c r="F187" s="190" t="s">
        <v>2333</v>
      </c>
      <c r="G187" s="191" t="s">
        <v>2115</v>
      </c>
      <c r="H187" s="192">
        <v>450.75799999999998</v>
      </c>
      <c r="I187" s="193"/>
      <c r="J187" s="194">
        <f>ROUND(I187*H187,2)</f>
        <v>0</v>
      </c>
      <c r="K187" s="190" t="s">
        <v>2086</v>
      </c>
      <c r="L187" s="55"/>
      <c r="M187" s="195" t="s">
        <v>1893</v>
      </c>
      <c r="N187" s="226" t="s">
        <v>1917</v>
      </c>
      <c r="O187" s="227"/>
      <c r="P187" s="228">
        <f>O187*H187</f>
        <v>0</v>
      </c>
      <c r="Q187" s="228">
        <v>0</v>
      </c>
      <c r="R187" s="228">
        <f>Q187*H187</f>
        <v>0</v>
      </c>
      <c r="S187" s="228">
        <v>0</v>
      </c>
      <c r="T187" s="229">
        <f>S187*H187</f>
        <v>0</v>
      </c>
      <c r="AR187" s="18" t="s">
        <v>2036</v>
      </c>
      <c r="AT187" s="18" t="s">
        <v>2082</v>
      </c>
      <c r="AU187" s="18" t="s">
        <v>2033</v>
      </c>
      <c r="AY187" s="18" t="s">
        <v>2080</v>
      </c>
      <c r="BE187" s="199">
        <f>IF(N187="základní",J187,0)</f>
        <v>0</v>
      </c>
      <c r="BF187" s="199">
        <f>IF(N187="snížená",J187,0)</f>
        <v>0</v>
      </c>
      <c r="BG187" s="199">
        <f>IF(N187="zákl. přenesená",J187,0)</f>
        <v>0</v>
      </c>
      <c r="BH187" s="199">
        <f>IF(N187="sníž. přenesená",J187,0)</f>
        <v>0</v>
      </c>
      <c r="BI187" s="199">
        <f>IF(N187="nulová",J187,0)</f>
        <v>0</v>
      </c>
      <c r="BJ187" s="18" t="s">
        <v>1895</v>
      </c>
      <c r="BK187" s="199">
        <f>ROUND(I187*H187,2)</f>
        <v>0</v>
      </c>
      <c r="BL187" s="18" t="s">
        <v>2036</v>
      </c>
      <c r="BM187" s="18" t="s">
        <v>2334</v>
      </c>
    </row>
    <row r="188" spans="2:65" s="1" customFormat="1" ht="6.95" customHeight="1">
      <c r="B188" s="50"/>
      <c r="C188" s="51"/>
      <c r="D188" s="51"/>
      <c r="E188" s="51"/>
      <c r="F188" s="51"/>
      <c r="G188" s="51"/>
      <c r="H188" s="51"/>
      <c r="I188" s="135"/>
      <c r="J188" s="51"/>
      <c r="K188" s="51"/>
      <c r="L188" s="55"/>
    </row>
  </sheetData>
  <sheetProtection sheet="1" objects="1" scenarios="1" formatColumns="0" formatRows="0" sort="0" autoFilter="0"/>
  <autoFilter ref="C82:K82"/>
  <mergeCells count="9">
    <mergeCell ref="E73:H73"/>
    <mergeCell ref="E75:H75"/>
    <mergeCell ref="G1:H1"/>
    <mergeCell ref="L2:V2"/>
    <mergeCell ref="E7:H7"/>
    <mergeCell ref="E9:H9"/>
    <mergeCell ref="E24:H24"/>
    <mergeCell ref="E45:H45"/>
    <mergeCell ref="E47:H47"/>
  </mergeCells>
  <phoneticPr fontId="51" type="noConversion"/>
  <hyperlinks>
    <hyperlink ref="F1:G1" location="C2" tooltip="Krycí list soupisu" display="1) Krycí list soupisu"/>
    <hyperlink ref="G1:H1" location="C54" tooltip="Rekapitulace" display="2) Rekapitulace"/>
    <hyperlink ref="J1" location="C82" tooltip="Soupis prací" display="3) Soupis prací"/>
    <hyperlink ref="L1:V1" location="'Rekapitulace stavby'!C2" tooltip="Rekapitulace stavby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62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3" customWidth="1"/>
    <col min="10" max="10" width="23.5" customWidth="1"/>
    <col min="11" max="11" width="15.5" customWidth="1"/>
    <col min="13" max="18" width="9.33203125" hidden="1" customWidth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 customWidth="1"/>
  </cols>
  <sheetData>
    <row r="1" spans="1:70" ht="21.75" customHeight="1">
      <c r="A1" s="16"/>
      <c r="B1" s="276"/>
      <c r="C1" s="276"/>
      <c r="D1" s="275" t="s">
        <v>1874</v>
      </c>
      <c r="E1" s="276"/>
      <c r="F1" s="277" t="s">
        <v>643</v>
      </c>
      <c r="G1" s="405" t="s">
        <v>644</v>
      </c>
      <c r="H1" s="405"/>
      <c r="I1" s="282"/>
      <c r="J1" s="277" t="s">
        <v>645</v>
      </c>
      <c r="K1" s="275" t="s">
        <v>2046</v>
      </c>
      <c r="L1" s="277" t="s">
        <v>646</v>
      </c>
      <c r="M1" s="277"/>
      <c r="N1" s="277"/>
      <c r="O1" s="277"/>
      <c r="P1" s="277"/>
      <c r="Q1" s="277"/>
      <c r="R1" s="277"/>
      <c r="S1" s="277"/>
      <c r="T1" s="277"/>
      <c r="U1" s="273"/>
      <c r="V1" s="273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1:70" ht="36.950000000000003" customHeight="1"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AT2" s="18" t="s">
        <v>2023</v>
      </c>
    </row>
    <row r="3" spans="1:70" ht="6.95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1955</v>
      </c>
    </row>
    <row r="4" spans="1:70" ht="36.950000000000003" customHeight="1">
      <c r="B4" s="22"/>
      <c r="C4" s="23"/>
      <c r="D4" s="24" t="s">
        <v>2047</v>
      </c>
      <c r="E4" s="23"/>
      <c r="F4" s="23"/>
      <c r="G4" s="23"/>
      <c r="H4" s="23"/>
      <c r="I4" s="115"/>
      <c r="J4" s="23"/>
      <c r="K4" s="25"/>
      <c r="M4" s="26" t="s">
        <v>1883</v>
      </c>
      <c r="AT4" s="18" t="s">
        <v>1877</v>
      </c>
    </row>
    <row r="5" spans="1:70" ht="6.95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1:70" ht="15">
      <c r="B6" s="22"/>
      <c r="C6" s="23"/>
      <c r="D6" s="31" t="s">
        <v>1889</v>
      </c>
      <c r="E6" s="23"/>
      <c r="F6" s="23"/>
      <c r="G6" s="23"/>
      <c r="H6" s="23"/>
      <c r="I6" s="115"/>
      <c r="J6" s="23"/>
      <c r="K6" s="25"/>
    </row>
    <row r="7" spans="1:70" ht="22.5" customHeight="1">
      <c r="B7" s="22"/>
      <c r="C7" s="23"/>
      <c r="D7" s="23"/>
      <c r="E7" s="406" t="str">
        <f ca="1">'Rekapitulace stavby'!K6</f>
        <v>Jezero Most-napojení na komunikace a IS - část I</v>
      </c>
      <c r="F7" s="397"/>
      <c r="G7" s="397"/>
      <c r="H7" s="397"/>
      <c r="I7" s="115"/>
      <c r="J7" s="23"/>
      <c r="K7" s="25"/>
    </row>
    <row r="8" spans="1:70" s="1" customFormat="1" ht="15">
      <c r="B8" s="35"/>
      <c r="C8" s="36"/>
      <c r="D8" s="31" t="s">
        <v>2048</v>
      </c>
      <c r="E8" s="36"/>
      <c r="F8" s="36"/>
      <c r="G8" s="36"/>
      <c r="H8" s="36"/>
      <c r="I8" s="116"/>
      <c r="J8" s="36"/>
      <c r="K8" s="39"/>
    </row>
    <row r="9" spans="1:70" s="1" customFormat="1" ht="36.950000000000003" customHeight="1">
      <c r="B9" s="35"/>
      <c r="C9" s="36"/>
      <c r="D9" s="36"/>
      <c r="E9" s="407" t="s">
        <v>390</v>
      </c>
      <c r="F9" s="386"/>
      <c r="G9" s="386"/>
      <c r="H9" s="386"/>
      <c r="I9" s="116"/>
      <c r="J9" s="36"/>
      <c r="K9" s="39"/>
    </row>
    <row r="10" spans="1:70" s="1" customFormat="1">
      <c r="B10" s="35"/>
      <c r="C10" s="36"/>
      <c r="D10" s="36"/>
      <c r="E10" s="36"/>
      <c r="F10" s="36"/>
      <c r="G10" s="36"/>
      <c r="H10" s="36"/>
      <c r="I10" s="116"/>
      <c r="J10" s="36"/>
      <c r="K10" s="39"/>
    </row>
    <row r="11" spans="1:70" s="1" customFormat="1" ht="14.45" customHeight="1">
      <c r="B11" s="35"/>
      <c r="C11" s="36"/>
      <c r="D11" s="31" t="s">
        <v>1892</v>
      </c>
      <c r="E11" s="36"/>
      <c r="F11" s="29" t="s">
        <v>2024</v>
      </c>
      <c r="G11" s="36"/>
      <c r="H11" s="36"/>
      <c r="I11" s="117" t="s">
        <v>1894</v>
      </c>
      <c r="J11" s="29" t="s">
        <v>1893</v>
      </c>
      <c r="K11" s="39"/>
    </row>
    <row r="12" spans="1:70" s="1" customFormat="1" ht="14.45" customHeight="1">
      <c r="B12" s="35"/>
      <c r="C12" s="36"/>
      <c r="D12" s="31" t="s">
        <v>1896</v>
      </c>
      <c r="E12" s="36"/>
      <c r="F12" s="29" t="s">
        <v>1897</v>
      </c>
      <c r="G12" s="36"/>
      <c r="H12" s="36"/>
      <c r="I12" s="117" t="s">
        <v>1898</v>
      </c>
      <c r="J12" s="118" t="str">
        <f ca="1">'Rekapitulace stavby'!AN8</f>
        <v>28. 11. 2016</v>
      </c>
      <c r="K12" s="39"/>
    </row>
    <row r="13" spans="1:70" s="1" customFormat="1" ht="21.75" customHeight="1">
      <c r="B13" s="35"/>
      <c r="C13" s="36"/>
      <c r="D13" s="28" t="s">
        <v>2050</v>
      </c>
      <c r="E13" s="36"/>
      <c r="F13" s="119" t="s">
        <v>391</v>
      </c>
      <c r="G13" s="36"/>
      <c r="H13" s="36"/>
      <c r="I13" s="116"/>
      <c r="J13" s="36"/>
      <c r="K13" s="39"/>
    </row>
    <row r="14" spans="1:70" s="1" customFormat="1" ht="14.45" customHeight="1">
      <c r="B14" s="35"/>
      <c r="C14" s="36"/>
      <c r="D14" s="31" t="s">
        <v>1901</v>
      </c>
      <c r="E14" s="36"/>
      <c r="F14" s="36"/>
      <c r="G14" s="36"/>
      <c r="H14" s="36"/>
      <c r="I14" s="117" t="s">
        <v>1902</v>
      </c>
      <c r="J14" s="29" t="s">
        <v>1893</v>
      </c>
      <c r="K14" s="39"/>
    </row>
    <row r="15" spans="1:70" s="1" customFormat="1" ht="18" customHeight="1">
      <c r="B15" s="35"/>
      <c r="C15" s="36"/>
      <c r="D15" s="36"/>
      <c r="E15" s="29" t="s">
        <v>1903</v>
      </c>
      <c r="F15" s="36"/>
      <c r="G15" s="36"/>
      <c r="H15" s="36"/>
      <c r="I15" s="117" t="s">
        <v>1904</v>
      </c>
      <c r="J15" s="29" t="s">
        <v>1893</v>
      </c>
      <c r="K15" s="39"/>
    </row>
    <row r="16" spans="1:70" s="1" customFormat="1" ht="6.95" customHeight="1">
      <c r="B16" s="35"/>
      <c r="C16" s="36"/>
      <c r="D16" s="36"/>
      <c r="E16" s="36"/>
      <c r="F16" s="36"/>
      <c r="G16" s="36"/>
      <c r="H16" s="36"/>
      <c r="I16" s="116"/>
      <c r="J16" s="36"/>
      <c r="K16" s="39"/>
    </row>
    <row r="17" spans="2:11" s="1" customFormat="1" ht="14.45" customHeight="1">
      <c r="B17" s="35"/>
      <c r="C17" s="36"/>
      <c r="D17" s="31" t="s">
        <v>1905</v>
      </c>
      <c r="E17" s="36"/>
      <c r="F17" s="36"/>
      <c r="G17" s="36"/>
      <c r="H17" s="36"/>
      <c r="I17" s="117" t="s">
        <v>1902</v>
      </c>
      <c r="J17" s="29" t="str">
        <f ca="1">IF('Rekapitulace stavby'!AN13="Vyplň údaj","",IF('Rekapitulace stavby'!AN13="","",'Rekapitulace stavby'!AN13))</f>
        <v/>
      </c>
      <c r="K17" s="39"/>
    </row>
    <row r="18" spans="2:11" s="1" customFormat="1" ht="18" customHeight="1">
      <c r="B18" s="35"/>
      <c r="C18" s="36"/>
      <c r="D18" s="36"/>
      <c r="E18" s="29" t="str">
        <f ca="1">IF('Rekapitulace stavby'!E14="Vyplň údaj","",IF('Rekapitulace stavby'!E14="","",'Rekapitulace stavby'!E14))</f>
        <v/>
      </c>
      <c r="F18" s="36"/>
      <c r="G18" s="36"/>
      <c r="H18" s="36"/>
      <c r="I18" s="117" t="s">
        <v>1904</v>
      </c>
      <c r="J18" s="29" t="str">
        <f ca="1">IF('Rekapitulace stavby'!AN14="Vyplň údaj","",IF('Rekapitulace stavby'!AN14="","",'Rekapitulace stavby'!AN14))</f>
        <v/>
      </c>
      <c r="K18" s="39"/>
    </row>
    <row r="19" spans="2:11" s="1" customFormat="1" ht="6.95" customHeight="1">
      <c r="B19" s="35"/>
      <c r="C19" s="36"/>
      <c r="D19" s="36"/>
      <c r="E19" s="36"/>
      <c r="F19" s="36"/>
      <c r="G19" s="36"/>
      <c r="H19" s="36"/>
      <c r="I19" s="116"/>
      <c r="J19" s="36"/>
      <c r="K19" s="39"/>
    </row>
    <row r="20" spans="2:11" s="1" customFormat="1" ht="14.45" customHeight="1">
      <c r="B20" s="35"/>
      <c r="C20" s="36"/>
      <c r="D20" s="31" t="s">
        <v>1907</v>
      </c>
      <c r="E20" s="36"/>
      <c r="F20" s="36"/>
      <c r="G20" s="36"/>
      <c r="H20" s="36"/>
      <c r="I20" s="117" t="s">
        <v>1902</v>
      </c>
      <c r="J20" s="29" t="s">
        <v>1893</v>
      </c>
      <c r="K20" s="39"/>
    </row>
    <row r="21" spans="2:11" s="1" customFormat="1" ht="18" customHeight="1">
      <c r="B21" s="35"/>
      <c r="C21" s="36"/>
      <c r="D21" s="36"/>
      <c r="E21" s="29" t="s">
        <v>1908</v>
      </c>
      <c r="F21" s="36"/>
      <c r="G21" s="36"/>
      <c r="H21" s="36"/>
      <c r="I21" s="117" t="s">
        <v>1904</v>
      </c>
      <c r="J21" s="29" t="s">
        <v>1893</v>
      </c>
      <c r="K21" s="39"/>
    </row>
    <row r="22" spans="2:11" s="1" customFormat="1" ht="6.95" customHeight="1">
      <c r="B22" s="35"/>
      <c r="C22" s="36"/>
      <c r="D22" s="36"/>
      <c r="E22" s="36"/>
      <c r="F22" s="36"/>
      <c r="G22" s="36"/>
      <c r="H22" s="36"/>
      <c r="I22" s="116"/>
      <c r="J22" s="36"/>
      <c r="K22" s="39"/>
    </row>
    <row r="23" spans="2:11" s="1" customFormat="1" ht="14.45" customHeight="1">
      <c r="B23" s="35"/>
      <c r="C23" s="36"/>
      <c r="D23" s="31" t="s">
        <v>1909</v>
      </c>
      <c r="E23" s="36"/>
      <c r="F23" s="36"/>
      <c r="G23" s="36"/>
      <c r="H23" s="36"/>
      <c r="I23" s="116"/>
      <c r="J23" s="36"/>
      <c r="K23" s="39"/>
    </row>
    <row r="24" spans="2:11" s="7" customFormat="1" ht="22.5" customHeight="1">
      <c r="B24" s="120"/>
      <c r="C24" s="121"/>
      <c r="D24" s="121"/>
      <c r="E24" s="400" t="s">
        <v>1893</v>
      </c>
      <c r="F24" s="408"/>
      <c r="G24" s="408"/>
      <c r="H24" s="408"/>
      <c r="I24" s="122"/>
      <c r="J24" s="121"/>
      <c r="K24" s="123"/>
    </row>
    <row r="25" spans="2:11" s="1" customFormat="1" ht="6.95" customHeight="1">
      <c r="B25" s="35"/>
      <c r="C25" s="36"/>
      <c r="D25" s="36"/>
      <c r="E25" s="36"/>
      <c r="F25" s="36"/>
      <c r="G25" s="36"/>
      <c r="H25" s="36"/>
      <c r="I25" s="116"/>
      <c r="J25" s="36"/>
      <c r="K25" s="39"/>
    </row>
    <row r="26" spans="2:11" s="1" customFormat="1" ht="6.95" customHeight="1">
      <c r="B26" s="35"/>
      <c r="C26" s="36"/>
      <c r="D26" s="79"/>
      <c r="E26" s="79"/>
      <c r="F26" s="79"/>
      <c r="G26" s="79"/>
      <c r="H26" s="79"/>
      <c r="I26" s="124"/>
      <c r="J26" s="79"/>
      <c r="K26" s="125"/>
    </row>
    <row r="27" spans="2:11" s="1" customFormat="1" ht="25.35" customHeight="1">
      <c r="B27" s="35"/>
      <c r="C27" s="36"/>
      <c r="D27" s="126" t="s">
        <v>1912</v>
      </c>
      <c r="E27" s="36"/>
      <c r="F27" s="36"/>
      <c r="G27" s="36"/>
      <c r="H27" s="36"/>
      <c r="I27" s="116"/>
      <c r="J27" s="127">
        <f>ROUNDUP(J83,2)</f>
        <v>0</v>
      </c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24"/>
      <c r="J28" s="79"/>
      <c r="K28" s="125"/>
    </row>
    <row r="29" spans="2:11" s="1" customFormat="1" ht="14.45" customHeight="1">
      <c r="B29" s="35"/>
      <c r="C29" s="36"/>
      <c r="D29" s="36"/>
      <c r="E29" s="36"/>
      <c r="F29" s="40" t="s">
        <v>1914</v>
      </c>
      <c r="G29" s="36"/>
      <c r="H29" s="36"/>
      <c r="I29" s="128" t="s">
        <v>1913</v>
      </c>
      <c r="J29" s="40" t="s">
        <v>1915</v>
      </c>
      <c r="K29" s="39"/>
    </row>
    <row r="30" spans="2:11" s="1" customFormat="1" ht="14.45" customHeight="1">
      <c r="B30" s="35"/>
      <c r="C30" s="36"/>
      <c r="D30" s="43" t="s">
        <v>1916</v>
      </c>
      <c r="E30" s="43" t="s">
        <v>1917</v>
      </c>
      <c r="F30" s="129">
        <f>ROUNDUP(SUM(BE83:BE161), 2)</f>
        <v>0</v>
      </c>
      <c r="G30" s="36"/>
      <c r="H30" s="36"/>
      <c r="I30" s="130">
        <v>0.21</v>
      </c>
      <c r="J30" s="129">
        <f>ROUNDUP(ROUNDUP((SUM(BE83:BE161)), 2)*I30, 1)</f>
        <v>0</v>
      </c>
      <c r="K30" s="39"/>
    </row>
    <row r="31" spans="2:11" s="1" customFormat="1" ht="14.45" customHeight="1">
      <c r="B31" s="35"/>
      <c r="C31" s="36"/>
      <c r="D31" s="36"/>
      <c r="E31" s="43" t="s">
        <v>1918</v>
      </c>
      <c r="F31" s="129">
        <f>ROUNDUP(SUM(BF83:BF161), 2)</f>
        <v>0</v>
      </c>
      <c r="G31" s="36"/>
      <c r="H31" s="36"/>
      <c r="I31" s="130">
        <v>0.15</v>
      </c>
      <c r="J31" s="129">
        <f>ROUNDUP(ROUNDUP((SUM(BF83:BF161)), 2)*I31, 1)</f>
        <v>0</v>
      </c>
      <c r="K31" s="39"/>
    </row>
    <row r="32" spans="2:11" s="1" customFormat="1" ht="14.45" hidden="1" customHeight="1">
      <c r="B32" s="35"/>
      <c r="C32" s="36"/>
      <c r="D32" s="36"/>
      <c r="E32" s="43" t="s">
        <v>1919</v>
      </c>
      <c r="F32" s="129">
        <f>ROUNDUP(SUM(BG83:BG161), 2)</f>
        <v>0</v>
      </c>
      <c r="G32" s="36"/>
      <c r="H32" s="36"/>
      <c r="I32" s="130">
        <v>0.21</v>
      </c>
      <c r="J32" s="129">
        <v>0</v>
      </c>
      <c r="K32" s="39"/>
    </row>
    <row r="33" spans="2:11" s="1" customFormat="1" ht="14.45" hidden="1" customHeight="1">
      <c r="B33" s="35"/>
      <c r="C33" s="36"/>
      <c r="D33" s="36"/>
      <c r="E33" s="43" t="s">
        <v>1920</v>
      </c>
      <c r="F33" s="129">
        <f>ROUNDUP(SUM(BH83:BH161), 2)</f>
        <v>0</v>
      </c>
      <c r="G33" s="36"/>
      <c r="H33" s="36"/>
      <c r="I33" s="130">
        <v>0.15</v>
      </c>
      <c r="J33" s="129">
        <v>0</v>
      </c>
      <c r="K33" s="39"/>
    </row>
    <row r="34" spans="2:11" s="1" customFormat="1" ht="14.45" hidden="1" customHeight="1">
      <c r="B34" s="35"/>
      <c r="C34" s="36"/>
      <c r="D34" s="36"/>
      <c r="E34" s="43" t="s">
        <v>1921</v>
      </c>
      <c r="F34" s="129">
        <f>ROUNDUP(SUM(BI83:BI161), 2)</f>
        <v>0</v>
      </c>
      <c r="G34" s="36"/>
      <c r="H34" s="36"/>
      <c r="I34" s="130">
        <v>0</v>
      </c>
      <c r="J34" s="129">
        <v>0</v>
      </c>
      <c r="K34" s="39"/>
    </row>
    <row r="35" spans="2:11" s="1" customFormat="1" ht="6.95" customHeight="1">
      <c r="B35" s="35"/>
      <c r="C35" s="36"/>
      <c r="D35" s="36"/>
      <c r="E35" s="36"/>
      <c r="F35" s="36"/>
      <c r="G35" s="36"/>
      <c r="H35" s="36"/>
      <c r="I35" s="116"/>
      <c r="J35" s="36"/>
      <c r="K35" s="39"/>
    </row>
    <row r="36" spans="2:11" s="1" customFormat="1" ht="25.35" customHeight="1">
      <c r="B36" s="35"/>
      <c r="C36" s="45"/>
      <c r="D36" s="46" t="s">
        <v>1922</v>
      </c>
      <c r="E36" s="47"/>
      <c r="F36" s="47"/>
      <c r="G36" s="131" t="s">
        <v>1923</v>
      </c>
      <c r="H36" s="48" t="s">
        <v>1924</v>
      </c>
      <c r="I36" s="132"/>
      <c r="J36" s="133">
        <f>SUM(J27:J34)</f>
        <v>0</v>
      </c>
      <c r="K36" s="134"/>
    </row>
    <row r="37" spans="2:11" s="1" customFormat="1" ht="14.45" customHeight="1">
      <c r="B37" s="50"/>
      <c r="C37" s="51"/>
      <c r="D37" s="51"/>
      <c r="E37" s="51"/>
      <c r="F37" s="51"/>
      <c r="G37" s="51"/>
      <c r="H37" s="51"/>
      <c r="I37" s="135"/>
      <c r="J37" s="51"/>
      <c r="K37" s="52"/>
    </row>
    <row r="41" spans="2:11" s="1" customFormat="1" ht="6.95" customHeight="1">
      <c r="B41" s="136"/>
      <c r="C41" s="137"/>
      <c r="D41" s="137"/>
      <c r="E41" s="137"/>
      <c r="F41" s="137"/>
      <c r="G41" s="137"/>
      <c r="H41" s="137"/>
      <c r="I41" s="138"/>
      <c r="J41" s="137"/>
      <c r="K41" s="139"/>
    </row>
    <row r="42" spans="2:11" s="1" customFormat="1" ht="36.950000000000003" customHeight="1">
      <c r="B42" s="35"/>
      <c r="C42" s="24" t="s">
        <v>2052</v>
      </c>
      <c r="D42" s="36"/>
      <c r="E42" s="36"/>
      <c r="F42" s="36"/>
      <c r="G42" s="36"/>
      <c r="H42" s="36"/>
      <c r="I42" s="116"/>
      <c r="J42" s="36"/>
      <c r="K42" s="39"/>
    </row>
    <row r="43" spans="2:11" s="1" customFormat="1" ht="6.95" customHeight="1">
      <c r="B43" s="35"/>
      <c r="C43" s="36"/>
      <c r="D43" s="36"/>
      <c r="E43" s="36"/>
      <c r="F43" s="36"/>
      <c r="G43" s="36"/>
      <c r="H43" s="36"/>
      <c r="I43" s="116"/>
      <c r="J43" s="36"/>
      <c r="K43" s="39"/>
    </row>
    <row r="44" spans="2:11" s="1" customFormat="1" ht="14.45" customHeight="1">
      <c r="B44" s="35"/>
      <c r="C44" s="31" t="s">
        <v>1889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22.5" customHeight="1">
      <c r="B45" s="35"/>
      <c r="C45" s="36"/>
      <c r="D45" s="36"/>
      <c r="E45" s="406" t="str">
        <f>E7</f>
        <v>Jezero Most-napojení na komunikace a IS - část I</v>
      </c>
      <c r="F45" s="386"/>
      <c r="G45" s="386"/>
      <c r="H45" s="386"/>
      <c r="I45" s="116"/>
      <c r="J45" s="36"/>
      <c r="K45" s="39"/>
    </row>
    <row r="46" spans="2:11" s="1" customFormat="1" ht="14.45" customHeight="1">
      <c r="B46" s="35"/>
      <c r="C46" s="31" t="s">
        <v>2048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3.25" customHeight="1">
      <c r="B47" s="35"/>
      <c r="C47" s="36"/>
      <c r="D47" s="36"/>
      <c r="E47" s="407" t="str">
        <f>E9</f>
        <v>SO 501 - SO 501 - STL plynovod</v>
      </c>
      <c r="F47" s="386"/>
      <c r="G47" s="386"/>
      <c r="H47" s="386"/>
      <c r="I47" s="116"/>
      <c r="J47" s="36"/>
      <c r="K47" s="39"/>
    </row>
    <row r="48" spans="2:11" s="1" customFormat="1" ht="6.95" customHeight="1">
      <c r="B48" s="35"/>
      <c r="C48" s="36"/>
      <c r="D48" s="36"/>
      <c r="E48" s="36"/>
      <c r="F48" s="36"/>
      <c r="G48" s="36"/>
      <c r="H48" s="36"/>
      <c r="I48" s="116"/>
      <c r="J48" s="36"/>
      <c r="K48" s="39"/>
    </row>
    <row r="49" spans="2:47" s="1" customFormat="1" ht="18" customHeight="1">
      <c r="B49" s="35"/>
      <c r="C49" s="31" t="s">
        <v>1896</v>
      </c>
      <c r="D49" s="36"/>
      <c r="E49" s="36"/>
      <c r="F49" s="29" t="str">
        <f>F12</f>
        <v xml:space="preserve"> </v>
      </c>
      <c r="G49" s="36"/>
      <c r="H49" s="36"/>
      <c r="I49" s="117" t="s">
        <v>1898</v>
      </c>
      <c r="J49" s="118" t="str">
        <f>IF(J12="","",J12)</f>
        <v>28. 11. 2016</v>
      </c>
      <c r="K49" s="39"/>
    </row>
    <row r="50" spans="2:47" s="1" customFormat="1" ht="6.95" customHeight="1">
      <c r="B50" s="35"/>
      <c r="C50" s="36"/>
      <c r="D50" s="36"/>
      <c r="E50" s="36"/>
      <c r="F50" s="36"/>
      <c r="G50" s="36"/>
      <c r="H50" s="36"/>
      <c r="I50" s="116"/>
      <c r="J50" s="36"/>
      <c r="K50" s="39"/>
    </row>
    <row r="51" spans="2:47" s="1" customFormat="1" ht="15">
      <c r="B51" s="35"/>
      <c r="C51" s="31" t="s">
        <v>1901</v>
      </c>
      <c r="D51" s="36"/>
      <c r="E51" s="36"/>
      <c r="F51" s="29" t="str">
        <f>E15</f>
        <v>ČR - Ministerstvo financí</v>
      </c>
      <c r="G51" s="36"/>
      <c r="H51" s="36"/>
      <c r="I51" s="117" t="s">
        <v>1907</v>
      </c>
      <c r="J51" s="29" t="str">
        <f>E21</f>
        <v>Báňské projekty Teplice a.s.</v>
      </c>
      <c r="K51" s="39"/>
    </row>
    <row r="52" spans="2:47" s="1" customFormat="1" ht="14.45" customHeight="1">
      <c r="B52" s="35"/>
      <c r="C52" s="31" t="s">
        <v>1905</v>
      </c>
      <c r="D52" s="36"/>
      <c r="E52" s="36"/>
      <c r="F52" s="29" t="str">
        <f>IF(E18="","",E18)</f>
        <v/>
      </c>
      <c r="G52" s="36"/>
      <c r="H52" s="36"/>
      <c r="I52" s="116"/>
      <c r="J52" s="36"/>
      <c r="K52" s="39"/>
    </row>
    <row r="53" spans="2:47" s="1" customFormat="1" ht="10.35" customHeight="1">
      <c r="B53" s="35"/>
      <c r="C53" s="36"/>
      <c r="D53" s="36"/>
      <c r="E53" s="36"/>
      <c r="F53" s="36"/>
      <c r="G53" s="36"/>
      <c r="H53" s="36"/>
      <c r="I53" s="116"/>
      <c r="J53" s="36"/>
      <c r="K53" s="39"/>
    </row>
    <row r="54" spans="2:47" s="1" customFormat="1" ht="29.25" customHeight="1">
      <c r="B54" s="35"/>
      <c r="C54" s="140" t="s">
        <v>2053</v>
      </c>
      <c r="D54" s="45"/>
      <c r="E54" s="45"/>
      <c r="F54" s="45"/>
      <c r="G54" s="45"/>
      <c r="H54" s="45"/>
      <c r="I54" s="141"/>
      <c r="J54" s="142" t="s">
        <v>2054</v>
      </c>
      <c r="K54" s="49"/>
    </row>
    <row r="55" spans="2:47" s="1" customFormat="1" ht="10.35" customHeight="1">
      <c r="B55" s="35"/>
      <c r="C55" s="36"/>
      <c r="D55" s="36"/>
      <c r="E55" s="36"/>
      <c r="F55" s="36"/>
      <c r="G55" s="36"/>
      <c r="H55" s="36"/>
      <c r="I55" s="116"/>
      <c r="J55" s="36"/>
      <c r="K55" s="39"/>
    </row>
    <row r="56" spans="2:47" s="1" customFormat="1" ht="29.25" customHeight="1">
      <c r="B56" s="35"/>
      <c r="C56" s="143" t="s">
        <v>2055</v>
      </c>
      <c r="D56" s="36"/>
      <c r="E56" s="36"/>
      <c r="F56" s="36"/>
      <c r="G56" s="36"/>
      <c r="H56" s="36"/>
      <c r="I56" s="116"/>
      <c r="J56" s="127">
        <f>J83</f>
        <v>0</v>
      </c>
      <c r="K56" s="39"/>
      <c r="AU56" s="18" t="s">
        <v>2056</v>
      </c>
    </row>
    <row r="57" spans="2:47" s="8" customFormat="1" ht="24.95" customHeight="1">
      <c r="B57" s="144"/>
      <c r="C57" s="145"/>
      <c r="D57" s="146" t="s">
        <v>392</v>
      </c>
      <c r="E57" s="147"/>
      <c r="F57" s="147"/>
      <c r="G57" s="147"/>
      <c r="H57" s="147"/>
      <c r="I57" s="148"/>
      <c r="J57" s="149">
        <f>J84</f>
        <v>0</v>
      </c>
      <c r="K57" s="150"/>
    </row>
    <row r="58" spans="2:47" s="9" customFormat="1" ht="19.899999999999999" customHeight="1">
      <c r="B58" s="151"/>
      <c r="C58" s="152"/>
      <c r="D58" s="153" t="s">
        <v>2058</v>
      </c>
      <c r="E58" s="154"/>
      <c r="F58" s="154"/>
      <c r="G58" s="154"/>
      <c r="H58" s="154"/>
      <c r="I58" s="155"/>
      <c r="J58" s="156">
        <f>J85</f>
        <v>0</v>
      </c>
      <c r="K58" s="157"/>
    </row>
    <row r="59" spans="2:47" s="9" customFormat="1" ht="19.899999999999999" customHeight="1">
      <c r="B59" s="151"/>
      <c r="C59" s="152"/>
      <c r="D59" s="153" t="s">
        <v>2426</v>
      </c>
      <c r="E59" s="154"/>
      <c r="F59" s="154"/>
      <c r="G59" s="154"/>
      <c r="H59" s="154"/>
      <c r="I59" s="155"/>
      <c r="J59" s="156">
        <f>J117</f>
        <v>0</v>
      </c>
      <c r="K59" s="157"/>
    </row>
    <row r="60" spans="2:47" s="9" customFormat="1" ht="19.899999999999999" customHeight="1">
      <c r="B60" s="151"/>
      <c r="C60" s="152"/>
      <c r="D60" s="153" t="s">
        <v>2061</v>
      </c>
      <c r="E60" s="154"/>
      <c r="F60" s="154"/>
      <c r="G60" s="154"/>
      <c r="H60" s="154"/>
      <c r="I60" s="155"/>
      <c r="J60" s="156">
        <f>J120</f>
        <v>0</v>
      </c>
      <c r="K60" s="157"/>
    </row>
    <row r="61" spans="2:47" s="9" customFormat="1" ht="19.899999999999999" customHeight="1">
      <c r="B61" s="151"/>
      <c r="C61" s="152"/>
      <c r="D61" s="153" t="s">
        <v>393</v>
      </c>
      <c r="E61" s="154"/>
      <c r="F61" s="154"/>
      <c r="G61" s="154"/>
      <c r="H61" s="154"/>
      <c r="I61" s="155"/>
      <c r="J61" s="156">
        <f>J123</f>
        <v>0</v>
      </c>
      <c r="K61" s="157"/>
    </row>
    <row r="62" spans="2:47" s="8" customFormat="1" ht="24.95" customHeight="1">
      <c r="B62" s="144"/>
      <c r="C62" s="145"/>
      <c r="D62" s="146" t="s">
        <v>394</v>
      </c>
      <c r="E62" s="147"/>
      <c r="F62" s="147"/>
      <c r="G62" s="147"/>
      <c r="H62" s="147"/>
      <c r="I62" s="148"/>
      <c r="J62" s="149">
        <f>J126</f>
        <v>0</v>
      </c>
      <c r="K62" s="150"/>
    </row>
    <row r="63" spans="2:47" s="9" customFormat="1" ht="19.899999999999999" customHeight="1">
      <c r="B63" s="151"/>
      <c r="C63" s="152"/>
      <c r="D63" s="153" t="s">
        <v>2806</v>
      </c>
      <c r="E63" s="154"/>
      <c r="F63" s="154"/>
      <c r="G63" s="154"/>
      <c r="H63" s="154"/>
      <c r="I63" s="155"/>
      <c r="J63" s="156">
        <f>J127</f>
        <v>0</v>
      </c>
      <c r="K63" s="157"/>
    </row>
    <row r="64" spans="2:47" s="1" customFormat="1" ht="21.75" customHeight="1">
      <c r="B64" s="35"/>
      <c r="C64" s="36"/>
      <c r="D64" s="36"/>
      <c r="E64" s="36"/>
      <c r="F64" s="36"/>
      <c r="G64" s="36"/>
      <c r="H64" s="36"/>
      <c r="I64" s="116"/>
      <c r="J64" s="36"/>
      <c r="K64" s="39"/>
    </row>
    <row r="65" spans="2:12" s="1" customFormat="1" ht="6.95" customHeight="1">
      <c r="B65" s="50"/>
      <c r="C65" s="51"/>
      <c r="D65" s="51"/>
      <c r="E65" s="51"/>
      <c r="F65" s="51"/>
      <c r="G65" s="51"/>
      <c r="H65" s="51"/>
      <c r="I65" s="135"/>
      <c r="J65" s="51"/>
      <c r="K65" s="52"/>
    </row>
    <row r="69" spans="2:12" s="1" customFormat="1" ht="6.95" customHeight="1">
      <c r="B69" s="53"/>
      <c r="C69" s="54"/>
      <c r="D69" s="54"/>
      <c r="E69" s="54"/>
      <c r="F69" s="54"/>
      <c r="G69" s="54"/>
      <c r="H69" s="54"/>
      <c r="I69" s="138"/>
      <c r="J69" s="54"/>
      <c r="K69" s="54"/>
      <c r="L69" s="55"/>
    </row>
    <row r="70" spans="2:12" s="1" customFormat="1" ht="36.950000000000003" customHeight="1">
      <c r="B70" s="35"/>
      <c r="C70" s="56" t="s">
        <v>2064</v>
      </c>
      <c r="D70" s="57"/>
      <c r="E70" s="57"/>
      <c r="F70" s="57"/>
      <c r="G70" s="57"/>
      <c r="H70" s="57"/>
      <c r="I70" s="158"/>
      <c r="J70" s="57"/>
      <c r="K70" s="57"/>
      <c r="L70" s="55"/>
    </row>
    <row r="71" spans="2:12" s="1" customFormat="1" ht="6.95" customHeight="1">
      <c r="B71" s="35"/>
      <c r="C71" s="57"/>
      <c r="D71" s="57"/>
      <c r="E71" s="57"/>
      <c r="F71" s="57"/>
      <c r="G71" s="57"/>
      <c r="H71" s="57"/>
      <c r="I71" s="158"/>
      <c r="J71" s="57"/>
      <c r="K71" s="57"/>
      <c r="L71" s="55"/>
    </row>
    <row r="72" spans="2:12" s="1" customFormat="1" ht="14.45" customHeight="1">
      <c r="B72" s="35"/>
      <c r="C72" s="59" t="s">
        <v>1889</v>
      </c>
      <c r="D72" s="57"/>
      <c r="E72" s="57"/>
      <c r="F72" s="57"/>
      <c r="G72" s="57"/>
      <c r="H72" s="57"/>
      <c r="I72" s="158"/>
      <c r="J72" s="57"/>
      <c r="K72" s="57"/>
      <c r="L72" s="55"/>
    </row>
    <row r="73" spans="2:12" s="1" customFormat="1" ht="22.5" customHeight="1">
      <c r="B73" s="35"/>
      <c r="C73" s="57"/>
      <c r="D73" s="57"/>
      <c r="E73" s="404" t="str">
        <f>E7</f>
        <v>Jezero Most-napojení na komunikace a IS - část I</v>
      </c>
      <c r="F73" s="379"/>
      <c r="G73" s="379"/>
      <c r="H73" s="379"/>
      <c r="I73" s="158"/>
      <c r="J73" s="57"/>
      <c r="K73" s="57"/>
      <c r="L73" s="55"/>
    </row>
    <row r="74" spans="2:12" s="1" customFormat="1" ht="14.45" customHeight="1">
      <c r="B74" s="35"/>
      <c r="C74" s="59" t="s">
        <v>2048</v>
      </c>
      <c r="D74" s="57"/>
      <c r="E74" s="57"/>
      <c r="F74" s="57"/>
      <c r="G74" s="57"/>
      <c r="H74" s="57"/>
      <c r="I74" s="158"/>
      <c r="J74" s="57"/>
      <c r="K74" s="57"/>
      <c r="L74" s="55"/>
    </row>
    <row r="75" spans="2:12" s="1" customFormat="1" ht="23.25" customHeight="1">
      <c r="B75" s="35"/>
      <c r="C75" s="57"/>
      <c r="D75" s="57"/>
      <c r="E75" s="376" t="str">
        <f>E9</f>
        <v>SO 501 - SO 501 - STL plynovod</v>
      </c>
      <c r="F75" s="379"/>
      <c r="G75" s="379"/>
      <c r="H75" s="379"/>
      <c r="I75" s="158"/>
      <c r="J75" s="57"/>
      <c r="K75" s="57"/>
      <c r="L75" s="55"/>
    </row>
    <row r="76" spans="2:12" s="1" customFormat="1" ht="6.95" customHeight="1">
      <c r="B76" s="35"/>
      <c r="C76" s="57"/>
      <c r="D76" s="57"/>
      <c r="E76" s="57"/>
      <c r="F76" s="57"/>
      <c r="G76" s="57"/>
      <c r="H76" s="57"/>
      <c r="I76" s="158"/>
      <c r="J76" s="57"/>
      <c r="K76" s="57"/>
      <c r="L76" s="55"/>
    </row>
    <row r="77" spans="2:12" s="1" customFormat="1" ht="18" customHeight="1">
      <c r="B77" s="35"/>
      <c r="C77" s="59" t="s">
        <v>1896</v>
      </c>
      <c r="D77" s="57"/>
      <c r="E77" s="57"/>
      <c r="F77" s="159" t="str">
        <f>F12</f>
        <v xml:space="preserve"> </v>
      </c>
      <c r="G77" s="57"/>
      <c r="H77" s="57"/>
      <c r="I77" s="160" t="s">
        <v>1898</v>
      </c>
      <c r="J77" s="67" t="str">
        <f>IF(J12="","",J12)</f>
        <v>28. 11. 2016</v>
      </c>
      <c r="K77" s="57"/>
      <c r="L77" s="55"/>
    </row>
    <row r="78" spans="2:12" s="1" customFormat="1" ht="6.95" customHeight="1">
      <c r="B78" s="35"/>
      <c r="C78" s="57"/>
      <c r="D78" s="57"/>
      <c r="E78" s="57"/>
      <c r="F78" s="57"/>
      <c r="G78" s="57"/>
      <c r="H78" s="57"/>
      <c r="I78" s="158"/>
      <c r="J78" s="57"/>
      <c r="K78" s="57"/>
      <c r="L78" s="55"/>
    </row>
    <row r="79" spans="2:12" s="1" customFormat="1" ht="15">
      <c r="B79" s="35"/>
      <c r="C79" s="59" t="s">
        <v>1901</v>
      </c>
      <c r="D79" s="57"/>
      <c r="E79" s="57"/>
      <c r="F79" s="159" t="str">
        <f>E15</f>
        <v>ČR - Ministerstvo financí</v>
      </c>
      <c r="G79" s="57"/>
      <c r="H79" s="57"/>
      <c r="I79" s="160" t="s">
        <v>1907</v>
      </c>
      <c r="J79" s="159" t="str">
        <f>E21</f>
        <v>Báňské projekty Teplice a.s.</v>
      </c>
      <c r="K79" s="57"/>
      <c r="L79" s="55"/>
    </row>
    <row r="80" spans="2:12" s="1" customFormat="1" ht="14.45" customHeight="1">
      <c r="B80" s="35"/>
      <c r="C80" s="59" t="s">
        <v>1905</v>
      </c>
      <c r="D80" s="57"/>
      <c r="E80" s="57"/>
      <c r="F80" s="159" t="str">
        <f>IF(E18="","",E18)</f>
        <v/>
      </c>
      <c r="G80" s="57"/>
      <c r="H80" s="57"/>
      <c r="I80" s="158"/>
      <c r="J80" s="57"/>
      <c r="K80" s="57"/>
      <c r="L80" s="55"/>
    </row>
    <row r="81" spans="2:65" s="1" customFormat="1" ht="10.35" customHeight="1">
      <c r="B81" s="35"/>
      <c r="C81" s="57"/>
      <c r="D81" s="57"/>
      <c r="E81" s="57"/>
      <c r="F81" s="57"/>
      <c r="G81" s="57"/>
      <c r="H81" s="57"/>
      <c r="I81" s="158"/>
      <c r="J81" s="57"/>
      <c r="K81" s="57"/>
      <c r="L81" s="55"/>
    </row>
    <row r="82" spans="2:65" s="10" customFormat="1" ht="29.25" customHeight="1">
      <c r="B82" s="161"/>
      <c r="C82" s="162" t="s">
        <v>2065</v>
      </c>
      <c r="D82" s="163" t="s">
        <v>1931</v>
      </c>
      <c r="E82" s="163" t="s">
        <v>1927</v>
      </c>
      <c r="F82" s="163" t="s">
        <v>2066</v>
      </c>
      <c r="G82" s="163" t="s">
        <v>2067</v>
      </c>
      <c r="H82" s="163" t="s">
        <v>2068</v>
      </c>
      <c r="I82" s="164" t="s">
        <v>2069</v>
      </c>
      <c r="J82" s="163" t="s">
        <v>2054</v>
      </c>
      <c r="K82" s="165" t="s">
        <v>2070</v>
      </c>
      <c r="L82" s="166"/>
      <c r="M82" s="75" t="s">
        <v>2071</v>
      </c>
      <c r="N82" s="76" t="s">
        <v>1916</v>
      </c>
      <c r="O82" s="76" t="s">
        <v>2072</v>
      </c>
      <c r="P82" s="76" t="s">
        <v>2073</v>
      </c>
      <c r="Q82" s="76" t="s">
        <v>2074</v>
      </c>
      <c r="R82" s="76" t="s">
        <v>2075</v>
      </c>
      <c r="S82" s="76" t="s">
        <v>2076</v>
      </c>
      <c r="T82" s="77" t="s">
        <v>2077</v>
      </c>
    </row>
    <row r="83" spans="2:65" s="1" customFormat="1" ht="29.25" customHeight="1">
      <c r="B83" s="35"/>
      <c r="C83" s="81" t="s">
        <v>2055</v>
      </c>
      <c r="D83" s="57"/>
      <c r="E83" s="57"/>
      <c r="F83" s="57"/>
      <c r="G83" s="57"/>
      <c r="H83" s="57"/>
      <c r="I83" s="158"/>
      <c r="J83" s="167">
        <f>BK83</f>
        <v>0</v>
      </c>
      <c r="K83" s="57"/>
      <c r="L83" s="55"/>
      <c r="M83" s="78"/>
      <c r="N83" s="79"/>
      <c r="O83" s="79"/>
      <c r="P83" s="168">
        <f>P84+P126</f>
        <v>0</v>
      </c>
      <c r="Q83" s="79"/>
      <c r="R83" s="168">
        <f>R84+R126</f>
        <v>1742.9741342524999</v>
      </c>
      <c r="S83" s="79"/>
      <c r="T83" s="169">
        <f>T84+T126</f>
        <v>0</v>
      </c>
      <c r="AT83" s="18" t="s">
        <v>1945</v>
      </c>
      <c r="AU83" s="18" t="s">
        <v>2056</v>
      </c>
      <c r="BK83" s="170">
        <f>BK84+BK126</f>
        <v>0</v>
      </c>
    </row>
    <row r="84" spans="2:65" s="11" customFormat="1" ht="37.35" customHeight="1">
      <c r="B84" s="171"/>
      <c r="C84" s="172"/>
      <c r="D84" s="173" t="s">
        <v>1945</v>
      </c>
      <c r="E84" s="174" t="s">
        <v>224</v>
      </c>
      <c r="F84" s="174" t="s">
        <v>2079</v>
      </c>
      <c r="G84" s="172"/>
      <c r="H84" s="172"/>
      <c r="I84" s="175"/>
      <c r="J84" s="176">
        <f>BK84</f>
        <v>0</v>
      </c>
      <c r="K84" s="172"/>
      <c r="L84" s="177"/>
      <c r="M84" s="178"/>
      <c r="N84" s="179"/>
      <c r="O84" s="179"/>
      <c r="P84" s="180">
        <f>P85+P117+P120+P123</f>
        <v>0</v>
      </c>
      <c r="Q84" s="179"/>
      <c r="R84" s="180">
        <f>R85+R117+R120+R123</f>
        <v>1737.1562001799998</v>
      </c>
      <c r="S84" s="179"/>
      <c r="T84" s="181">
        <f>T85+T117+T120+T123</f>
        <v>0</v>
      </c>
      <c r="AR84" s="182" t="s">
        <v>1895</v>
      </c>
      <c r="AT84" s="183" t="s">
        <v>1945</v>
      </c>
      <c r="AU84" s="183" t="s">
        <v>1946</v>
      </c>
      <c r="AY84" s="182" t="s">
        <v>2080</v>
      </c>
      <c r="BK84" s="184">
        <f>BK85+BK117+BK120+BK123</f>
        <v>0</v>
      </c>
    </row>
    <row r="85" spans="2:65" s="11" customFormat="1" ht="19.899999999999999" customHeight="1">
      <c r="B85" s="171"/>
      <c r="C85" s="172"/>
      <c r="D85" s="185" t="s">
        <v>1945</v>
      </c>
      <c r="E85" s="186" t="s">
        <v>1895</v>
      </c>
      <c r="F85" s="186" t="s">
        <v>2081</v>
      </c>
      <c r="G85" s="172"/>
      <c r="H85" s="172"/>
      <c r="I85" s="175"/>
      <c r="J85" s="187">
        <f>BK85</f>
        <v>0</v>
      </c>
      <c r="K85" s="172"/>
      <c r="L85" s="177"/>
      <c r="M85" s="178"/>
      <c r="N85" s="179"/>
      <c r="O85" s="179"/>
      <c r="P85" s="180">
        <f>SUM(P86:P116)</f>
        <v>0</v>
      </c>
      <c r="Q85" s="179"/>
      <c r="R85" s="180">
        <f>SUM(R86:R116)</f>
        <v>1393.4274465799999</v>
      </c>
      <c r="S85" s="179"/>
      <c r="T85" s="181">
        <f>SUM(T86:T116)</f>
        <v>0</v>
      </c>
      <c r="AR85" s="182" t="s">
        <v>1895</v>
      </c>
      <c r="AT85" s="183" t="s">
        <v>1945</v>
      </c>
      <c r="AU85" s="183" t="s">
        <v>1895</v>
      </c>
      <c r="AY85" s="182" t="s">
        <v>2080</v>
      </c>
      <c r="BK85" s="184">
        <f>SUM(BK86:BK116)</f>
        <v>0</v>
      </c>
    </row>
    <row r="86" spans="2:65" s="1" customFormat="1" ht="22.5" customHeight="1">
      <c r="B86" s="35"/>
      <c r="C86" s="188" t="s">
        <v>1895</v>
      </c>
      <c r="D86" s="188" t="s">
        <v>2082</v>
      </c>
      <c r="E86" s="189" t="s">
        <v>395</v>
      </c>
      <c r="F86" s="190" t="s">
        <v>396</v>
      </c>
      <c r="G86" s="191" t="s">
        <v>2096</v>
      </c>
      <c r="H86" s="192">
        <v>2</v>
      </c>
      <c r="I86" s="193"/>
      <c r="J86" s="194">
        <f>ROUND(I86*H86,2)</f>
        <v>0</v>
      </c>
      <c r="K86" s="190" t="s">
        <v>2086</v>
      </c>
      <c r="L86" s="55"/>
      <c r="M86" s="195" t="s">
        <v>1893</v>
      </c>
      <c r="N86" s="196" t="s">
        <v>1917</v>
      </c>
      <c r="O86" s="36"/>
      <c r="P86" s="197">
        <f>O86*H86</f>
        <v>0</v>
      </c>
      <c r="Q86" s="197">
        <v>8.6767000000000007E-3</v>
      </c>
      <c r="R86" s="197">
        <f>Q86*H86</f>
        <v>1.7353400000000001E-2</v>
      </c>
      <c r="S86" s="197">
        <v>0</v>
      </c>
      <c r="T86" s="198">
        <f>S86*H86</f>
        <v>0</v>
      </c>
      <c r="AR86" s="18" t="s">
        <v>2036</v>
      </c>
      <c r="AT86" s="18" t="s">
        <v>2082</v>
      </c>
      <c r="AU86" s="18" t="s">
        <v>1955</v>
      </c>
      <c r="AY86" s="18" t="s">
        <v>2080</v>
      </c>
      <c r="BE86" s="199">
        <f>IF(N86="základní",J86,0)</f>
        <v>0</v>
      </c>
      <c r="BF86" s="199">
        <f>IF(N86="snížená",J86,0)</f>
        <v>0</v>
      </c>
      <c r="BG86" s="199">
        <f>IF(N86="zákl. přenesená",J86,0)</f>
        <v>0</v>
      </c>
      <c r="BH86" s="199">
        <f>IF(N86="sníž. přenesená",J86,0)</f>
        <v>0</v>
      </c>
      <c r="BI86" s="199">
        <f>IF(N86="nulová",J86,0)</f>
        <v>0</v>
      </c>
      <c r="BJ86" s="18" t="s">
        <v>1895</v>
      </c>
      <c r="BK86" s="199">
        <f>ROUND(I86*H86,2)</f>
        <v>0</v>
      </c>
      <c r="BL86" s="18" t="s">
        <v>2036</v>
      </c>
      <c r="BM86" s="18" t="s">
        <v>1895</v>
      </c>
    </row>
    <row r="87" spans="2:65" s="12" customFormat="1">
      <c r="B87" s="200"/>
      <c r="C87" s="201"/>
      <c r="D87" s="202" t="s">
        <v>2088</v>
      </c>
      <c r="E87" s="203" t="s">
        <v>1893</v>
      </c>
      <c r="F87" s="204" t="s">
        <v>397</v>
      </c>
      <c r="G87" s="201"/>
      <c r="H87" s="205">
        <v>2</v>
      </c>
      <c r="I87" s="206"/>
      <c r="J87" s="201"/>
      <c r="K87" s="201"/>
      <c r="L87" s="207"/>
      <c r="M87" s="208"/>
      <c r="N87" s="209"/>
      <c r="O87" s="209"/>
      <c r="P87" s="209"/>
      <c r="Q87" s="209"/>
      <c r="R87" s="209"/>
      <c r="S87" s="209"/>
      <c r="T87" s="210"/>
      <c r="AT87" s="211" t="s">
        <v>2088</v>
      </c>
      <c r="AU87" s="211" t="s">
        <v>1955</v>
      </c>
      <c r="AV87" s="12" t="s">
        <v>1955</v>
      </c>
      <c r="AW87" s="12" t="s">
        <v>1911</v>
      </c>
      <c r="AX87" s="12" t="s">
        <v>1946</v>
      </c>
      <c r="AY87" s="211" t="s">
        <v>2080</v>
      </c>
    </row>
    <row r="88" spans="2:65" s="1" customFormat="1" ht="22.5" customHeight="1">
      <c r="B88" s="35"/>
      <c r="C88" s="188" t="s">
        <v>1955</v>
      </c>
      <c r="D88" s="188" t="s">
        <v>2082</v>
      </c>
      <c r="E88" s="189" t="s">
        <v>398</v>
      </c>
      <c r="F88" s="190" t="s">
        <v>399</v>
      </c>
      <c r="G88" s="191" t="s">
        <v>2085</v>
      </c>
      <c r="H88" s="192">
        <v>1.92</v>
      </c>
      <c r="I88" s="193"/>
      <c r="J88" s="194">
        <f>ROUND(I88*H88,2)</f>
        <v>0</v>
      </c>
      <c r="K88" s="190" t="s">
        <v>2086</v>
      </c>
      <c r="L88" s="55"/>
      <c r="M88" s="195" t="s">
        <v>1893</v>
      </c>
      <c r="N88" s="196" t="s">
        <v>1917</v>
      </c>
      <c r="O88" s="36"/>
      <c r="P88" s="197">
        <f>O88*H88</f>
        <v>0</v>
      </c>
      <c r="Q88" s="197">
        <v>0</v>
      </c>
      <c r="R88" s="197">
        <f>Q88*H88</f>
        <v>0</v>
      </c>
      <c r="S88" s="197">
        <v>0</v>
      </c>
      <c r="T88" s="198">
        <f>S88*H88</f>
        <v>0</v>
      </c>
      <c r="AR88" s="18" t="s">
        <v>2036</v>
      </c>
      <c r="AT88" s="18" t="s">
        <v>2082</v>
      </c>
      <c r="AU88" s="18" t="s">
        <v>1955</v>
      </c>
      <c r="AY88" s="18" t="s">
        <v>2080</v>
      </c>
      <c r="BE88" s="199">
        <f>IF(N88="základní",J88,0)</f>
        <v>0</v>
      </c>
      <c r="BF88" s="199">
        <f>IF(N88="snížená",J88,0)</f>
        <v>0</v>
      </c>
      <c r="BG88" s="199">
        <f>IF(N88="zákl. přenesená",J88,0)</f>
        <v>0</v>
      </c>
      <c r="BH88" s="199">
        <f>IF(N88="sníž. přenesená",J88,0)</f>
        <v>0</v>
      </c>
      <c r="BI88" s="199">
        <f>IF(N88="nulová",J88,0)</f>
        <v>0</v>
      </c>
      <c r="BJ88" s="18" t="s">
        <v>1895</v>
      </c>
      <c r="BK88" s="199">
        <f>ROUND(I88*H88,2)</f>
        <v>0</v>
      </c>
      <c r="BL88" s="18" t="s">
        <v>2036</v>
      </c>
      <c r="BM88" s="18" t="s">
        <v>1955</v>
      </c>
    </row>
    <row r="89" spans="2:65" s="12" customFormat="1">
      <c r="B89" s="200"/>
      <c r="C89" s="201"/>
      <c r="D89" s="202" t="s">
        <v>2088</v>
      </c>
      <c r="E89" s="203" t="s">
        <v>1893</v>
      </c>
      <c r="F89" s="204" t="s">
        <v>400</v>
      </c>
      <c r="G89" s="201"/>
      <c r="H89" s="205">
        <v>1.92</v>
      </c>
      <c r="I89" s="206"/>
      <c r="J89" s="201"/>
      <c r="K89" s="201"/>
      <c r="L89" s="207"/>
      <c r="M89" s="208"/>
      <c r="N89" s="209"/>
      <c r="O89" s="209"/>
      <c r="P89" s="209"/>
      <c r="Q89" s="209"/>
      <c r="R89" s="209"/>
      <c r="S89" s="209"/>
      <c r="T89" s="210"/>
      <c r="AT89" s="211" t="s">
        <v>2088</v>
      </c>
      <c r="AU89" s="211" t="s">
        <v>1955</v>
      </c>
      <c r="AV89" s="12" t="s">
        <v>1955</v>
      </c>
      <c r="AW89" s="12" t="s">
        <v>1911</v>
      </c>
      <c r="AX89" s="12" t="s">
        <v>1946</v>
      </c>
      <c r="AY89" s="211" t="s">
        <v>2080</v>
      </c>
    </row>
    <row r="90" spans="2:65" s="1" customFormat="1" ht="22.5" customHeight="1">
      <c r="B90" s="35"/>
      <c r="C90" s="188" t="s">
        <v>2033</v>
      </c>
      <c r="D90" s="188" t="s">
        <v>2082</v>
      </c>
      <c r="E90" s="189" t="s">
        <v>401</v>
      </c>
      <c r="F90" s="190" t="s">
        <v>402</v>
      </c>
      <c r="G90" s="191" t="s">
        <v>2085</v>
      </c>
      <c r="H90" s="192">
        <v>2043.9</v>
      </c>
      <c r="I90" s="193"/>
      <c r="J90" s="194">
        <f>ROUND(I90*H90,2)</f>
        <v>0</v>
      </c>
      <c r="K90" s="190" t="s">
        <v>2086</v>
      </c>
      <c r="L90" s="55"/>
      <c r="M90" s="195" t="s">
        <v>1893</v>
      </c>
      <c r="N90" s="196" t="s">
        <v>1917</v>
      </c>
      <c r="O90" s="36"/>
      <c r="P90" s="197">
        <f>O90*H90</f>
        <v>0</v>
      </c>
      <c r="Q90" s="197">
        <v>0</v>
      </c>
      <c r="R90" s="197">
        <f>Q90*H90</f>
        <v>0</v>
      </c>
      <c r="S90" s="197">
        <v>0</v>
      </c>
      <c r="T90" s="198">
        <f>S90*H90</f>
        <v>0</v>
      </c>
      <c r="AR90" s="18" t="s">
        <v>2036</v>
      </c>
      <c r="AT90" s="18" t="s">
        <v>2082</v>
      </c>
      <c r="AU90" s="18" t="s">
        <v>1955</v>
      </c>
      <c r="AY90" s="18" t="s">
        <v>2080</v>
      </c>
      <c r="BE90" s="199">
        <f>IF(N90="základní",J90,0)</f>
        <v>0</v>
      </c>
      <c r="BF90" s="199">
        <f>IF(N90="snížená",J90,0)</f>
        <v>0</v>
      </c>
      <c r="BG90" s="199">
        <f>IF(N90="zákl. přenesená",J90,0)</f>
        <v>0</v>
      </c>
      <c r="BH90" s="199">
        <f>IF(N90="sníž. přenesená",J90,0)</f>
        <v>0</v>
      </c>
      <c r="BI90" s="199">
        <f>IF(N90="nulová",J90,0)</f>
        <v>0</v>
      </c>
      <c r="BJ90" s="18" t="s">
        <v>1895</v>
      </c>
      <c r="BK90" s="199">
        <f>ROUND(I90*H90,2)</f>
        <v>0</v>
      </c>
      <c r="BL90" s="18" t="s">
        <v>2036</v>
      </c>
      <c r="BM90" s="18" t="s">
        <v>2033</v>
      </c>
    </row>
    <row r="91" spans="2:65" s="12" customFormat="1">
      <c r="B91" s="200"/>
      <c r="C91" s="201"/>
      <c r="D91" s="202" t="s">
        <v>2088</v>
      </c>
      <c r="E91" s="203" t="s">
        <v>1893</v>
      </c>
      <c r="F91" s="204" t="s">
        <v>403</v>
      </c>
      <c r="G91" s="201"/>
      <c r="H91" s="205">
        <v>2043.9</v>
      </c>
      <c r="I91" s="206"/>
      <c r="J91" s="201"/>
      <c r="K91" s="201"/>
      <c r="L91" s="207"/>
      <c r="M91" s="208"/>
      <c r="N91" s="209"/>
      <c r="O91" s="209"/>
      <c r="P91" s="209"/>
      <c r="Q91" s="209"/>
      <c r="R91" s="209"/>
      <c r="S91" s="209"/>
      <c r="T91" s="210"/>
      <c r="AT91" s="211" t="s">
        <v>2088</v>
      </c>
      <c r="AU91" s="211" t="s">
        <v>1955</v>
      </c>
      <c r="AV91" s="12" t="s">
        <v>1955</v>
      </c>
      <c r="AW91" s="12" t="s">
        <v>1911</v>
      </c>
      <c r="AX91" s="12" t="s">
        <v>1946</v>
      </c>
      <c r="AY91" s="211" t="s">
        <v>2080</v>
      </c>
    </row>
    <row r="92" spans="2:65" s="1" customFormat="1" ht="22.5" customHeight="1">
      <c r="B92" s="35"/>
      <c r="C92" s="188" t="s">
        <v>2036</v>
      </c>
      <c r="D92" s="188" t="s">
        <v>2082</v>
      </c>
      <c r="E92" s="189" t="s">
        <v>2400</v>
      </c>
      <c r="F92" s="190" t="s">
        <v>2401</v>
      </c>
      <c r="G92" s="191" t="s">
        <v>2085</v>
      </c>
      <c r="H92" s="192">
        <v>10.8</v>
      </c>
      <c r="I92" s="193"/>
      <c r="J92" s="194">
        <f>ROUND(I92*H92,2)</f>
        <v>0</v>
      </c>
      <c r="K92" s="190" t="s">
        <v>2086</v>
      </c>
      <c r="L92" s="55"/>
      <c r="M92" s="195" t="s">
        <v>1893</v>
      </c>
      <c r="N92" s="196" t="s">
        <v>1917</v>
      </c>
      <c r="O92" s="36"/>
      <c r="P92" s="197">
        <f>O92*H92</f>
        <v>0</v>
      </c>
      <c r="Q92" s="197">
        <v>0</v>
      </c>
      <c r="R92" s="197">
        <f>Q92*H92</f>
        <v>0</v>
      </c>
      <c r="S92" s="197">
        <v>0</v>
      </c>
      <c r="T92" s="198">
        <f>S92*H92</f>
        <v>0</v>
      </c>
      <c r="AR92" s="18" t="s">
        <v>2036</v>
      </c>
      <c r="AT92" s="18" t="s">
        <v>2082</v>
      </c>
      <c r="AU92" s="18" t="s">
        <v>1955</v>
      </c>
      <c r="AY92" s="18" t="s">
        <v>2080</v>
      </c>
      <c r="BE92" s="199">
        <f>IF(N92="základní",J92,0)</f>
        <v>0</v>
      </c>
      <c r="BF92" s="199">
        <f>IF(N92="snížená",J92,0)</f>
        <v>0</v>
      </c>
      <c r="BG92" s="199">
        <f>IF(N92="zákl. přenesená",J92,0)</f>
        <v>0</v>
      </c>
      <c r="BH92" s="199">
        <f>IF(N92="sníž. přenesená",J92,0)</f>
        <v>0</v>
      </c>
      <c r="BI92" s="199">
        <f>IF(N92="nulová",J92,0)</f>
        <v>0</v>
      </c>
      <c r="BJ92" s="18" t="s">
        <v>1895</v>
      </c>
      <c r="BK92" s="199">
        <f>ROUND(I92*H92,2)</f>
        <v>0</v>
      </c>
      <c r="BL92" s="18" t="s">
        <v>2036</v>
      </c>
      <c r="BM92" s="18" t="s">
        <v>2036</v>
      </c>
    </row>
    <row r="93" spans="2:65" s="12" customFormat="1">
      <c r="B93" s="200"/>
      <c r="C93" s="201"/>
      <c r="D93" s="202" t="s">
        <v>2088</v>
      </c>
      <c r="E93" s="203" t="s">
        <v>1893</v>
      </c>
      <c r="F93" s="204" t="s">
        <v>404</v>
      </c>
      <c r="G93" s="201"/>
      <c r="H93" s="205">
        <v>10.8</v>
      </c>
      <c r="I93" s="206"/>
      <c r="J93" s="201"/>
      <c r="K93" s="201"/>
      <c r="L93" s="207"/>
      <c r="M93" s="208"/>
      <c r="N93" s="209"/>
      <c r="O93" s="209"/>
      <c r="P93" s="209"/>
      <c r="Q93" s="209"/>
      <c r="R93" s="209"/>
      <c r="S93" s="209"/>
      <c r="T93" s="210"/>
      <c r="AT93" s="211" t="s">
        <v>2088</v>
      </c>
      <c r="AU93" s="211" t="s">
        <v>1955</v>
      </c>
      <c r="AV93" s="12" t="s">
        <v>1955</v>
      </c>
      <c r="AW93" s="12" t="s">
        <v>1911</v>
      </c>
      <c r="AX93" s="12" t="s">
        <v>1946</v>
      </c>
      <c r="AY93" s="211" t="s">
        <v>2080</v>
      </c>
    </row>
    <row r="94" spans="2:65" s="1" customFormat="1" ht="22.5" customHeight="1">
      <c r="B94" s="35"/>
      <c r="C94" s="188" t="s">
        <v>2039</v>
      </c>
      <c r="D94" s="188" t="s">
        <v>2082</v>
      </c>
      <c r="E94" s="189" t="s">
        <v>2404</v>
      </c>
      <c r="F94" s="190" t="s">
        <v>2405</v>
      </c>
      <c r="G94" s="191" t="s">
        <v>2085</v>
      </c>
      <c r="H94" s="192">
        <v>3.24</v>
      </c>
      <c r="I94" s="193"/>
      <c r="J94" s="194">
        <f>ROUND(I94*H94,2)</f>
        <v>0</v>
      </c>
      <c r="K94" s="190" t="s">
        <v>2086</v>
      </c>
      <c r="L94" s="55"/>
      <c r="M94" s="195" t="s">
        <v>1893</v>
      </c>
      <c r="N94" s="196" t="s">
        <v>1917</v>
      </c>
      <c r="O94" s="36"/>
      <c r="P94" s="197">
        <f>O94*H94</f>
        <v>0</v>
      </c>
      <c r="Q94" s="197">
        <v>0</v>
      </c>
      <c r="R94" s="197">
        <f>Q94*H94</f>
        <v>0</v>
      </c>
      <c r="S94" s="197">
        <v>0</v>
      </c>
      <c r="T94" s="198">
        <f>S94*H94</f>
        <v>0</v>
      </c>
      <c r="AR94" s="18" t="s">
        <v>2036</v>
      </c>
      <c r="AT94" s="18" t="s">
        <v>2082</v>
      </c>
      <c r="AU94" s="18" t="s">
        <v>1955</v>
      </c>
      <c r="AY94" s="18" t="s">
        <v>2080</v>
      </c>
      <c r="BE94" s="199">
        <f>IF(N94="základní",J94,0)</f>
        <v>0</v>
      </c>
      <c r="BF94" s="199">
        <f>IF(N94="snížená",J94,0)</f>
        <v>0</v>
      </c>
      <c r="BG94" s="199">
        <f>IF(N94="zákl. přenesená",J94,0)</f>
        <v>0</v>
      </c>
      <c r="BH94" s="199">
        <f>IF(N94="sníž. přenesená",J94,0)</f>
        <v>0</v>
      </c>
      <c r="BI94" s="199">
        <f>IF(N94="nulová",J94,0)</f>
        <v>0</v>
      </c>
      <c r="BJ94" s="18" t="s">
        <v>1895</v>
      </c>
      <c r="BK94" s="199">
        <f>ROUND(I94*H94,2)</f>
        <v>0</v>
      </c>
      <c r="BL94" s="18" t="s">
        <v>2036</v>
      </c>
      <c r="BM94" s="18" t="s">
        <v>2039</v>
      </c>
    </row>
    <row r="95" spans="2:65" s="12" customFormat="1">
      <c r="B95" s="200"/>
      <c r="C95" s="201"/>
      <c r="D95" s="202" t="s">
        <v>2088</v>
      </c>
      <c r="E95" s="203" t="s">
        <v>1893</v>
      </c>
      <c r="F95" s="204" t="s">
        <v>405</v>
      </c>
      <c r="G95" s="201"/>
      <c r="H95" s="205">
        <v>3.24</v>
      </c>
      <c r="I95" s="206"/>
      <c r="J95" s="201"/>
      <c r="K95" s="201"/>
      <c r="L95" s="207"/>
      <c r="M95" s="208"/>
      <c r="N95" s="209"/>
      <c r="O95" s="209"/>
      <c r="P95" s="209"/>
      <c r="Q95" s="209"/>
      <c r="R95" s="209"/>
      <c r="S95" s="209"/>
      <c r="T95" s="210"/>
      <c r="AT95" s="211" t="s">
        <v>2088</v>
      </c>
      <c r="AU95" s="211" t="s">
        <v>1955</v>
      </c>
      <c r="AV95" s="12" t="s">
        <v>1955</v>
      </c>
      <c r="AW95" s="12" t="s">
        <v>1911</v>
      </c>
      <c r="AX95" s="12" t="s">
        <v>1946</v>
      </c>
      <c r="AY95" s="211" t="s">
        <v>2080</v>
      </c>
    </row>
    <row r="96" spans="2:65" s="1" customFormat="1" ht="22.5" customHeight="1">
      <c r="B96" s="35"/>
      <c r="C96" s="188" t="s">
        <v>2107</v>
      </c>
      <c r="D96" s="188" t="s">
        <v>2082</v>
      </c>
      <c r="E96" s="189" t="s">
        <v>406</v>
      </c>
      <c r="F96" s="190" t="s">
        <v>407</v>
      </c>
      <c r="G96" s="191" t="s">
        <v>2085</v>
      </c>
      <c r="H96" s="192">
        <v>1725.96</v>
      </c>
      <c r="I96" s="193"/>
      <c r="J96" s="194">
        <f>ROUND(I96*H96,2)</f>
        <v>0</v>
      </c>
      <c r="K96" s="190" t="s">
        <v>2086</v>
      </c>
      <c r="L96" s="55"/>
      <c r="M96" s="195" t="s">
        <v>1893</v>
      </c>
      <c r="N96" s="196" t="s">
        <v>1917</v>
      </c>
      <c r="O96" s="36"/>
      <c r="P96" s="197">
        <f>O96*H96</f>
        <v>0</v>
      </c>
      <c r="Q96" s="197">
        <v>0</v>
      </c>
      <c r="R96" s="197">
        <f>Q96*H96</f>
        <v>0</v>
      </c>
      <c r="S96" s="197">
        <v>0</v>
      </c>
      <c r="T96" s="198">
        <f>S96*H96</f>
        <v>0</v>
      </c>
      <c r="AR96" s="18" t="s">
        <v>2036</v>
      </c>
      <c r="AT96" s="18" t="s">
        <v>2082</v>
      </c>
      <c r="AU96" s="18" t="s">
        <v>1955</v>
      </c>
      <c r="AY96" s="18" t="s">
        <v>2080</v>
      </c>
      <c r="BE96" s="199">
        <f>IF(N96="základní",J96,0)</f>
        <v>0</v>
      </c>
      <c r="BF96" s="199">
        <f>IF(N96="snížená",J96,0)</f>
        <v>0</v>
      </c>
      <c r="BG96" s="199">
        <f>IF(N96="zákl. přenesená",J96,0)</f>
        <v>0</v>
      </c>
      <c r="BH96" s="199">
        <f>IF(N96="sníž. přenesená",J96,0)</f>
        <v>0</v>
      </c>
      <c r="BI96" s="199">
        <f>IF(N96="nulová",J96,0)</f>
        <v>0</v>
      </c>
      <c r="BJ96" s="18" t="s">
        <v>1895</v>
      </c>
      <c r="BK96" s="199">
        <f>ROUND(I96*H96,2)</f>
        <v>0</v>
      </c>
      <c r="BL96" s="18" t="s">
        <v>2036</v>
      </c>
      <c r="BM96" s="18" t="s">
        <v>2107</v>
      </c>
    </row>
    <row r="97" spans="2:65" s="12" customFormat="1">
      <c r="B97" s="200"/>
      <c r="C97" s="201"/>
      <c r="D97" s="202" t="s">
        <v>2088</v>
      </c>
      <c r="E97" s="203" t="s">
        <v>1893</v>
      </c>
      <c r="F97" s="204" t="s">
        <v>408</v>
      </c>
      <c r="G97" s="201"/>
      <c r="H97" s="205">
        <v>1725.96</v>
      </c>
      <c r="I97" s="206"/>
      <c r="J97" s="201"/>
      <c r="K97" s="201"/>
      <c r="L97" s="207"/>
      <c r="M97" s="208"/>
      <c r="N97" s="209"/>
      <c r="O97" s="209"/>
      <c r="P97" s="209"/>
      <c r="Q97" s="209"/>
      <c r="R97" s="209"/>
      <c r="S97" s="209"/>
      <c r="T97" s="210"/>
      <c r="AT97" s="211" t="s">
        <v>2088</v>
      </c>
      <c r="AU97" s="211" t="s">
        <v>1955</v>
      </c>
      <c r="AV97" s="12" t="s">
        <v>1955</v>
      </c>
      <c r="AW97" s="12" t="s">
        <v>1911</v>
      </c>
      <c r="AX97" s="12" t="s">
        <v>1946</v>
      </c>
      <c r="AY97" s="211" t="s">
        <v>2080</v>
      </c>
    </row>
    <row r="98" spans="2:65" s="1" customFormat="1" ht="22.5" customHeight="1">
      <c r="B98" s="35"/>
      <c r="C98" s="188" t="s">
        <v>2112</v>
      </c>
      <c r="D98" s="188" t="s">
        <v>2082</v>
      </c>
      <c r="E98" s="189" t="s">
        <v>1449</v>
      </c>
      <c r="F98" s="190" t="s">
        <v>1450</v>
      </c>
      <c r="G98" s="191" t="s">
        <v>2085</v>
      </c>
      <c r="H98" s="192">
        <v>517.78800000000001</v>
      </c>
      <c r="I98" s="193"/>
      <c r="J98" s="194">
        <f>ROUND(I98*H98,2)</f>
        <v>0</v>
      </c>
      <c r="K98" s="190" t="s">
        <v>2086</v>
      </c>
      <c r="L98" s="55"/>
      <c r="M98" s="195" t="s">
        <v>1893</v>
      </c>
      <c r="N98" s="196" t="s">
        <v>1917</v>
      </c>
      <c r="O98" s="36"/>
      <c r="P98" s="197">
        <f>O98*H98</f>
        <v>0</v>
      </c>
      <c r="Q98" s="197">
        <v>0</v>
      </c>
      <c r="R98" s="197">
        <f>Q98*H98</f>
        <v>0</v>
      </c>
      <c r="S98" s="197">
        <v>0</v>
      </c>
      <c r="T98" s="198">
        <f>S98*H98</f>
        <v>0</v>
      </c>
      <c r="AR98" s="18" t="s">
        <v>2036</v>
      </c>
      <c r="AT98" s="18" t="s">
        <v>2082</v>
      </c>
      <c r="AU98" s="18" t="s">
        <v>1955</v>
      </c>
      <c r="AY98" s="18" t="s">
        <v>2080</v>
      </c>
      <c r="BE98" s="199">
        <f>IF(N98="základní",J98,0)</f>
        <v>0</v>
      </c>
      <c r="BF98" s="199">
        <f>IF(N98="snížená",J98,0)</f>
        <v>0</v>
      </c>
      <c r="BG98" s="199">
        <f>IF(N98="zákl. přenesená",J98,0)</f>
        <v>0</v>
      </c>
      <c r="BH98" s="199">
        <f>IF(N98="sníž. přenesená",J98,0)</f>
        <v>0</v>
      </c>
      <c r="BI98" s="199">
        <f>IF(N98="nulová",J98,0)</f>
        <v>0</v>
      </c>
      <c r="BJ98" s="18" t="s">
        <v>1895</v>
      </c>
      <c r="BK98" s="199">
        <f>ROUND(I98*H98,2)</f>
        <v>0</v>
      </c>
      <c r="BL98" s="18" t="s">
        <v>2036</v>
      </c>
      <c r="BM98" s="18" t="s">
        <v>2112</v>
      </c>
    </row>
    <row r="99" spans="2:65" s="12" customFormat="1">
      <c r="B99" s="200"/>
      <c r="C99" s="201"/>
      <c r="D99" s="202" t="s">
        <v>2088</v>
      </c>
      <c r="E99" s="203" t="s">
        <v>1893</v>
      </c>
      <c r="F99" s="204" t="s">
        <v>409</v>
      </c>
      <c r="G99" s="201"/>
      <c r="H99" s="205">
        <v>517.78800000000001</v>
      </c>
      <c r="I99" s="206"/>
      <c r="J99" s="201"/>
      <c r="K99" s="201"/>
      <c r="L99" s="207"/>
      <c r="M99" s="208"/>
      <c r="N99" s="209"/>
      <c r="O99" s="209"/>
      <c r="P99" s="209"/>
      <c r="Q99" s="209"/>
      <c r="R99" s="209"/>
      <c r="S99" s="209"/>
      <c r="T99" s="210"/>
      <c r="AT99" s="211" t="s">
        <v>2088</v>
      </c>
      <c r="AU99" s="211" t="s">
        <v>1955</v>
      </c>
      <c r="AV99" s="12" t="s">
        <v>1955</v>
      </c>
      <c r="AW99" s="12" t="s">
        <v>1911</v>
      </c>
      <c r="AX99" s="12" t="s">
        <v>1946</v>
      </c>
      <c r="AY99" s="211" t="s">
        <v>2080</v>
      </c>
    </row>
    <row r="100" spans="2:65" s="1" customFormat="1" ht="22.5" customHeight="1">
      <c r="B100" s="35"/>
      <c r="C100" s="188" t="s">
        <v>2119</v>
      </c>
      <c r="D100" s="188" t="s">
        <v>2082</v>
      </c>
      <c r="E100" s="189" t="s">
        <v>2446</v>
      </c>
      <c r="F100" s="190" t="s">
        <v>2447</v>
      </c>
      <c r="G100" s="191" t="s">
        <v>2122</v>
      </c>
      <c r="H100" s="192">
        <v>18</v>
      </c>
      <c r="I100" s="193"/>
      <c r="J100" s="194">
        <f>ROUND(I100*H100,2)</f>
        <v>0</v>
      </c>
      <c r="K100" s="190" t="s">
        <v>2086</v>
      </c>
      <c r="L100" s="55"/>
      <c r="M100" s="195" t="s">
        <v>1893</v>
      </c>
      <c r="N100" s="196" t="s">
        <v>1917</v>
      </c>
      <c r="O100" s="36"/>
      <c r="P100" s="197">
        <f>O100*H100</f>
        <v>0</v>
      </c>
      <c r="Q100" s="197">
        <v>8.3850999999999999E-4</v>
      </c>
      <c r="R100" s="197">
        <f>Q100*H100</f>
        <v>1.5093179999999999E-2</v>
      </c>
      <c r="S100" s="197">
        <v>0</v>
      </c>
      <c r="T100" s="198">
        <f>S100*H100</f>
        <v>0</v>
      </c>
      <c r="AR100" s="18" t="s">
        <v>2036</v>
      </c>
      <c r="AT100" s="18" t="s">
        <v>2082</v>
      </c>
      <c r="AU100" s="18" t="s">
        <v>1955</v>
      </c>
      <c r="AY100" s="18" t="s">
        <v>2080</v>
      </c>
      <c r="BE100" s="199">
        <f>IF(N100="základní",J100,0)</f>
        <v>0</v>
      </c>
      <c r="BF100" s="199">
        <f>IF(N100="snížená",J100,0)</f>
        <v>0</v>
      </c>
      <c r="BG100" s="199">
        <f>IF(N100="zákl. přenesená",J100,0)</f>
        <v>0</v>
      </c>
      <c r="BH100" s="199">
        <f>IF(N100="sníž. přenesená",J100,0)</f>
        <v>0</v>
      </c>
      <c r="BI100" s="199">
        <f>IF(N100="nulová",J100,0)</f>
        <v>0</v>
      </c>
      <c r="BJ100" s="18" t="s">
        <v>1895</v>
      </c>
      <c r="BK100" s="199">
        <f>ROUND(I100*H100,2)</f>
        <v>0</v>
      </c>
      <c r="BL100" s="18" t="s">
        <v>2036</v>
      </c>
      <c r="BM100" s="18" t="s">
        <v>2119</v>
      </c>
    </row>
    <row r="101" spans="2:65" s="12" customFormat="1">
      <c r="B101" s="200"/>
      <c r="C101" s="201"/>
      <c r="D101" s="212" t="s">
        <v>2088</v>
      </c>
      <c r="E101" s="213" t="s">
        <v>1893</v>
      </c>
      <c r="F101" s="214" t="s">
        <v>410</v>
      </c>
      <c r="G101" s="201"/>
      <c r="H101" s="215">
        <v>10.8</v>
      </c>
      <c r="I101" s="206"/>
      <c r="J101" s="201"/>
      <c r="K101" s="201"/>
      <c r="L101" s="207"/>
      <c r="M101" s="208"/>
      <c r="N101" s="209"/>
      <c r="O101" s="209"/>
      <c r="P101" s="209"/>
      <c r="Q101" s="209"/>
      <c r="R101" s="209"/>
      <c r="S101" s="209"/>
      <c r="T101" s="210"/>
      <c r="AT101" s="211" t="s">
        <v>2088</v>
      </c>
      <c r="AU101" s="211" t="s">
        <v>1955</v>
      </c>
      <c r="AV101" s="12" t="s">
        <v>1955</v>
      </c>
      <c r="AW101" s="12" t="s">
        <v>1911</v>
      </c>
      <c r="AX101" s="12" t="s">
        <v>1946</v>
      </c>
      <c r="AY101" s="211" t="s">
        <v>2080</v>
      </c>
    </row>
    <row r="102" spans="2:65" s="12" customFormat="1">
      <c r="B102" s="200"/>
      <c r="C102" s="201"/>
      <c r="D102" s="202" t="s">
        <v>2088</v>
      </c>
      <c r="E102" s="203" t="s">
        <v>1893</v>
      </c>
      <c r="F102" s="204" t="s">
        <v>411</v>
      </c>
      <c r="G102" s="201"/>
      <c r="H102" s="205">
        <v>7.2</v>
      </c>
      <c r="I102" s="206"/>
      <c r="J102" s="201"/>
      <c r="K102" s="201"/>
      <c r="L102" s="207"/>
      <c r="M102" s="208"/>
      <c r="N102" s="209"/>
      <c r="O102" s="209"/>
      <c r="P102" s="209"/>
      <c r="Q102" s="209"/>
      <c r="R102" s="209"/>
      <c r="S102" s="209"/>
      <c r="T102" s="210"/>
      <c r="AT102" s="211" t="s">
        <v>2088</v>
      </c>
      <c r="AU102" s="211" t="s">
        <v>1955</v>
      </c>
      <c r="AV102" s="12" t="s">
        <v>1955</v>
      </c>
      <c r="AW102" s="12" t="s">
        <v>1911</v>
      </c>
      <c r="AX102" s="12" t="s">
        <v>1946</v>
      </c>
      <c r="AY102" s="211" t="s">
        <v>2080</v>
      </c>
    </row>
    <row r="103" spans="2:65" s="1" customFormat="1" ht="22.5" customHeight="1">
      <c r="B103" s="35"/>
      <c r="C103" s="188" t="s">
        <v>2125</v>
      </c>
      <c r="D103" s="188" t="s">
        <v>2082</v>
      </c>
      <c r="E103" s="189" t="s">
        <v>2450</v>
      </c>
      <c r="F103" s="190" t="s">
        <v>2451</v>
      </c>
      <c r="G103" s="191" t="s">
        <v>2122</v>
      </c>
      <c r="H103" s="192">
        <v>18</v>
      </c>
      <c r="I103" s="193"/>
      <c r="J103" s="194">
        <f>ROUND(I103*H103,2)</f>
        <v>0</v>
      </c>
      <c r="K103" s="190" t="s">
        <v>2086</v>
      </c>
      <c r="L103" s="55"/>
      <c r="M103" s="195" t="s">
        <v>1893</v>
      </c>
      <c r="N103" s="196" t="s">
        <v>1917</v>
      </c>
      <c r="O103" s="36"/>
      <c r="P103" s="197">
        <f>O103*H103</f>
        <v>0</v>
      </c>
      <c r="Q103" s="197">
        <v>0</v>
      </c>
      <c r="R103" s="197">
        <f>Q103*H103</f>
        <v>0</v>
      </c>
      <c r="S103" s="197">
        <v>0</v>
      </c>
      <c r="T103" s="198">
        <f>S103*H103</f>
        <v>0</v>
      </c>
      <c r="AR103" s="18" t="s">
        <v>2036</v>
      </c>
      <c r="AT103" s="18" t="s">
        <v>2082</v>
      </c>
      <c r="AU103" s="18" t="s">
        <v>1955</v>
      </c>
      <c r="AY103" s="18" t="s">
        <v>2080</v>
      </c>
      <c r="BE103" s="199">
        <f>IF(N103="základní",J103,0)</f>
        <v>0</v>
      </c>
      <c r="BF103" s="199">
        <f>IF(N103="snížená",J103,0)</f>
        <v>0</v>
      </c>
      <c r="BG103" s="199">
        <f>IF(N103="zákl. přenesená",J103,0)</f>
        <v>0</v>
      </c>
      <c r="BH103" s="199">
        <f>IF(N103="sníž. přenesená",J103,0)</f>
        <v>0</v>
      </c>
      <c r="BI103" s="199">
        <f>IF(N103="nulová",J103,0)</f>
        <v>0</v>
      </c>
      <c r="BJ103" s="18" t="s">
        <v>1895</v>
      </c>
      <c r="BK103" s="199">
        <f>ROUND(I103*H103,2)</f>
        <v>0</v>
      </c>
      <c r="BL103" s="18" t="s">
        <v>2036</v>
      </c>
      <c r="BM103" s="18" t="s">
        <v>2125</v>
      </c>
    </row>
    <row r="104" spans="2:65" s="1" customFormat="1" ht="22.5" customHeight="1">
      <c r="B104" s="35"/>
      <c r="C104" s="188" t="s">
        <v>1900</v>
      </c>
      <c r="D104" s="188" t="s">
        <v>2082</v>
      </c>
      <c r="E104" s="189" t="s">
        <v>2421</v>
      </c>
      <c r="F104" s="190" t="s">
        <v>2422</v>
      </c>
      <c r="G104" s="191" t="s">
        <v>2085</v>
      </c>
      <c r="H104" s="192">
        <v>919.2</v>
      </c>
      <c r="I104" s="193"/>
      <c r="J104" s="194">
        <f>ROUND(I104*H104,2)</f>
        <v>0</v>
      </c>
      <c r="K104" s="190" t="s">
        <v>2086</v>
      </c>
      <c r="L104" s="55"/>
      <c r="M104" s="195" t="s">
        <v>1893</v>
      </c>
      <c r="N104" s="196" t="s">
        <v>1917</v>
      </c>
      <c r="O104" s="36"/>
      <c r="P104" s="197">
        <f>O104*H104</f>
        <v>0</v>
      </c>
      <c r="Q104" s="197">
        <v>0</v>
      </c>
      <c r="R104" s="197">
        <f>Q104*H104</f>
        <v>0</v>
      </c>
      <c r="S104" s="197">
        <v>0</v>
      </c>
      <c r="T104" s="198">
        <f>S104*H104</f>
        <v>0</v>
      </c>
      <c r="AR104" s="18" t="s">
        <v>2036</v>
      </c>
      <c r="AT104" s="18" t="s">
        <v>2082</v>
      </c>
      <c r="AU104" s="18" t="s">
        <v>1955</v>
      </c>
      <c r="AY104" s="18" t="s">
        <v>2080</v>
      </c>
      <c r="BE104" s="199">
        <f>IF(N104="základní",J104,0)</f>
        <v>0</v>
      </c>
      <c r="BF104" s="199">
        <f>IF(N104="snížená",J104,0)</f>
        <v>0</v>
      </c>
      <c r="BG104" s="199">
        <f>IF(N104="zákl. přenesená",J104,0)</f>
        <v>0</v>
      </c>
      <c r="BH104" s="199">
        <f>IF(N104="sníž. přenesená",J104,0)</f>
        <v>0</v>
      </c>
      <c r="BI104" s="199">
        <f>IF(N104="nulová",J104,0)</f>
        <v>0</v>
      </c>
      <c r="BJ104" s="18" t="s">
        <v>1895</v>
      </c>
      <c r="BK104" s="199">
        <f>ROUND(I104*H104,2)</f>
        <v>0</v>
      </c>
      <c r="BL104" s="18" t="s">
        <v>2036</v>
      </c>
      <c r="BM104" s="18" t="s">
        <v>1900</v>
      </c>
    </row>
    <row r="105" spans="2:65" s="12" customFormat="1">
      <c r="B105" s="200"/>
      <c r="C105" s="201"/>
      <c r="D105" s="212" t="s">
        <v>2088</v>
      </c>
      <c r="E105" s="213" t="s">
        <v>1893</v>
      </c>
      <c r="F105" s="214" t="s">
        <v>412</v>
      </c>
      <c r="G105" s="201"/>
      <c r="H105" s="215">
        <v>908.4</v>
      </c>
      <c r="I105" s="206"/>
      <c r="J105" s="201"/>
      <c r="K105" s="201"/>
      <c r="L105" s="207"/>
      <c r="M105" s="208"/>
      <c r="N105" s="209"/>
      <c r="O105" s="209"/>
      <c r="P105" s="209"/>
      <c r="Q105" s="209"/>
      <c r="R105" s="209"/>
      <c r="S105" s="209"/>
      <c r="T105" s="210"/>
      <c r="AT105" s="211" t="s">
        <v>2088</v>
      </c>
      <c r="AU105" s="211" t="s">
        <v>1955</v>
      </c>
      <c r="AV105" s="12" t="s">
        <v>1955</v>
      </c>
      <c r="AW105" s="12" t="s">
        <v>1911</v>
      </c>
      <c r="AX105" s="12" t="s">
        <v>1946</v>
      </c>
      <c r="AY105" s="211" t="s">
        <v>2080</v>
      </c>
    </row>
    <row r="106" spans="2:65" s="12" customFormat="1">
      <c r="B106" s="200"/>
      <c r="C106" s="201"/>
      <c r="D106" s="202" t="s">
        <v>2088</v>
      </c>
      <c r="E106" s="203" t="s">
        <v>1893</v>
      </c>
      <c r="F106" s="204" t="s">
        <v>413</v>
      </c>
      <c r="G106" s="201"/>
      <c r="H106" s="205">
        <v>10.8</v>
      </c>
      <c r="I106" s="206"/>
      <c r="J106" s="201"/>
      <c r="K106" s="201"/>
      <c r="L106" s="207"/>
      <c r="M106" s="208"/>
      <c r="N106" s="209"/>
      <c r="O106" s="209"/>
      <c r="P106" s="209"/>
      <c r="Q106" s="209"/>
      <c r="R106" s="209"/>
      <c r="S106" s="209"/>
      <c r="T106" s="210"/>
      <c r="AT106" s="211" t="s">
        <v>2088</v>
      </c>
      <c r="AU106" s="211" t="s">
        <v>1955</v>
      </c>
      <c r="AV106" s="12" t="s">
        <v>1955</v>
      </c>
      <c r="AW106" s="12" t="s">
        <v>1911</v>
      </c>
      <c r="AX106" s="12" t="s">
        <v>1946</v>
      </c>
      <c r="AY106" s="211" t="s">
        <v>2080</v>
      </c>
    </row>
    <row r="107" spans="2:65" s="1" customFormat="1" ht="22.5" customHeight="1">
      <c r="B107" s="35"/>
      <c r="C107" s="216" t="s">
        <v>2136</v>
      </c>
      <c r="D107" s="216" t="s">
        <v>2126</v>
      </c>
      <c r="E107" s="217" t="s">
        <v>414</v>
      </c>
      <c r="F107" s="218" t="s">
        <v>415</v>
      </c>
      <c r="G107" s="219" t="s">
        <v>2115</v>
      </c>
      <c r="H107" s="220">
        <v>106.348</v>
      </c>
      <c r="I107" s="221"/>
      <c r="J107" s="222">
        <f>ROUND(I107*H107,2)</f>
        <v>0</v>
      </c>
      <c r="K107" s="218" t="s">
        <v>2086</v>
      </c>
      <c r="L107" s="223"/>
      <c r="M107" s="224" t="s">
        <v>1893</v>
      </c>
      <c r="N107" s="225" t="s">
        <v>1917</v>
      </c>
      <c r="O107" s="36"/>
      <c r="P107" s="197">
        <f>O107*H107</f>
        <v>0</v>
      </c>
      <c r="Q107" s="197">
        <v>1</v>
      </c>
      <c r="R107" s="197">
        <f>Q107*H107</f>
        <v>106.348</v>
      </c>
      <c r="S107" s="197">
        <v>0</v>
      </c>
      <c r="T107" s="198">
        <f>S107*H107</f>
        <v>0</v>
      </c>
      <c r="AR107" s="18" t="s">
        <v>2119</v>
      </c>
      <c r="AT107" s="18" t="s">
        <v>2126</v>
      </c>
      <c r="AU107" s="18" t="s">
        <v>1955</v>
      </c>
      <c r="AY107" s="18" t="s">
        <v>2080</v>
      </c>
      <c r="BE107" s="199">
        <f>IF(N107="základní",J107,0)</f>
        <v>0</v>
      </c>
      <c r="BF107" s="199">
        <f>IF(N107="snížená",J107,0)</f>
        <v>0</v>
      </c>
      <c r="BG107" s="199">
        <f>IF(N107="zákl. přenesená",J107,0)</f>
        <v>0</v>
      </c>
      <c r="BH107" s="199">
        <f>IF(N107="sníž. přenesená",J107,0)</f>
        <v>0</v>
      </c>
      <c r="BI107" s="199">
        <f>IF(N107="nulová",J107,0)</f>
        <v>0</v>
      </c>
      <c r="BJ107" s="18" t="s">
        <v>1895</v>
      </c>
      <c r="BK107" s="199">
        <f>ROUND(I107*H107,2)</f>
        <v>0</v>
      </c>
      <c r="BL107" s="18" t="s">
        <v>2036</v>
      </c>
      <c r="BM107" s="18" t="s">
        <v>2136</v>
      </c>
    </row>
    <row r="108" spans="2:65" s="12" customFormat="1">
      <c r="B108" s="200"/>
      <c r="C108" s="201"/>
      <c r="D108" s="202" t="s">
        <v>2088</v>
      </c>
      <c r="E108" s="203" t="s">
        <v>1893</v>
      </c>
      <c r="F108" s="204" t="s">
        <v>416</v>
      </c>
      <c r="G108" s="201"/>
      <c r="H108" s="205">
        <v>106.348152</v>
      </c>
      <c r="I108" s="206"/>
      <c r="J108" s="201"/>
      <c r="K108" s="201"/>
      <c r="L108" s="207"/>
      <c r="M108" s="208"/>
      <c r="N108" s="209"/>
      <c r="O108" s="209"/>
      <c r="P108" s="209"/>
      <c r="Q108" s="209"/>
      <c r="R108" s="209"/>
      <c r="S108" s="209"/>
      <c r="T108" s="210"/>
      <c r="AT108" s="211" t="s">
        <v>2088</v>
      </c>
      <c r="AU108" s="211" t="s">
        <v>1955</v>
      </c>
      <c r="AV108" s="12" t="s">
        <v>1955</v>
      </c>
      <c r="AW108" s="12" t="s">
        <v>1911</v>
      </c>
      <c r="AX108" s="12" t="s">
        <v>1946</v>
      </c>
      <c r="AY108" s="211" t="s">
        <v>2080</v>
      </c>
    </row>
    <row r="109" spans="2:65" s="1" customFormat="1" ht="22.5" customHeight="1">
      <c r="B109" s="35"/>
      <c r="C109" s="188" t="s">
        <v>2141</v>
      </c>
      <c r="D109" s="188" t="s">
        <v>2082</v>
      </c>
      <c r="E109" s="189" t="s">
        <v>2463</v>
      </c>
      <c r="F109" s="190" t="s">
        <v>2464</v>
      </c>
      <c r="G109" s="191" t="s">
        <v>2085</v>
      </c>
      <c r="H109" s="192">
        <v>635.88</v>
      </c>
      <c r="I109" s="193"/>
      <c r="J109" s="194">
        <f>ROUND(I109*H109,2)</f>
        <v>0</v>
      </c>
      <c r="K109" s="190" t="s">
        <v>2086</v>
      </c>
      <c r="L109" s="55"/>
      <c r="M109" s="195" t="s">
        <v>1893</v>
      </c>
      <c r="N109" s="196" t="s">
        <v>1917</v>
      </c>
      <c r="O109" s="36"/>
      <c r="P109" s="197">
        <f>O109*H109</f>
        <v>0</v>
      </c>
      <c r="Q109" s="197">
        <v>0</v>
      </c>
      <c r="R109" s="197">
        <f>Q109*H109</f>
        <v>0</v>
      </c>
      <c r="S109" s="197">
        <v>0</v>
      </c>
      <c r="T109" s="198">
        <f>S109*H109</f>
        <v>0</v>
      </c>
      <c r="AR109" s="18" t="s">
        <v>2036</v>
      </c>
      <c r="AT109" s="18" t="s">
        <v>2082</v>
      </c>
      <c r="AU109" s="18" t="s">
        <v>1955</v>
      </c>
      <c r="AY109" s="18" t="s">
        <v>2080</v>
      </c>
      <c r="BE109" s="199">
        <f>IF(N109="základní",J109,0)</f>
        <v>0</v>
      </c>
      <c r="BF109" s="199">
        <f>IF(N109="snížená",J109,0)</f>
        <v>0</v>
      </c>
      <c r="BG109" s="199">
        <f>IF(N109="zákl. přenesená",J109,0)</f>
        <v>0</v>
      </c>
      <c r="BH109" s="199">
        <f>IF(N109="sníž. přenesená",J109,0)</f>
        <v>0</v>
      </c>
      <c r="BI109" s="199">
        <f>IF(N109="nulová",J109,0)</f>
        <v>0</v>
      </c>
      <c r="BJ109" s="18" t="s">
        <v>1895</v>
      </c>
      <c r="BK109" s="199">
        <f>ROUND(I109*H109,2)</f>
        <v>0</v>
      </c>
      <c r="BL109" s="18" t="s">
        <v>2036</v>
      </c>
      <c r="BM109" s="18" t="s">
        <v>2141</v>
      </c>
    </row>
    <row r="110" spans="2:65" s="12" customFormat="1">
      <c r="B110" s="200"/>
      <c r="C110" s="201"/>
      <c r="D110" s="202" t="s">
        <v>2088</v>
      </c>
      <c r="E110" s="203" t="s">
        <v>1893</v>
      </c>
      <c r="F110" s="204" t="s">
        <v>417</v>
      </c>
      <c r="G110" s="201"/>
      <c r="H110" s="205">
        <v>635.88</v>
      </c>
      <c r="I110" s="206"/>
      <c r="J110" s="201"/>
      <c r="K110" s="201"/>
      <c r="L110" s="207"/>
      <c r="M110" s="208"/>
      <c r="N110" s="209"/>
      <c r="O110" s="209"/>
      <c r="P110" s="209"/>
      <c r="Q110" s="209"/>
      <c r="R110" s="209"/>
      <c r="S110" s="209"/>
      <c r="T110" s="210"/>
      <c r="AT110" s="211" t="s">
        <v>2088</v>
      </c>
      <c r="AU110" s="211" t="s">
        <v>1955</v>
      </c>
      <c r="AV110" s="12" t="s">
        <v>1955</v>
      </c>
      <c r="AW110" s="12" t="s">
        <v>1911</v>
      </c>
      <c r="AX110" s="12" t="s">
        <v>1946</v>
      </c>
      <c r="AY110" s="211" t="s">
        <v>2080</v>
      </c>
    </row>
    <row r="111" spans="2:65" s="1" customFormat="1" ht="22.5" customHeight="1">
      <c r="B111" s="35"/>
      <c r="C111" s="216" t="s">
        <v>2146</v>
      </c>
      <c r="D111" s="216" t="s">
        <v>2126</v>
      </c>
      <c r="E111" s="217" t="s">
        <v>418</v>
      </c>
      <c r="F111" s="218" t="s">
        <v>419</v>
      </c>
      <c r="G111" s="219" t="s">
        <v>2115</v>
      </c>
      <c r="H111" s="220">
        <v>1287.047</v>
      </c>
      <c r="I111" s="221"/>
      <c r="J111" s="222">
        <f>ROUND(I111*H111,2)</f>
        <v>0</v>
      </c>
      <c r="K111" s="218" t="s">
        <v>2086</v>
      </c>
      <c r="L111" s="223"/>
      <c r="M111" s="224" t="s">
        <v>1893</v>
      </c>
      <c r="N111" s="225" t="s">
        <v>1917</v>
      </c>
      <c r="O111" s="36"/>
      <c r="P111" s="197">
        <f>O111*H111</f>
        <v>0</v>
      </c>
      <c r="Q111" s="197">
        <v>1</v>
      </c>
      <c r="R111" s="197">
        <f>Q111*H111</f>
        <v>1287.047</v>
      </c>
      <c r="S111" s="197">
        <v>0</v>
      </c>
      <c r="T111" s="198">
        <f>S111*H111</f>
        <v>0</v>
      </c>
      <c r="AR111" s="18" t="s">
        <v>2119</v>
      </c>
      <c r="AT111" s="18" t="s">
        <v>2126</v>
      </c>
      <c r="AU111" s="18" t="s">
        <v>1955</v>
      </c>
      <c r="AY111" s="18" t="s">
        <v>2080</v>
      </c>
      <c r="BE111" s="199">
        <f>IF(N111="základní",J111,0)</f>
        <v>0</v>
      </c>
      <c r="BF111" s="199">
        <f>IF(N111="snížená",J111,0)</f>
        <v>0</v>
      </c>
      <c r="BG111" s="199">
        <f>IF(N111="zákl. přenesená",J111,0)</f>
        <v>0</v>
      </c>
      <c r="BH111" s="199">
        <f>IF(N111="sníž. přenesená",J111,0)</f>
        <v>0</v>
      </c>
      <c r="BI111" s="199">
        <f>IF(N111="nulová",J111,0)</f>
        <v>0</v>
      </c>
      <c r="BJ111" s="18" t="s">
        <v>1895</v>
      </c>
      <c r="BK111" s="199">
        <f>ROUND(I111*H111,2)</f>
        <v>0</v>
      </c>
      <c r="BL111" s="18" t="s">
        <v>2036</v>
      </c>
      <c r="BM111" s="18" t="s">
        <v>2146</v>
      </c>
    </row>
    <row r="112" spans="2:65" s="12" customFormat="1">
      <c r="B112" s="200"/>
      <c r="C112" s="201"/>
      <c r="D112" s="202" t="s">
        <v>2088</v>
      </c>
      <c r="E112" s="203" t="s">
        <v>1893</v>
      </c>
      <c r="F112" s="204" t="s">
        <v>420</v>
      </c>
      <c r="G112" s="201"/>
      <c r="H112" s="205">
        <v>1287.0465552000001</v>
      </c>
      <c r="I112" s="206"/>
      <c r="J112" s="201"/>
      <c r="K112" s="201"/>
      <c r="L112" s="207"/>
      <c r="M112" s="208"/>
      <c r="N112" s="209"/>
      <c r="O112" s="209"/>
      <c r="P112" s="209"/>
      <c r="Q112" s="209"/>
      <c r="R112" s="209"/>
      <c r="S112" s="209"/>
      <c r="T112" s="210"/>
      <c r="AT112" s="211" t="s">
        <v>2088</v>
      </c>
      <c r="AU112" s="211" t="s">
        <v>1955</v>
      </c>
      <c r="AV112" s="12" t="s">
        <v>1955</v>
      </c>
      <c r="AW112" s="12" t="s">
        <v>1911</v>
      </c>
      <c r="AX112" s="12" t="s">
        <v>1946</v>
      </c>
      <c r="AY112" s="211" t="s">
        <v>2080</v>
      </c>
    </row>
    <row r="113" spans="2:65" s="1" customFormat="1" ht="22.5" customHeight="1">
      <c r="B113" s="35"/>
      <c r="C113" s="188" t="s">
        <v>2151</v>
      </c>
      <c r="D113" s="188" t="s">
        <v>2082</v>
      </c>
      <c r="E113" s="189" t="s">
        <v>421</v>
      </c>
      <c r="F113" s="190" t="s">
        <v>422</v>
      </c>
      <c r="G113" s="191" t="s">
        <v>2122</v>
      </c>
      <c r="H113" s="192">
        <v>2043.9</v>
      </c>
      <c r="I113" s="193"/>
      <c r="J113" s="194">
        <f>ROUND(I113*H113,2)</f>
        <v>0</v>
      </c>
      <c r="K113" s="190" t="s">
        <v>2086</v>
      </c>
      <c r="L113" s="55"/>
      <c r="M113" s="195" t="s">
        <v>1893</v>
      </c>
      <c r="N113" s="196" t="s">
        <v>1917</v>
      </c>
      <c r="O113" s="36"/>
      <c r="P113" s="197">
        <f>O113*H113</f>
        <v>0</v>
      </c>
      <c r="Q113" s="197">
        <v>0</v>
      </c>
      <c r="R113" s="197">
        <f>Q113*H113</f>
        <v>0</v>
      </c>
      <c r="S113" s="197">
        <v>0</v>
      </c>
      <c r="T113" s="198">
        <f>S113*H113</f>
        <v>0</v>
      </c>
      <c r="AR113" s="18" t="s">
        <v>2036</v>
      </c>
      <c r="AT113" s="18" t="s">
        <v>2082</v>
      </c>
      <c r="AU113" s="18" t="s">
        <v>1955</v>
      </c>
      <c r="AY113" s="18" t="s">
        <v>2080</v>
      </c>
      <c r="BE113" s="199">
        <f>IF(N113="základní",J113,0)</f>
        <v>0</v>
      </c>
      <c r="BF113" s="199">
        <f>IF(N113="snížená",J113,0)</f>
        <v>0</v>
      </c>
      <c r="BG113" s="199">
        <f>IF(N113="zákl. přenesená",J113,0)</f>
        <v>0</v>
      </c>
      <c r="BH113" s="199">
        <f>IF(N113="sníž. přenesená",J113,0)</f>
        <v>0</v>
      </c>
      <c r="BI113" s="199">
        <f>IF(N113="nulová",J113,0)</f>
        <v>0</v>
      </c>
      <c r="BJ113" s="18" t="s">
        <v>1895</v>
      </c>
      <c r="BK113" s="199">
        <f>ROUND(I113*H113,2)</f>
        <v>0</v>
      </c>
      <c r="BL113" s="18" t="s">
        <v>2036</v>
      </c>
      <c r="BM113" s="18" t="s">
        <v>2151</v>
      </c>
    </row>
    <row r="114" spans="2:65" s="12" customFormat="1">
      <c r="B114" s="200"/>
      <c r="C114" s="201"/>
      <c r="D114" s="202" t="s">
        <v>2088</v>
      </c>
      <c r="E114" s="203" t="s">
        <v>1893</v>
      </c>
      <c r="F114" s="204" t="s">
        <v>423</v>
      </c>
      <c r="G114" s="201"/>
      <c r="H114" s="205">
        <v>2043.9</v>
      </c>
      <c r="I114" s="206"/>
      <c r="J114" s="201"/>
      <c r="K114" s="201"/>
      <c r="L114" s="207"/>
      <c r="M114" s="208"/>
      <c r="N114" s="209"/>
      <c r="O114" s="209"/>
      <c r="P114" s="209"/>
      <c r="Q114" s="209"/>
      <c r="R114" s="209"/>
      <c r="S114" s="209"/>
      <c r="T114" s="210"/>
      <c r="AT114" s="211" t="s">
        <v>2088</v>
      </c>
      <c r="AU114" s="211" t="s">
        <v>1955</v>
      </c>
      <c r="AV114" s="12" t="s">
        <v>1955</v>
      </c>
      <c r="AW114" s="12" t="s">
        <v>1911</v>
      </c>
      <c r="AX114" s="12" t="s">
        <v>1946</v>
      </c>
      <c r="AY114" s="211" t="s">
        <v>2080</v>
      </c>
    </row>
    <row r="115" spans="2:65" s="1" customFormat="1" ht="22.5" customHeight="1">
      <c r="B115" s="35"/>
      <c r="C115" s="188" t="s">
        <v>1881</v>
      </c>
      <c r="D115" s="188" t="s">
        <v>2082</v>
      </c>
      <c r="E115" s="189" t="s">
        <v>424</v>
      </c>
      <c r="F115" s="190" t="s">
        <v>425</v>
      </c>
      <c r="G115" s="191" t="s">
        <v>2122</v>
      </c>
      <c r="H115" s="192">
        <v>6813</v>
      </c>
      <c r="I115" s="193"/>
      <c r="J115" s="194">
        <f>ROUND(I115*H115,2)</f>
        <v>0</v>
      </c>
      <c r="K115" s="190" t="s">
        <v>2086</v>
      </c>
      <c r="L115" s="55"/>
      <c r="M115" s="195" t="s">
        <v>1893</v>
      </c>
      <c r="N115" s="196" t="s">
        <v>1917</v>
      </c>
      <c r="O115" s="36"/>
      <c r="P115" s="197">
        <f>O115*H115</f>
        <v>0</v>
      </c>
      <c r="Q115" s="197">
        <v>0</v>
      </c>
      <c r="R115" s="197">
        <f>Q115*H115</f>
        <v>0</v>
      </c>
      <c r="S115" s="197">
        <v>0</v>
      </c>
      <c r="T115" s="198">
        <f>S115*H115</f>
        <v>0</v>
      </c>
      <c r="AR115" s="18" t="s">
        <v>2036</v>
      </c>
      <c r="AT115" s="18" t="s">
        <v>2082</v>
      </c>
      <c r="AU115" s="18" t="s">
        <v>1955</v>
      </c>
      <c r="AY115" s="18" t="s">
        <v>2080</v>
      </c>
      <c r="BE115" s="199">
        <f>IF(N115="základní",J115,0)</f>
        <v>0</v>
      </c>
      <c r="BF115" s="199">
        <f>IF(N115="snížená",J115,0)</f>
        <v>0</v>
      </c>
      <c r="BG115" s="199">
        <f>IF(N115="zákl. přenesená",J115,0)</f>
        <v>0</v>
      </c>
      <c r="BH115" s="199">
        <f>IF(N115="sníž. přenesená",J115,0)</f>
        <v>0</v>
      </c>
      <c r="BI115" s="199">
        <f>IF(N115="nulová",J115,0)</f>
        <v>0</v>
      </c>
      <c r="BJ115" s="18" t="s">
        <v>1895</v>
      </c>
      <c r="BK115" s="199">
        <f>ROUND(I115*H115,2)</f>
        <v>0</v>
      </c>
      <c r="BL115" s="18" t="s">
        <v>2036</v>
      </c>
      <c r="BM115" s="18" t="s">
        <v>1881</v>
      </c>
    </row>
    <row r="116" spans="2:65" s="12" customFormat="1">
      <c r="B116" s="200"/>
      <c r="C116" s="201"/>
      <c r="D116" s="212" t="s">
        <v>2088</v>
      </c>
      <c r="E116" s="213" t="s">
        <v>1893</v>
      </c>
      <c r="F116" s="214" t="s">
        <v>426</v>
      </c>
      <c r="G116" s="201"/>
      <c r="H116" s="215">
        <v>6813</v>
      </c>
      <c r="I116" s="206"/>
      <c r="J116" s="201"/>
      <c r="K116" s="201"/>
      <c r="L116" s="207"/>
      <c r="M116" s="208"/>
      <c r="N116" s="209"/>
      <c r="O116" s="209"/>
      <c r="P116" s="209"/>
      <c r="Q116" s="209"/>
      <c r="R116" s="209"/>
      <c r="S116" s="209"/>
      <c r="T116" s="210"/>
      <c r="AT116" s="211" t="s">
        <v>2088</v>
      </c>
      <c r="AU116" s="211" t="s">
        <v>1955</v>
      </c>
      <c r="AV116" s="12" t="s">
        <v>1955</v>
      </c>
      <c r="AW116" s="12" t="s">
        <v>1911</v>
      </c>
      <c r="AX116" s="12" t="s">
        <v>1946</v>
      </c>
      <c r="AY116" s="211" t="s">
        <v>2080</v>
      </c>
    </row>
    <row r="117" spans="2:65" s="11" customFormat="1" ht="29.85" customHeight="1">
      <c r="B117" s="171"/>
      <c r="C117" s="172"/>
      <c r="D117" s="185" t="s">
        <v>1945</v>
      </c>
      <c r="E117" s="186" t="s">
        <v>2036</v>
      </c>
      <c r="F117" s="186" t="s">
        <v>2471</v>
      </c>
      <c r="G117" s="172"/>
      <c r="H117" s="172"/>
      <c r="I117" s="175"/>
      <c r="J117" s="187">
        <f>BK117</f>
        <v>0</v>
      </c>
      <c r="K117" s="172"/>
      <c r="L117" s="177"/>
      <c r="M117" s="178"/>
      <c r="N117" s="179"/>
      <c r="O117" s="179"/>
      <c r="P117" s="180">
        <f>SUM(P118:P119)</f>
        <v>0</v>
      </c>
      <c r="Q117" s="179"/>
      <c r="R117" s="180">
        <f>SUM(R118:R119)</f>
        <v>343.5150936</v>
      </c>
      <c r="S117" s="179"/>
      <c r="T117" s="181">
        <f>SUM(T118:T119)</f>
        <v>0</v>
      </c>
      <c r="AR117" s="182" t="s">
        <v>1895</v>
      </c>
      <c r="AT117" s="183" t="s">
        <v>1945</v>
      </c>
      <c r="AU117" s="183" t="s">
        <v>1895</v>
      </c>
      <c r="AY117" s="182" t="s">
        <v>2080</v>
      </c>
      <c r="BK117" s="184">
        <f>SUM(BK118:BK119)</f>
        <v>0</v>
      </c>
    </row>
    <row r="118" spans="2:65" s="1" customFormat="1" ht="22.5" customHeight="1">
      <c r="B118" s="35"/>
      <c r="C118" s="188" t="s">
        <v>2161</v>
      </c>
      <c r="D118" s="188" t="s">
        <v>2082</v>
      </c>
      <c r="E118" s="189" t="s">
        <v>427</v>
      </c>
      <c r="F118" s="190" t="s">
        <v>428</v>
      </c>
      <c r="G118" s="191" t="s">
        <v>2085</v>
      </c>
      <c r="H118" s="192">
        <v>181.68</v>
      </c>
      <c r="I118" s="193"/>
      <c r="J118" s="194">
        <f>ROUND(I118*H118,2)</f>
        <v>0</v>
      </c>
      <c r="K118" s="190" t="s">
        <v>2086</v>
      </c>
      <c r="L118" s="55"/>
      <c r="M118" s="195" t="s">
        <v>1893</v>
      </c>
      <c r="N118" s="196" t="s">
        <v>1917</v>
      </c>
      <c r="O118" s="36"/>
      <c r="P118" s="197">
        <f>O118*H118</f>
        <v>0</v>
      </c>
      <c r="Q118" s="197">
        <v>1.8907700000000001</v>
      </c>
      <c r="R118" s="197">
        <f>Q118*H118</f>
        <v>343.5150936</v>
      </c>
      <c r="S118" s="197">
        <v>0</v>
      </c>
      <c r="T118" s="198">
        <f>S118*H118</f>
        <v>0</v>
      </c>
      <c r="AR118" s="18" t="s">
        <v>2036</v>
      </c>
      <c r="AT118" s="18" t="s">
        <v>2082</v>
      </c>
      <c r="AU118" s="18" t="s">
        <v>1955</v>
      </c>
      <c r="AY118" s="18" t="s">
        <v>2080</v>
      </c>
      <c r="BE118" s="199">
        <f>IF(N118="základní",J118,0)</f>
        <v>0</v>
      </c>
      <c r="BF118" s="199">
        <f>IF(N118="snížená",J118,0)</f>
        <v>0</v>
      </c>
      <c r="BG118" s="199">
        <f>IF(N118="zákl. přenesená",J118,0)</f>
        <v>0</v>
      </c>
      <c r="BH118" s="199">
        <f>IF(N118="sníž. přenesená",J118,0)</f>
        <v>0</v>
      </c>
      <c r="BI118" s="199">
        <f>IF(N118="nulová",J118,0)</f>
        <v>0</v>
      </c>
      <c r="BJ118" s="18" t="s">
        <v>1895</v>
      </c>
      <c r="BK118" s="199">
        <f>ROUND(I118*H118,2)</f>
        <v>0</v>
      </c>
      <c r="BL118" s="18" t="s">
        <v>2036</v>
      </c>
      <c r="BM118" s="18" t="s">
        <v>2161</v>
      </c>
    </row>
    <row r="119" spans="2:65" s="12" customFormat="1">
      <c r="B119" s="200"/>
      <c r="C119" s="201"/>
      <c r="D119" s="212" t="s">
        <v>2088</v>
      </c>
      <c r="E119" s="213" t="s">
        <v>1893</v>
      </c>
      <c r="F119" s="214" t="s">
        <v>429</v>
      </c>
      <c r="G119" s="201"/>
      <c r="H119" s="215">
        <v>181.68</v>
      </c>
      <c r="I119" s="206"/>
      <c r="J119" s="201"/>
      <c r="K119" s="201"/>
      <c r="L119" s="207"/>
      <c r="M119" s="208"/>
      <c r="N119" s="209"/>
      <c r="O119" s="209"/>
      <c r="P119" s="209"/>
      <c r="Q119" s="209"/>
      <c r="R119" s="209"/>
      <c r="S119" s="209"/>
      <c r="T119" s="210"/>
      <c r="AT119" s="211" t="s">
        <v>2088</v>
      </c>
      <c r="AU119" s="211" t="s">
        <v>1955</v>
      </c>
      <c r="AV119" s="12" t="s">
        <v>1955</v>
      </c>
      <c r="AW119" s="12" t="s">
        <v>1911</v>
      </c>
      <c r="AX119" s="12" t="s">
        <v>1946</v>
      </c>
      <c r="AY119" s="211" t="s">
        <v>2080</v>
      </c>
    </row>
    <row r="120" spans="2:65" s="11" customFormat="1" ht="29.85" customHeight="1">
      <c r="B120" s="171"/>
      <c r="C120" s="172"/>
      <c r="D120" s="185" t="s">
        <v>1945</v>
      </c>
      <c r="E120" s="186" t="s">
        <v>2119</v>
      </c>
      <c r="F120" s="186" t="s">
        <v>2249</v>
      </c>
      <c r="G120" s="172"/>
      <c r="H120" s="172"/>
      <c r="I120" s="175"/>
      <c r="J120" s="187">
        <f>BK120</f>
        <v>0</v>
      </c>
      <c r="K120" s="172"/>
      <c r="L120" s="177"/>
      <c r="M120" s="178"/>
      <c r="N120" s="179"/>
      <c r="O120" s="179"/>
      <c r="P120" s="180">
        <f>SUM(P121:P122)</f>
        <v>0</v>
      </c>
      <c r="Q120" s="179"/>
      <c r="R120" s="180">
        <f>SUM(R121:R122)</f>
        <v>0.21365999999999999</v>
      </c>
      <c r="S120" s="179"/>
      <c r="T120" s="181">
        <f>SUM(T121:T122)</f>
        <v>0</v>
      </c>
      <c r="AR120" s="182" t="s">
        <v>1895</v>
      </c>
      <c r="AT120" s="183" t="s">
        <v>1945</v>
      </c>
      <c r="AU120" s="183" t="s">
        <v>1895</v>
      </c>
      <c r="AY120" s="182" t="s">
        <v>2080</v>
      </c>
      <c r="BK120" s="184">
        <f>SUM(BK121:BK122)</f>
        <v>0</v>
      </c>
    </row>
    <row r="121" spans="2:65" s="1" customFormat="1" ht="22.5" customHeight="1">
      <c r="B121" s="35"/>
      <c r="C121" s="188" t="s">
        <v>2166</v>
      </c>
      <c r="D121" s="188" t="s">
        <v>2082</v>
      </c>
      <c r="E121" s="189" t="s">
        <v>430</v>
      </c>
      <c r="F121" s="190" t="s">
        <v>431</v>
      </c>
      <c r="G121" s="191" t="s">
        <v>2253</v>
      </c>
      <c r="H121" s="192">
        <v>15</v>
      </c>
      <c r="I121" s="193"/>
      <c r="J121" s="194">
        <f>ROUND(I121*H121,2)</f>
        <v>0</v>
      </c>
      <c r="K121" s="190" t="s">
        <v>2086</v>
      </c>
      <c r="L121" s="55"/>
      <c r="M121" s="195" t="s">
        <v>1893</v>
      </c>
      <c r="N121" s="196" t="s">
        <v>1917</v>
      </c>
      <c r="O121" s="36"/>
      <c r="P121" s="197">
        <f>O121*H121</f>
        <v>0</v>
      </c>
      <c r="Q121" s="197">
        <v>1.4244E-2</v>
      </c>
      <c r="R121" s="197">
        <f>Q121*H121</f>
        <v>0.21365999999999999</v>
      </c>
      <c r="S121" s="197">
        <v>0</v>
      </c>
      <c r="T121" s="198">
        <f>S121*H121</f>
        <v>0</v>
      </c>
      <c r="AR121" s="18" t="s">
        <v>2036</v>
      </c>
      <c r="AT121" s="18" t="s">
        <v>2082</v>
      </c>
      <c r="AU121" s="18" t="s">
        <v>1955</v>
      </c>
      <c r="AY121" s="18" t="s">
        <v>2080</v>
      </c>
      <c r="BE121" s="199">
        <f>IF(N121="základní",J121,0)</f>
        <v>0</v>
      </c>
      <c r="BF121" s="199">
        <f>IF(N121="snížená",J121,0)</f>
        <v>0</v>
      </c>
      <c r="BG121" s="199">
        <f>IF(N121="zákl. přenesená",J121,0)</f>
        <v>0</v>
      </c>
      <c r="BH121" s="199">
        <f>IF(N121="sníž. přenesená",J121,0)</f>
        <v>0</v>
      </c>
      <c r="BI121" s="199">
        <f>IF(N121="nulová",J121,0)</f>
        <v>0</v>
      </c>
      <c r="BJ121" s="18" t="s">
        <v>1895</v>
      </c>
      <c r="BK121" s="199">
        <f>ROUND(I121*H121,2)</f>
        <v>0</v>
      </c>
      <c r="BL121" s="18" t="s">
        <v>2036</v>
      </c>
      <c r="BM121" s="18" t="s">
        <v>2166</v>
      </c>
    </row>
    <row r="122" spans="2:65" s="12" customFormat="1">
      <c r="B122" s="200"/>
      <c r="C122" s="201"/>
      <c r="D122" s="212" t="s">
        <v>2088</v>
      </c>
      <c r="E122" s="213" t="s">
        <v>1893</v>
      </c>
      <c r="F122" s="214" t="s">
        <v>432</v>
      </c>
      <c r="G122" s="201"/>
      <c r="H122" s="215">
        <v>15</v>
      </c>
      <c r="I122" s="206"/>
      <c r="J122" s="201"/>
      <c r="K122" s="201"/>
      <c r="L122" s="207"/>
      <c r="M122" s="208"/>
      <c r="N122" s="209"/>
      <c r="O122" s="209"/>
      <c r="P122" s="209"/>
      <c r="Q122" s="209"/>
      <c r="R122" s="209"/>
      <c r="S122" s="209"/>
      <c r="T122" s="210"/>
      <c r="AT122" s="211" t="s">
        <v>2088</v>
      </c>
      <c r="AU122" s="211" t="s">
        <v>1955</v>
      </c>
      <c r="AV122" s="12" t="s">
        <v>1955</v>
      </c>
      <c r="AW122" s="12" t="s">
        <v>1911</v>
      </c>
      <c r="AX122" s="12" t="s">
        <v>1946</v>
      </c>
      <c r="AY122" s="211" t="s">
        <v>2080</v>
      </c>
    </row>
    <row r="123" spans="2:65" s="11" customFormat="1" ht="29.85" customHeight="1">
      <c r="B123" s="171"/>
      <c r="C123" s="172"/>
      <c r="D123" s="185" t="s">
        <v>1945</v>
      </c>
      <c r="E123" s="186" t="s">
        <v>2329</v>
      </c>
      <c r="F123" s="186" t="s">
        <v>433</v>
      </c>
      <c r="G123" s="172"/>
      <c r="H123" s="172"/>
      <c r="I123" s="175"/>
      <c r="J123" s="187">
        <f>BK123</f>
        <v>0</v>
      </c>
      <c r="K123" s="172"/>
      <c r="L123" s="177"/>
      <c r="M123" s="178"/>
      <c r="N123" s="179"/>
      <c r="O123" s="179"/>
      <c r="P123" s="180">
        <f>SUM(P124:P125)</f>
        <v>0</v>
      </c>
      <c r="Q123" s="179"/>
      <c r="R123" s="180">
        <f>SUM(R124:R125)</f>
        <v>0</v>
      </c>
      <c r="S123" s="179"/>
      <c r="T123" s="181">
        <f>SUM(T124:T125)</f>
        <v>0</v>
      </c>
      <c r="AR123" s="182" t="s">
        <v>1895</v>
      </c>
      <c r="AT123" s="183" t="s">
        <v>1945</v>
      </c>
      <c r="AU123" s="183" t="s">
        <v>1895</v>
      </c>
      <c r="AY123" s="182" t="s">
        <v>2080</v>
      </c>
      <c r="BK123" s="184">
        <f>SUM(BK124:BK125)</f>
        <v>0</v>
      </c>
    </row>
    <row r="124" spans="2:65" s="1" customFormat="1" ht="31.5" customHeight="1">
      <c r="B124" s="35"/>
      <c r="C124" s="188" t="s">
        <v>2171</v>
      </c>
      <c r="D124" s="188" t="s">
        <v>2082</v>
      </c>
      <c r="E124" s="189" t="s">
        <v>434</v>
      </c>
      <c r="F124" s="190" t="s">
        <v>435</v>
      </c>
      <c r="G124" s="191" t="s">
        <v>2115</v>
      </c>
      <c r="H124" s="192">
        <v>1737.2639999999999</v>
      </c>
      <c r="I124" s="193"/>
      <c r="J124" s="194">
        <f>ROUND(I124*H124,2)</f>
        <v>0</v>
      </c>
      <c r="K124" s="190" t="s">
        <v>2086</v>
      </c>
      <c r="L124" s="55"/>
      <c r="M124" s="195" t="s">
        <v>1893</v>
      </c>
      <c r="N124" s="196" t="s">
        <v>1917</v>
      </c>
      <c r="O124" s="36"/>
      <c r="P124" s="197">
        <f>O124*H124</f>
        <v>0</v>
      </c>
      <c r="Q124" s="197">
        <v>0</v>
      </c>
      <c r="R124" s="197">
        <f>Q124*H124</f>
        <v>0</v>
      </c>
      <c r="S124" s="197">
        <v>0</v>
      </c>
      <c r="T124" s="198">
        <f>S124*H124</f>
        <v>0</v>
      </c>
      <c r="AR124" s="18" t="s">
        <v>2036</v>
      </c>
      <c r="AT124" s="18" t="s">
        <v>2082</v>
      </c>
      <c r="AU124" s="18" t="s">
        <v>1955</v>
      </c>
      <c r="AY124" s="18" t="s">
        <v>2080</v>
      </c>
      <c r="BE124" s="199">
        <f>IF(N124="základní",J124,0)</f>
        <v>0</v>
      </c>
      <c r="BF124" s="199">
        <f>IF(N124="snížená",J124,0)</f>
        <v>0</v>
      </c>
      <c r="BG124" s="199">
        <f>IF(N124="zákl. přenesená",J124,0)</f>
        <v>0</v>
      </c>
      <c r="BH124" s="199">
        <f>IF(N124="sníž. přenesená",J124,0)</f>
        <v>0</v>
      </c>
      <c r="BI124" s="199">
        <f>IF(N124="nulová",J124,0)</f>
        <v>0</v>
      </c>
      <c r="BJ124" s="18" t="s">
        <v>1895</v>
      </c>
      <c r="BK124" s="199">
        <f>ROUND(I124*H124,2)</f>
        <v>0</v>
      </c>
      <c r="BL124" s="18" t="s">
        <v>2036</v>
      </c>
      <c r="BM124" s="18" t="s">
        <v>436</v>
      </c>
    </row>
    <row r="125" spans="2:65" s="1" customFormat="1" ht="22.5" customHeight="1">
      <c r="B125" s="35"/>
      <c r="C125" s="188" t="s">
        <v>2176</v>
      </c>
      <c r="D125" s="188" t="s">
        <v>2082</v>
      </c>
      <c r="E125" s="189" t="s">
        <v>2710</v>
      </c>
      <c r="F125" s="190" t="s">
        <v>2711</v>
      </c>
      <c r="G125" s="191" t="s">
        <v>2115</v>
      </c>
      <c r="H125" s="192">
        <v>97.025000000000006</v>
      </c>
      <c r="I125" s="193"/>
      <c r="J125" s="194">
        <f>ROUND(I125*H125,2)</f>
        <v>0</v>
      </c>
      <c r="K125" s="190" t="s">
        <v>2086</v>
      </c>
      <c r="L125" s="55"/>
      <c r="M125" s="195" t="s">
        <v>1893</v>
      </c>
      <c r="N125" s="196" t="s">
        <v>1917</v>
      </c>
      <c r="O125" s="36"/>
      <c r="P125" s="197">
        <f>O125*H125</f>
        <v>0</v>
      </c>
      <c r="Q125" s="197">
        <v>0</v>
      </c>
      <c r="R125" s="197">
        <f>Q125*H125</f>
        <v>0</v>
      </c>
      <c r="S125" s="197">
        <v>0</v>
      </c>
      <c r="T125" s="198">
        <f>S125*H125</f>
        <v>0</v>
      </c>
      <c r="AR125" s="18" t="s">
        <v>2036</v>
      </c>
      <c r="AT125" s="18" t="s">
        <v>2082</v>
      </c>
      <c r="AU125" s="18" t="s">
        <v>1955</v>
      </c>
      <c r="AY125" s="18" t="s">
        <v>2080</v>
      </c>
      <c r="BE125" s="199">
        <f>IF(N125="základní",J125,0)</f>
        <v>0</v>
      </c>
      <c r="BF125" s="199">
        <f>IF(N125="snížená",J125,0)</f>
        <v>0</v>
      </c>
      <c r="BG125" s="199">
        <f>IF(N125="zákl. přenesená",J125,0)</f>
        <v>0</v>
      </c>
      <c r="BH125" s="199">
        <f>IF(N125="sníž. přenesená",J125,0)</f>
        <v>0</v>
      </c>
      <c r="BI125" s="199">
        <f>IF(N125="nulová",J125,0)</f>
        <v>0</v>
      </c>
      <c r="BJ125" s="18" t="s">
        <v>1895</v>
      </c>
      <c r="BK125" s="199">
        <f>ROUND(I125*H125,2)</f>
        <v>0</v>
      </c>
      <c r="BL125" s="18" t="s">
        <v>2036</v>
      </c>
      <c r="BM125" s="18" t="s">
        <v>2176</v>
      </c>
    </row>
    <row r="126" spans="2:65" s="11" customFormat="1" ht="37.35" customHeight="1">
      <c r="B126" s="171"/>
      <c r="C126" s="172"/>
      <c r="D126" s="173" t="s">
        <v>1945</v>
      </c>
      <c r="E126" s="174" t="s">
        <v>232</v>
      </c>
      <c r="F126" s="174" t="s">
        <v>2892</v>
      </c>
      <c r="G126" s="172"/>
      <c r="H126" s="172"/>
      <c r="I126" s="175"/>
      <c r="J126" s="176">
        <f>BK126</f>
        <v>0</v>
      </c>
      <c r="K126" s="172"/>
      <c r="L126" s="177"/>
      <c r="M126" s="178"/>
      <c r="N126" s="179"/>
      <c r="O126" s="179"/>
      <c r="P126" s="180">
        <f>P127</f>
        <v>0</v>
      </c>
      <c r="Q126" s="179"/>
      <c r="R126" s="180">
        <f>R127</f>
        <v>5.8179340724999999</v>
      </c>
      <c r="S126" s="179"/>
      <c r="T126" s="181">
        <f>T127</f>
        <v>0</v>
      </c>
      <c r="AR126" s="182" t="s">
        <v>1895</v>
      </c>
      <c r="AT126" s="183" t="s">
        <v>1945</v>
      </c>
      <c r="AU126" s="183" t="s">
        <v>1946</v>
      </c>
      <c r="AY126" s="182" t="s">
        <v>2080</v>
      </c>
      <c r="BK126" s="184">
        <f>BK127</f>
        <v>0</v>
      </c>
    </row>
    <row r="127" spans="2:65" s="11" customFormat="1" ht="19.899999999999999" customHeight="1">
      <c r="B127" s="171"/>
      <c r="C127" s="172"/>
      <c r="D127" s="185" t="s">
        <v>1945</v>
      </c>
      <c r="E127" s="186" t="s">
        <v>2893</v>
      </c>
      <c r="F127" s="186" t="s">
        <v>2894</v>
      </c>
      <c r="G127" s="172"/>
      <c r="H127" s="172"/>
      <c r="I127" s="175"/>
      <c r="J127" s="187">
        <f>BK127</f>
        <v>0</v>
      </c>
      <c r="K127" s="172"/>
      <c r="L127" s="177"/>
      <c r="M127" s="178"/>
      <c r="N127" s="179"/>
      <c r="O127" s="179"/>
      <c r="P127" s="180">
        <f>SUM(P128:P161)</f>
        <v>0</v>
      </c>
      <c r="Q127" s="179"/>
      <c r="R127" s="180">
        <f>SUM(R128:R161)</f>
        <v>5.8179340724999999</v>
      </c>
      <c r="S127" s="179"/>
      <c r="T127" s="181">
        <f>SUM(T128:T161)</f>
        <v>0</v>
      </c>
      <c r="AR127" s="182" t="s">
        <v>1895</v>
      </c>
      <c r="AT127" s="183" t="s">
        <v>1945</v>
      </c>
      <c r="AU127" s="183" t="s">
        <v>1895</v>
      </c>
      <c r="AY127" s="182" t="s">
        <v>2080</v>
      </c>
      <c r="BK127" s="184">
        <f>SUM(BK128:BK161)</f>
        <v>0</v>
      </c>
    </row>
    <row r="128" spans="2:65" s="1" customFormat="1" ht="22.5" customHeight="1">
      <c r="B128" s="35"/>
      <c r="C128" s="216" t="s">
        <v>2179</v>
      </c>
      <c r="D128" s="216" t="s">
        <v>2126</v>
      </c>
      <c r="E128" s="217" t="s">
        <v>437</v>
      </c>
      <c r="F128" s="218" t="s">
        <v>438</v>
      </c>
      <c r="G128" s="219" t="s">
        <v>2096</v>
      </c>
      <c r="H128" s="220">
        <v>2271</v>
      </c>
      <c r="I128" s="221"/>
      <c r="J128" s="222">
        <f t="shared" ref="J128:J142" si="0">ROUND(I128*H128,2)</f>
        <v>0</v>
      </c>
      <c r="K128" s="218" t="s">
        <v>1893</v>
      </c>
      <c r="L128" s="223"/>
      <c r="M128" s="224" t="s">
        <v>1893</v>
      </c>
      <c r="N128" s="225" t="s">
        <v>1917</v>
      </c>
      <c r="O128" s="36"/>
      <c r="P128" s="197">
        <f t="shared" ref="P128:P142" si="1">O128*H128</f>
        <v>0</v>
      </c>
      <c r="Q128" s="197">
        <v>0</v>
      </c>
      <c r="R128" s="197">
        <f t="shared" ref="R128:R142" si="2">Q128*H128</f>
        <v>0</v>
      </c>
      <c r="S128" s="197">
        <v>0</v>
      </c>
      <c r="T128" s="198">
        <f t="shared" ref="T128:T142" si="3">S128*H128</f>
        <v>0</v>
      </c>
      <c r="AR128" s="18" t="s">
        <v>2119</v>
      </c>
      <c r="AT128" s="18" t="s">
        <v>2126</v>
      </c>
      <c r="AU128" s="18" t="s">
        <v>1955</v>
      </c>
      <c r="AY128" s="18" t="s">
        <v>2080</v>
      </c>
      <c r="BE128" s="199">
        <f t="shared" ref="BE128:BE142" si="4">IF(N128="základní",J128,0)</f>
        <v>0</v>
      </c>
      <c r="BF128" s="199">
        <f t="shared" ref="BF128:BF142" si="5">IF(N128="snížená",J128,0)</f>
        <v>0</v>
      </c>
      <c r="BG128" s="199">
        <f t="shared" ref="BG128:BG142" si="6">IF(N128="zákl. přenesená",J128,0)</f>
        <v>0</v>
      </c>
      <c r="BH128" s="199">
        <f t="shared" ref="BH128:BH142" si="7">IF(N128="sníž. přenesená",J128,0)</f>
        <v>0</v>
      </c>
      <c r="BI128" s="199">
        <f t="shared" ref="BI128:BI142" si="8">IF(N128="nulová",J128,0)</f>
        <v>0</v>
      </c>
      <c r="BJ128" s="18" t="s">
        <v>1895</v>
      </c>
      <c r="BK128" s="199">
        <f t="shared" ref="BK128:BK142" si="9">ROUND(I128*H128,2)</f>
        <v>0</v>
      </c>
      <c r="BL128" s="18" t="s">
        <v>2036</v>
      </c>
      <c r="BM128" s="18" t="s">
        <v>2179</v>
      </c>
    </row>
    <row r="129" spans="2:65" s="1" customFormat="1" ht="22.5" customHeight="1">
      <c r="B129" s="35"/>
      <c r="C129" s="216" t="s">
        <v>1880</v>
      </c>
      <c r="D129" s="216" t="s">
        <v>2126</v>
      </c>
      <c r="E129" s="217" t="s">
        <v>439</v>
      </c>
      <c r="F129" s="218" t="s">
        <v>440</v>
      </c>
      <c r="G129" s="219" t="s">
        <v>2096</v>
      </c>
      <c r="H129" s="220">
        <v>39.4</v>
      </c>
      <c r="I129" s="221"/>
      <c r="J129" s="222">
        <f t="shared" si="0"/>
        <v>0</v>
      </c>
      <c r="K129" s="218" t="s">
        <v>1893</v>
      </c>
      <c r="L129" s="223"/>
      <c r="M129" s="224" t="s">
        <v>1893</v>
      </c>
      <c r="N129" s="225" t="s">
        <v>1917</v>
      </c>
      <c r="O129" s="36"/>
      <c r="P129" s="197">
        <f t="shared" si="1"/>
        <v>0</v>
      </c>
      <c r="Q129" s="197">
        <v>0</v>
      </c>
      <c r="R129" s="197">
        <f t="shared" si="2"/>
        <v>0</v>
      </c>
      <c r="S129" s="197">
        <v>0</v>
      </c>
      <c r="T129" s="198">
        <f t="shared" si="3"/>
        <v>0</v>
      </c>
      <c r="AR129" s="18" t="s">
        <v>2119</v>
      </c>
      <c r="AT129" s="18" t="s">
        <v>2126</v>
      </c>
      <c r="AU129" s="18" t="s">
        <v>1955</v>
      </c>
      <c r="AY129" s="18" t="s">
        <v>2080</v>
      </c>
      <c r="BE129" s="199">
        <f t="shared" si="4"/>
        <v>0</v>
      </c>
      <c r="BF129" s="199">
        <f t="shared" si="5"/>
        <v>0</v>
      </c>
      <c r="BG129" s="199">
        <f t="shared" si="6"/>
        <v>0</v>
      </c>
      <c r="BH129" s="199">
        <f t="shared" si="7"/>
        <v>0</v>
      </c>
      <c r="BI129" s="199">
        <f t="shared" si="8"/>
        <v>0</v>
      </c>
      <c r="BJ129" s="18" t="s">
        <v>1895</v>
      </c>
      <c r="BK129" s="199">
        <f t="shared" si="9"/>
        <v>0</v>
      </c>
      <c r="BL129" s="18" t="s">
        <v>2036</v>
      </c>
      <c r="BM129" s="18" t="s">
        <v>1880</v>
      </c>
    </row>
    <row r="130" spans="2:65" s="1" customFormat="1" ht="22.5" customHeight="1">
      <c r="B130" s="35"/>
      <c r="C130" s="216" t="s">
        <v>2187</v>
      </c>
      <c r="D130" s="216" t="s">
        <v>2126</v>
      </c>
      <c r="E130" s="217" t="s">
        <v>441</v>
      </c>
      <c r="F130" s="218" t="s">
        <v>442</v>
      </c>
      <c r="G130" s="219" t="s">
        <v>146</v>
      </c>
      <c r="H130" s="220">
        <v>2</v>
      </c>
      <c r="I130" s="221"/>
      <c r="J130" s="222">
        <f t="shared" si="0"/>
        <v>0</v>
      </c>
      <c r="K130" s="218" t="s">
        <v>1893</v>
      </c>
      <c r="L130" s="223"/>
      <c r="M130" s="224" t="s">
        <v>1893</v>
      </c>
      <c r="N130" s="225" t="s">
        <v>1917</v>
      </c>
      <c r="O130" s="36"/>
      <c r="P130" s="197">
        <f t="shared" si="1"/>
        <v>0</v>
      </c>
      <c r="Q130" s="197">
        <v>0</v>
      </c>
      <c r="R130" s="197">
        <f t="shared" si="2"/>
        <v>0</v>
      </c>
      <c r="S130" s="197">
        <v>0</v>
      </c>
      <c r="T130" s="198">
        <f t="shared" si="3"/>
        <v>0</v>
      </c>
      <c r="AR130" s="18" t="s">
        <v>2119</v>
      </c>
      <c r="AT130" s="18" t="s">
        <v>2126</v>
      </c>
      <c r="AU130" s="18" t="s">
        <v>1955</v>
      </c>
      <c r="AY130" s="18" t="s">
        <v>2080</v>
      </c>
      <c r="BE130" s="199">
        <f t="shared" si="4"/>
        <v>0</v>
      </c>
      <c r="BF130" s="199">
        <f t="shared" si="5"/>
        <v>0</v>
      </c>
      <c r="BG130" s="199">
        <f t="shared" si="6"/>
        <v>0</v>
      </c>
      <c r="BH130" s="199">
        <f t="shared" si="7"/>
        <v>0</v>
      </c>
      <c r="BI130" s="199">
        <f t="shared" si="8"/>
        <v>0</v>
      </c>
      <c r="BJ130" s="18" t="s">
        <v>1895</v>
      </c>
      <c r="BK130" s="199">
        <f t="shared" si="9"/>
        <v>0</v>
      </c>
      <c r="BL130" s="18" t="s">
        <v>2036</v>
      </c>
      <c r="BM130" s="18" t="s">
        <v>2187</v>
      </c>
    </row>
    <row r="131" spans="2:65" s="1" customFormat="1" ht="22.5" customHeight="1">
      <c r="B131" s="35"/>
      <c r="C131" s="216" t="s">
        <v>2191</v>
      </c>
      <c r="D131" s="216" t="s">
        <v>2126</v>
      </c>
      <c r="E131" s="217" t="s">
        <v>443</v>
      </c>
      <c r="F131" s="218" t="s">
        <v>444</v>
      </c>
      <c r="G131" s="219" t="s">
        <v>146</v>
      </c>
      <c r="H131" s="220">
        <v>190</v>
      </c>
      <c r="I131" s="221"/>
      <c r="J131" s="222">
        <f t="shared" si="0"/>
        <v>0</v>
      </c>
      <c r="K131" s="218" t="s">
        <v>1893</v>
      </c>
      <c r="L131" s="223"/>
      <c r="M131" s="224" t="s">
        <v>1893</v>
      </c>
      <c r="N131" s="225" t="s">
        <v>1917</v>
      </c>
      <c r="O131" s="36"/>
      <c r="P131" s="197">
        <f t="shared" si="1"/>
        <v>0</v>
      </c>
      <c r="Q131" s="197">
        <v>0</v>
      </c>
      <c r="R131" s="197">
        <f t="shared" si="2"/>
        <v>0</v>
      </c>
      <c r="S131" s="197">
        <v>0</v>
      </c>
      <c r="T131" s="198">
        <f t="shared" si="3"/>
        <v>0</v>
      </c>
      <c r="AR131" s="18" t="s">
        <v>2119</v>
      </c>
      <c r="AT131" s="18" t="s">
        <v>2126</v>
      </c>
      <c r="AU131" s="18" t="s">
        <v>1955</v>
      </c>
      <c r="AY131" s="18" t="s">
        <v>2080</v>
      </c>
      <c r="BE131" s="199">
        <f t="shared" si="4"/>
        <v>0</v>
      </c>
      <c r="BF131" s="199">
        <f t="shared" si="5"/>
        <v>0</v>
      </c>
      <c r="BG131" s="199">
        <f t="shared" si="6"/>
        <v>0</v>
      </c>
      <c r="BH131" s="199">
        <f t="shared" si="7"/>
        <v>0</v>
      </c>
      <c r="BI131" s="199">
        <f t="shared" si="8"/>
        <v>0</v>
      </c>
      <c r="BJ131" s="18" t="s">
        <v>1895</v>
      </c>
      <c r="BK131" s="199">
        <f t="shared" si="9"/>
        <v>0</v>
      </c>
      <c r="BL131" s="18" t="s">
        <v>2036</v>
      </c>
      <c r="BM131" s="18" t="s">
        <v>2191</v>
      </c>
    </row>
    <row r="132" spans="2:65" s="1" customFormat="1" ht="22.5" customHeight="1">
      <c r="B132" s="35"/>
      <c r="C132" s="216" t="s">
        <v>2196</v>
      </c>
      <c r="D132" s="216" t="s">
        <v>2126</v>
      </c>
      <c r="E132" s="217" t="s">
        <v>445</v>
      </c>
      <c r="F132" s="218" t="s">
        <v>446</v>
      </c>
      <c r="G132" s="219" t="s">
        <v>146</v>
      </c>
      <c r="H132" s="220">
        <v>2</v>
      </c>
      <c r="I132" s="221"/>
      <c r="J132" s="222">
        <f t="shared" si="0"/>
        <v>0</v>
      </c>
      <c r="K132" s="218" t="s">
        <v>1893</v>
      </c>
      <c r="L132" s="223"/>
      <c r="M132" s="224" t="s">
        <v>1893</v>
      </c>
      <c r="N132" s="225" t="s">
        <v>1917</v>
      </c>
      <c r="O132" s="36"/>
      <c r="P132" s="197">
        <f t="shared" si="1"/>
        <v>0</v>
      </c>
      <c r="Q132" s="197">
        <v>0</v>
      </c>
      <c r="R132" s="197">
        <f t="shared" si="2"/>
        <v>0</v>
      </c>
      <c r="S132" s="197">
        <v>0</v>
      </c>
      <c r="T132" s="198">
        <f t="shared" si="3"/>
        <v>0</v>
      </c>
      <c r="AR132" s="18" t="s">
        <v>2119</v>
      </c>
      <c r="AT132" s="18" t="s">
        <v>2126</v>
      </c>
      <c r="AU132" s="18" t="s">
        <v>1955</v>
      </c>
      <c r="AY132" s="18" t="s">
        <v>2080</v>
      </c>
      <c r="BE132" s="199">
        <f t="shared" si="4"/>
        <v>0</v>
      </c>
      <c r="BF132" s="199">
        <f t="shared" si="5"/>
        <v>0</v>
      </c>
      <c r="BG132" s="199">
        <f t="shared" si="6"/>
        <v>0</v>
      </c>
      <c r="BH132" s="199">
        <f t="shared" si="7"/>
        <v>0</v>
      </c>
      <c r="BI132" s="199">
        <f t="shared" si="8"/>
        <v>0</v>
      </c>
      <c r="BJ132" s="18" t="s">
        <v>1895</v>
      </c>
      <c r="BK132" s="199">
        <f t="shared" si="9"/>
        <v>0</v>
      </c>
      <c r="BL132" s="18" t="s">
        <v>2036</v>
      </c>
      <c r="BM132" s="18" t="s">
        <v>2196</v>
      </c>
    </row>
    <row r="133" spans="2:65" s="1" customFormat="1" ht="22.5" customHeight="1">
      <c r="B133" s="35"/>
      <c r="C133" s="216" t="s">
        <v>2200</v>
      </c>
      <c r="D133" s="216" t="s">
        <v>2126</v>
      </c>
      <c r="E133" s="217" t="s">
        <v>447</v>
      </c>
      <c r="F133" s="218" t="s">
        <v>448</v>
      </c>
      <c r="G133" s="219" t="s">
        <v>146</v>
      </c>
      <c r="H133" s="220">
        <v>3</v>
      </c>
      <c r="I133" s="221"/>
      <c r="J133" s="222">
        <f t="shared" si="0"/>
        <v>0</v>
      </c>
      <c r="K133" s="218" t="s">
        <v>1893</v>
      </c>
      <c r="L133" s="223"/>
      <c r="M133" s="224" t="s">
        <v>1893</v>
      </c>
      <c r="N133" s="225" t="s">
        <v>1917</v>
      </c>
      <c r="O133" s="36"/>
      <c r="P133" s="197">
        <f t="shared" si="1"/>
        <v>0</v>
      </c>
      <c r="Q133" s="197">
        <v>0</v>
      </c>
      <c r="R133" s="197">
        <f t="shared" si="2"/>
        <v>0</v>
      </c>
      <c r="S133" s="197">
        <v>0</v>
      </c>
      <c r="T133" s="198">
        <f t="shared" si="3"/>
        <v>0</v>
      </c>
      <c r="AR133" s="18" t="s">
        <v>2119</v>
      </c>
      <c r="AT133" s="18" t="s">
        <v>2126</v>
      </c>
      <c r="AU133" s="18" t="s">
        <v>1955</v>
      </c>
      <c r="AY133" s="18" t="s">
        <v>2080</v>
      </c>
      <c r="BE133" s="199">
        <f t="shared" si="4"/>
        <v>0</v>
      </c>
      <c r="BF133" s="199">
        <f t="shared" si="5"/>
        <v>0</v>
      </c>
      <c r="BG133" s="199">
        <f t="shared" si="6"/>
        <v>0</v>
      </c>
      <c r="BH133" s="199">
        <f t="shared" si="7"/>
        <v>0</v>
      </c>
      <c r="BI133" s="199">
        <f t="shared" si="8"/>
        <v>0</v>
      </c>
      <c r="BJ133" s="18" t="s">
        <v>1895</v>
      </c>
      <c r="BK133" s="199">
        <f t="shared" si="9"/>
        <v>0</v>
      </c>
      <c r="BL133" s="18" t="s">
        <v>2036</v>
      </c>
      <c r="BM133" s="18" t="s">
        <v>2200</v>
      </c>
    </row>
    <row r="134" spans="2:65" s="1" customFormat="1" ht="22.5" customHeight="1">
      <c r="B134" s="35"/>
      <c r="C134" s="216" t="s">
        <v>2205</v>
      </c>
      <c r="D134" s="216" t="s">
        <v>2126</v>
      </c>
      <c r="E134" s="217" t="s">
        <v>449</v>
      </c>
      <c r="F134" s="218" t="s">
        <v>450</v>
      </c>
      <c r="G134" s="219" t="s">
        <v>146</v>
      </c>
      <c r="H134" s="220">
        <v>2</v>
      </c>
      <c r="I134" s="221"/>
      <c r="J134" s="222">
        <f t="shared" si="0"/>
        <v>0</v>
      </c>
      <c r="K134" s="218" t="s">
        <v>1893</v>
      </c>
      <c r="L134" s="223"/>
      <c r="M134" s="224" t="s">
        <v>1893</v>
      </c>
      <c r="N134" s="225" t="s">
        <v>1917</v>
      </c>
      <c r="O134" s="36"/>
      <c r="P134" s="197">
        <f t="shared" si="1"/>
        <v>0</v>
      </c>
      <c r="Q134" s="197">
        <v>0</v>
      </c>
      <c r="R134" s="197">
        <f t="shared" si="2"/>
        <v>0</v>
      </c>
      <c r="S134" s="197">
        <v>0</v>
      </c>
      <c r="T134" s="198">
        <f t="shared" si="3"/>
        <v>0</v>
      </c>
      <c r="AR134" s="18" t="s">
        <v>2119</v>
      </c>
      <c r="AT134" s="18" t="s">
        <v>2126</v>
      </c>
      <c r="AU134" s="18" t="s">
        <v>1955</v>
      </c>
      <c r="AY134" s="18" t="s">
        <v>2080</v>
      </c>
      <c r="BE134" s="199">
        <f t="shared" si="4"/>
        <v>0</v>
      </c>
      <c r="BF134" s="199">
        <f t="shared" si="5"/>
        <v>0</v>
      </c>
      <c r="BG134" s="199">
        <f t="shared" si="6"/>
        <v>0</v>
      </c>
      <c r="BH134" s="199">
        <f t="shared" si="7"/>
        <v>0</v>
      </c>
      <c r="BI134" s="199">
        <f t="shared" si="8"/>
        <v>0</v>
      </c>
      <c r="BJ134" s="18" t="s">
        <v>1895</v>
      </c>
      <c r="BK134" s="199">
        <f t="shared" si="9"/>
        <v>0</v>
      </c>
      <c r="BL134" s="18" t="s">
        <v>2036</v>
      </c>
      <c r="BM134" s="18" t="s">
        <v>2205</v>
      </c>
    </row>
    <row r="135" spans="2:65" s="1" customFormat="1" ht="22.5" customHeight="1">
      <c r="B135" s="35"/>
      <c r="C135" s="216" t="s">
        <v>2210</v>
      </c>
      <c r="D135" s="216" t="s">
        <v>2126</v>
      </c>
      <c r="E135" s="217" t="s">
        <v>451</v>
      </c>
      <c r="F135" s="218" t="s">
        <v>452</v>
      </c>
      <c r="G135" s="219" t="s">
        <v>146</v>
      </c>
      <c r="H135" s="220">
        <v>2</v>
      </c>
      <c r="I135" s="221"/>
      <c r="J135" s="222">
        <f t="shared" si="0"/>
        <v>0</v>
      </c>
      <c r="K135" s="218" t="s">
        <v>1893</v>
      </c>
      <c r="L135" s="223"/>
      <c r="M135" s="224" t="s">
        <v>1893</v>
      </c>
      <c r="N135" s="225" t="s">
        <v>1917</v>
      </c>
      <c r="O135" s="36"/>
      <c r="P135" s="197">
        <f t="shared" si="1"/>
        <v>0</v>
      </c>
      <c r="Q135" s="197">
        <v>0</v>
      </c>
      <c r="R135" s="197">
        <f t="shared" si="2"/>
        <v>0</v>
      </c>
      <c r="S135" s="197">
        <v>0</v>
      </c>
      <c r="T135" s="198">
        <f t="shared" si="3"/>
        <v>0</v>
      </c>
      <c r="AR135" s="18" t="s">
        <v>2119</v>
      </c>
      <c r="AT135" s="18" t="s">
        <v>2126</v>
      </c>
      <c r="AU135" s="18" t="s">
        <v>1955</v>
      </c>
      <c r="AY135" s="18" t="s">
        <v>2080</v>
      </c>
      <c r="BE135" s="199">
        <f t="shared" si="4"/>
        <v>0</v>
      </c>
      <c r="BF135" s="199">
        <f t="shared" si="5"/>
        <v>0</v>
      </c>
      <c r="BG135" s="199">
        <f t="shared" si="6"/>
        <v>0</v>
      </c>
      <c r="BH135" s="199">
        <f t="shared" si="7"/>
        <v>0</v>
      </c>
      <c r="BI135" s="199">
        <f t="shared" si="8"/>
        <v>0</v>
      </c>
      <c r="BJ135" s="18" t="s">
        <v>1895</v>
      </c>
      <c r="BK135" s="199">
        <f t="shared" si="9"/>
        <v>0</v>
      </c>
      <c r="BL135" s="18" t="s">
        <v>2036</v>
      </c>
      <c r="BM135" s="18" t="s">
        <v>2210</v>
      </c>
    </row>
    <row r="136" spans="2:65" s="1" customFormat="1" ht="22.5" customHeight="1">
      <c r="B136" s="35"/>
      <c r="C136" s="216" t="s">
        <v>2216</v>
      </c>
      <c r="D136" s="216" t="s">
        <v>2126</v>
      </c>
      <c r="E136" s="217" t="s">
        <v>453</v>
      </c>
      <c r="F136" s="218" t="s">
        <v>454</v>
      </c>
      <c r="G136" s="219" t="s">
        <v>146</v>
      </c>
      <c r="H136" s="220">
        <v>2</v>
      </c>
      <c r="I136" s="221"/>
      <c r="J136" s="222">
        <f t="shared" si="0"/>
        <v>0</v>
      </c>
      <c r="K136" s="218" t="s">
        <v>1893</v>
      </c>
      <c r="L136" s="223"/>
      <c r="M136" s="224" t="s">
        <v>1893</v>
      </c>
      <c r="N136" s="225" t="s">
        <v>1917</v>
      </c>
      <c r="O136" s="36"/>
      <c r="P136" s="197">
        <f t="shared" si="1"/>
        <v>0</v>
      </c>
      <c r="Q136" s="197">
        <v>0</v>
      </c>
      <c r="R136" s="197">
        <f t="shared" si="2"/>
        <v>0</v>
      </c>
      <c r="S136" s="197">
        <v>0</v>
      </c>
      <c r="T136" s="198">
        <f t="shared" si="3"/>
        <v>0</v>
      </c>
      <c r="AR136" s="18" t="s">
        <v>2119</v>
      </c>
      <c r="AT136" s="18" t="s">
        <v>2126</v>
      </c>
      <c r="AU136" s="18" t="s">
        <v>1955</v>
      </c>
      <c r="AY136" s="18" t="s">
        <v>2080</v>
      </c>
      <c r="BE136" s="199">
        <f t="shared" si="4"/>
        <v>0</v>
      </c>
      <c r="BF136" s="199">
        <f t="shared" si="5"/>
        <v>0</v>
      </c>
      <c r="BG136" s="199">
        <f t="shared" si="6"/>
        <v>0</v>
      </c>
      <c r="BH136" s="199">
        <f t="shared" si="7"/>
        <v>0</v>
      </c>
      <c r="BI136" s="199">
        <f t="shared" si="8"/>
        <v>0</v>
      </c>
      <c r="BJ136" s="18" t="s">
        <v>1895</v>
      </c>
      <c r="BK136" s="199">
        <f t="shared" si="9"/>
        <v>0</v>
      </c>
      <c r="BL136" s="18" t="s">
        <v>2036</v>
      </c>
      <c r="BM136" s="18" t="s">
        <v>2216</v>
      </c>
    </row>
    <row r="137" spans="2:65" s="1" customFormat="1" ht="22.5" customHeight="1">
      <c r="B137" s="35"/>
      <c r="C137" s="216" t="s">
        <v>2220</v>
      </c>
      <c r="D137" s="216" t="s">
        <v>2126</v>
      </c>
      <c r="E137" s="217" t="s">
        <v>455</v>
      </c>
      <c r="F137" s="218" t="s">
        <v>456</v>
      </c>
      <c r="G137" s="219" t="s">
        <v>146</v>
      </c>
      <c r="H137" s="220">
        <v>4</v>
      </c>
      <c r="I137" s="221"/>
      <c r="J137" s="222">
        <f t="shared" si="0"/>
        <v>0</v>
      </c>
      <c r="K137" s="218" t="s">
        <v>1893</v>
      </c>
      <c r="L137" s="223"/>
      <c r="M137" s="224" t="s">
        <v>1893</v>
      </c>
      <c r="N137" s="225" t="s">
        <v>1917</v>
      </c>
      <c r="O137" s="36"/>
      <c r="P137" s="197">
        <f t="shared" si="1"/>
        <v>0</v>
      </c>
      <c r="Q137" s="197">
        <v>0</v>
      </c>
      <c r="R137" s="197">
        <f t="shared" si="2"/>
        <v>0</v>
      </c>
      <c r="S137" s="197">
        <v>0</v>
      </c>
      <c r="T137" s="198">
        <f t="shared" si="3"/>
        <v>0</v>
      </c>
      <c r="AR137" s="18" t="s">
        <v>2119</v>
      </c>
      <c r="AT137" s="18" t="s">
        <v>2126</v>
      </c>
      <c r="AU137" s="18" t="s">
        <v>1955</v>
      </c>
      <c r="AY137" s="18" t="s">
        <v>2080</v>
      </c>
      <c r="BE137" s="199">
        <f t="shared" si="4"/>
        <v>0</v>
      </c>
      <c r="BF137" s="199">
        <f t="shared" si="5"/>
        <v>0</v>
      </c>
      <c r="BG137" s="199">
        <f t="shared" si="6"/>
        <v>0</v>
      </c>
      <c r="BH137" s="199">
        <f t="shared" si="7"/>
        <v>0</v>
      </c>
      <c r="BI137" s="199">
        <f t="shared" si="8"/>
        <v>0</v>
      </c>
      <c r="BJ137" s="18" t="s">
        <v>1895</v>
      </c>
      <c r="BK137" s="199">
        <f t="shared" si="9"/>
        <v>0</v>
      </c>
      <c r="BL137" s="18" t="s">
        <v>2036</v>
      </c>
      <c r="BM137" s="18" t="s">
        <v>2220</v>
      </c>
    </row>
    <row r="138" spans="2:65" s="1" customFormat="1" ht="22.5" customHeight="1">
      <c r="B138" s="35"/>
      <c r="C138" s="216" t="s">
        <v>2225</v>
      </c>
      <c r="D138" s="216" t="s">
        <v>2126</v>
      </c>
      <c r="E138" s="217" t="s">
        <v>457</v>
      </c>
      <c r="F138" s="218" t="s">
        <v>458</v>
      </c>
      <c r="G138" s="219" t="s">
        <v>2126</v>
      </c>
      <c r="H138" s="220">
        <v>2271</v>
      </c>
      <c r="I138" s="221"/>
      <c r="J138" s="222">
        <f t="shared" si="0"/>
        <v>0</v>
      </c>
      <c r="K138" s="218" t="s">
        <v>1893</v>
      </c>
      <c r="L138" s="223"/>
      <c r="M138" s="224" t="s">
        <v>1893</v>
      </c>
      <c r="N138" s="225" t="s">
        <v>1917</v>
      </c>
      <c r="O138" s="36"/>
      <c r="P138" s="197">
        <f t="shared" si="1"/>
        <v>0</v>
      </c>
      <c r="Q138" s="197">
        <v>0</v>
      </c>
      <c r="R138" s="197">
        <f t="shared" si="2"/>
        <v>0</v>
      </c>
      <c r="S138" s="197">
        <v>0</v>
      </c>
      <c r="T138" s="198">
        <f t="shared" si="3"/>
        <v>0</v>
      </c>
      <c r="AR138" s="18" t="s">
        <v>2119</v>
      </c>
      <c r="AT138" s="18" t="s">
        <v>2126</v>
      </c>
      <c r="AU138" s="18" t="s">
        <v>1955</v>
      </c>
      <c r="AY138" s="18" t="s">
        <v>2080</v>
      </c>
      <c r="BE138" s="199">
        <f t="shared" si="4"/>
        <v>0</v>
      </c>
      <c r="BF138" s="199">
        <f t="shared" si="5"/>
        <v>0</v>
      </c>
      <c r="BG138" s="199">
        <f t="shared" si="6"/>
        <v>0</v>
      </c>
      <c r="BH138" s="199">
        <f t="shared" si="7"/>
        <v>0</v>
      </c>
      <c r="BI138" s="199">
        <f t="shared" si="8"/>
        <v>0</v>
      </c>
      <c r="BJ138" s="18" t="s">
        <v>1895</v>
      </c>
      <c r="BK138" s="199">
        <f t="shared" si="9"/>
        <v>0</v>
      </c>
      <c r="BL138" s="18" t="s">
        <v>2036</v>
      </c>
      <c r="BM138" s="18" t="s">
        <v>2225</v>
      </c>
    </row>
    <row r="139" spans="2:65" s="1" customFormat="1" ht="22.5" customHeight="1">
      <c r="B139" s="35"/>
      <c r="C139" s="216" t="s">
        <v>2229</v>
      </c>
      <c r="D139" s="216" t="s">
        <v>2126</v>
      </c>
      <c r="E139" s="217" t="s">
        <v>459</v>
      </c>
      <c r="F139" s="218" t="s">
        <v>460</v>
      </c>
      <c r="G139" s="219" t="s">
        <v>2126</v>
      </c>
      <c r="H139" s="220">
        <v>2271</v>
      </c>
      <c r="I139" s="221"/>
      <c r="J139" s="222">
        <f t="shared" si="0"/>
        <v>0</v>
      </c>
      <c r="K139" s="218" t="s">
        <v>1893</v>
      </c>
      <c r="L139" s="223"/>
      <c r="M139" s="224" t="s">
        <v>1893</v>
      </c>
      <c r="N139" s="225" t="s">
        <v>1917</v>
      </c>
      <c r="O139" s="36"/>
      <c r="P139" s="197">
        <f t="shared" si="1"/>
        <v>0</v>
      </c>
      <c r="Q139" s="197">
        <v>2.0000000000000002E-5</v>
      </c>
      <c r="R139" s="197">
        <f t="shared" si="2"/>
        <v>4.5420000000000002E-2</v>
      </c>
      <c r="S139" s="197">
        <v>0</v>
      </c>
      <c r="T139" s="198">
        <f t="shared" si="3"/>
        <v>0</v>
      </c>
      <c r="AR139" s="18" t="s">
        <v>2119</v>
      </c>
      <c r="AT139" s="18" t="s">
        <v>2126</v>
      </c>
      <c r="AU139" s="18" t="s">
        <v>1955</v>
      </c>
      <c r="AY139" s="18" t="s">
        <v>2080</v>
      </c>
      <c r="BE139" s="199">
        <f t="shared" si="4"/>
        <v>0</v>
      </c>
      <c r="BF139" s="199">
        <f t="shared" si="5"/>
        <v>0</v>
      </c>
      <c r="BG139" s="199">
        <f t="shared" si="6"/>
        <v>0</v>
      </c>
      <c r="BH139" s="199">
        <f t="shared" si="7"/>
        <v>0</v>
      </c>
      <c r="BI139" s="199">
        <f t="shared" si="8"/>
        <v>0</v>
      </c>
      <c r="BJ139" s="18" t="s">
        <v>1895</v>
      </c>
      <c r="BK139" s="199">
        <f t="shared" si="9"/>
        <v>0</v>
      </c>
      <c r="BL139" s="18" t="s">
        <v>2036</v>
      </c>
      <c r="BM139" s="18" t="s">
        <v>2229</v>
      </c>
    </row>
    <row r="140" spans="2:65" s="1" customFormat="1" ht="22.5" customHeight="1">
      <c r="B140" s="35"/>
      <c r="C140" s="216" t="s">
        <v>2234</v>
      </c>
      <c r="D140" s="216" t="s">
        <v>2126</v>
      </c>
      <c r="E140" s="217" t="s">
        <v>461</v>
      </c>
      <c r="F140" s="218" t="s">
        <v>462</v>
      </c>
      <c r="G140" s="219" t="s">
        <v>146</v>
      </c>
      <c r="H140" s="220">
        <v>4</v>
      </c>
      <c r="I140" s="221"/>
      <c r="J140" s="222">
        <f t="shared" si="0"/>
        <v>0</v>
      </c>
      <c r="K140" s="218" t="s">
        <v>1893</v>
      </c>
      <c r="L140" s="223"/>
      <c r="M140" s="224" t="s">
        <v>1893</v>
      </c>
      <c r="N140" s="225" t="s">
        <v>1917</v>
      </c>
      <c r="O140" s="36"/>
      <c r="P140" s="197">
        <f t="shared" si="1"/>
        <v>0</v>
      </c>
      <c r="Q140" s="197">
        <v>0</v>
      </c>
      <c r="R140" s="197">
        <f t="shared" si="2"/>
        <v>0</v>
      </c>
      <c r="S140" s="197">
        <v>0</v>
      </c>
      <c r="T140" s="198">
        <f t="shared" si="3"/>
        <v>0</v>
      </c>
      <c r="AR140" s="18" t="s">
        <v>2119</v>
      </c>
      <c r="AT140" s="18" t="s">
        <v>2126</v>
      </c>
      <c r="AU140" s="18" t="s">
        <v>1955</v>
      </c>
      <c r="AY140" s="18" t="s">
        <v>2080</v>
      </c>
      <c r="BE140" s="199">
        <f t="shared" si="4"/>
        <v>0</v>
      </c>
      <c r="BF140" s="199">
        <f t="shared" si="5"/>
        <v>0</v>
      </c>
      <c r="BG140" s="199">
        <f t="shared" si="6"/>
        <v>0</v>
      </c>
      <c r="BH140" s="199">
        <f t="shared" si="7"/>
        <v>0</v>
      </c>
      <c r="BI140" s="199">
        <f t="shared" si="8"/>
        <v>0</v>
      </c>
      <c r="BJ140" s="18" t="s">
        <v>1895</v>
      </c>
      <c r="BK140" s="199">
        <f t="shared" si="9"/>
        <v>0</v>
      </c>
      <c r="BL140" s="18" t="s">
        <v>2036</v>
      </c>
      <c r="BM140" s="18" t="s">
        <v>2234</v>
      </c>
    </row>
    <row r="141" spans="2:65" s="1" customFormat="1" ht="22.5" customHeight="1">
      <c r="B141" s="35"/>
      <c r="C141" s="216" t="s">
        <v>2239</v>
      </c>
      <c r="D141" s="216" t="s">
        <v>2126</v>
      </c>
      <c r="E141" s="217" t="s">
        <v>463</v>
      </c>
      <c r="F141" s="218" t="s">
        <v>464</v>
      </c>
      <c r="G141" s="219" t="s">
        <v>465</v>
      </c>
      <c r="H141" s="220">
        <v>4</v>
      </c>
      <c r="I141" s="221"/>
      <c r="J141" s="222">
        <f t="shared" si="0"/>
        <v>0</v>
      </c>
      <c r="K141" s="218" t="s">
        <v>1893</v>
      </c>
      <c r="L141" s="223"/>
      <c r="M141" s="224" t="s">
        <v>1893</v>
      </c>
      <c r="N141" s="225" t="s">
        <v>1917</v>
      </c>
      <c r="O141" s="36"/>
      <c r="P141" s="197">
        <f t="shared" si="1"/>
        <v>0</v>
      </c>
      <c r="Q141" s="197">
        <v>4.4999999999999997E-3</v>
      </c>
      <c r="R141" s="197">
        <f t="shared" si="2"/>
        <v>1.7999999999999999E-2</v>
      </c>
      <c r="S141" s="197">
        <v>0</v>
      </c>
      <c r="T141" s="198">
        <f t="shared" si="3"/>
        <v>0</v>
      </c>
      <c r="AR141" s="18" t="s">
        <v>2119</v>
      </c>
      <c r="AT141" s="18" t="s">
        <v>2126</v>
      </c>
      <c r="AU141" s="18" t="s">
        <v>1955</v>
      </c>
      <c r="AY141" s="18" t="s">
        <v>2080</v>
      </c>
      <c r="BE141" s="199">
        <f t="shared" si="4"/>
        <v>0</v>
      </c>
      <c r="BF141" s="199">
        <f t="shared" si="5"/>
        <v>0</v>
      </c>
      <c r="BG141" s="199">
        <f t="shared" si="6"/>
        <v>0</v>
      </c>
      <c r="BH141" s="199">
        <f t="shared" si="7"/>
        <v>0</v>
      </c>
      <c r="BI141" s="199">
        <f t="shared" si="8"/>
        <v>0</v>
      </c>
      <c r="BJ141" s="18" t="s">
        <v>1895</v>
      </c>
      <c r="BK141" s="199">
        <f t="shared" si="9"/>
        <v>0</v>
      </c>
      <c r="BL141" s="18" t="s">
        <v>2036</v>
      </c>
      <c r="BM141" s="18" t="s">
        <v>2239</v>
      </c>
    </row>
    <row r="142" spans="2:65" s="1" customFormat="1" ht="22.5" customHeight="1">
      <c r="B142" s="35"/>
      <c r="C142" s="188" t="s">
        <v>2244</v>
      </c>
      <c r="D142" s="188" t="s">
        <v>2082</v>
      </c>
      <c r="E142" s="189" t="s">
        <v>466</v>
      </c>
      <c r="F142" s="190" t="s">
        <v>467</v>
      </c>
      <c r="G142" s="191" t="s">
        <v>2096</v>
      </c>
      <c r="H142" s="192">
        <v>2271</v>
      </c>
      <c r="I142" s="193"/>
      <c r="J142" s="194">
        <f t="shared" si="0"/>
        <v>0</v>
      </c>
      <c r="K142" s="190" t="s">
        <v>1893</v>
      </c>
      <c r="L142" s="55"/>
      <c r="M142" s="195" t="s">
        <v>1893</v>
      </c>
      <c r="N142" s="196" t="s">
        <v>1917</v>
      </c>
      <c r="O142" s="36"/>
      <c r="P142" s="197">
        <f t="shared" si="1"/>
        <v>0</v>
      </c>
      <c r="Q142" s="197">
        <v>0</v>
      </c>
      <c r="R142" s="197">
        <f t="shared" si="2"/>
        <v>0</v>
      </c>
      <c r="S142" s="197">
        <v>0</v>
      </c>
      <c r="T142" s="198">
        <f t="shared" si="3"/>
        <v>0</v>
      </c>
      <c r="AR142" s="18" t="s">
        <v>2036</v>
      </c>
      <c r="AT142" s="18" t="s">
        <v>2082</v>
      </c>
      <c r="AU142" s="18" t="s">
        <v>1955</v>
      </c>
      <c r="AY142" s="18" t="s">
        <v>2080</v>
      </c>
      <c r="BE142" s="199">
        <f t="shared" si="4"/>
        <v>0</v>
      </c>
      <c r="BF142" s="199">
        <f t="shared" si="5"/>
        <v>0</v>
      </c>
      <c r="BG142" s="199">
        <f t="shared" si="6"/>
        <v>0</v>
      </c>
      <c r="BH142" s="199">
        <f t="shared" si="7"/>
        <v>0</v>
      </c>
      <c r="BI142" s="199">
        <f t="shared" si="8"/>
        <v>0</v>
      </c>
      <c r="BJ142" s="18" t="s">
        <v>1895</v>
      </c>
      <c r="BK142" s="199">
        <f t="shared" si="9"/>
        <v>0</v>
      </c>
      <c r="BL142" s="18" t="s">
        <v>2036</v>
      </c>
      <c r="BM142" s="18" t="s">
        <v>2244</v>
      </c>
    </row>
    <row r="143" spans="2:65" s="12" customFormat="1">
      <c r="B143" s="200"/>
      <c r="C143" s="201"/>
      <c r="D143" s="202" t="s">
        <v>2088</v>
      </c>
      <c r="E143" s="203" t="s">
        <v>1893</v>
      </c>
      <c r="F143" s="204" t="s">
        <v>468</v>
      </c>
      <c r="G143" s="201"/>
      <c r="H143" s="205">
        <v>2271</v>
      </c>
      <c r="I143" s="206"/>
      <c r="J143" s="201"/>
      <c r="K143" s="201"/>
      <c r="L143" s="207"/>
      <c r="M143" s="208"/>
      <c r="N143" s="209"/>
      <c r="O143" s="209"/>
      <c r="P143" s="209"/>
      <c r="Q143" s="209"/>
      <c r="R143" s="209"/>
      <c r="S143" s="209"/>
      <c r="T143" s="210"/>
      <c r="AT143" s="211" t="s">
        <v>2088</v>
      </c>
      <c r="AU143" s="211" t="s">
        <v>1955</v>
      </c>
      <c r="AV143" s="12" t="s">
        <v>1955</v>
      </c>
      <c r="AW143" s="12" t="s">
        <v>1911</v>
      </c>
      <c r="AX143" s="12" t="s">
        <v>1946</v>
      </c>
      <c r="AY143" s="211" t="s">
        <v>2080</v>
      </c>
    </row>
    <row r="144" spans="2:65" s="1" customFormat="1" ht="22.5" customHeight="1">
      <c r="B144" s="35"/>
      <c r="C144" s="188" t="s">
        <v>2250</v>
      </c>
      <c r="D144" s="188" t="s">
        <v>2082</v>
      </c>
      <c r="E144" s="189" t="s">
        <v>469</v>
      </c>
      <c r="F144" s="190" t="s">
        <v>470</v>
      </c>
      <c r="G144" s="191" t="s">
        <v>2096</v>
      </c>
      <c r="H144" s="192">
        <v>39.4</v>
      </c>
      <c r="I144" s="193"/>
      <c r="J144" s="194">
        <f>ROUND(I144*H144,2)</f>
        <v>0</v>
      </c>
      <c r="K144" s="190" t="s">
        <v>1893</v>
      </c>
      <c r="L144" s="55"/>
      <c r="M144" s="195" t="s">
        <v>1893</v>
      </c>
      <c r="N144" s="196" t="s">
        <v>1917</v>
      </c>
      <c r="O144" s="36"/>
      <c r="P144" s="197">
        <f>O144*H144</f>
        <v>0</v>
      </c>
      <c r="Q144" s="197">
        <v>0</v>
      </c>
      <c r="R144" s="197">
        <f>Q144*H144</f>
        <v>0</v>
      </c>
      <c r="S144" s="197">
        <v>0</v>
      </c>
      <c r="T144" s="198">
        <f>S144*H144</f>
        <v>0</v>
      </c>
      <c r="AR144" s="18" t="s">
        <v>2036</v>
      </c>
      <c r="AT144" s="18" t="s">
        <v>2082</v>
      </c>
      <c r="AU144" s="18" t="s">
        <v>1955</v>
      </c>
      <c r="AY144" s="18" t="s">
        <v>2080</v>
      </c>
      <c r="BE144" s="199">
        <f>IF(N144="základní",J144,0)</f>
        <v>0</v>
      </c>
      <c r="BF144" s="199">
        <f>IF(N144="snížená",J144,0)</f>
        <v>0</v>
      </c>
      <c r="BG144" s="199">
        <f>IF(N144="zákl. přenesená",J144,0)</f>
        <v>0</v>
      </c>
      <c r="BH144" s="199">
        <f>IF(N144="sníž. přenesená",J144,0)</f>
        <v>0</v>
      </c>
      <c r="BI144" s="199">
        <f>IF(N144="nulová",J144,0)</f>
        <v>0</v>
      </c>
      <c r="BJ144" s="18" t="s">
        <v>1895</v>
      </c>
      <c r="BK144" s="199">
        <f>ROUND(I144*H144,2)</f>
        <v>0</v>
      </c>
      <c r="BL144" s="18" t="s">
        <v>2036</v>
      </c>
      <c r="BM144" s="18" t="s">
        <v>2250</v>
      </c>
    </row>
    <row r="145" spans="2:65" s="12" customFormat="1">
      <c r="B145" s="200"/>
      <c r="C145" s="201"/>
      <c r="D145" s="202" t="s">
        <v>2088</v>
      </c>
      <c r="E145" s="203" t="s">
        <v>1893</v>
      </c>
      <c r="F145" s="204" t="s">
        <v>471</v>
      </c>
      <c r="G145" s="201"/>
      <c r="H145" s="205">
        <v>39.4</v>
      </c>
      <c r="I145" s="206"/>
      <c r="J145" s="201"/>
      <c r="K145" s="201"/>
      <c r="L145" s="207"/>
      <c r="M145" s="208"/>
      <c r="N145" s="209"/>
      <c r="O145" s="209"/>
      <c r="P145" s="209"/>
      <c r="Q145" s="209"/>
      <c r="R145" s="209"/>
      <c r="S145" s="209"/>
      <c r="T145" s="210"/>
      <c r="AT145" s="211" t="s">
        <v>2088</v>
      </c>
      <c r="AU145" s="211" t="s">
        <v>1955</v>
      </c>
      <c r="AV145" s="12" t="s">
        <v>1955</v>
      </c>
      <c r="AW145" s="12" t="s">
        <v>1911</v>
      </c>
      <c r="AX145" s="12" t="s">
        <v>1946</v>
      </c>
      <c r="AY145" s="211" t="s">
        <v>2080</v>
      </c>
    </row>
    <row r="146" spans="2:65" s="1" customFormat="1" ht="22.5" customHeight="1">
      <c r="B146" s="35"/>
      <c r="C146" s="188" t="s">
        <v>2256</v>
      </c>
      <c r="D146" s="188" t="s">
        <v>2082</v>
      </c>
      <c r="E146" s="189" t="s">
        <v>472</v>
      </c>
      <c r="F146" s="190" t="s">
        <v>473</v>
      </c>
      <c r="G146" s="191" t="s">
        <v>2253</v>
      </c>
      <c r="H146" s="192">
        <v>207</v>
      </c>
      <c r="I146" s="193"/>
      <c r="J146" s="194">
        <f>ROUND(I146*H146,2)</f>
        <v>0</v>
      </c>
      <c r="K146" s="190" t="s">
        <v>1893</v>
      </c>
      <c r="L146" s="55"/>
      <c r="M146" s="195" t="s">
        <v>1893</v>
      </c>
      <c r="N146" s="196" t="s">
        <v>1917</v>
      </c>
      <c r="O146" s="36"/>
      <c r="P146" s="197">
        <f>O146*H146</f>
        <v>0</v>
      </c>
      <c r="Q146" s="197">
        <v>0</v>
      </c>
      <c r="R146" s="197">
        <f>Q146*H146</f>
        <v>0</v>
      </c>
      <c r="S146" s="197">
        <v>0</v>
      </c>
      <c r="T146" s="198">
        <f>S146*H146</f>
        <v>0</v>
      </c>
      <c r="AR146" s="18" t="s">
        <v>2036</v>
      </c>
      <c r="AT146" s="18" t="s">
        <v>2082</v>
      </c>
      <c r="AU146" s="18" t="s">
        <v>1955</v>
      </c>
      <c r="AY146" s="18" t="s">
        <v>2080</v>
      </c>
      <c r="BE146" s="199">
        <f>IF(N146="základní",J146,0)</f>
        <v>0</v>
      </c>
      <c r="BF146" s="199">
        <f>IF(N146="snížená",J146,0)</f>
        <v>0</v>
      </c>
      <c r="BG146" s="199">
        <f>IF(N146="zákl. přenesená",J146,0)</f>
        <v>0</v>
      </c>
      <c r="BH146" s="199">
        <f>IF(N146="sníž. přenesená",J146,0)</f>
        <v>0</v>
      </c>
      <c r="BI146" s="199">
        <f>IF(N146="nulová",J146,0)</f>
        <v>0</v>
      </c>
      <c r="BJ146" s="18" t="s">
        <v>1895</v>
      </c>
      <c r="BK146" s="199">
        <f>ROUND(I146*H146,2)</f>
        <v>0</v>
      </c>
      <c r="BL146" s="18" t="s">
        <v>2036</v>
      </c>
      <c r="BM146" s="18" t="s">
        <v>2256</v>
      </c>
    </row>
    <row r="147" spans="2:65" s="12" customFormat="1">
      <c r="B147" s="200"/>
      <c r="C147" s="201"/>
      <c r="D147" s="202" t="s">
        <v>2088</v>
      </c>
      <c r="E147" s="203" t="s">
        <v>1893</v>
      </c>
      <c r="F147" s="204" t="s">
        <v>474</v>
      </c>
      <c r="G147" s="201"/>
      <c r="H147" s="205">
        <v>207</v>
      </c>
      <c r="I147" s="206"/>
      <c r="J147" s="201"/>
      <c r="K147" s="201"/>
      <c r="L147" s="207"/>
      <c r="M147" s="208"/>
      <c r="N147" s="209"/>
      <c r="O147" s="209"/>
      <c r="P147" s="209"/>
      <c r="Q147" s="209"/>
      <c r="R147" s="209"/>
      <c r="S147" s="209"/>
      <c r="T147" s="210"/>
      <c r="AT147" s="211" t="s">
        <v>2088</v>
      </c>
      <c r="AU147" s="211" t="s">
        <v>1955</v>
      </c>
      <c r="AV147" s="12" t="s">
        <v>1955</v>
      </c>
      <c r="AW147" s="12" t="s">
        <v>1911</v>
      </c>
      <c r="AX147" s="12" t="s">
        <v>1946</v>
      </c>
      <c r="AY147" s="211" t="s">
        <v>2080</v>
      </c>
    </row>
    <row r="148" spans="2:65" s="1" customFormat="1" ht="22.5" customHeight="1">
      <c r="B148" s="35"/>
      <c r="C148" s="188" t="s">
        <v>2260</v>
      </c>
      <c r="D148" s="188" t="s">
        <v>2082</v>
      </c>
      <c r="E148" s="189" t="s">
        <v>1783</v>
      </c>
      <c r="F148" s="190" t="s">
        <v>1784</v>
      </c>
      <c r="G148" s="191" t="s">
        <v>2096</v>
      </c>
      <c r="H148" s="192">
        <v>39.4</v>
      </c>
      <c r="I148" s="193"/>
      <c r="J148" s="194">
        <f>ROUND(I148*H148,2)</f>
        <v>0</v>
      </c>
      <c r="K148" s="190" t="s">
        <v>2086</v>
      </c>
      <c r="L148" s="55"/>
      <c r="M148" s="195" t="s">
        <v>1893</v>
      </c>
      <c r="N148" s="196" t="s">
        <v>1917</v>
      </c>
      <c r="O148" s="36"/>
      <c r="P148" s="197">
        <f>O148*H148</f>
        <v>0</v>
      </c>
      <c r="Q148" s="197">
        <v>5.1907124999999998E-3</v>
      </c>
      <c r="R148" s="197">
        <f>Q148*H148</f>
        <v>0.20451407249999998</v>
      </c>
      <c r="S148" s="197">
        <v>0</v>
      </c>
      <c r="T148" s="198">
        <f>S148*H148</f>
        <v>0</v>
      </c>
      <c r="AR148" s="18" t="s">
        <v>2036</v>
      </c>
      <c r="AT148" s="18" t="s">
        <v>2082</v>
      </c>
      <c r="AU148" s="18" t="s">
        <v>1955</v>
      </c>
      <c r="AY148" s="18" t="s">
        <v>2080</v>
      </c>
      <c r="BE148" s="199">
        <f>IF(N148="základní",J148,0)</f>
        <v>0</v>
      </c>
      <c r="BF148" s="199">
        <f>IF(N148="snížená",J148,0)</f>
        <v>0</v>
      </c>
      <c r="BG148" s="199">
        <f>IF(N148="zákl. přenesená",J148,0)</f>
        <v>0</v>
      </c>
      <c r="BH148" s="199">
        <f>IF(N148="sníž. přenesená",J148,0)</f>
        <v>0</v>
      </c>
      <c r="BI148" s="199">
        <f>IF(N148="nulová",J148,0)</f>
        <v>0</v>
      </c>
      <c r="BJ148" s="18" t="s">
        <v>1895</v>
      </c>
      <c r="BK148" s="199">
        <f>ROUND(I148*H148,2)</f>
        <v>0</v>
      </c>
      <c r="BL148" s="18" t="s">
        <v>2036</v>
      </c>
      <c r="BM148" s="18" t="s">
        <v>2260</v>
      </c>
    </row>
    <row r="149" spans="2:65" s="12" customFormat="1">
      <c r="B149" s="200"/>
      <c r="C149" s="201"/>
      <c r="D149" s="202" t="s">
        <v>2088</v>
      </c>
      <c r="E149" s="203" t="s">
        <v>1893</v>
      </c>
      <c r="F149" s="204" t="s">
        <v>471</v>
      </c>
      <c r="G149" s="201"/>
      <c r="H149" s="205">
        <v>39.4</v>
      </c>
      <c r="I149" s="206"/>
      <c r="J149" s="201"/>
      <c r="K149" s="201"/>
      <c r="L149" s="207"/>
      <c r="M149" s="208"/>
      <c r="N149" s="209"/>
      <c r="O149" s="209"/>
      <c r="P149" s="209"/>
      <c r="Q149" s="209"/>
      <c r="R149" s="209"/>
      <c r="S149" s="209"/>
      <c r="T149" s="210"/>
      <c r="AT149" s="211" t="s">
        <v>2088</v>
      </c>
      <c r="AU149" s="211" t="s">
        <v>1955</v>
      </c>
      <c r="AV149" s="12" t="s">
        <v>1955</v>
      </c>
      <c r="AW149" s="12" t="s">
        <v>1911</v>
      </c>
      <c r="AX149" s="12" t="s">
        <v>1946</v>
      </c>
      <c r="AY149" s="211" t="s">
        <v>2080</v>
      </c>
    </row>
    <row r="150" spans="2:65" s="1" customFormat="1" ht="22.5" customHeight="1">
      <c r="B150" s="35"/>
      <c r="C150" s="188" t="s">
        <v>2264</v>
      </c>
      <c r="D150" s="188" t="s">
        <v>2082</v>
      </c>
      <c r="E150" s="189" t="s">
        <v>475</v>
      </c>
      <c r="F150" s="190" t="s">
        <v>476</v>
      </c>
      <c r="G150" s="191" t="s">
        <v>2253</v>
      </c>
      <c r="H150" s="192">
        <v>3</v>
      </c>
      <c r="I150" s="193"/>
      <c r="J150" s="194">
        <f>ROUND(I150*H150,2)</f>
        <v>0</v>
      </c>
      <c r="K150" s="190" t="s">
        <v>2086</v>
      </c>
      <c r="L150" s="55"/>
      <c r="M150" s="195" t="s">
        <v>1893</v>
      </c>
      <c r="N150" s="196" t="s">
        <v>1917</v>
      </c>
      <c r="O150" s="36"/>
      <c r="P150" s="197">
        <f>O150*H150</f>
        <v>0</v>
      </c>
      <c r="Q150" s="197">
        <v>0</v>
      </c>
      <c r="R150" s="197">
        <f>Q150*H150</f>
        <v>0</v>
      </c>
      <c r="S150" s="197">
        <v>0</v>
      </c>
      <c r="T150" s="198">
        <f>S150*H150</f>
        <v>0</v>
      </c>
      <c r="AR150" s="18" t="s">
        <v>2036</v>
      </c>
      <c r="AT150" s="18" t="s">
        <v>2082</v>
      </c>
      <c r="AU150" s="18" t="s">
        <v>1955</v>
      </c>
      <c r="AY150" s="18" t="s">
        <v>2080</v>
      </c>
      <c r="BE150" s="199">
        <f>IF(N150="základní",J150,0)</f>
        <v>0</v>
      </c>
      <c r="BF150" s="199">
        <f>IF(N150="snížená",J150,0)</f>
        <v>0</v>
      </c>
      <c r="BG150" s="199">
        <f>IF(N150="zákl. přenesená",J150,0)</f>
        <v>0</v>
      </c>
      <c r="BH150" s="199">
        <f>IF(N150="sníž. přenesená",J150,0)</f>
        <v>0</v>
      </c>
      <c r="BI150" s="199">
        <f>IF(N150="nulová",J150,0)</f>
        <v>0</v>
      </c>
      <c r="BJ150" s="18" t="s">
        <v>1895</v>
      </c>
      <c r="BK150" s="199">
        <f>ROUND(I150*H150,2)</f>
        <v>0</v>
      </c>
      <c r="BL150" s="18" t="s">
        <v>2036</v>
      </c>
      <c r="BM150" s="18" t="s">
        <v>2264</v>
      </c>
    </row>
    <row r="151" spans="2:65" s="1" customFormat="1" ht="22.5" customHeight="1">
      <c r="B151" s="35"/>
      <c r="C151" s="188" t="s">
        <v>2268</v>
      </c>
      <c r="D151" s="188" t="s">
        <v>2082</v>
      </c>
      <c r="E151" s="189" t="s">
        <v>477</v>
      </c>
      <c r="F151" s="190" t="s">
        <v>478</v>
      </c>
      <c r="G151" s="191" t="s">
        <v>2253</v>
      </c>
      <c r="H151" s="192">
        <v>15</v>
      </c>
      <c r="I151" s="193"/>
      <c r="J151" s="194">
        <f>ROUND(I151*H151,2)</f>
        <v>0</v>
      </c>
      <c r="K151" s="190" t="s">
        <v>2086</v>
      </c>
      <c r="L151" s="55"/>
      <c r="M151" s="195" t="s">
        <v>1893</v>
      </c>
      <c r="N151" s="196" t="s">
        <v>1917</v>
      </c>
      <c r="O151" s="36"/>
      <c r="P151" s="197">
        <f>O151*H151</f>
        <v>0</v>
      </c>
      <c r="Q151" s="197">
        <v>0</v>
      </c>
      <c r="R151" s="197">
        <f>Q151*H151</f>
        <v>0</v>
      </c>
      <c r="S151" s="197">
        <v>0</v>
      </c>
      <c r="T151" s="198">
        <f>S151*H151</f>
        <v>0</v>
      </c>
      <c r="AR151" s="18" t="s">
        <v>2036</v>
      </c>
      <c r="AT151" s="18" t="s">
        <v>2082</v>
      </c>
      <c r="AU151" s="18" t="s">
        <v>1955</v>
      </c>
      <c r="AY151" s="18" t="s">
        <v>2080</v>
      </c>
      <c r="BE151" s="199">
        <f>IF(N151="základní",J151,0)</f>
        <v>0</v>
      </c>
      <c r="BF151" s="199">
        <f>IF(N151="snížená",J151,0)</f>
        <v>0</v>
      </c>
      <c r="BG151" s="199">
        <f>IF(N151="zákl. přenesená",J151,0)</f>
        <v>0</v>
      </c>
      <c r="BH151" s="199">
        <f>IF(N151="sníž. přenesená",J151,0)</f>
        <v>0</v>
      </c>
      <c r="BI151" s="199">
        <f>IF(N151="nulová",J151,0)</f>
        <v>0</v>
      </c>
      <c r="BJ151" s="18" t="s">
        <v>1895</v>
      </c>
      <c r="BK151" s="199">
        <f>ROUND(I151*H151,2)</f>
        <v>0</v>
      </c>
      <c r="BL151" s="18" t="s">
        <v>2036</v>
      </c>
      <c r="BM151" s="18" t="s">
        <v>2268</v>
      </c>
    </row>
    <row r="152" spans="2:65" s="1" customFormat="1" ht="22.5" customHeight="1">
      <c r="B152" s="35"/>
      <c r="C152" s="188" t="s">
        <v>2272</v>
      </c>
      <c r="D152" s="188" t="s">
        <v>2082</v>
      </c>
      <c r="E152" s="189" t="s">
        <v>479</v>
      </c>
      <c r="F152" s="190" t="s">
        <v>480</v>
      </c>
      <c r="G152" s="191" t="s">
        <v>2096</v>
      </c>
      <c r="H152" s="192">
        <v>2271</v>
      </c>
      <c r="I152" s="193"/>
      <c r="J152" s="194">
        <f>ROUND(I152*H152,2)</f>
        <v>0</v>
      </c>
      <c r="K152" s="190" t="s">
        <v>2086</v>
      </c>
      <c r="L152" s="55"/>
      <c r="M152" s="195" t="s">
        <v>1893</v>
      </c>
      <c r="N152" s="196" t="s">
        <v>1917</v>
      </c>
      <c r="O152" s="36"/>
      <c r="P152" s="197">
        <f>O152*H152</f>
        <v>0</v>
      </c>
      <c r="Q152" s="197">
        <v>0</v>
      </c>
      <c r="R152" s="197">
        <f>Q152*H152</f>
        <v>0</v>
      </c>
      <c r="S152" s="197">
        <v>0</v>
      </c>
      <c r="T152" s="198">
        <f>S152*H152</f>
        <v>0</v>
      </c>
      <c r="AR152" s="18" t="s">
        <v>2036</v>
      </c>
      <c r="AT152" s="18" t="s">
        <v>2082</v>
      </c>
      <c r="AU152" s="18" t="s">
        <v>1955</v>
      </c>
      <c r="AY152" s="18" t="s">
        <v>2080</v>
      </c>
      <c r="BE152" s="199">
        <f>IF(N152="základní",J152,0)</f>
        <v>0</v>
      </c>
      <c r="BF152" s="199">
        <f>IF(N152="snížená",J152,0)</f>
        <v>0</v>
      </c>
      <c r="BG152" s="199">
        <f>IF(N152="zákl. přenesená",J152,0)</f>
        <v>0</v>
      </c>
      <c r="BH152" s="199">
        <f>IF(N152="sníž. přenesená",J152,0)</f>
        <v>0</v>
      </c>
      <c r="BI152" s="199">
        <f>IF(N152="nulová",J152,0)</f>
        <v>0</v>
      </c>
      <c r="BJ152" s="18" t="s">
        <v>1895</v>
      </c>
      <c r="BK152" s="199">
        <f>ROUND(I152*H152,2)</f>
        <v>0</v>
      </c>
      <c r="BL152" s="18" t="s">
        <v>2036</v>
      </c>
      <c r="BM152" s="18" t="s">
        <v>2272</v>
      </c>
    </row>
    <row r="153" spans="2:65" s="1" customFormat="1" ht="22.5" customHeight="1">
      <c r="B153" s="35"/>
      <c r="C153" s="188" t="s">
        <v>2276</v>
      </c>
      <c r="D153" s="188" t="s">
        <v>2082</v>
      </c>
      <c r="E153" s="189" t="s">
        <v>481</v>
      </c>
      <c r="F153" s="190" t="s">
        <v>482</v>
      </c>
      <c r="G153" s="191" t="s">
        <v>146</v>
      </c>
      <c r="H153" s="192">
        <v>1</v>
      </c>
      <c r="I153" s="193"/>
      <c r="J153" s="194">
        <f>ROUND(I153*H153,2)</f>
        <v>0</v>
      </c>
      <c r="K153" s="190" t="s">
        <v>1893</v>
      </c>
      <c r="L153" s="55"/>
      <c r="M153" s="195" t="s">
        <v>1893</v>
      </c>
      <c r="N153" s="196" t="s">
        <v>1917</v>
      </c>
      <c r="O153" s="36"/>
      <c r="P153" s="197">
        <f>O153*H153</f>
        <v>0</v>
      </c>
      <c r="Q153" s="197">
        <v>0</v>
      </c>
      <c r="R153" s="197">
        <f>Q153*H153</f>
        <v>0</v>
      </c>
      <c r="S153" s="197">
        <v>0</v>
      </c>
      <c r="T153" s="198">
        <f>S153*H153</f>
        <v>0</v>
      </c>
      <c r="AR153" s="18" t="s">
        <v>2036</v>
      </c>
      <c r="AT153" s="18" t="s">
        <v>2082</v>
      </c>
      <c r="AU153" s="18" t="s">
        <v>1955</v>
      </c>
      <c r="AY153" s="18" t="s">
        <v>2080</v>
      </c>
      <c r="BE153" s="199">
        <f>IF(N153="základní",J153,0)</f>
        <v>0</v>
      </c>
      <c r="BF153" s="199">
        <f>IF(N153="snížená",J153,0)</f>
        <v>0</v>
      </c>
      <c r="BG153" s="199">
        <f>IF(N153="zákl. přenesená",J153,0)</f>
        <v>0</v>
      </c>
      <c r="BH153" s="199">
        <f>IF(N153="sníž. přenesená",J153,0)</f>
        <v>0</v>
      </c>
      <c r="BI153" s="199">
        <f>IF(N153="nulová",J153,0)</f>
        <v>0</v>
      </c>
      <c r="BJ153" s="18" t="s">
        <v>1895</v>
      </c>
      <c r="BK153" s="199">
        <f>ROUND(I153*H153,2)</f>
        <v>0</v>
      </c>
      <c r="BL153" s="18" t="s">
        <v>2036</v>
      </c>
      <c r="BM153" s="18" t="s">
        <v>2276</v>
      </c>
    </row>
    <row r="154" spans="2:65" s="12" customFormat="1">
      <c r="B154" s="200"/>
      <c r="C154" s="201"/>
      <c r="D154" s="202" t="s">
        <v>2088</v>
      </c>
      <c r="E154" s="203" t="s">
        <v>1893</v>
      </c>
      <c r="F154" s="204" t="s">
        <v>483</v>
      </c>
      <c r="G154" s="201"/>
      <c r="H154" s="205">
        <v>1</v>
      </c>
      <c r="I154" s="206"/>
      <c r="J154" s="201"/>
      <c r="K154" s="201"/>
      <c r="L154" s="207"/>
      <c r="M154" s="208"/>
      <c r="N154" s="209"/>
      <c r="O154" s="209"/>
      <c r="P154" s="209"/>
      <c r="Q154" s="209"/>
      <c r="R154" s="209"/>
      <c r="S154" s="209"/>
      <c r="T154" s="210"/>
      <c r="AT154" s="211" t="s">
        <v>2088</v>
      </c>
      <c r="AU154" s="211" t="s">
        <v>1955</v>
      </c>
      <c r="AV154" s="12" t="s">
        <v>1955</v>
      </c>
      <c r="AW154" s="12" t="s">
        <v>1911</v>
      </c>
      <c r="AX154" s="12" t="s">
        <v>1946</v>
      </c>
      <c r="AY154" s="211" t="s">
        <v>2080</v>
      </c>
    </row>
    <row r="155" spans="2:65" s="1" customFormat="1" ht="22.5" customHeight="1">
      <c r="B155" s="35"/>
      <c r="C155" s="188" t="s">
        <v>2281</v>
      </c>
      <c r="D155" s="188" t="s">
        <v>2082</v>
      </c>
      <c r="E155" s="189" t="s">
        <v>484</v>
      </c>
      <c r="F155" s="190" t="s">
        <v>485</v>
      </c>
      <c r="G155" s="191" t="s">
        <v>2253</v>
      </c>
      <c r="H155" s="192">
        <v>1</v>
      </c>
      <c r="I155" s="193"/>
      <c r="J155" s="194">
        <f>ROUND(I155*H155,2)</f>
        <v>0</v>
      </c>
      <c r="K155" s="190" t="s">
        <v>1893</v>
      </c>
      <c r="L155" s="55"/>
      <c r="M155" s="195" t="s">
        <v>1893</v>
      </c>
      <c r="N155" s="196" t="s">
        <v>1917</v>
      </c>
      <c r="O155" s="36"/>
      <c r="P155" s="197">
        <f>O155*H155</f>
        <v>0</v>
      </c>
      <c r="Q155" s="197">
        <v>0</v>
      </c>
      <c r="R155" s="197">
        <f>Q155*H155</f>
        <v>0</v>
      </c>
      <c r="S155" s="197">
        <v>0</v>
      </c>
      <c r="T155" s="198">
        <f>S155*H155</f>
        <v>0</v>
      </c>
      <c r="AR155" s="18" t="s">
        <v>2036</v>
      </c>
      <c r="AT155" s="18" t="s">
        <v>2082</v>
      </c>
      <c r="AU155" s="18" t="s">
        <v>1955</v>
      </c>
      <c r="AY155" s="18" t="s">
        <v>2080</v>
      </c>
      <c r="BE155" s="199">
        <f>IF(N155="základní",J155,0)</f>
        <v>0</v>
      </c>
      <c r="BF155" s="199">
        <f>IF(N155="snížená",J155,0)</f>
        <v>0</v>
      </c>
      <c r="BG155" s="199">
        <f>IF(N155="zákl. přenesená",J155,0)</f>
        <v>0</v>
      </c>
      <c r="BH155" s="199">
        <f>IF(N155="sníž. přenesená",J155,0)</f>
        <v>0</v>
      </c>
      <c r="BI155" s="199">
        <f>IF(N155="nulová",J155,0)</f>
        <v>0</v>
      </c>
      <c r="BJ155" s="18" t="s">
        <v>1895</v>
      </c>
      <c r="BK155" s="199">
        <f>ROUND(I155*H155,2)</f>
        <v>0</v>
      </c>
      <c r="BL155" s="18" t="s">
        <v>2036</v>
      </c>
      <c r="BM155" s="18" t="s">
        <v>2281</v>
      </c>
    </row>
    <row r="156" spans="2:65" s="12" customFormat="1">
      <c r="B156" s="200"/>
      <c r="C156" s="201"/>
      <c r="D156" s="202" t="s">
        <v>2088</v>
      </c>
      <c r="E156" s="203" t="s">
        <v>1893</v>
      </c>
      <c r="F156" s="204" t="s">
        <v>483</v>
      </c>
      <c r="G156" s="201"/>
      <c r="H156" s="205">
        <v>1</v>
      </c>
      <c r="I156" s="206"/>
      <c r="J156" s="201"/>
      <c r="K156" s="201"/>
      <c r="L156" s="207"/>
      <c r="M156" s="208"/>
      <c r="N156" s="209"/>
      <c r="O156" s="209"/>
      <c r="P156" s="209"/>
      <c r="Q156" s="209"/>
      <c r="R156" s="209"/>
      <c r="S156" s="209"/>
      <c r="T156" s="210"/>
      <c r="AT156" s="211" t="s">
        <v>2088</v>
      </c>
      <c r="AU156" s="211" t="s">
        <v>1955</v>
      </c>
      <c r="AV156" s="12" t="s">
        <v>1955</v>
      </c>
      <c r="AW156" s="12" t="s">
        <v>1911</v>
      </c>
      <c r="AX156" s="12" t="s">
        <v>1946</v>
      </c>
      <c r="AY156" s="211" t="s">
        <v>2080</v>
      </c>
    </row>
    <row r="157" spans="2:65" s="1" customFormat="1" ht="22.5" customHeight="1">
      <c r="B157" s="35"/>
      <c r="C157" s="188" t="s">
        <v>2286</v>
      </c>
      <c r="D157" s="188" t="s">
        <v>2082</v>
      </c>
      <c r="E157" s="189" t="s">
        <v>486</v>
      </c>
      <c r="F157" s="190" t="s">
        <v>487</v>
      </c>
      <c r="G157" s="191" t="s">
        <v>2253</v>
      </c>
      <c r="H157" s="192">
        <v>1</v>
      </c>
      <c r="I157" s="193"/>
      <c r="J157" s="194">
        <f>ROUND(I157*H157,2)</f>
        <v>0</v>
      </c>
      <c r="K157" s="190" t="s">
        <v>1893</v>
      </c>
      <c r="L157" s="55"/>
      <c r="M157" s="195" t="s">
        <v>1893</v>
      </c>
      <c r="N157" s="196" t="s">
        <v>1917</v>
      </c>
      <c r="O157" s="36"/>
      <c r="P157" s="197">
        <f>O157*H157</f>
        <v>0</v>
      </c>
      <c r="Q157" s="197">
        <v>0</v>
      </c>
      <c r="R157" s="197">
        <f>Q157*H157</f>
        <v>0</v>
      </c>
      <c r="S157" s="197">
        <v>0</v>
      </c>
      <c r="T157" s="198">
        <f>S157*H157</f>
        <v>0</v>
      </c>
      <c r="AR157" s="18" t="s">
        <v>2036</v>
      </c>
      <c r="AT157" s="18" t="s">
        <v>2082</v>
      </c>
      <c r="AU157" s="18" t="s">
        <v>1955</v>
      </c>
      <c r="AY157" s="18" t="s">
        <v>2080</v>
      </c>
      <c r="BE157" s="199">
        <f>IF(N157="základní",J157,0)</f>
        <v>0</v>
      </c>
      <c r="BF157" s="199">
        <f>IF(N157="snížená",J157,0)</f>
        <v>0</v>
      </c>
      <c r="BG157" s="199">
        <f>IF(N157="zákl. přenesená",J157,0)</f>
        <v>0</v>
      </c>
      <c r="BH157" s="199">
        <f>IF(N157="sníž. přenesená",J157,0)</f>
        <v>0</v>
      </c>
      <c r="BI157" s="199">
        <f>IF(N157="nulová",J157,0)</f>
        <v>0</v>
      </c>
      <c r="BJ157" s="18" t="s">
        <v>1895</v>
      </c>
      <c r="BK157" s="199">
        <f>ROUND(I157*H157,2)</f>
        <v>0</v>
      </c>
      <c r="BL157" s="18" t="s">
        <v>2036</v>
      </c>
      <c r="BM157" s="18" t="s">
        <v>2286</v>
      </c>
    </row>
    <row r="158" spans="2:65" s="1" customFormat="1" ht="22.5" customHeight="1">
      <c r="B158" s="35"/>
      <c r="C158" s="216" t="s">
        <v>2290</v>
      </c>
      <c r="D158" s="216" t="s">
        <v>2126</v>
      </c>
      <c r="E158" s="217" t="s">
        <v>488</v>
      </c>
      <c r="F158" s="218" t="s">
        <v>489</v>
      </c>
      <c r="G158" s="219" t="s">
        <v>146</v>
      </c>
      <c r="H158" s="220">
        <v>4</v>
      </c>
      <c r="I158" s="221"/>
      <c r="J158" s="222">
        <f>ROUND(I158*H158,2)</f>
        <v>0</v>
      </c>
      <c r="K158" s="218" t="s">
        <v>1893</v>
      </c>
      <c r="L158" s="223"/>
      <c r="M158" s="224" t="s">
        <v>1893</v>
      </c>
      <c r="N158" s="225" t="s">
        <v>1917</v>
      </c>
      <c r="O158" s="36"/>
      <c r="P158" s="197">
        <f>O158*H158</f>
        <v>0</v>
      </c>
      <c r="Q158" s="197">
        <v>0</v>
      </c>
      <c r="R158" s="197">
        <f>Q158*H158</f>
        <v>0</v>
      </c>
      <c r="S158" s="197">
        <v>0</v>
      </c>
      <c r="T158" s="198">
        <f>S158*H158</f>
        <v>0</v>
      </c>
      <c r="AR158" s="18" t="s">
        <v>2119</v>
      </c>
      <c r="AT158" s="18" t="s">
        <v>2126</v>
      </c>
      <c r="AU158" s="18" t="s">
        <v>1955</v>
      </c>
      <c r="AY158" s="18" t="s">
        <v>2080</v>
      </c>
      <c r="BE158" s="199">
        <f>IF(N158="základní",J158,0)</f>
        <v>0</v>
      </c>
      <c r="BF158" s="199">
        <f>IF(N158="snížená",J158,0)</f>
        <v>0</v>
      </c>
      <c r="BG158" s="199">
        <f>IF(N158="zákl. přenesená",J158,0)</f>
        <v>0</v>
      </c>
      <c r="BH158" s="199">
        <f>IF(N158="sníž. přenesená",J158,0)</f>
        <v>0</v>
      </c>
      <c r="BI158" s="199">
        <f>IF(N158="nulová",J158,0)</f>
        <v>0</v>
      </c>
      <c r="BJ158" s="18" t="s">
        <v>1895</v>
      </c>
      <c r="BK158" s="199">
        <f>ROUND(I158*H158,2)</f>
        <v>0</v>
      </c>
      <c r="BL158" s="18" t="s">
        <v>2036</v>
      </c>
      <c r="BM158" s="18" t="s">
        <v>2290</v>
      </c>
    </row>
    <row r="159" spans="2:65" s="1" customFormat="1" ht="22.5" customHeight="1">
      <c r="B159" s="35"/>
      <c r="C159" s="216" t="s">
        <v>2295</v>
      </c>
      <c r="D159" s="216" t="s">
        <v>2126</v>
      </c>
      <c r="E159" s="217" t="s">
        <v>490</v>
      </c>
      <c r="F159" s="218" t="s">
        <v>491</v>
      </c>
      <c r="G159" s="219" t="s">
        <v>146</v>
      </c>
      <c r="H159" s="220">
        <v>25</v>
      </c>
      <c r="I159" s="221"/>
      <c r="J159" s="222">
        <f>ROUND(I159*H159,2)</f>
        <v>0</v>
      </c>
      <c r="K159" s="218" t="s">
        <v>1893</v>
      </c>
      <c r="L159" s="223"/>
      <c r="M159" s="224" t="s">
        <v>1893</v>
      </c>
      <c r="N159" s="225" t="s">
        <v>1917</v>
      </c>
      <c r="O159" s="36"/>
      <c r="P159" s="197">
        <f>O159*H159</f>
        <v>0</v>
      </c>
      <c r="Q159" s="197">
        <v>0</v>
      </c>
      <c r="R159" s="197">
        <f>Q159*H159</f>
        <v>0</v>
      </c>
      <c r="S159" s="197">
        <v>0</v>
      </c>
      <c r="T159" s="198">
        <f>S159*H159</f>
        <v>0</v>
      </c>
      <c r="AR159" s="18" t="s">
        <v>2119</v>
      </c>
      <c r="AT159" s="18" t="s">
        <v>2126</v>
      </c>
      <c r="AU159" s="18" t="s">
        <v>1955</v>
      </c>
      <c r="AY159" s="18" t="s">
        <v>2080</v>
      </c>
      <c r="BE159" s="199">
        <f>IF(N159="základní",J159,0)</f>
        <v>0</v>
      </c>
      <c r="BF159" s="199">
        <f>IF(N159="snížená",J159,0)</f>
        <v>0</v>
      </c>
      <c r="BG159" s="199">
        <f>IF(N159="zákl. přenesená",J159,0)</f>
        <v>0</v>
      </c>
      <c r="BH159" s="199">
        <f>IF(N159="sníž. přenesená",J159,0)</f>
        <v>0</v>
      </c>
      <c r="BI159" s="199">
        <f>IF(N159="nulová",J159,0)</f>
        <v>0</v>
      </c>
      <c r="BJ159" s="18" t="s">
        <v>1895</v>
      </c>
      <c r="BK159" s="199">
        <f>ROUND(I159*H159,2)</f>
        <v>0</v>
      </c>
      <c r="BL159" s="18" t="s">
        <v>2036</v>
      </c>
      <c r="BM159" s="18" t="s">
        <v>2295</v>
      </c>
    </row>
    <row r="160" spans="2:65" s="1" customFormat="1" ht="22.5" customHeight="1">
      <c r="B160" s="35"/>
      <c r="C160" s="216" t="s">
        <v>2299</v>
      </c>
      <c r="D160" s="216" t="s">
        <v>2126</v>
      </c>
      <c r="E160" s="217" t="s">
        <v>492</v>
      </c>
      <c r="F160" s="218" t="s">
        <v>493</v>
      </c>
      <c r="G160" s="219" t="s">
        <v>465</v>
      </c>
      <c r="H160" s="220">
        <v>15</v>
      </c>
      <c r="I160" s="221"/>
      <c r="J160" s="222">
        <f>ROUND(I160*H160,2)</f>
        <v>0</v>
      </c>
      <c r="K160" s="218" t="s">
        <v>1893</v>
      </c>
      <c r="L160" s="223"/>
      <c r="M160" s="224" t="s">
        <v>1893</v>
      </c>
      <c r="N160" s="225" t="s">
        <v>1917</v>
      </c>
      <c r="O160" s="36"/>
      <c r="P160" s="197">
        <f>O160*H160</f>
        <v>0</v>
      </c>
      <c r="Q160" s="197">
        <v>0</v>
      </c>
      <c r="R160" s="197">
        <f>Q160*H160</f>
        <v>0</v>
      </c>
      <c r="S160" s="197">
        <v>0</v>
      </c>
      <c r="T160" s="198">
        <f>S160*H160</f>
        <v>0</v>
      </c>
      <c r="AR160" s="18" t="s">
        <v>2119</v>
      </c>
      <c r="AT160" s="18" t="s">
        <v>2126</v>
      </c>
      <c r="AU160" s="18" t="s">
        <v>1955</v>
      </c>
      <c r="AY160" s="18" t="s">
        <v>2080</v>
      </c>
      <c r="BE160" s="199">
        <f>IF(N160="základní",J160,0)</f>
        <v>0</v>
      </c>
      <c r="BF160" s="199">
        <f>IF(N160="snížená",J160,0)</f>
        <v>0</v>
      </c>
      <c r="BG160" s="199">
        <f>IF(N160="zákl. přenesená",J160,0)</f>
        <v>0</v>
      </c>
      <c r="BH160" s="199">
        <f>IF(N160="sníž. přenesená",J160,0)</f>
        <v>0</v>
      </c>
      <c r="BI160" s="199">
        <f>IF(N160="nulová",J160,0)</f>
        <v>0</v>
      </c>
      <c r="BJ160" s="18" t="s">
        <v>1895</v>
      </c>
      <c r="BK160" s="199">
        <f>ROUND(I160*H160,2)</f>
        <v>0</v>
      </c>
      <c r="BL160" s="18" t="s">
        <v>2036</v>
      </c>
      <c r="BM160" s="18" t="s">
        <v>2299</v>
      </c>
    </row>
    <row r="161" spans="2:65" s="1" customFormat="1" ht="22.5" customHeight="1">
      <c r="B161" s="35"/>
      <c r="C161" s="216" t="s">
        <v>2304</v>
      </c>
      <c r="D161" s="216" t="s">
        <v>2126</v>
      </c>
      <c r="E161" s="217" t="s">
        <v>494</v>
      </c>
      <c r="F161" s="218" t="s">
        <v>495</v>
      </c>
      <c r="G161" s="219" t="s">
        <v>465</v>
      </c>
      <c r="H161" s="220">
        <v>15</v>
      </c>
      <c r="I161" s="221"/>
      <c r="J161" s="222">
        <f>ROUND(I161*H161,2)</f>
        <v>0</v>
      </c>
      <c r="K161" s="218" t="s">
        <v>2086</v>
      </c>
      <c r="L161" s="223"/>
      <c r="M161" s="224" t="s">
        <v>1893</v>
      </c>
      <c r="N161" s="267" t="s">
        <v>1917</v>
      </c>
      <c r="O161" s="227"/>
      <c r="P161" s="228">
        <f>O161*H161</f>
        <v>0</v>
      </c>
      <c r="Q161" s="228">
        <v>0.37</v>
      </c>
      <c r="R161" s="228">
        <f>Q161*H161</f>
        <v>5.55</v>
      </c>
      <c r="S161" s="228">
        <v>0</v>
      </c>
      <c r="T161" s="229">
        <f>S161*H161</f>
        <v>0</v>
      </c>
      <c r="AR161" s="18" t="s">
        <v>2119</v>
      </c>
      <c r="AT161" s="18" t="s">
        <v>2126</v>
      </c>
      <c r="AU161" s="18" t="s">
        <v>1955</v>
      </c>
      <c r="AY161" s="18" t="s">
        <v>2080</v>
      </c>
      <c r="BE161" s="199">
        <f>IF(N161="základní",J161,0)</f>
        <v>0</v>
      </c>
      <c r="BF161" s="199">
        <f>IF(N161="snížená",J161,0)</f>
        <v>0</v>
      </c>
      <c r="BG161" s="199">
        <f>IF(N161="zákl. přenesená",J161,0)</f>
        <v>0</v>
      </c>
      <c r="BH161" s="199">
        <f>IF(N161="sníž. přenesená",J161,0)</f>
        <v>0</v>
      </c>
      <c r="BI161" s="199">
        <f>IF(N161="nulová",J161,0)</f>
        <v>0</v>
      </c>
      <c r="BJ161" s="18" t="s">
        <v>1895</v>
      </c>
      <c r="BK161" s="199">
        <f>ROUND(I161*H161,2)</f>
        <v>0</v>
      </c>
      <c r="BL161" s="18" t="s">
        <v>2036</v>
      </c>
      <c r="BM161" s="18" t="s">
        <v>2304</v>
      </c>
    </row>
    <row r="162" spans="2:65" s="1" customFormat="1" ht="6.95" customHeight="1">
      <c r="B162" s="50"/>
      <c r="C162" s="51"/>
      <c r="D162" s="51"/>
      <c r="E162" s="51"/>
      <c r="F162" s="51"/>
      <c r="G162" s="51"/>
      <c r="H162" s="51"/>
      <c r="I162" s="135"/>
      <c r="J162" s="51"/>
      <c r="K162" s="51"/>
      <c r="L162" s="55"/>
    </row>
  </sheetData>
  <sheetProtection sheet="1" objects="1" scenarios="1" formatColumns="0" formatRows="0" sort="0" autoFilter="0"/>
  <autoFilter ref="C82:K82"/>
  <mergeCells count="9">
    <mergeCell ref="E73:H73"/>
    <mergeCell ref="E75:H75"/>
    <mergeCell ref="G1:H1"/>
    <mergeCell ref="L2:V2"/>
    <mergeCell ref="E7:H7"/>
    <mergeCell ref="E9:H9"/>
    <mergeCell ref="E24:H24"/>
    <mergeCell ref="E45:H45"/>
    <mergeCell ref="E47:H47"/>
  </mergeCells>
  <phoneticPr fontId="51" type="noConversion"/>
  <hyperlinks>
    <hyperlink ref="F1:G1" location="C2" tooltip="Krycí list soupisu" display="1) Krycí list soupisu"/>
    <hyperlink ref="G1:H1" location="C54" tooltip="Rekapitulace" display="2) Rekapitulace"/>
    <hyperlink ref="J1" location="C82" tooltip="Soupis prací" display="3) Soupis prací"/>
    <hyperlink ref="L1:V1" location="'Rekapitulace stavby'!C2" tooltip="Rekapitulace stavby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1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3" customWidth="1"/>
    <col min="10" max="10" width="23.5" customWidth="1"/>
    <col min="11" max="11" width="15.5" customWidth="1"/>
    <col min="13" max="18" width="9.33203125" hidden="1" customWidth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 customWidth="1"/>
  </cols>
  <sheetData>
    <row r="1" spans="1:70" ht="21.75" customHeight="1">
      <c r="A1" s="16"/>
      <c r="B1" s="276"/>
      <c r="C1" s="276"/>
      <c r="D1" s="275" t="s">
        <v>1874</v>
      </c>
      <c r="E1" s="276"/>
      <c r="F1" s="277" t="s">
        <v>643</v>
      </c>
      <c r="G1" s="405" t="s">
        <v>644</v>
      </c>
      <c r="H1" s="405"/>
      <c r="I1" s="282"/>
      <c r="J1" s="277" t="s">
        <v>645</v>
      </c>
      <c r="K1" s="275" t="s">
        <v>2046</v>
      </c>
      <c r="L1" s="277" t="s">
        <v>646</v>
      </c>
      <c r="M1" s="277"/>
      <c r="N1" s="277"/>
      <c r="O1" s="277"/>
      <c r="P1" s="277"/>
      <c r="Q1" s="277"/>
      <c r="R1" s="277"/>
      <c r="S1" s="277"/>
      <c r="T1" s="277"/>
      <c r="U1" s="273"/>
      <c r="V1" s="273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1:70" ht="36.950000000000003" customHeight="1"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AT2" s="18" t="s">
        <v>2030</v>
      </c>
    </row>
    <row r="3" spans="1:70" ht="6.95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1955</v>
      </c>
    </row>
    <row r="4" spans="1:70" ht="36.950000000000003" customHeight="1">
      <c r="B4" s="22"/>
      <c r="C4" s="23"/>
      <c r="D4" s="24" t="s">
        <v>2047</v>
      </c>
      <c r="E4" s="23"/>
      <c r="F4" s="23"/>
      <c r="G4" s="23"/>
      <c r="H4" s="23"/>
      <c r="I4" s="115"/>
      <c r="J4" s="23"/>
      <c r="K4" s="25"/>
      <c r="M4" s="26" t="s">
        <v>1883</v>
      </c>
      <c r="AT4" s="18" t="s">
        <v>1877</v>
      </c>
    </row>
    <row r="5" spans="1:70" ht="6.95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1:70" ht="15">
      <c r="B6" s="22"/>
      <c r="C6" s="23"/>
      <c r="D6" s="31" t="s">
        <v>1889</v>
      </c>
      <c r="E6" s="23"/>
      <c r="F6" s="23"/>
      <c r="G6" s="23"/>
      <c r="H6" s="23"/>
      <c r="I6" s="115"/>
      <c r="J6" s="23"/>
      <c r="K6" s="25"/>
    </row>
    <row r="7" spans="1:70" ht="22.5" customHeight="1">
      <c r="B7" s="22"/>
      <c r="C7" s="23"/>
      <c r="D7" s="23"/>
      <c r="E7" s="406" t="str">
        <f ca="1">'Rekapitulace stavby'!K6</f>
        <v>Jezero Most-napojení na komunikace a IS - část I</v>
      </c>
      <c r="F7" s="397"/>
      <c r="G7" s="397"/>
      <c r="H7" s="397"/>
      <c r="I7" s="115"/>
      <c r="J7" s="23"/>
      <c r="K7" s="25"/>
    </row>
    <row r="8" spans="1:70" ht="15">
      <c r="B8" s="22"/>
      <c r="C8" s="23"/>
      <c r="D8" s="31" t="s">
        <v>2048</v>
      </c>
      <c r="E8" s="23"/>
      <c r="F8" s="23"/>
      <c r="G8" s="23"/>
      <c r="H8" s="23"/>
      <c r="I8" s="115"/>
      <c r="J8" s="23"/>
      <c r="K8" s="25"/>
    </row>
    <row r="9" spans="1:70" s="1" customFormat="1" ht="22.5" customHeight="1">
      <c r="B9" s="35"/>
      <c r="C9" s="36"/>
      <c r="D9" s="36"/>
      <c r="E9" s="406" t="s">
        <v>496</v>
      </c>
      <c r="F9" s="386"/>
      <c r="G9" s="386"/>
      <c r="H9" s="386"/>
      <c r="I9" s="116"/>
      <c r="J9" s="36"/>
      <c r="K9" s="39"/>
    </row>
    <row r="10" spans="1:70" s="1" customFormat="1" ht="15">
      <c r="B10" s="35"/>
      <c r="C10" s="36"/>
      <c r="D10" s="31" t="s">
        <v>2917</v>
      </c>
      <c r="E10" s="36"/>
      <c r="F10" s="36"/>
      <c r="G10" s="36"/>
      <c r="H10" s="36"/>
      <c r="I10" s="116"/>
      <c r="J10" s="36"/>
      <c r="K10" s="39"/>
    </row>
    <row r="11" spans="1:70" s="1" customFormat="1" ht="36.950000000000003" customHeight="1">
      <c r="B11" s="35"/>
      <c r="C11" s="36"/>
      <c r="D11" s="36"/>
      <c r="E11" s="407" t="s">
        <v>497</v>
      </c>
      <c r="F11" s="386"/>
      <c r="G11" s="386"/>
      <c r="H11" s="386"/>
      <c r="I11" s="116"/>
      <c r="J11" s="36"/>
      <c r="K11" s="39"/>
    </row>
    <row r="12" spans="1:70" s="1" customFormat="1">
      <c r="B12" s="35"/>
      <c r="C12" s="36"/>
      <c r="D12" s="36"/>
      <c r="E12" s="36"/>
      <c r="F12" s="36"/>
      <c r="G12" s="36"/>
      <c r="H12" s="36"/>
      <c r="I12" s="116"/>
      <c r="J12" s="36"/>
      <c r="K12" s="39"/>
    </row>
    <row r="13" spans="1:70" s="1" customFormat="1" ht="14.45" customHeight="1">
      <c r="B13" s="35"/>
      <c r="C13" s="36"/>
      <c r="D13" s="31" t="s">
        <v>1892</v>
      </c>
      <c r="E13" s="36"/>
      <c r="F13" s="29" t="s">
        <v>1893</v>
      </c>
      <c r="G13" s="36"/>
      <c r="H13" s="36"/>
      <c r="I13" s="117" t="s">
        <v>1894</v>
      </c>
      <c r="J13" s="29" t="s">
        <v>1893</v>
      </c>
      <c r="K13" s="39"/>
    </row>
    <row r="14" spans="1:70" s="1" customFormat="1" ht="14.45" customHeight="1">
      <c r="B14" s="35"/>
      <c r="C14" s="36"/>
      <c r="D14" s="31" t="s">
        <v>1896</v>
      </c>
      <c r="E14" s="36"/>
      <c r="F14" s="29" t="s">
        <v>1897</v>
      </c>
      <c r="G14" s="36"/>
      <c r="H14" s="36"/>
      <c r="I14" s="117" t="s">
        <v>1898</v>
      </c>
      <c r="J14" s="118" t="str">
        <f ca="1">'Rekapitulace stavby'!AN8</f>
        <v>28. 11. 2016</v>
      </c>
      <c r="K14" s="39"/>
    </row>
    <row r="15" spans="1:70" s="1" customFormat="1" ht="10.9" customHeight="1">
      <c r="B15" s="35"/>
      <c r="C15" s="36"/>
      <c r="D15" s="36"/>
      <c r="E15" s="36"/>
      <c r="F15" s="36"/>
      <c r="G15" s="36"/>
      <c r="H15" s="36"/>
      <c r="I15" s="116"/>
      <c r="J15" s="36"/>
      <c r="K15" s="39"/>
    </row>
    <row r="16" spans="1:70" s="1" customFormat="1" ht="14.45" customHeight="1">
      <c r="B16" s="35"/>
      <c r="C16" s="36"/>
      <c r="D16" s="31" t="s">
        <v>1901</v>
      </c>
      <c r="E16" s="36"/>
      <c r="F16" s="36"/>
      <c r="G16" s="36"/>
      <c r="H16" s="36"/>
      <c r="I16" s="117" t="s">
        <v>1902</v>
      </c>
      <c r="J16" s="29" t="s">
        <v>1893</v>
      </c>
      <c r="K16" s="39"/>
    </row>
    <row r="17" spans="2:11" s="1" customFormat="1" ht="18" customHeight="1">
      <c r="B17" s="35"/>
      <c r="C17" s="36"/>
      <c r="D17" s="36"/>
      <c r="E17" s="29" t="s">
        <v>1903</v>
      </c>
      <c r="F17" s="36"/>
      <c r="G17" s="36"/>
      <c r="H17" s="36"/>
      <c r="I17" s="117" t="s">
        <v>1904</v>
      </c>
      <c r="J17" s="29" t="s">
        <v>1893</v>
      </c>
      <c r="K17" s="39"/>
    </row>
    <row r="18" spans="2:11" s="1" customFormat="1" ht="6.95" customHeight="1">
      <c r="B18" s="35"/>
      <c r="C18" s="36"/>
      <c r="D18" s="36"/>
      <c r="E18" s="36"/>
      <c r="F18" s="36"/>
      <c r="G18" s="36"/>
      <c r="H18" s="36"/>
      <c r="I18" s="116"/>
      <c r="J18" s="36"/>
      <c r="K18" s="39"/>
    </row>
    <row r="19" spans="2:11" s="1" customFormat="1" ht="14.45" customHeight="1">
      <c r="B19" s="35"/>
      <c r="C19" s="36"/>
      <c r="D19" s="31" t="s">
        <v>1905</v>
      </c>
      <c r="E19" s="36"/>
      <c r="F19" s="36"/>
      <c r="G19" s="36"/>
      <c r="H19" s="36"/>
      <c r="I19" s="117" t="s">
        <v>1902</v>
      </c>
      <c r="J19" s="29" t="str">
        <f ca="1">IF('Rekapitulace stavby'!AN13="Vyplň údaj","",IF('Rekapitulace stavby'!AN13="","",'Rekapitulace stavby'!AN13))</f>
        <v/>
      </c>
      <c r="K19" s="39"/>
    </row>
    <row r="20" spans="2:11" s="1" customFormat="1" ht="18" customHeight="1">
      <c r="B20" s="35"/>
      <c r="C20" s="36"/>
      <c r="D20" s="36"/>
      <c r="E20" s="29" t="str">
        <f ca="1">IF('Rekapitulace stavby'!E14="Vyplň údaj","",IF('Rekapitulace stavby'!E14="","",'Rekapitulace stavby'!E14))</f>
        <v/>
      </c>
      <c r="F20" s="36"/>
      <c r="G20" s="36"/>
      <c r="H20" s="36"/>
      <c r="I20" s="117" t="s">
        <v>1904</v>
      </c>
      <c r="J20" s="29" t="str">
        <f ca="1">IF('Rekapitulace stavby'!AN14="Vyplň údaj","",IF('Rekapitulace stavby'!AN14="","",'Rekapitulace stavby'!AN14))</f>
        <v/>
      </c>
      <c r="K20" s="39"/>
    </row>
    <row r="21" spans="2:11" s="1" customFormat="1" ht="6.95" customHeight="1">
      <c r="B21" s="35"/>
      <c r="C21" s="36"/>
      <c r="D21" s="36"/>
      <c r="E21" s="36"/>
      <c r="F21" s="36"/>
      <c r="G21" s="36"/>
      <c r="H21" s="36"/>
      <c r="I21" s="116"/>
      <c r="J21" s="36"/>
      <c r="K21" s="39"/>
    </row>
    <row r="22" spans="2:11" s="1" customFormat="1" ht="14.45" customHeight="1">
      <c r="B22" s="35"/>
      <c r="C22" s="36"/>
      <c r="D22" s="31" t="s">
        <v>1907</v>
      </c>
      <c r="E22" s="36"/>
      <c r="F22" s="36"/>
      <c r="G22" s="36"/>
      <c r="H22" s="36"/>
      <c r="I22" s="117" t="s">
        <v>1902</v>
      </c>
      <c r="J22" s="29" t="s">
        <v>1893</v>
      </c>
      <c r="K22" s="39"/>
    </row>
    <row r="23" spans="2:11" s="1" customFormat="1" ht="18" customHeight="1">
      <c r="B23" s="35"/>
      <c r="C23" s="36"/>
      <c r="D23" s="36"/>
      <c r="E23" s="29" t="s">
        <v>1908</v>
      </c>
      <c r="F23" s="36"/>
      <c r="G23" s="36"/>
      <c r="H23" s="36"/>
      <c r="I23" s="117" t="s">
        <v>1904</v>
      </c>
      <c r="J23" s="29" t="s">
        <v>1893</v>
      </c>
      <c r="K23" s="39"/>
    </row>
    <row r="24" spans="2:11" s="1" customFormat="1" ht="6.95" customHeight="1">
      <c r="B24" s="35"/>
      <c r="C24" s="36"/>
      <c r="D24" s="36"/>
      <c r="E24" s="36"/>
      <c r="F24" s="36"/>
      <c r="G24" s="36"/>
      <c r="H24" s="36"/>
      <c r="I24" s="116"/>
      <c r="J24" s="36"/>
      <c r="K24" s="39"/>
    </row>
    <row r="25" spans="2:11" s="1" customFormat="1" ht="14.45" customHeight="1">
      <c r="B25" s="35"/>
      <c r="C25" s="36"/>
      <c r="D25" s="31" t="s">
        <v>1909</v>
      </c>
      <c r="E25" s="36"/>
      <c r="F25" s="36"/>
      <c r="G25" s="36"/>
      <c r="H25" s="36"/>
      <c r="I25" s="116"/>
      <c r="J25" s="36"/>
      <c r="K25" s="39"/>
    </row>
    <row r="26" spans="2:11" s="7" customFormat="1" ht="22.5" customHeight="1">
      <c r="B26" s="120"/>
      <c r="C26" s="121"/>
      <c r="D26" s="121"/>
      <c r="E26" s="400" t="s">
        <v>1893</v>
      </c>
      <c r="F26" s="408"/>
      <c r="G26" s="408"/>
      <c r="H26" s="408"/>
      <c r="I26" s="122"/>
      <c r="J26" s="121"/>
      <c r="K26" s="123"/>
    </row>
    <row r="27" spans="2:11" s="1" customFormat="1" ht="6.95" customHeight="1">
      <c r="B27" s="35"/>
      <c r="C27" s="36"/>
      <c r="D27" s="36"/>
      <c r="E27" s="36"/>
      <c r="F27" s="36"/>
      <c r="G27" s="36"/>
      <c r="H27" s="36"/>
      <c r="I27" s="116"/>
      <c r="J27" s="36"/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24"/>
      <c r="J28" s="79"/>
      <c r="K28" s="125"/>
    </row>
    <row r="29" spans="2:11" s="1" customFormat="1" ht="25.35" customHeight="1">
      <c r="B29" s="35"/>
      <c r="C29" s="36"/>
      <c r="D29" s="126" t="s">
        <v>1912</v>
      </c>
      <c r="E29" s="36"/>
      <c r="F29" s="36"/>
      <c r="G29" s="36"/>
      <c r="H29" s="36"/>
      <c r="I29" s="116"/>
      <c r="J29" s="127">
        <f>ROUNDUP(J84,2)</f>
        <v>0</v>
      </c>
      <c r="K29" s="39"/>
    </row>
    <row r="30" spans="2:11" s="1" customFormat="1" ht="6.95" customHeight="1">
      <c r="B30" s="35"/>
      <c r="C30" s="36"/>
      <c r="D30" s="79"/>
      <c r="E30" s="79"/>
      <c r="F30" s="79"/>
      <c r="G30" s="79"/>
      <c r="H30" s="79"/>
      <c r="I30" s="124"/>
      <c r="J30" s="79"/>
      <c r="K30" s="125"/>
    </row>
    <row r="31" spans="2:11" s="1" customFormat="1" ht="14.45" customHeight="1">
      <c r="B31" s="35"/>
      <c r="C31" s="36"/>
      <c r="D31" s="36"/>
      <c r="E31" s="36"/>
      <c r="F31" s="40" t="s">
        <v>1914</v>
      </c>
      <c r="G31" s="36"/>
      <c r="H31" s="36"/>
      <c r="I31" s="128" t="s">
        <v>1913</v>
      </c>
      <c r="J31" s="40" t="s">
        <v>1915</v>
      </c>
      <c r="K31" s="39"/>
    </row>
    <row r="32" spans="2:11" s="1" customFormat="1" ht="14.45" customHeight="1">
      <c r="B32" s="35"/>
      <c r="C32" s="36"/>
      <c r="D32" s="43" t="s">
        <v>1916</v>
      </c>
      <c r="E32" s="43" t="s">
        <v>1917</v>
      </c>
      <c r="F32" s="129">
        <f>ROUNDUP(SUM(BE84:BE90), 2)</f>
        <v>0</v>
      </c>
      <c r="G32" s="36"/>
      <c r="H32" s="36"/>
      <c r="I32" s="130">
        <v>0.21</v>
      </c>
      <c r="J32" s="129">
        <f>ROUNDUP(ROUNDUP((SUM(BE84:BE90)), 2)*I32, 1)</f>
        <v>0</v>
      </c>
      <c r="K32" s="39"/>
    </row>
    <row r="33" spans="2:11" s="1" customFormat="1" ht="14.45" customHeight="1">
      <c r="B33" s="35"/>
      <c r="C33" s="36"/>
      <c r="D33" s="36"/>
      <c r="E33" s="43" t="s">
        <v>1918</v>
      </c>
      <c r="F33" s="129">
        <f>ROUNDUP(SUM(BF84:BF90), 2)</f>
        <v>0</v>
      </c>
      <c r="G33" s="36"/>
      <c r="H33" s="36"/>
      <c r="I33" s="130">
        <v>0.15</v>
      </c>
      <c r="J33" s="129">
        <f>ROUNDUP(ROUNDUP((SUM(BF84:BF90)), 2)*I33, 1)</f>
        <v>0</v>
      </c>
      <c r="K33" s="39"/>
    </row>
    <row r="34" spans="2:11" s="1" customFormat="1" ht="14.45" hidden="1" customHeight="1">
      <c r="B34" s="35"/>
      <c r="C34" s="36"/>
      <c r="D34" s="36"/>
      <c r="E34" s="43" t="s">
        <v>1919</v>
      </c>
      <c r="F34" s="129">
        <f>ROUNDUP(SUM(BG84:BG90), 2)</f>
        <v>0</v>
      </c>
      <c r="G34" s="36"/>
      <c r="H34" s="36"/>
      <c r="I34" s="130">
        <v>0.21</v>
      </c>
      <c r="J34" s="129">
        <v>0</v>
      </c>
      <c r="K34" s="39"/>
    </row>
    <row r="35" spans="2:11" s="1" customFormat="1" ht="14.45" hidden="1" customHeight="1">
      <c r="B35" s="35"/>
      <c r="C35" s="36"/>
      <c r="D35" s="36"/>
      <c r="E35" s="43" t="s">
        <v>1920</v>
      </c>
      <c r="F35" s="129">
        <f>ROUNDUP(SUM(BH84:BH90), 2)</f>
        <v>0</v>
      </c>
      <c r="G35" s="36"/>
      <c r="H35" s="36"/>
      <c r="I35" s="130">
        <v>0.15</v>
      </c>
      <c r="J35" s="129">
        <v>0</v>
      </c>
      <c r="K35" s="39"/>
    </row>
    <row r="36" spans="2:11" s="1" customFormat="1" ht="14.45" hidden="1" customHeight="1">
      <c r="B36" s="35"/>
      <c r="C36" s="36"/>
      <c r="D36" s="36"/>
      <c r="E36" s="43" t="s">
        <v>1921</v>
      </c>
      <c r="F36" s="129">
        <f>ROUNDUP(SUM(BI84:BI90), 2)</f>
        <v>0</v>
      </c>
      <c r="G36" s="36"/>
      <c r="H36" s="36"/>
      <c r="I36" s="130">
        <v>0</v>
      </c>
      <c r="J36" s="129">
        <v>0</v>
      </c>
      <c r="K36" s="39"/>
    </row>
    <row r="37" spans="2:11" s="1" customFormat="1" ht="6.95" customHeight="1">
      <c r="B37" s="35"/>
      <c r="C37" s="36"/>
      <c r="D37" s="36"/>
      <c r="E37" s="36"/>
      <c r="F37" s="36"/>
      <c r="G37" s="36"/>
      <c r="H37" s="36"/>
      <c r="I37" s="116"/>
      <c r="J37" s="36"/>
      <c r="K37" s="39"/>
    </row>
    <row r="38" spans="2:11" s="1" customFormat="1" ht="25.35" customHeight="1">
      <c r="B38" s="35"/>
      <c r="C38" s="45"/>
      <c r="D38" s="46" t="s">
        <v>1922</v>
      </c>
      <c r="E38" s="47"/>
      <c r="F38" s="47"/>
      <c r="G38" s="131" t="s">
        <v>1923</v>
      </c>
      <c r="H38" s="48" t="s">
        <v>1924</v>
      </c>
      <c r="I38" s="132"/>
      <c r="J38" s="133">
        <f>SUM(J29:J36)</f>
        <v>0</v>
      </c>
      <c r="K38" s="134"/>
    </row>
    <row r="39" spans="2:11" s="1" customFormat="1" ht="14.45" customHeight="1">
      <c r="B39" s="50"/>
      <c r="C39" s="51"/>
      <c r="D39" s="51"/>
      <c r="E39" s="51"/>
      <c r="F39" s="51"/>
      <c r="G39" s="51"/>
      <c r="H39" s="51"/>
      <c r="I39" s="135"/>
      <c r="J39" s="51"/>
      <c r="K39" s="52"/>
    </row>
    <row r="43" spans="2:11" s="1" customFormat="1" ht="6.95" customHeight="1">
      <c r="B43" s="136"/>
      <c r="C43" s="137"/>
      <c r="D43" s="137"/>
      <c r="E43" s="137"/>
      <c r="F43" s="137"/>
      <c r="G43" s="137"/>
      <c r="H43" s="137"/>
      <c r="I43" s="138"/>
      <c r="J43" s="137"/>
      <c r="K43" s="139"/>
    </row>
    <row r="44" spans="2:11" s="1" customFormat="1" ht="36.950000000000003" customHeight="1">
      <c r="B44" s="35"/>
      <c r="C44" s="24" t="s">
        <v>2052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6.95" customHeight="1">
      <c r="B45" s="35"/>
      <c r="C45" s="36"/>
      <c r="D45" s="36"/>
      <c r="E45" s="36"/>
      <c r="F45" s="36"/>
      <c r="G45" s="36"/>
      <c r="H45" s="36"/>
      <c r="I45" s="116"/>
      <c r="J45" s="36"/>
      <c r="K45" s="39"/>
    </row>
    <row r="46" spans="2:11" s="1" customFormat="1" ht="14.45" customHeight="1">
      <c r="B46" s="35"/>
      <c r="C46" s="31" t="s">
        <v>1889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2.5" customHeight="1">
      <c r="B47" s="35"/>
      <c r="C47" s="36"/>
      <c r="D47" s="36"/>
      <c r="E47" s="406" t="str">
        <f>E7</f>
        <v>Jezero Most-napojení na komunikace a IS - část I</v>
      </c>
      <c r="F47" s="386"/>
      <c r="G47" s="386"/>
      <c r="H47" s="386"/>
      <c r="I47" s="116"/>
      <c r="J47" s="36"/>
      <c r="K47" s="39"/>
    </row>
    <row r="48" spans="2:11" ht="15">
      <c r="B48" s="22"/>
      <c r="C48" s="31" t="s">
        <v>2048</v>
      </c>
      <c r="D48" s="23"/>
      <c r="E48" s="23"/>
      <c r="F48" s="23"/>
      <c r="G48" s="23"/>
      <c r="H48" s="23"/>
      <c r="I48" s="115"/>
      <c r="J48" s="23"/>
      <c r="K48" s="25"/>
    </row>
    <row r="49" spans="2:47" s="1" customFormat="1" ht="22.5" customHeight="1">
      <c r="B49" s="35"/>
      <c r="C49" s="36"/>
      <c r="D49" s="36"/>
      <c r="E49" s="406" t="s">
        <v>496</v>
      </c>
      <c r="F49" s="386"/>
      <c r="G49" s="386"/>
      <c r="H49" s="386"/>
      <c r="I49" s="116"/>
      <c r="J49" s="36"/>
      <c r="K49" s="39"/>
    </row>
    <row r="50" spans="2:47" s="1" customFormat="1" ht="14.45" customHeight="1">
      <c r="B50" s="35"/>
      <c r="C50" s="31" t="s">
        <v>2917</v>
      </c>
      <c r="D50" s="36"/>
      <c r="E50" s="36"/>
      <c r="F50" s="36"/>
      <c r="G50" s="36"/>
      <c r="H50" s="36"/>
      <c r="I50" s="116"/>
      <c r="J50" s="36"/>
      <c r="K50" s="39"/>
    </row>
    <row r="51" spans="2:47" s="1" customFormat="1" ht="23.25" customHeight="1">
      <c r="B51" s="35"/>
      <c r="C51" s="36"/>
      <c r="D51" s="36"/>
      <c r="E51" s="407" t="str">
        <f>E11</f>
        <v>1 - 0.rok - mýcení</v>
      </c>
      <c r="F51" s="386"/>
      <c r="G51" s="386"/>
      <c r="H51" s="386"/>
      <c r="I51" s="116"/>
      <c r="J51" s="36"/>
      <c r="K51" s="39"/>
    </row>
    <row r="52" spans="2:47" s="1" customFormat="1" ht="6.95" customHeight="1">
      <c r="B52" s="35"/>
      <c r="C52" s="36"/>
      <c r="D52" s="36"/>
      <c r="E52" s="36"/>
      <c r="F52" s="36"/>
      <c r="G52" s="36"/>
      <c r="H52" s="36"/>
      <c r="I52" s="116"/>
      <c r="J52" s="36"/>
      <c r="K52" s="39"/>
    </row>
    <row r="53" spans="2:47" s="1" customFormat="1" ht="18" customHeight="1">
      <c r="B53" s="35"/>
      <c r="C53" s="31" t="s">
        <v>1896</v>
      </c>
      <c r="D53" s="36"/>
      <c r="E53" s="36"/>
      <c r="F53" s="29" t="str">
        <f>F14</f>
        <v xml:space="preserve"> </v>
      </c>
      <c r="G53" s="36"/>
      <c r="H53" s="36"/>
      <c r="I53" s="117" t="s">
        <v>1898</v>
      </c>
      <c r="J53" s="118" t="str">
        <f>IF(J14="","",J14)</f>
        <v>28. 11. 2016</v>
      </c>
      <c r="K53" s="39"/>
    </row>
    <row r="54" spans="2:47" s="1" customFormat="1" ht="6.95" customHeight="1">
      <c r="B54" s="35"/>
      <c r="C54" s="36"/>
      <c r="D54" s="36"/>
      <c r="E54" s="36"/>
      <c r="F54" s="36"/>
      <c r="G54" s="36"/>
      <c r="H54" s="36"/>
      <c r="I54" s="116"/>
      <c r="J54" s="36"/>
      <c r="K54" s="39"/>
    </row>
    <row r="55" spans="2:47" s="1" customFormat="1" ht="15">
      <c r="B55" s="35"/>
      <c r="C55" s="31" t="s">
        <v>1901</v>
      </c>
      <c r="D55" s="36"/>
      <c r="E55" s="36"/>
      <c r="F55" s="29" t="str">
        <f>E17</f>
        <v>ČR - Ministerstvo financí</v>
      </c>
      <c r="G55" s="36"/>
      <c r="H55" s="36"/>
      <c r="I55" s="117" t="s">
        <v>1907</v>
      </c>
      <c r="J55" s="29" t="str">
        <f>E23</f>
        <v>Báňské projekty Teplice a.s.</v>
      </c>
      <c r="K55" s="39"/>
    </row>
    <row r="56" spans="2:47" s="1" customFormat="1" ht="14.45" customHeight="1">
      <c r="B56" s="35"/>
      <c r="C56" s="31" t="s">
        <v>1905</v>
      </c>
      <c r="D56" s="36"/>
      <c r="E56" s="36"/>
      <c r="F56" s="29" t="str">
        <f>IF(E20="","",E20)</f>
        <v/>
      </c>
      <c r="G56" s="36"/>
      <c r="H56" s="36"/>
      <c r="I56" s="116"/>
      <c r="J56" s="36"/>
      <c r="K56" s="39"/>
    </row>
    <row r="57" spans="2:47" s="1" customFormat="1" ht="10.35" customHeight="1">
      <c r="B57" s="35"/>
      <c r="C57" s="36"/>
      <c r="D57" s="36"/>
      <c r="E57" s="36"/>
      <c r="F57" s="36"/>
      <c r="G57" s="36"/>
      <c r="H57" s="36"/>
      <c r="I57" s="116"/>
      <c r="J57" s="36"/>
      <c r="K57" s="39"/>
    </row>
    <row r="58" spans="2:47" s="1" customFormat="1" ht="29.25" customHeight="1">
      <c r="B58" s="35"/>
      <c r="C58" s="140" t="s">
        <v>2053</v>
      </c>
      <c r="D58" s="45"/>
      <c r="E58" s="45"/>
      <c r="F58" s="45"/>
      <c r="G58" s="45"/>
      <c r="H58" s="45"/>
      <c r="I58" s="141"/>
      <c r="J58" s="142" t="s">
        <v>2054</v>
      </c>
      <c r="K58" s="49"/>
    </row>
    <row r="59" spans="2:47" s="1" customFormat="1" ht="10.35" customHeight="1">
      <c r="B59" s="35"/>
      <c r="C59" s="36"/>
      <c r="D59" s="36"/>
      <c r="E59" s="36"/>
      <c r="F59" s="36"/>
      <c r="G59" s="36"/>
      <c r="H59" s="36"/>
      <c r="I59" s="116"/>
      <c r="J59" s="36"/>
      <c r="K59" s="39"/>
    </row>
    <row r="60" spans="2:47" s="1" customFormat="1" ht="29.25" customHeight="1">
      <c r="B60" s="35"/>
      <c r="C60" s="143" t="s">
        <v>2055</v>
      </c>
      <c r="D60" s="36"/>
      <c r="E60" s="36"/>
      <c r="F60" s="36"/>
      <c r="G60" s="36"/>
      <c r="H60" s="36"/>
      <c r="I60" s="116"/>
      <c r="J60" s="127">
        <f>J84</f>
        <v>0</v>
      </c>
      <c r="K60" s="39"/>
      <c r="AU60" s="18" t="s">
        <v>2056</v>
      </c>
    </row>
    <row r="61" spans="2:47" s="8" customFormat="1" ht="24.95" customHeight="1">
      <c r="B61" s="144"/>
      <c r="C61" s="145"/>
      <c r="D61" s="146" t="s">
        <v>2057</v>
      </c>
      <c r="E61" s="147"/>
      <c r="F61" s="147"/>
      <c r="G61" s="147"/>
      <c r="H61" s="147"/>
      <c r="I61" s="148"/>
      <c r="J61" s="149">
        <f>J85</f>
        <v>0</v>
      </c>
      <c r="K61" s="150"/>
    </row>
    <row r="62" spans="2:47" s="9" customFormat="1" ht="19.899999999999999" customHeight="1">
      <c r="B62" s="151"/>
      <c r="C62" s="152"/>
      <c r="D62" s="153" t="s">
        <v>2058</v>
      </c>
      <c r="E62" s="154"/>
      <c r="F62" s="154"/>
      <c r="G62" s="154"/>
      <c r="H62" s="154"/>
      <c r="I62" s="155"/>
      <c r="J62" s="156">
        <f>J86</f>
        <v>0</v>
      </c>
      <c r="K62" s="157"/>
    </row>
    <row r="63" spans="2:47" s="1" customFormat="1" ht="21.75" customHeight="1">
      <c r="B63" s="35"/>
      <c r="C63" s="36"/>
      <c r="D63" s="36"/>
      <c r="E63" s="36"/>
      <c r="F63" s="36"/>
      <c r="G63" s="36"/>
      <c r="H63" s="36"/>
      <c r="I63" s="116"/>
      <c r="J63" s="36"/>
      <c r="K63" s="39"/>
    </row>
    <row r="64" spans="2:47" s="1" customFormat="1" ht="6.95" customHeight="1">
      <c r="B64" s="50"/>
      <c r="C64" s="51"/>
      <c r="D64" s="51"/>
      <c r="E64" s="51"/>
      <c r="F64" s="51"/>
      <c r="G64" s="51"/>
      <c r="H64" s="51"/>
      <c r="I64" s="135"/>
      <c r="J64" s="51"/>
      <c r="K64" s="52"/>
    </row>
    <row r="68" spans="2:12" s="1" customFormat="1" ht="6.95" customHeight="1">
      <c r="B68" s="53"/>
      <c r="C68" s="54"/>
      <c r="D68" s="54"/>
      <c r="E68" s="54"/>
      <c r="F68" s="54"/>
      <c r="G68" s="54"/>
      <c r="H68" s="54"/>
      <c r="I68" s="138"/>
      <c r="J68" s="54"/>
      <c r="K68" s="54"/>
      <c r="L68" s="55"/>
    </row>
    <row r="69" spans="2:12" s="1" customFormat="1" ht="36.950000000000003" customHeight="1">
      <c r="B69" s="35"/>
      <c r="C69" s="56" t="s">
        <v>2064</v>
      </c>
      <c r="D69" s="57"/>
      <c r="E69" s="57"/>
      <c r="F69" s="57"/>
      <c r="G69" s="57"/>
      <c r="H69" s="57"/>
      <c r="I69" s="158"/>
      <c r="J69" s="57"/>
      <c r="K69" s="57"/>
      <c r="L69" s="55"/>
    </row>
    <row r="70" spans="2:12" s="1" customFormat="1" ht="6.95" customHeight="1">
      <c r="B70" s="35"/>
      <c r="C70" s="57"/>
      <c r="D70" s="57"/>
      <c r="E70" s="57"/>
      <c r="F70" s="57"/>
      <c r="G70" s="57"/>
      <c r="H70" s="57"/>
      <c r="I70" s="158"/>
      <c r="J70" s="57"/>
      <c r="K70" s="57"/>
      <c r="L70" s="55"/>
    </row>
    <row r="71" spans="2:12" s="1" customFormat="1" ht="14.45" customHeight="1">
      <c r="B71" s="35"/>
      <c r="C71" s="59" t="s">
        <v>1889</v>
      </c>
      <c r="D71" s="57"/>
      <c r="E71" s="57"/>
      <c r="F71" s="57"/>
      <c r="G71" s="57"/>
      <c r="H71" s="57"/>
      <c r="I71" s="158"/>
      <c r="J71" s="57"/>
      <c r="K71" s="57"/>
      <c r="L71" s="55"/>
    </row>
    <row r="72" spans="2:12" s="1" customFormat="1" ht="22.5" customHeight="1">
      <c r="B72" s="35"/>
      <c r="C72" s="57"/>
      <c r="D72" s="57"/>
      <c r="E72" s="404" t="str">
        <f>E7</f>
        <v>Jezero Most-napojení na komunikace a IS - část I</v>
      </c>
      <c r="F72" s="379"/>
      <c r="G72" s="379"/>
      <c r="H72" s="379"/>
      <c r="I72" s="158"/>
      <c r="J72" s="57"/>
      <c r="K72" s="57"/>
      <c r="L72" s="55"/>
    </row>
    <row r="73" spans="2:12" ht="15">
      <c r="B73" s="22"/>
      <c r="C73" s="59" t="s">
        <v>2048</v>
      </c>
      <c r="D73" s="250"/>
      <c r="E73" s="250"/>
      <c r="F73" s="250"/>
      <c r="G73" s="250"/>
      <c r="H73" s="250"/>
      <c r="J73" s="250"/>
      <c r="K73" s="250"/>
      <c r="L73" s="251"/>
    </row>
    <row r="74" spans="2:12" s="1" customFormat="1" ht="22.5" customHeight="1">
      <c r="B74" s="35"/>
      <c r="C74" s="57"/>
      <c r="D74" s="57"/>
      <c r="E74" s="404" t="s">
        <v>496</v>
      </c>
      <c r="F74" s="379"/>
      <c r="G74" s="379"/>
      <c r="H74" s="379"/>
      <c r="I74" s="158"/>
      <c r="J74" s="57"/>
      <c r="K74" s="57"/>
      <c r="L74" s="55"/>
    </row>
    <row r="75" spans="2:12" s="1" customFormat="1" ht="14.45" customHeight="1">
      <c r="B75" s="35"/>
      <c r="C75" s="59" t="s">
        <v>2917</v>
      </c>
      <c r="D75" s="57"/>
      <c r="E75" s="57"/>
      <c r="F75" s="57"/>
      <c r="G75" s="57"/>
      <c r="H75" s="57"/>
      <c r="I75" s="158"/>
      <c r="J75" s="57"/>
      <c r="K75" s="57"/>
      <c r="L75" s="55"/>
    </row>
    <row r="76" spans="2:12" s="1" customFormat="1" ht="23.25" customHeight="1">
      <c r="B76" s="35"/>
      <c r="C76" s="57"/>
      <c r="D76" s="57"/>
      <c r="E76" s="376" t="str">
        <f>E11</f>
        <v>1 - 0.rok - mýcení</v>
      </c>
      <c r="F76" s="379"/>
      <c r="G76" s="379"/>
      <c r="H76" s="379"/>
      <c r="I76" s="158"/>
      <c r="J76" s="57"/>
      <c r="K76" s="57"/>
      <c r="L76" s="55"/>
    </row>
    <row r="77" spans="2:12" s="1" customFormat="1" ht="6.95" customHeight="1">
      <c r="B77" s="35"/>
      <c r="C77" s="57"/>
      <c r="D77" s="57"/>
      <c r="E77" s="57"/>
      <c r="F77" s="57"/>
      <c r="G77" s="57"/>
      <c r="H77" s="57"/>
      <c r="I77" s="158"/>
      <c r="J77" s="57"/>
      <c r="K77" s="57"/>
      <c r="L77" s="55"/>
    </row>
    <row r="78" spans="2:12" s="1" customFormat="1" ht="18" customHeight="1">
      <c r="B78" s="35"/>
      <c r="C78" s="59" t="s">
        <v>1896</v>
      </c>
      <c r="D78" s="57"/>
      <c r="E78" s="57"/>
      <c r="F78" s="159" t="str">
        <f>F14</f>
        <v xml:space="preserve"> </v>
      </c>
      <c r="G78" s="57"/>
      <c r="H78" s="57"/>
      <c r="I78" s="160" t="s">
        <v>1898</v>
      </c>
      <c r="J78" s="67" t="str">
        <f>IF(J14="","",J14)</f>
        <v>28. 11. 2016</v>
      </c>
      <c r="K78" s="57"/>
      <c r="L78" s="55"/>
    </row>
    <row r="79" spans="2:12" s="1" customFormat="1" ht="6.95" customHeight="1">
      <c r="B79" s="35"/>
      <c r="C79" s="57"/>
      <c r="D79" s="57"/>
      <c r="E79" s="57"/>
      <c r="F79" s="57"/>
      <c r="G79" s="57"/>
      <c r="H79" s="57"/>
      <c r="I79" s="158"/>
      <c r="J79" s="57"/>
      <c r="K79" s="57"/>
      <c r="L79" s="55"/>
    </row>
    <row r="80" spans="2:12" s="1" customFormat="1" ht="15">
      <c r="B80" s="35"/>
      <c r="C80" s="59" t="s">
        <v>1901</v>
      </c>
      <c r="D80" s="57"/>
      <c r="E80" s="57"/>
      <c r="F80" s="159" t="str">
        <f>E17</f>
        <v>ČR - Ministerstvo financí</v>
      </c>
      <c r="G80" s="57"/>
      <c r="H80" s="57"/>
      <c r="I80" s="160" t="s">
        <v>1907</v>
      </c>
      <c r="J80" s="159" t="str">
        <f>E23</f>
        <v>Báňské projekty Teplice a.s.</v>
      </c>
      <c r="K80" s="57"/>
      <c r="L80" s="55"/>
    </row>
    <row r="81" spans="2:65" s="1" customFormat="1" ht="14.45" customHeight="1">
      <c r="B81" s="35"/>
      <c r="C81" s="59" t="s">
        <v>1905</v>
      </c>
      <c r="D81" s="57"/>
      <c r="E81" s="57"/>
      <c r="F81" s="159" t="str">
        <f>IF(E20="","",E20)</f>
        <v/>
      </c>
      <c r="G81" s="57"/>
      <c r="H81" s="57"/>
      <c r="I81" s="158"/>
      <c r="J81" s="57"/>
      <c r="K81" s="57"/>
      <c r="L81" s="55"/>
    </row>
    <row r="82" spans="2:65" s="1" customFormat="1" ht="10.35" customHeight="1">
      <c r="B82" s="35"/>
      <c r="C82" s="57"/>
      <c r="D82" s="57"/>
      <c r="E82" s="57"/>
      <c r="F82" s="57"/>
      <c r="G82" s="57"/>
      <c r="H82" s="57"/>
      <c r="I82" s="158"/>
      <c r="J82" s="57"/>
      <c r="K82" s="57"/>
      <c r="L82" s="55"/>
    </row>
    <row r="83" spans="2:65" s="10" customFormat="1" ht="29.25" customHeight="1">
      <c r="B83" s="161"/>
      <c r="C83" s="162" t="s">
        <v>2065</v>
      </c>
      <c r="D83" s="163" t="s">
        <v>1931</v>
      </c>
      <c r="E83" s="163" t="s">
        <v>1927</v>
      </c>
      <c r="F83" s="163" t="s">
        <v>2066</v>
      </c>
      <c r="G83" s="163" t="s">
        <v>2067</v>
      </c>
      <c r="H83" s="163" t="s">
        <v>2068</v>
      </c>
      <c r="I83" s="164" t="s">
        <v>2069</v>
      </c>
      <c r="J83" s="163" t="s">
        <v>2054</v>
      </c>
      <c r="K83" s="165" t="s">
        <v>2070</v>
      </c>
      <c r="L83" s="166"/>
      <c r="M83" s="75" t="s">
        <v>2071</v>
      </c>
      <c r="N83" s="76" t="s">
        <v>1916</v>
      </c>
      <c r="O83" s="76" t="s">
        <v>2072</v>
      </c>
      <c r="P83" s="76" t="s">
        <v>2073</v>
      </c>
      <c r="Q83" s="76" t="s">
        <v>2074</v>
      </c>
      <c r="R83" s="76" t="s">
        <v>2075</v>
      </c>
      <c r="S83" s="76" t="s">
        <v>2076</v>
      </c>
      <c r="T83" s="77" t="s">
        <v>2077</v>
      </c>
    </row>
    <row r="84" spans="2:65" s="1" customFormat="1" ht="29.25" customHeight="1">
      <c r="B84" s="35"/>
      <c r="C84" s="81" t="s">
        <v>2055</v>
      </c>
      <c r="D84" s="57"/>
      <c r="E84" s="57"/>
      <c r="F84" s="57"/>
      <c r="G84" s="57"/>
      <c r="H84" s="57"/>
      <c r="I84" s="158"/>
      <c r="J84" s="167">
        <f>BK84</f>
        <v>0</v>
      </c>
      <c r="K84" s="57"/>
      <c r="L84" s="55"/>
      <c r="M84" s="78"/>
      <c r="N84" s="79"/>
      <c r="O84" s="79"/>
      <c r="P84" s="168">
        <f>P85</f>
        <v>0</v>
      </c>
      <c r="Q84" s="79"/>
      <c r="R84" s="168">
        <f>R85</f>
        <v>0</v>
      </c>
      <c r="S84" s="79"/>
      <c r="T84" s="169">
        <f>T85</f>
        <v>0</v>
      </c>
      <c r="AT84" s="18" t="s">
        <v>1945</v>
      </c>
      <c r="AU84" s="18" t="s">
        <v>2056</v>
      </c>
      <c r="BK84" s="170">
        <f>BK85</f>
        <v>0</v>
      </c>
    </row>
    <row r="85" spans="2:65" s="11" customFormat="1" ht="37.35" customHeight="1">
      <c r="B85" s="171"/>
      <c r="C85" s="172"/>
      <c r="D85" s="173" t="s">
        <v>1945</v>
      </c>
      <c r="E85" s="174" t="s">
        <v>2078</v>
      </c>
      <c r="F85" s="174" t="s">
        <v>2079</v>
      </c>
      <c r="G85" s="172"/>
      <c r="H85" s="172"/>
      <c r="I85" s="175"/>
      <c r="J85" s="176">
        <f>BK85</f>
        <v>0</v>
      </c>
      <c r="K85" s="172"/>
      <c r="L85" s="177"/>
      <c r="M85" s="178"/>
      <c r="N85" s="179"/>
      <c r="O85" s="179"/>
      <c r="P85" s="180">
        <f>P86</f>
        <v>0</v>
      </c>
      <c r="Q85" s="179"/>
      <c r="R85" s="180">
        <f>R86</f>
        <v>0</v>
      </c>
      <c r="S85" s="179"/>
      <c r="T85" s="181">
        <f>T86</f>
        <v>0</v>
      </c>
      <c r="AR85" s="182" t="s">
        <v>1895</v>
      </c>
      <c r="AT85" s="183" t="s">
        <v>1945</v>
      </c>
      <c r="AU85" s="183" t="s">
        <v>1946</v>
      </c>
      <c r="AY85" s="182" t="s">
        <v>2080</v>
      </c>
      <c r="BK85" s="184">
        <f>BK86</f>
        <v>0</v>
      </c>
    </row>
    <row r="86" spans="2:65" s="11" customFormat="1" ht="19.899999999999999" customHeight="1">
      <c r="B86" s="171"/>
      <c r="C86" s="172"/>
      <c r="D86" s="185" t="s">
        <v>1945</v>
      </c>
      <c r="E86" s="186" t="s">
        <v>1895</v>
      </c>
      <c r="F86" s="186" t="s">
        <v>2081</v>
      </c>
      <c r="G86" s="172"/>
      <c r="H86" s="172"/>
      <c r="I86" s="175"/>
      <c r="J86" s="187">
        <f>BK86</f>
        <v>0</v>
      </c>
      <c r="K86" s="172"/>
      <c r="L86" s="177"/>
      <c r="M86" s="178"/>
      <c r="N86" s="179"/>
      <c r="O86" s="179"/>
      <c r="P86" s="180">
        <f>SUM(P87:P90)</f>
        <v>0</v>
      </c>
      <c r="Q86" s="179"/>
      <c r="R86" s="180">
        <f>SUM(R87:R90)</f>
        <v>0</v>
      </c>
      <c r="S86" s="179"/>
      <c r="T86" s="181">
        <f>SUM(T87:T90)</f>
        <v>0</v>
      </c>
      <c r="AR86" s="182" t="s">
        <v>1895</v>
      </c>
      <c r="AT86" s="183" t="s">
        <v>1945</v>
      </c>
      <c r="AU86" s="183" t="s">
        <v>1895</v>
      </c>
      <c r="AY86" s="182" t="s">
        <v>2080</v>
      </c>
      <c r="BK86" s="184">
        <f>SUM(BK87:BK90)</f>
        <v>0</v>
      </c>
    </row>
    <row r="87" spans="2:65" s="1" customFormat="1" ht="31.5" customHeight="1">
      <c r="B87" s="35"/>
      <c r="C87" s="188" t="s">
        <v>1895</v>
      </c>
      <c r="D87" s="188" t="s">
        <v>2082</v>
      </c>
      <c r="E87" s="189" t="s">
        <v>498</v>
      </c>
      <c r="F87" s="190" t="s">
        <v>499</v>
      </c>
      <c r="G87" s="191" t="s">
        <v>2122</v>
      </c>
      <c r="H87" s="192">
        <v>310</v>
      </c>
      <c r="I87" s="193"/>
      <c r="J87" s="194">
        <f>ROUND(I87*H87,2)</f>
        <v>0</v>
      </c>
      <c r="K87" s="190" t="s">
        <v>2086</v>
      </c>
      <c r="L87" s="55"/>
      <c r="M87" s="195" t="s">
        <v>1893</v>
      </c>
      <c r="N87" s="196" t="s">
        <v>1917</v>
      </c>
      <c r="O87" s="36"/>
      <c r="P87" s="197">
        <f>O87*H87</f>
        <v>0</v>
      </c>
      <c r="Q87" s="197">
        <v>0</v>
      </c>
      <c r="R87" s="197">
        <f>Q87*H87</f>
        <v>0</v>
      </c>
      <c r="S87" s="197">
        <v>0</v>
      </c>
      <c r="T87" s="198">
        <f>S87*H87</f>
        <v>0</v>
      </c>
      <c r="AR87" s="18" t="s">
        <v>2036</v>
      </c>
      <c r="AT87" s="18" t="s">
        <v>2082</v>
      </c>
      <c r="AU87" s="18" t="s">
        <v>1955</v>
      </c>
      <c r="AY87" s="18" t="s">
        <v>2080</v>
      </c>
      <c r="BE87" s="199">
        <f>IF(N87="základní",J87,0)</f>
        <v>0</v>
      </c>
      <c r="BF87" s="199">
        <f>IF(N87="snížená",J87,0)</f>
        <v>0</v>
      </c>
      <c r="BG87" s="199">
        <f>IF(N87="zákl. přenesená",J87,0)</f>
        <v>0</v>
      </c>
      <c r="BH87" s="199">
        <f>IF(N87="sníž. přenesená",J87,0)</f>
        <v>0</v>
      </c>
      <c r="BI87" s="199">
        <f>IF(N87="nulová",J87,0)</f>
        <v>0</v>
      </c>
      <c r="BJ87" s="18" t="s">
        <v>1895</v>
      </c>
      <c r="BK87" s="199">
        <f>ROUND(I87*H87,2)</f>
        <v>0</v>
      </c>
      <c r="BL87" s="18" t="s">
        <v>2036</v>
      </c>
      <c r="BM87" s="18" t="s">
        <v>500</v>
      </c>
    </row>
    <row r="88" spans="2:65" s="12" customFormat="1">
      <c r="B88" s="200"/>
      <c r="C88" s="201"/>
      <c r="D88" s="202" t="s">
        <v>2088</v>
      </c>
      <c r="E88" s="203" t="s">
        <v>1893</v>
      </c>
      <c r="F88" s="204" t="s">
        <v>501</v>
      </c>
      <c r="G88" s="201"/>
      <c r="H88" s="205">
        <v>310</v>
      </c>
      <c r="I88" s="206"/>
      <c r="J88" s="201"/>
      <c r="K88" s="201"/>
      <c r="L88" s="207"/>
      <c r="M88" s="208"/>
      <c r="N88" s="209"/>
      <c r="O88" s="209"/>
      <c r="P88" s="209"/>
      <c r="Q88" s="209"/>
      <c r="R88" s="209"/>
      <c r="S88" s="209"/>
      <c r="T88" s="210"/>
      <c r="AT88" s="211" t="s">
        <v>2088</v>
      </c>
      <c r="AU88" s="211" t="s">
        <v>1955</v>
      </c>
      <c r="AV88" s="12" t="s">
        <v>1955</v>
      </c>
      <c r="AW88" s="12" t="s">
        <v>1911</v>
      </c>
      <c r="AX88" s="12" t="s">
        <v>1946</v>
      </c>
      <c r="AY88" s="211" t="s">
        <v>2080</v>
      </c>
    </row>
    <row r="89" spans="2:65" s="1" customFormat="1" ht="22.5" customHeight="1">
      <c r="B89" s="35"/>
      <c r="C89" s="188" t="s">
        <v>1955</v>
      </c>
      <c r="D89" s="188" t="s">
        <v>2082</v>
      </c>
      <c r="E89" s="189" t="s">
        <v>502</v>
      </c>
      <c r="F89" s="190" t="s">
        <v>503</v>
      </c>
      <c r="G89" s="191" t="s">
        <v>2085</v>
      </c>
      <c r="H89" s="192">
        <v>6.5</v>
      </c>
      <c r="I89" s="193"/>
      <c r="J89" s="194">
        <f>ROUND(I89*H89,2)</f>
        <v>0</v>
      </c>
      <c r="K89" s="190" t="s">
        <v>1893</v>
      </c>
      <c r="L89" s="55"/>
      <c r="M89" s="195" t="s">
        <v>1893</v>
      </c>
      <c r="N89" s="196" t="s">
        <v>1917</v>
      </c>
      <c r="O89" s="36"/>
      <c r="P89" s="197">
        <f>O89*H89</f>
        <v>0</v>
      </c>
      <c r="Q89" s="197">
        <v>0</v>
      </c>
      <c r="R89" s="197">
        <f>Q89*H89</f>
        <v>0</v>
      </c>
      <c r="S89" s="197">
        <v>0</v>
      </c>
      <c r="T89" s="198">
        <f>S89*H89</f>
        <v>0</v>
      </c>
      <c r="AR89" s="18" t="s">
        <v>2036</v>
      </c>
      <c r="AT89" s="18" t="s">
        <v>2082</v>
      </c>
      <c r="AU89" s="18" t="s">
        <v>1955</v>
      </c>
      <c r="AY89" s="18" t="s">
        <v>2080</v>
      </c>
      <c r="BE89" s="199">
        <f>IF(N89="základní",J89,0)</f>
        <v>0</v>
      </c>
      <c r="BF89" s="199">
        <f>IF(N89="snížená",J89,0)</f>
        <v>0</v>
      </c>
      <c r="BG89" s="199">
        <f>IF(N89="zákl. přenesená",J89,0)</f>
        <v>0</v>
      </c>
      <c r="BH89" s="199">
        <f>IF(N89="sníž. přenesená",J89,0)</f>
        <v>0</v>
      </c>
      <c r="BI89" s="199">
        <f>IF(N89="nulová",J89,0)</f>
        <v>0</v>
      </c>
      <c r="BJ89" s="18" t="s">
        <v>1895</v>
      </c>
      <c r="BK89" s="199">
        <f>ROUND(I89*H89,2)</f>
        <v>0</v>
      </c>
      <c r="BL89" s="18" t="s">
        <v>2036</v>
      </c>
      <c r="BM89" s="18" t="s">
        <v>504</v>
      </c>
    </row>
    <row r="90" spans="2:65" s="12" customFormat="1">
      <c r="B90" s="200"/>
      <c r="C90" s="201"/>
      <c r="D90" s="212" t="s">
        <v>2088</v>
      </c>
      <c r="E90" s="213" t="s">
        <v>1893</v>
      </c>
      <c r="F90" s="214" t="s">
        <v>505</v>
      </c>
      <c r="G90" s="201"/>
      <c r="H90" s="215">
        <v>6.5</v>
      </c>
      <c r="I90" s="206"/>
      <c r="J90" s="201"/>
      <c r="K90" s="201"/>
      <c r="L90" s="207"/>
      <c r="M90" s="245"/>
      <c r="N90" s="246"/>
      <c r="O90" s="246"/>
      <c r="P90" s="246"/>
      <c r="Q90" s="246"/>
      <c r="R90" s="246"/>
      <c r="S90" s="246"/>
      <c r="T90" s="247"/>
      <c r="AT90" s="211" t="s">
        <v>2088</v>
      </c>
      <c r="AU90" s="211" t="s">
        <v>1955</v>
      </c>
      <c r="AV90" s="12" t="s">
        <v>1955</v>
      </c>
      <c r="AW90" s="12" t="s">
        <v>1911</v>
      </c>
      <c r="AX90" s="12" t="s">
        <v>1895</v>
      </c>
      <c r="AY90" s="211" t="s">
        <v>2080</v>
      </c>
    </row>
    <row r="91" spans="2:65" s="1" customFormat="1" ht="6.95" customHeight="1">
      <c r="B91" s="50"/>
      <c r="C91" s="51"/>
      <c r="D91" s="51"/>
      <c r="E91" s="51"/>
      <c r="F91" s="51"/>
      <c r="G91" s="51"/>
      <c r="H91" s="51"/>
      <c r="I91" s="135"/>
      <c r="J91" s="51"/>
      <c r="K91" s="51"/>
      <c r="L91" s="55"/>
    </row>
  </sheetData>
  <sheetProtection sheet="1" objects="1" scenarios="1" formatColumns="0" formatRows="0" sort="0" autoFilter="0"/>
  <autoFilter ref="C83:K83"/>
  <mergeCells count="12">
    <mergeCell ref="E47:H47"/>
    <mergeCell ref="E72:H72"/>
    <mergeCell ref="G1:H1"/>
    <mergeCell ref="L2:V2"/>
    <mergeCell ref="E49:H49"/>
    <mergeCell ref="E51:H51"/>
    <mergeCell ref="E74:H74"/>
    <mergeCell ref="E76:H76"/>
    <mergeCell ref="E7:H7"/>
    <mergeCell ref="E9:H9"/>
    <mergeCell ref="E11:H11"/>
    <mergeCell ref="E26:H26"/>
  </mergeCells>
  <phoneticPr fontId="51" type="noConversion"/>
  <hyperlinks>
    <hyperlink ref="F1:G1" location="C2" tooltip="Krycí list soupisu" display="1) Krycí list soupisu"/>
    <hyperlink ref="G1:H1" location="C58" tooltip="Rekapitulace" display="2) Rekapitulace"/>
    <hyperlink ref="J1" location="C83" tooltip="Soupis prací" display="3) Soupis prací"/>
    <hyperlink ref="L1:V1" location="'Rekapitulace stavby'!C2" tooltip="Rekapitulace stavby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14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3" customWidth="1"/>
    <col min="10" max="10" width="23.5" customWidth="1"/>
    <col min="11" max="11" width="15.5" customWidth="1"/>
    <col min="13" max="18" width="9.33203125" hidden="1" customWidth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 customWidth="1"/>
  </cols>
  <sheetData>
    <row r="1" spans="1:70" ht="21.75" customHeight="1">
      <c r="A1" s="16"/>
      <c r="B1" s="276"/>
      <c r="C1" s="276"/>
      <c r="D1" s="275" t="s">
        <v>1874</v>
      </c>
      <c r="E1" s="276"/>
      <c r="F1" s="277" t="s">
        <v>643</v>
      </c>
      <c r="G1" s="405" t="s">
        <v>644</v>
      </c>
      <c r="H1" s="405"/>
      <c r="I1" s="282"/>
      <c r="J1" s="277" t="s">
        <v>645</v>
      </c>
      <c r="K1" s="275" t="s">
        <v>2046</v>
      </c>
      <c r="L1" s="277" t="s">
        <v>646</v>
      </c>
      <c r="M1" s="277"/>
      <c r="N1" s="277"/>
      <c r="O1" s="277"/>
      <c r="P1" s="277"/>
      <c r="Q1" s="277"/>
      <c r="R1" s="277"/>
      <c r="S1" s="277"/>
      <c r="T1" s="277"/>
      <c r="U1" s="273"/>
      <c r="V1" s="273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1:70" ht="36.950000000000003" customHeight="1"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AT2" s="18" t="s">
        <v>2032</v>
      </c>
    </row>
    <row r="3" spans="1:70" ht="6.95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1955</v>
      </c>
    </row>
    <row r="4" spans="1:70" ht="36.950000000000003" customHeight="1">
      <c r="B4" s="22"/>
      <c r="C4" s="23"/>
      <c r="D4" s="24" t="s">
        <v>2047</v>
      </c>
      <c r="E4" s="23"/>
      <c r="F4" s="23"/>
      <c r="G4" s="23"/>
      <c r="H4" s="23"/>
      <c r="I4" s="115"/>
      <c r="J4" s="23"/>
      <c r="K4" s="25"/>
      <c r="M4" s="26" t="s">
        <v>1883</v>
      </c>
      <c r="AT4" s="18" t="s">
        <v>1877</v>
      </c>
    </row>
    <row r="5" spans="1:70" ht="6.95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1:70" ht="15">
      <c r="B6" s="22"/>
      <c r="C6" s="23"/>
      <c r="D6" s="31" t="s">
        <v>1889</v>
      </c>
      <c r="E6" s="23"/>
      <c r="F6" s="23"/>
      <c r="G6" s="23"/>
      <c r="H6" s="23"/>
      <c r="I6" s="115"/>
      <c r="J6" s="23"/>
      <c r="K6" s="25"/>
    </row>
    <row r="7" spans="1:70" ht="22.5" customHeight="1">
      <c r="B7" s="22"/>
      <c r="C7" s="23"/>
      <c r="D7" s="23"/>
      <c r="E7" s="406" t="str">
        <f ca="1">'Rekapitulace stavby'!K6</f>
        <v>Jezero Most-napojení na komunikace a IS - část I</v>
      </c>
      <c r="F7" s="397"/>
      <c r="G7" s="397"/>
      <c r="H7" s="397"/>
      <c r="I7" s="115"/>
      <c r="J7" s="23"/>
      <c r="K7" s="25"/>
    </row>
    <row r="8" spans="1:70" ht="15">
      <c r="B8" s="22"/>
      <c r="C8" s="23"/>
      <c r="D8" s="31" t="s">
        <v>2048</v>
      </c>
      <c r="E8" s="23"/>
      <c r="F8" s="23"/>
      <c r="G8" s="23"/>
      <c r="H8" s="23"/>
      <c r="I8" s="115"/>
      <c r="J8" s="23"/>
      <c r="K8" s="25"/>
    </row>
    <row r="9" spans="1:70" s="1" customFormat="1" ht="22.5" customHeight="1">
      <c r="B9" s="35"/>
      <c r="C9" s="36"/>
      <c r="D9" s="36"/>
      <c r="E9" s="406" t="s">
        <v>496</v>
      </c>
      <c r="F9" s="386"/>
      <c r="G9" s="386"/>
      <c r="H9" s="386"/>
      <c r="I9" s="116"/>
      <c r="J9" s="36"/>
      <c r="K9" s="39"/>
    </row>
    <row r="10" spans="1:70" s="1" customFormat="1" ht="15">
      <c r="B10" s="35"/>
      <c r="C10" s="36"/>
      <c r="D10" s="31" t="s">
        <v>2917</v>
      </c>
      <c r="E10" s="36"/>
      <c r="F10" s="36"/>
      <c r="G10" s="36"/>
      <c r="H10" s="36"/>
      <c r="I10" s="116"/>
      <c r="J10" s="36"/>
      <c r="K10" s="39"/>
    </row>
    <row r="11" spans="1:70" s="1" customFormat="1" ht="36.950000000000003" customHeight="1">
      <c r="B11" s="35"/>
      <c r="C11" s="36"/>
      <c r="D11" s="36"/>
      <c r="E11" s="407" t="s">
        <v>506</v>
      </c>
      <c r="F11" s="386"/>
      <c r="G11" s="386"/>
      <c r="H11" s="386"/>
      <c r="I11" s="116"/>
      <c r="J11" s="36"/>
      <c r="K11" s="39"/>
    </row>
    <row r="12" spans="1:70" s="1" customFormat="1">
      <c r="B12" s="35"/>
      <c r="C12" s="36"/>
      <c r="D12" s="36"/>
      <c r="E12" s="36"/>
      <c r="F12" s="36"/>
      <c r="G12" s="36"/>
      <c r="H12" s="36"/>
      <c r="I12" s="116"/>
      <c r="J12" s="36"/>
      <c r="K12" s="39"/>
    </row>
    <row r="13" spans="1:70" s="1" customFormat="1" ht="14.45" customHeight="1">
      <c r="B13" s="35"/>
      <c r="C13" s="36"/>
      <c r="D13" s="31" t="s">
        <v>1892</v>
      </c>
      <c r="E13" s="36"/>
      <c r="F13" s="29" t="s">
        <v>1893</v>
      </c>
      <c r="G13" s="36"/>
      <c r="H13" s="36"/>
      <c r="I13" s="117" t="s">
        <v>1894</v>
      </c>
      <c r="J13" s="29" t="s">
        <v>1893</v>
      </c>
      <c r="K13" s="39"/>
    </row>
    <row r="14" spans="1:70" s="1" customFormat="1" ht="14.45" customHeight="1">
      <c r="B14" s="35"/>
      <c r="C14" s="36"/>
      <c r="D14" s="31" t="s">
        <v>1896</v>
      </c>
      <c r="E14" s="36"/>
      <c r="F14" s="29" t="s">
        <v>1897</v>
      </c>
      <c r="G14" s="36"/>
      <c r="H14" s="36"/>
      <c r="I14" s="117" t="s">
        <v>1898</v>
      </c>
      <c r="J14" s="118" t="str">
        <f ca="1">'Rekapitulace stavby'!AN8</f>
        <v>28. 11. 2016</v>
      </c>
      <c r="K14" s="39"/>
    </row>
    <row r="15" spans="1:70" s="1" customFormat="1" ht="10.9" customHeight="1">
      <c r="B15" s="35"/>
      <c r="C15" s="36"/>
      <c r="D15" s="36"/>
      <c r="E15" s="36"/>
      <c r="F15" s="36"/>
      <c r="G15" s="36"/>
      <c r="H15" s="36"/>
      <c r="I15" s="116"/>
      <c r="J15" s="36"/>
      <c r="K15" s="39"/>
    </row>
    <row r="16" spans="1:70" s="1" customFormat="1" ht="14.45" customHeight="1">
      <c r="B16" s="35"/>
      <c r="C16" s="36"/>
      <c r="D16" s="31" t="s">
        <v>1901</v>
      </c>
      <c r="E16" s="36"/>
      <c r="F16" s="36"/>
      <c r="G16" s="36"/>
      <c r="H16" s="36"/>
      <c r="I16" s="117" t="s">
        <v>1902</v>
      </c>
      <c r="J16" s="29" t="s">
        <v>1893</v>
      </c>
      <c r="K16" s="39"/>
    </row>
    <row r="17" spans="2:11" s="1" customFormat="1" ht="18" customHeight="1">
      <c r="B17" s="35"/>
      <c r="C17" s="36"/>
      <c r="D17" s="36"/>
      <c r="E17" s="29" t="s">
        <v>1903</v>
      </c>
      <c r="F17" s="36"/>
      <c r="G17" s="36"/>
      <c r="H17" s="36"/>
      <c r="I17" s="117" t="s">
        <v>1904</v>
      </c>
      <c r="J17" s="29" t="s">
        <v>1893</v>
      </c>
      <c r="K17" s="39"/>
    </row>
    <row r="18" spans="2:11" s="1" customFormat="1" ht="6.95" customHeight="1">
      <c r="B18" s="35"/>
      <c r="C18" s="36"/>
      <c r="D18" s="36"/>
      <c r="E18" s="36"/>
      <c r="F18" s="36"/>
      <c r="G18" s="36"/>
      <c r="H18" s="36"/>
      <c r="I18" s="116"/>
      <c r="J18" s="36"/>
      <c r="K18" s="39"/>
    </row>
    <row r="19" spans="2:11" s="1" customFormat="1" ht="14.45" customHeight="1">
      <c r="B19" s="35"/>
      <c r="C19" s="36"/>
      <c r="D19" s="31" t="s">
        <v>1905</v>
      </c>
      <c r="E19" s="36"/>
      <c r="F19" s="36"/>
      <c r="G19" s="36"/>
      <c r="H19" s="36"/>
      <c r="I19" s="117" t="s">
        <v>1902</v>
      </c>
      <c r="J19" s="29" t="str">
        <f ca="1">IF('Rekapitulace stavby'!AN13="Vyplň údaj","",IF('Rekapitulace stavby'!AN13="","",'Rekapitulace stavby'!AN13))</f>
        <v/>
      </c>
      <c r="K19" s="39"/>
    </row>
    <row r="20" spans="2:11" s="1" customFormat="1" ht="18" customHeight="1">
      <c r="B20" s="35"/>
      <c r="C20" s="36"/>
      <c r="D20" s="36"/>
      <c r="E20" s="29" t="str">
        <f ca="1">IF('Rekapitulace stavby'!E14="Vyplň údaj","",IF('Rekapitulace stavby'!E14="","",'Rekapitulace stavby'!E14))</f>
        <v/>
      </c>
      <c r="F20" s="36"/>
      <c r="G20" s="36"/>
      <c r="H20" s="36"/>
      <c r="I20" s="117" t="s">
        <v>1904</v>
      </c>
      <c r="J20" s="29" t="str">
        <f ca="1">IF('Rekapitulace stavby'!AN14="Vyplň údaj","",IF('Rekapitulace stavby'!AN14="","",'Rekapitulace stavby'!AN14))</f>
        <v/>
      </c>
      <c r="K20" s="39"/>
    </row>
    <row r="21" spans="2:11" s="1" customFormat="1" ht="6.95" customHeight="1">
      <c r="B21" s="35"/>
      <c r="C21" s="36"/>
      <c r="D21" s="36"/>
      <c r="E21" s="36"/>
      <c r="F21" s="36"/>
      <c r="G21" s="36"/>
      <c r="H21" s="36"/>
      <c r="I21" s="116"/>
      <c r="J21" s="36"/>
      <c r="K21" s="39"/>
    </row>
    <row r="22" spans="2:11" s="1" customFormat="1" ht="14.45" customHeight="1">
      <c r="B22" s="35"/>
      <c r="C22" s="36"/>
      <c r="D22" s="31" t="s">
        <v>1907</v>
      </c>
      <c r="E22" s="36"/>
      <c r="F22" s="36"/>
      <c r="G22" s="36"/>
      <c r="H22" s="36"/>
      <c r="I22" s="117" t="s">
        <v>1902</v>
      </c>
      <c r="J22" s="29" t="s">
        <v>1893</v>
      </c>
      <c r="K22" s="39"/>
    </row>
    <row r="23" spans="2:11" s="1" customFormat="1" ht="18" customHeight="1">
      <c r="B23" s="35"/>
      <c r="C23" s="36"/>
      <c r="D23" s="36"/>
      <c r="E23" s="29" t="s">
        <v>1908</v>
      </c>
      <c r="F23" s="36"/>
      <c r="G23" s="36"/>
      <c r="H23" s="36"/>
      <c r="I23" s="117" t="s">
        <v>1904</v>
      </c>
      <c r="J23" s="29" t="s">
        <v>1893</v>
      </c>
      <c r="K23" s="39"/>
    </row>
    <row r="24" spans="2:11" s="1" customFormat="1" ht="6.95" customHeight="1">
      <c r="B24" s="35"/>
      <c r="C24" s="36"/>
      <c r="D24" s="36"/>
      <c r="E24" s="36"/>
      <c r="F24" s="36"/>
      <c r="G24" s="36"/>
      <c r="H24" s="36"/>
      <c r="I24" s="116"/>
      <c r="J24" s="36"/>
      <c r="K24" s="39"/>
    </row>
    <row r="25" spans="2:11" s="1" customFormat="1" ht="14.45" customHeight="1">
      <c r="B25" s="35"/>
      <c r="C25" s="36"/>
      <c r="D25" s="31" t="s">
        <v>1909</v>
      </c>
      <c r="E25" s="36"/>
      <c r="F25" s="36"/>
      <c r="G25" s="36"/>
      <c r="H25" s="36"/>
      <c r="I25" s="116"/>
      <c r="J25" s="36"/>
      <c r="K25" s="39"/>
    </row>
    <row r="26" spans="2:11" s="7" customFormat="1" ht="22.5" customHeight="1">
      <c r="B26" s="120"/>
      <c r="C26" s="121"/>
      <c r="D26" s="121"/>
      <c r="E26" s="400" t="s">
        <v>1893</v>
      </c>
      <c r="F26" s="408"/>
      <c r="G26" s="408"/>
      <c r="H26" s="408"/>
      <c r="I26" s="122"/>
      <c r="J26" s="121"/>
      <c r="K26" s="123"/>
    </row>
    <row r="27" spans="2:11" s="1" customFormat="1" ht="6.95" customHeight="1">
      <c r="B27" s="35"/>
      <c r="C27" s="36"/>
      <c r="D27" s="36"/>
      <c r="E27" s="36"/>
      <c r="F27" s="36"/>
      <c r="G27" s="36"/>
      <c r="H27" s="36"/>
      <c r="I27" s="116"/>
      <c r="J27" s="36"/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24"/>
      <c r="J28" s="79"/>
      <c r="K28" s="125"/>
    </row>
    <row r="29" spans="2:11" s="1" customFormat="1" ht="25.35" customHeight="1">
      <c r="B29" s="35"/>
      <c r="C29" s="36"/>
      <c r="D29" s="126" t="s">
        <v>1912</v>
      </c>
      <c r="E29" s="36"/>
      <c r="F29" s="36"/>
      <c r="G29" s="36"/>
      <c r="H29" s="36"/>
      <c r="I29" s="116"/>
      <c r="J29" s="127">
        <f>ROUNDUP(J86,2)</f>
        <v>0</v>
      </c>
      <c r="K29" s="39"/>
    </row>
    <row r="30" spans="2:11" s="1" customFormat="1" ht="6.95" customHeight="1">
      <c r="B30" s="35"/>
      <c r="C30" s="36"/>
      <c r="D30" s="79"/>
      <c r="E30" s="79"/>
      <c r="F30" s="79"/>
      <c r="G30" s="79"/>
      <c r="H30" s="79"/>
      <c r="I30" s="124"/>
      <c r="J30" s="79"/>
      <c r="K30" s="125"/>
    </row>
    <row r="31" spans="2:11" s="1" customFormat="1" ht="14.45" customHeight="1">
      <c r="B31" s="35"/>
      <c r="C31" s="36"/>
      <c r="D31" s="36"/>
      <c r="E31" s="36"/>
      <c r="F31" s="40" t="s">
        <v>1914</v>
      </c>
      <c r="G31" s="36"/>
      <c r="H31" s="36"/>
      <c r="I31" s="128" t="s">
        <v>1913</v>
      </c>
      <c r="J31" s="40" t="s">
        <v>1915</v>
      </c>
      <c r="K31" s="39"/>
    </row>
    <row r="32" spans="2:11" s="1" customFormat="1" ht="14.45" customHeight="1">
      <c r="B32" s="35"/>
      <c r="C32" s="36"/>
      <c r="D32" s="43" t="s">
        <v>1916</v>
      </c>
      <c r="E32" s="43" t="s">
        <v>1917</v>
      </c>
      <c r="F32" s="129">
        <f>ROUNDUP(SUM(BE86:BE113), 2)</f>
        <v>0</v>
      </c>
      <c r="G32" s="36"/>
      <c r="H32" s="36"/>
      <c r="I32" s="130">
        <v>0.21</v>
      </c>
      <c r="J32" s="129">
        <f>ROUNDUP(ROUNDUP((SUM(BE86:BE113)), 2)*I32, 1)</f>
        <v>0</v>
      </c>
      <c r="K32" s="39"/>
    </row>
    <row r="33" spans="2:11" s="1" customFormat="1" ht="14.45" customHeight="1">
      <c r="B33" s="35"/>
      <c r="C33" s="36"/>
      <c r="D33" s="36"/>
      <c r="E33" s="43" t="s">
        <v>1918</v>
      </c>
      <c r="F33" s="129">
        <f>ROUNDUP(SUM(BF86:BF113), 2)</f>
        <v>0</v>
      </c>
      <c r="G33" s="36"/>
      <c r="H33" s="36"/>
      <c r="I33" s="130">
        <v>0.15</v>
      </c>
      <c r="J33" s="129">
        <f>ROUNDUP(ROUNDUP((SUM(BF86:BF113)), 2)*I33, 1)</f>
        <v>0</v>
      </c>
      <c r="K33" s="39"/>
    </row>
    <row r="34" spans="2:11" s="1" customFormat="1" ht="14.45" hidden="1" customHeight="1">
      <c r="B34" s="35"/>
      <c r="C34" s="36"/>
      <c r="D34" s="36"/>
      <c r="E34" s="43" t="s">
        <v>1919</v>
      </c>
      <c r="F34" s="129">
        <f>ROUNDUP(SUM(BG86:BG113), 2)</f>
        <v>0</v>
      </c>
      <c r="G34" s="36"/>
      <c r="H34" s="36"/>
      <c r="I34" s="130">
        <v>0.21</v>
      </c>
      <c r="J34" s="129">
        <v>0</v>
      </c>
      <c r="K34" s="39"/>
    </row>
    <row r="35" spans="2:11" s="1" customFormat="1" ht="14.45" hidden="1" customHeight="1">
      <c r="B35" s="35"/>
      <c r="C35" s="36"/>
      <c r="D35" s="36"/>
      <c r="E35" s="43" t="s">
        <v>1920</v>
      </c>
      <c r="F35" s="129">
        <f>ROUNDUP(SUM(BH86:BH113), 2)</f>
        <v>0</v>
      </c>
      <c r="G35" s="36"/>
      <c r="H35" s="36"/>
      <c r="I35" s="130">
        <v>0.15</v>
      </c>
      <c r="J35" s="129">
        <v>0</v>
      </c>
      <c r="K35" s="39"/>
    </row>
    <row r="36" spans="2:11" s="1" customFormat="1" ht="14.45" hidden="1" customHeight="1">
      <c r="B36" s="35"/>
      <c r="C36" s="36"/>
      <c r="D36" s="36"/>
      <c r="E36" s="43" t="s">
        <v>1921</v>
      </c>
      <c r="F36" s="129">
        <f>ROUNDUP(SUM(BI86:BI113), 2)</f>
        <v>0</v>
      </c>
      <c r="G36" s="36"/>
      <c r="H36" s="36"/>
      <c r="I36" s="130">
        <v>0</v>
      </c>
      <c r="J36" s="129">
        <v>0</v>
      </c>
      <c r="K36" s="39"/>
    </row>
    <row r="37" spans="2:11" s="1" customFormat="1" ht="6.95" customHeight="1">
      <c r="B37" s="35"/>
      <c r="C37" s="36"/>
      <c r="D37" s="36"/>
      <c r="E37" s="36"/>
      <c r="F37" s="36"/>
      <c r="G37" s="36"/>
      <c r="H37" s="36"/>
      <c r="I37" s="116"/>
      <c r="J37" s="36"/>
      <c r="K37" s="39"/>
    </row>
    <row r="38" spans="2:11" s="1" customFormat="1" ht="25.35" customHeight="1">
      <c r="B38" s="35"/>
      <c r="C38" s="45"/>
      <c r="D38" s="46" t="s">
        <v>1922</v>
      </c>
      <c r="E38" s="47"/>
      <c r="F38" s="47"/>
      <c r="G38" s="131" t="s">
        <v>1923</v>
      </c>
      <c r="H38" s="48" t="s">
        <v>1924</v>
      </c>
      <c r="I38" s="132"/>
      <c r="J38" s="133">
        <f>SUM(J29:J36)</f>
        <v>0</v>
      </c>
      <c r="K38" s="134"/>
    </row>
    <row r="39" spans="2:11" s="1" customFormat="1" ht="14.45" customHeight="1">
      <c r="B39" s="50"/>
      <c r="C39" s="51"/>
      <c r="D39" s="51"/>
      <c r="E39" s="51"/>
      <c r="F39" s="51"/>
      <c r="G39" s="51"/>
      <c r="H39" s="51"/>
      <c r="I39" s="135"/>
      <c r="J39" s="51"/>
      <c r="K39" s="52"/>
    </row>
    <row r="43" spans="2:11" s="1" customFormat="1" ht="6.95" customHeight="1">
      <c r="B43" s="136"/>
      <c r="C43" s="137"/>
      <c r="D43" s="137"/>
      <c r="E43" s="137"/>
      <c r="F43" s="137"/>
      <c r="G43" s="137"/>
      <c r="H43" s="137"/>
      <c r="I43" s="138"/>
      <c r="J43" s="137"/>
      <c r="K43" s="139"/>
    </row>
    <row r="44" spans="2:11" s="1" customFormat="1" ht="36.950000000000003" customHeight="1">
      <c r="B44" s="35"/>
      <c r="C44" s="24" t="s">
        <v>2052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6.95" customHeight="1">
      <c r="B45" s="35"/>
      <c r="C45" s="36"/>
      <c r="D45" s="36"/>
      <c r="E45" s="36"/>
      <c r="F45" s="36"/>
      <c r="G45" s="36"/>
      <c r="H45" s="36"/>
      <c r="I45" s="116"/>
      <c r="J45" s="36"/>
      <c r="K45" s="39"/>
    </row>
    <row r="46" spans="2:11" s="1" customFormat="1" ht="14.45" customHeight="1">
      <c r="B46" s="35"/>
      <c r="C46" s="31" t="s">
        <v>1889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2.5" customHeight="1">
      <c r="B47" s="35"/>
      <c r="C47" s="36"/>
      <c r="D47" s="36"/>
      <c r="E47" s="406" t="str">
        <f>E7</f>
        <v>Jezero Most-napojení na komunikace a IS - část I</v>
      </c>
      <c r="F47" s="386"/>
      <c r="G47" s="386"/>
      <c r="H47" s="386"/>
      <c r="I47" s="116"/>
      <c r="J47" s="36"/>
      <c r="K47" s="39"/>
    </row>
    <row r="48" spans="2:11" ht="15">
      <c r="B48" s="22"/>
      <c r="C48" s="31" t="s">
        <v>2048</v>
      </c>
      <c r="D48" s="23"/>
      <c r="E48" s="23"/>
      <c r="F48" s="23"/>
      <c r="G48" s="23"/>
      <c r="H48" s="23"/>
      <c r="I48" s="115"/>
      <c r="J48" s="23"/>
      <c r="K48" s="25"/>
    </row>
    <row r="49" spans="2:47" s="1" customFormat="1" ht="22.5" customHeight="1">
      <c r="B49" s="35"/>
      <c r="C49" s="36"/>
      <c r="D49" s="36"/>
      <c r="E49" s="406" t="s">
        <v>496</v>
      </c>
      <c r="F49" s="386"/>
      <c r="G49" s="386"/>
      <c r="H49" s="386"/>
      <c r="I49" s="116"/>
      <c r="J49" s="36"/>
      <c r="K49" s="39"/>
    </row>
    <row r="50" spans="2:47" s="1" customFormat="1" ht="14.45" customHeight="1">
      <c r="B50" s="35"/>
      <c r="C50" s="31" t="s">
        <v>2917</v>
      </c>
      <c r="D50" s="36"/>
      <c r="E50" s="36"/>
      <c r="F50" s="36"/>
      <c r="G50" s="36"/>
      <c r="H50" s="36"/>
      <c r="I50" s="116"/>
      <c r="J50" s="36"/>
      <c r="K50" s="39"/>
    </row>
    <row r="51" spans="2:47" s="1" customFormat="1" ht="23.25" customHeight="1">
      <c r="B51" s="35"/>
      <c r="C51" s="36"/>
      <c r="D51" s="36"/>
      <c r="E51" s="407" t="str">
        <f>E11</f>
        <v>2 - 0.rok - základní výsadba</v>
      </c>
      <c r="F51" s="386"/>
      <c r="G51" s="386"/>
      <c r="H51" s="386"/>
      <c r="I51" s="116"/>
      <c r="J51" s="36"/>
      <c r="K51" s="39"/>
    </row>
    <row r="52" spans="2:47" s="1" customFormat="1" ht="6.95" customHeight="1">
      <c r="B52" s="35"/>
      <c r="C52" s="36"/>
      <c r="D52" s="36"/>
      <c r="E52" s="36"/>
      <c r="F52" s="36"/>
      <c r="G52" s="36"/>
      <c r="H52" s="36"/>
      <c r="I52" s="116"/>
      <c r="J52" s="36"/>
      <c r="K52" s="39"/>
    </row>
    <row r="53" spans="2:47" s="1" customFormat="1" ht="18" customHeight="1">
      <c r="B53" s="35"/>
      <c r="C53" s="31" t="s">
        <v>1896</v>
      </c>
      <c r="D53" s="36"/>
      <c r="E53" s="36"/>
      <c r="F53" s="29" t="str">
        <f>F14</f>
        <v xml:space="preserve"> </v>
      </c>
      <c r="G53" s="36"/>
      <c r="H53" s="36"/>
      <c r="I53" s="117" t="s">
        <v>1898</v>
      </c>
      <c r="J53" s="118" t="str">
        <f>IF(J14="","",J14)</f>
        <v>28. 11. 2016</v>
      </c>
      <c r="K53" s="39"/>
    </row>
    <row r="54" spans="2:47" s="1" customFormat="1" ht="6.95" customHeight="1">
      <c r="B54" s="35"/>
      <c r="C54" s="36"/>
      <c r="D54" s="36"/>
      <c r="E54" s="36"/>
      <c r="F54" s="36"/>
      <c r="G54" s="36"/>
      <c r="H54" s="36"/>
      <c r="I54" s="116"/>
      <c r="J54" s="36"/>
      <c r="K54" s="39"/>
    </row>
    <row r="55" spans="2:47" s="1" customFormat="1" ht="15">
      <c r="B55" s="35"/>
      <c r="C55" s="31" t="s">
        <v>1901</v>
      </c>
      <c r="D55" s="36"/>
      <c r="E55" s="36"/>
      <c r="F55" s="29" t="str">
        <f>E17</f>
        <v>ČR - Ministerstvo financí</v>
      </c>
      <c r="G55" s="36"/>
      <c r="H55" s="36"/>
      <c r="I55" s="117" t="s">
        <v>1907</v>
      </c>
      <c r="J55" s="29" t="str">
        <f>E23</f>
        <v>Báňské projekty Teplice a.s.</v>
      </c>
      <c r="K55" s="39"/>
    </row>
    <row r="56" spans="2:47" s="1" customFormat="1" ht="14.45" customHeight="1">
      <c r="B56" s="35"/>
      <c r="C56" s="31" t="s">
        <v>1905</v>
      </c>
      <c r="D56" s="36"/>
      <c r="E56" s="36"/>
      <c r="F56" s="29" t="str">
        <f>IF(E20="","",E20)</f>
        <v/>
      </c>
      <c r="G56" s="36"/>
      <c r="H56" s="36"/>
      <c r="I56" s="116"/>
      <c r="J56" s="36"/>
      <c r="K56" s="39"/>
    </row>
    <row r="57" spans="2:47" s="1" customFormat="1" ht="10.35" customHeight="1">
      <c r="B57" s="35"/>
      <c r="C57" s="36"/>
      <c r="D57" s="36"/>
      <c r="E57" s="36"/>
      <c r="F57" s="36"/>
      <c r="G57" s="36"/>
      <c r="H57" s="36"/>
      <c r="I57" s="116"/>
      <c r="J57" s="36"/>
      <c r="K57" s="39"/>
    </row>
    <row r="58" spans="2:47" s="1" customFormat="1" ht="29.25" customHeight="1">
      <c r="B58" s="35"/>
      <c r="C58" s="140" t="s">
        <v>2053</v>
      </c>
      <c r="D58" s="45"/>
      <c r="E58" s="45"/>
      <c r="F58" s="45"/>
      <c r="G58" s="45"/>
      <c r="H58" s="45"/>
      <c r="I58" s="141"/>
      <c r="J58" s="142" t="s">
        <v>2054</v>
      </c>
      <c r="K58" s="49"/>
    </row>
    <row r="59" spans="2:47" s="1" customFormat="1" ht="10.35" customHeight="1">
      <c r="B59" s="35"/>
      <c r="C59" s="36"/>
      <c r="D59" s="36"/>
      <c r="E59" s="36"/>
      <c r="F59" s="36"/>
      <c r="G59" s="36"/>
      <c r="H59" s="36"/>
      <c r="I59" s="116"/>
      <c r="J59" s="36"/>
      <c r="K59" s="39"/>
    </row>
    <row r="60" spans="2:47" s="1" customFormat="1" ht="29.25" customHeight="1">
      <c r="B60" s="35"/>
      <c r="C60" s="143" t="s">
        <v>2055</v>
      </c>
      <c r="D60" s="36"/>
      <c r="E60" s="36"/>
      <c r="F60" s="36"/>
      <c r="G60" s="36"/>
      <c r="H60" s="36"/>
      <c r="I60" s="116"/>
      <c r="J60" s="127">
        <f>J86</f>
        <v>0</v>
      </c>
      <c r="K60" s="39"/>
      <c r="AU60" s="18" t="s">
        <v>2056</v>
      </c>
    </row>
    <row r="61" spans="2:47" s="8" customFormat="1" ht="24.95" customHeight="1">
      <c r="B61" s="144"/>
      <c r="C61" s="145"/>
      <c r="D61" s="146" t="s">
        <v>2057</v>
      </c>
      <c r="E61" s="147"/>
      <c r="F61" s="147"/>
      <c r="G61" s="147"/>
      <c r="H61" s="147"/>
      <c r="I61" s="148"/>
      <c r="J61" s="149">
        <f>J87</f>
        <v>0</v>
      </c>
      <c r="K61" s="150"/>
    </row>
    <row r="62" spans="2:47" s="9" customFormat="1" ht="19.899999999999999" customHeight="1">
      <c r="B62" s="151"/>
      <c r="C62" s="152"/>
      <c r="D62" s="153" t="s">
        <v>2058</v>
      </c>
      <c r="E62" s="154"/>
      <c r="F62" s="154"/>
      <c r="G62" s="154"/>
      <c r="H62" s="154"/>
      <c r="I62" s="155"/>
      <c r="J62" s="156">
        <f>J88</f>
        <v>0</v>
      </c>
      <c r="K62" s="157"/>
    </row>
    <row r="63" spans="2:47" s="9" customFormat="1" ht="19.899999999999999" customHeight="1">
      <c r="B63" s="151"/>
      <c r="C63" s="152"/>
      <c r="D63" s="153" t="s">
        <v>2062</v>
      </c>
      <c r="E63" s="154"/>
      <c r="F63" s="154"/>
      <c r="G63" s="154"/>
      <c r="H63" s="154"/>
      <c r="I63" s="155"/>
      <c r="J63" s="156">
        <f>J111</f>
        <v>0</v>
      </c>
      <c r="K63" s="157"/>
    </row>
    <row r="64" spans="2:47" s="9" customFormat="1" ht="14.85" customHeight="1">
      <c r="B64" s="151"/>
      <c r="C64" s="152"/>
      <c r="D64" s="153" t="s">
        <v>2063</v>
      </c>
      <c r="E64" s="154"/>
      <c r="F64" s="154"/>
      <c r="G64" s="154"/>
      <c r="H64" s="154"/>
      <c r="I64" s="155"/>
      <c r="J64" s="156">
        <f>J112</f>
        <v>0</v>
      </c>
      <c r="K64" s="157"/>
    </row>
    <row r="65" spans="2:12" s="1" customFormat="1" ht="21.75" customHeight="1">
      <c r="B65" s="35"/>
      <c r="C65" s="36"/>
      <c r="D65" s="36"/>
      <c r="E65" s="36"/>
      <c r="F65" s="36"/>
      <c r="G65" s="36"/>
      <c r="H65" s="36"/>
      <c r="I65" s="116"/>
      <c r="J65" s="36"/>
      <c r="K65" s="39"/>
    </row>
    <row r="66" spans="2:12" s="1" customFormat="1" ht="6.95" customHeight="1">
      <c r="B66" s="50"/>
      <c r="C66" s="51"/>
      <c r="D66" s="51"/>
      <c r="E66" s="51"/>
      <c r="F66" s="51"/>
      <c r="G66" s="51"/>
      <c r="H66" s="51"/>
      <c r="I66" s="135"/>
      <c r="J66" s="51"/>
      <c r="K66" s="52"/>
    </row>
    <row r="70" spans="2:12" s="1" customFormat="1" ht="6.95" customHeight="1">
      <c r="B70" s="53"/>
      <c r="C70" s="54"/>
      <c r="D70" s="54"/>
      <c r="E70" s="54"/>
      <c r="F70" s="54"/>
      <c r="G70" s="54"/>
      <c r="H70" s="54"/>
      <c r="I70" s="138"/>
      <c r="J70" s="54"/>
      <c r="K70" s="54"/>
      <c r="L70" s="55"/>
    </row>
    <row r="71" spans="2:12" s="1" customFormat="1" ht="36.950000000000003" customHeight="1">
      <c r="B71" s="35"/>
      <c r="C71" s="56" t="s">
        <v>2064</v>
      </c>
      <c r="D71" s="57"/>
      <c r="E71" s="57"/>
      <c r="F71" s="57"/>
      <c r="G71" s="57"/>
      <c r="H71" s="57"/>
      <c r="I71" s="158"/>
      <c r="J71" s="57"/>
      <c r="K71" s="57"/>
      <c r="L71" s="55"/>
    </row>
    <row r="72" spans="2:12" s="1" customFormat="1" ht="6.95" customHeight="1">
      <c r="B72" s="35"/>
      <c r="C72" s="57"/>
      <c r="D72" s="57"/>
      <c r="E72" s="57"/>
      <c r="F72" s="57"/>
      <c r="G72" s="57"/>
      <c r="H72" s="57"/>
      <c r="I72" s="158"/>
      <c r="J72" s="57"/>
      <c r="K72" s="57"/>
      <c r="L72" s="55"/>
    </row>
    <row r="73" spans="2:12" s="1" customFormat="1" ht="14.45" customHeight="1">
      <c r="B73" s="35"/>
      <c r="C73" s="59" t="s">
        <v>1889</v>
      </c>
      <c r="D73" s="57"/>
      <c r="E73" s="57"/>
      <c r="F73" s="57"/>
      <c r="G73" s="57"/>
      <c r="H73" s="57"/>
      <c r="I73" s="158"/>
      <c r="J73" s="57"/>
      <c r="K73" s="57"/>
      <c r="L73" s="55"/>
    </row>
    <row r="74" spans="2:12" s="1" customFormat="1" ht="22.5" customHeight="1">
      <c r="B74" s="35"/>
      <c r="C74" s="57"/>
      <c r="D74" s="57"/>
      <c r="E74" s="404" t="str">
        <f>E7</f>
        <v>Jezero Most-napojení na komunikace a IS - část I</v>
      </c>
      <c r="F74" s="379"/>
      <c r="G74" s="379"/>
      <c r="H74" s="379"/>
      <c r="I74" s="158"/>
      <c r="J74" s="57"/>
      <c r="K74" s="57"/>
      <c r="L74" s="55"/>
    </row>
    <row r="75" spans="2:12" ht="15">
      <c r="B75" s="22"/>
      <c r="C75" s="59" t="s">
        <v>2048</v>
      </c>
      <c r="D75" s="250"/>
      <c r="E75" s="250"/>
      <c r="F75" s="250"/>
      <c r="G75" s="250"/>
      <c r="H75" s="250"/>
      <c r="J75" s="250"/>
      <c r="K75" s="250"/>
      <c r="L75" s="251"/>
    </row>
    <row r="76" spans="2:12" s="1" customFormat="1" ht="22.5" customHeight="1">
      <c r="B76" s="35"/>
      <c r="C76" s="57"/>
      <c r="D76" s="57"/>
      <c r="E76" s="404" t="s">
        <v>496</v>
      </c>
      <c r="F76" s="379"/>
      <c r="G76" s="379"/>
      <c r="H76" s="379"/>
      <c r="I76" s="158"/>
      <c r="J76" s="57"/>
      <c r="K76" s="57"/>
      <c r="L76" s="55"/>
    </row>
    <row r="77" spans="2:12" s="1" customFormat="1" ht="14.45" customHeight="1">
      <c r="B77" s="35"/>
      <c r="C77" s="59" t="s">
        <v>2917</v>
      </c>
      <c r="D77" s="57"/>
      <c r="E77" s="57"/>
      <c r="F77" s="57"/>
      <c r="G77" s="57"/>
      <c r="H77" s="57"/>
      <c r="I77" s="158"/>
      <c r="J77" s="57"/>
      <c r="K77" s="57"/>
      <c r="L77" s="55"/>
    </row>
    <row r="78" spans="2:12" s="1" customFormat="1" ht="23.25" customHeight="1">
      <c r="B78" s="35"/>
      <c r="C78" s="57"/>
      <c r="D78" s="57"/>
      <c r="E78" s="376" t="str">
        <f>E11</f>
        <v>2 - 0.rok - základní výsadba</v>
      </c>
      <c r="F78" s="379"/>
      <c r="G78" s="379"/>
      <c r="H78" s="379"/>
      <c r="I78" s="158"/>
      <c r="J78" s="57"/>
      <c r="K78" s="57"/>
      <c r="L78" s="55"/>
    </row>
    <row r="79" spans="2:12" s="1" customFormat="1" ht="6.95" customHeight="1">
      <c r="B79" s="35"/>
      <c r="C79" s="57"/>
      <c r="D79" s="57"/>
      <c r="E79" s="57"/>
      <c r="F79" s="57"/>
      <c r="G79" s="57"/>
      <c r="H79" s="57"/>
      <c r="I79" s="158"/>
      <c r="J79" s="57"/>
      <c r="K79" s="57"/>
      <c r="L79" s="55"/>
    </row>
    <row r="80" spans="2:12" s="1" customFormat="1" ht="18" customHeight="1">
      <c r="B80" s="35"/>
      <c r="C80" s="59" t="s">
        <v>1896</v>
      </c>
      <c r="D80" s="57"/>
      <c r="E80" s="57"/>
      <c r="F80" s="159" t="str">
        <f>F14</f>
        <v xml:space="preserve"> </v>
      </c>
      <c r="G80" s="57"/>
      <c r="H80" s="57"/>
      <c r="I80" s="160" t="s">
        <v>1898</v>
      </c>
      <c r="J80" s="67" t="str">
        <f>IF(J14="","",J14)</f>
        <v>28. 11. 2016</v>
      </c>
      <c r="K80" s="57"/>
      <c r="L80" s="55"/>
    </row>
    <row r="81" spans="2:65" s="1" customFormat="1" ht="6.95" customHeight="1">
      <c r="B81" s="35"/>
      <c r="C81" s="57"/>
      <c r="D81" s="57"/>
      <c r="E81" s="57"/>
      <c r="F81" s="57"/>
      <c r="G81" s="57"/>
      <c r="H81" s="57"/>
      <c r="I81" s="158"/>
      <c r="J81" s="57"/>
      <c r="K81" s="57"/>
      <c r="L81" s="55"/>
    </row>
    <row r="82" spans="2:65" s="1" customFormat="1" ht="15">
      <c r="B82" s="35"/>
      <c r="C82" s="59" t="s">
        <v>1901</v>
      </c>
      <c r="D82" s="57"/>
      <c r="E82" s="57"/>
      <c r="F82" s="159" t="str">
        <f>E17</f>
        <v>ČR - Ministerstvo financí</v>
      </c>
      <c r="G82" s="57"/>
      <c r="H82" s="57"/>
      <c r="I82" s="160" t="s">
        <v>1907</v>
      </c>
      <c r="J82" s="159" t="str">
        <f>E23</f>
        <v>Báňské projekty Teplice a.s.</v>
      </c>
      <c r="K82" s="57"/>
      <c r="L82" s="55"/>
    </row>
    <row r="83" spans="2:65" s="1" customFormat="1" ht="14.45" customHeight="1">
      <c r="B83" s="35"/>
      <c r="C83" s="59" t="s">
        <v>1905</v>
      </c>
      <c r="D83" s="57"/>
      <c r="E83" s="57"/>
      <c r="F83" s="159" t="str">
        <f>IF(E20="","",E20)</f>
        <v/>
      </c>
      <c r="G83" s="57"/>
      <c r="H83" s="57"/>
      <c r="I83" s="158"/>
      <c r="J83" s="57"/>
      <c r="K83" s="57"/>
      <c r="L83" s="55"/>
    </row>
    <row r="84" spans="2:65" s="1" customFormat="1" ht="10.35" customHeight="1">
      <c r="B84" s="35"/>
      <c r="C84" s="57"/>
      <c r="D84" s="57"/>
      <c r="E84" s="57"/>
      <c r="F84" s="57"/>
      <c r="G84" s="57"/>
      <c r="H84" s="57"/>
      <c r="I84" s="158"/>
      <c r="J84" s="57"/>
      <c r="K84" s="57"/>
      <c r="L84" s="55"/>
    </row>
    <row r="85" spans="2:65" s="10" customFormat="1" ht="29.25" customHeight="1">
      <c r="B85" s="161"/>
      <c r="C85" s="162" t="s">
        <v>2065</v>
      </c>
      <c r="D85" s="163" t="s">
        <v>1931</v>
      </c>
      <c r="E85" s="163" t="s">
        <v>1927</v>
      </c>
      <c r="F85" s="163" t="s">
        <v>2066</v>
      </c>
      <c r="G85" s="163" t="s">
        <v>2067</v>
      </c>
      <c r="H85" s="163" t="s">
        <v>2068</v>
      </c>
      <c r="I85" s="164" t="s">
        <v>2069</v>
      </c>
      <c r="J85" s="163" t="s">
        <v>2054</v>
      </c>
      <c r="K85" s="165" t="s">
        <v>2070</v>
      </c>
      <c r="L85" s="166"/>
      <c r="M85" s="75" t="s">
        <v>2071</v>
      </c>
      <c r="N85" s="76" t="s">
        <v>1916</v>
      </c>
      <c r="O85" s="76" t="s">
        <v>2072</v>
      </c>
      <c r="P85" s="76" t="s">
        <v>2073</v>
      </c>
      <c r="Q85" s="76" t="s">
        <v>2074</v>
      </c>
      <c r="R85" s="76" t="s">
        <v>2075</v>
      </c>
      <c r="S85" s="76" t="s">
        <v>2076</v>
      </c>
      <c r="T85" s="77" t="s">
        <v>2077</v>
      </c>
    </row>
    <row r="86" spans="2:65" s="1" customFormat="1" ht="29.25" customHeight="1">
      <c r="B86" s="35"/>
      <c r="C86" s="81" t="s">
        <v>2055</v>
      </c>
      <c r="D86" s="57"/>
      <c r="E86" s="57"/>
      <c r="F86" s="57"/>
      <c r="G86" s="57"/>
      <c r="H86" s="57"/>
      <c r="I86" s="158"/>
      <c r="J86" s="167">
        <f>BK86</f>
        <v>0</v>
      </c>
      <c r="K86" s="57"/>
      <c r="L86" s="55"/>
      <c r="M86" s="78"/>
      <c r="N86" s="79"/>
      <c r="O86" s="79"/>
      <c r="P86" s="168">
        <f>P87</f>
        <v>0</v>
      </c>
      <c r="Q86" s="79"/>
      <c r="R86" s="168">
        <f>R87</f>
        <v>10.894576000000001</v>
      </c>
      <c r="S86" s="79"/>
      <c r="T86" s="169">
        <f>T87</f>
        <v>0</v>
      </c>
      <c r="AT86" s="18" t="s">
        <v>1945</v>
      </c>
      <c r="AU86" s="18" t="s">
        <v>2056</v>
      </c>
      <c r="BK86" s="170">
        <f>BK87</f>
        <v>0</v>
      </c>
    </row>
    <row r="87" spans="2:65" s="11" customFormat="1" ht="37.35" customHeight="1">
      <c r="B87" s="171"/>
      <c r="C87" s="172"/>
      <c r="D87" s="173" t="s">
        <v>1945</v>
      </c>
      <c r="E87" s="174" t="s">
        <v>2078</v>
      </c>
      <c r="F87" s="174" t="s">
        <v>2079</v>
      </c>
      <c r="G87" s="172"/>
      <c r="H87" s="172"/>
      <c r="I87" s="175"/>
      <c r="J87" s="176">
        <f>BK87</f>
        <v>0</v>
      </c>
      <c r="K87" s="172"/>
      <c r="L87" s="177"/>
      <c r="M87" s="178"/>
      <c r="N87" s="179"/>
      <c r="O87" s="179"/>
      <c r="P87" s="180">
        <f>P88+P111</f>
        <v>0</v>
      </c>
      <c r="Q87" s="179"/>
      <c r="R87" s="180">
        <f>R88+R111</f>
        <v>10.894576000000001</v>
      </c>
      <c r="S87" s="179"/>
      <c r="T87" s="181">
        <f>T88+T111</f>
        <v>0</v>
      </c>
      <c r="AR87" s="182" t="s">
        <v>1895</v>
      </c>
      <c r="AT87" s="183" t="s">
        <v>1945</v>
      </c>
      <c r="AU87" s="183" t="s">
        <v>1946</v>
      </c>
      <c r="AY87" s="182" t="s">
        <v>2080</v>
      </c>
      <c r="BK87" s="184">
        <f>BK88+BK111</f>
        <v>0</v>
      </c>
    </row>
    <row r="88" spans="2:65" s="11" customFormat="1" ht="19.899999999999999" customHeight="1">
      <c r="B88" s="171"/>
      <c r="C88" s="172"/>
      <c r="D88" s="185" t="s">
        <v>1945</v>
      </c>
      <c r="E88" s="186" t="s">
        <v>1895</v>
      </c>
      <c r="F88" s="186" t="s">
        <v>2081</v>
      </c>
      <c r="G88" s="172"/>
      <c r="H88" s="172"/>
      <c r="I88" s="175"/>
      <c r="J88" s="187">
        <f>BK88</f>
        <v>0</v>
      </c>
      <c r="K88" s="172"/>
      <c r="L88" s="177"/>
      <c r="M88" s="178"/>
      <c r="N88" s="179"/>
      <c r="O88" s="179"/>
      <c r="P88" s="180">
        <f>SUM(P89:P110)</f>
        <v>0</v>
      </c>
      <c r="Q88" s="179"/>
      <c r="R88" s="180">
        <f>SUM(R89:R110)</f>
        <v>10.894576000000001</v>
      </c>
      <c r="S88" s="179"/>
      <c r="T88" s="181">
        <f>SUM(T89:T110)</f>
        <v>0</v>
      </c>
      <c r="AR88" s="182" t="s">
        <v>1895</v>
      </c>
      <c r="AT88" s="183" t="s">
        <v>1945</v>
      </c>
      <c r="AU88" s="183" t="s">
        <v>1895</v>
      </c>
      <c r="AY88" s="182" t="s">
        <v>2080</v>
      </c>
      <c r="BK88" s="184">
        <f>SUM(BK89:BK110)</f>
        <v>0</v>
      </c>
    </row>
    <row r="89" spans="2:65" s="1" customFormat="1" ht="31.5" customHeight="1">
      <c r="B89" s="35"/>
      <c r="C89" s="188" t="s">
        <v>1895</v>
      </c>
      <c r="D89" s="188" t="s">
        <v>2082</v>
      </c>
      <c r="E89" s="189" t="s">
        <v>507</v>
      </c>
      <c r="F89" s="190" t="s">
        <v>508</v>
      </c>
      <c r="G89" s="191" t="s">
        <v>2253</v>
      </c>
      <c r="H89" s="192">
        <v>120</v>
      </c>
      <c r="I89" s="193"/>
      <c r="J89" s="194">
        <f>ROUND(I89*H89,2)</f>
        <v>0</v>
      </c>
      <c r="K89" s="190" t="s">
        <v>2086</v>
      </c>
      <c r="L89" s="55"/>
      <c r="M89" s="195" t="s">
        <v>1893</v>
      </c>
      <c r="N89" s="196" t="s">
        <v>1917</v>
      </c>
      <c r="O89" s="36"/>
      <c r="P89" s="197">
        <f>O89*H89</f>
        <v>0</v>
      </c>
      <c r="Q89" s="197">
        <v>0</v>
      </c>
      <c r="R89" s="197">
        <f>Q89*H89</f>
        <v>0</v>
      </c>
      <c r="S89" s="197">
        <v>0</v>
      </c>
      <c r="T89" s="198">
        <f>S89*H89</f>
        <v>0</v>
      </c>
      <c r="AR89" s="18" t="s">
        <v>2036</v>
      </c>
      <c r="AT89" s="18" t="s">
        <v>2082</v>
      </c>
      <c r="AU89" s="18" t="s">
        <v>1955</v>
      </c>
      <c r="AY89" s="18" t="s">
        <v>2080</v>
      </c>
      <c r="BE89" s="199">
        <f>IF(N89="základní",J89,0)</f>
        <v>0</v>
      </c>
      <c r="BF89" s="199">
        <f>IF(N89="snížená",J89,0)</f>
        <v>0</v>
      </c>
      <c r="BG89" s="199">
        <f>IF(N89="zákl. přenesená",J89,0)</f>
        <v>0</v>
      </c>
      <c r="BH89" s="199">
        <f>IF(N89="sníž. přenesená",J89,0)</f>
        <v>0</v>
      </c>
      <c r="BI89" s="199">
        <f>IF(N89="nulová",J89,0)</f>
        <v>0</v>
      </c>
      <c r="BJ89" s="18" t="s">
        <v>1895</v>
      </c>
      <c r="BK89" s="199">
        <f>ROUND(I89*H89,2)</f>
        <v>0</v>
      </c>
      <c r="BL89" s="18" t="s">
        <v>2036</v>
      </c>
      <c r="BM89" s="18" t="s">
        <v>509</v>
      </c>
    </row>
    <row r="90" spans="2:65" s="12" customFormat="1">
      <c r="B90" s="200"/>
      <c r="C90" s="201"/>
      <c r="D90" s="202" t="s">
        <v>2088</v>
      </c>
      <c r="E90" s="203" t="s">
        <v>1893</v>
      </c>
      <c r="F90" s="204" t="s">
        <v>510</v>
      </c>
      <c r="G90" s="201"/>
      <c r="H90" s="205">
        <v>120</v>
      </c>
      <c r="I90" s="206"/>
      <c r="J90" s="201"/>
      <c r="K90" s="201"/>
      <c r="L90" s="207"/>
      <c r="M90" s="208"/>
      <c r="N90" s="209"/>
      <c r="O90" s="209"/>
      <c r="P90" s="209"/>
      <c r="Q90" s="209"/>
      <c r="R90" s="209"/>
      <c r="S90" s="209"/>
      <c r="T90" s="210"/>
      <c r="AT90" s="211" t="s">
        <v>2088</v>
      </c>
      <c r="AU90" s="211" t="s">
        <v>1955</v>
      </c>
      <c r="AV90" s="12" t="s">
        <v>1955</v>
      </c>
      <c r="AW90" s="12" t="s">
        <v>1911</v>
      </c>
      <c r="AX90" s="12" t="s">
        <v>1946</v>
      </c>
      <c r="AY90" s="211" t="s">
        <v>2080</v>
      </c>
    </row>
    <row r="91" spans="2:65" s="1" customFormat="1" ht="22.5" customHeight="1">
      <c r="B91" s="35"/>
      <c r="C91" s="188" t="s">
        <v>1955</v>
      </c>
      <c r="D91" s="188" t="s">
        <v>2082</v>
      </c>
      <c r="E91" s="189" t="s">
        <v>511</v>
      </c>
      <c r="F91" s="190" t="s">
        <v>512</v>
      </c>
      <c r="G91" s="191" t="s">
        <v>2253</v>
      </c>
      <c r="H91" s="192">
        <v>120</v>
      </c>
      <c r="I91" s="193"/>
      <c r="J91" s="194">
        <f>ROUND(I91*H91,2)</f>
        <v>0</v>
      </c>
      <c r="K91" s="190" t="s">
        <v>2086</v>
      </c>
      <c r="L91" s="55"/>
      <c r="M91" s="195" t="s">
        <v>1893</v>
      </c>
      <c r="N91" s="196" t="s">
        <v>1917</v>
      </c>
      <c r="O91" s="36"/>
      <c r="P91" s="197">
        <f>O91*H91</f>
        <v>0</v>
      </c>
      <c r="Q91" s="197">
        <v>0</v>
      </c>
      <c r="R91" s="197">
        <f>Q91*H91</f>
        <v>0</v>
      </c>
      <c r="S91" s="197">
        <v>0</v>
      </c>
      <c r="T91" s="198">
        <f>S91*H91</f>
        <v>0</v>
      </c>
      <c r="AR91" s="18" t="s">
        <v>2036</v>
      </c>
      <c r="AT91" s="18" t="s">
        <v>2082</v>
      </c>
      <c r="AU91" s="18" t="s">
        <v>1955</v>
      </c>
      <c r="AY91" s="18" t="s">
        <v>2080</v>
      </c>
      <c r="BE91" s="199">
        <f>IF(N91="základní",J91,0)</f>
        <v>0</v>
      </c>
      <c r="BF91" s="199">
        <f>IF(N91="snížená",J91,0)</f>
        <v>0</v>
      </c>
      <c r="BG91" s="199">
        <f>IF(N91="zákl. přenesená",J91,0)</f>
        <v>0</v>
      </c>
      <c r="BH91" s="199">
        <f>IF(N91="sníž. přenesená",J91,0)</f>
        <v>0</v>
      </c>
      <c r="BI91" s="199">
        <f>IF(N91="nulová",J91,0)</f>
        <v>0</v>
      </c>
      <c r="BJ91" s="18" t="s">
        <v>1895</v>
      </c>
      <c r="BK91" s="199">
        <f>ROUND(I91*H91,2)</f>
        <v>0</v>
      </c>
      <c r="BL91" s="18" t="s">
        <v>2036</v>
      </c>
      <c r="BM91" s="18" t="s">
        <v>513</v>
      </c>
    </row>
    <row r="92" spans="2:65" s="12" customFormat="1">
      <c r="B92" s="200"/>
      <c r="C92" s="201"/>
      <c r="D92" s="202" t="s">
        <v>2088</v>
      </c>
      <c r="E92" s="203" t="s">
        <v>1893</v>
      </c>
      <c r="F92" s="204" t="s">
        <v>510</v>
      </c>
      <c r="G92" s="201"/>
      <c r="H92" s="205">
        <v>120</v>
      </c>
      <c r="I92" s="206"/>
      <c r="J92" s="201"/>
      <c r="K92" s="201"/>
      <c r="L92" s="207"/>
      <c r="M92" s="208"/>
      <c r="N92" s="209"/>
      <c r="O92" s="209"/>
      <c r="P92" s="209"/>
      <c r="Q92" s="209"/>
      <c r="R92" s="209"/>
      <c r="S92" s="209"/>
      <c r="T92" s="210"/>
      <c r="AT92" s="211" t="s">
        <v>2088</v>
      </c>
      <c r="AU92" s="211" t="s">
        <v>1955</v>
      </c>
      <c r="AV92" s="12" t="s">
        <v>1955</v>
      </c>
      <c r="AW92" s="12" t="s">
        <v>1911</v>
      </c>
      <c r="AX92" s="12" t="s">
        <v>1946</v>
      </c>
      <c r="AY92" s="211" t="s">
        <v>2080</v>
      </c>
    </row>
    <row r="93" spans="2:65" s="1" customFormat="1" ht="22.5" customHeight="1">
      <c r="B93" s="35"/>
      <c r="C93" s="216" t="s">
        <v>2033</v>
      </c>
      <c r="D93" s="216" t="s">
        <v>2126</v>
      </c>
      <c r="E93" s="217" t="s">
        <v>514</v>
      </c>
      <c r="F93" s="218" t="s">
        <v>515</v>
      </c>
      <c r="G93" s="219" t="s">
        <v>2253</v>
      </c>
      <c r="H93" s="220">
        <v>35</v>
      </c>
      <c r="I93" s="221"/>
      <c r="J93" s="222">
        <f>ROUND(I93*H93,2)</f>
        <v>0</v>
      </c>
      <c r="K93" s="218" t="s">
        <v>1893</v>
      </c>
      <c r="L93" s="223"/>
      <c r="M93" s="224" t="s">
        <v>1893</v>
      </c>
      <c r="N93" s="225" t="s">
        <v>1917</v>
      </c>
      <c r="O93" s="36"/>
      <c r="P93" s="197">
        <f>O93*H93</f>
        <v>0</v>
      </c>
      <c r="Q93" s="197">
        <v>5.3999999999999999E-2</v>
      </c>
      <c r="R93" s="197">
        <f>Q93*H93</f>
        <v>1.89</v>
      </c>
      <c r="S93" s="197">
        <v>0</v>
      </c>
      <c r="T93" s="198">
        <f>S93*H93</f>
        <v>0</v>
      </c>
      <c r="AR93" s="18" t="s">
        <v>2119</v>
      </c>
      <c r="AT93" s="18" t="s">
        <v>2126</v>
      </c>
      <c r="AU93" s="18" t="s">
        <v>1955</v>
      </c>
      <c r="AY93" s="18" t="s">
        <v>2080</v>
      </c>
      <c r="BE93" s="199">
        <f>IF(N93="základní",J93,0)</f>
        <v>0</v>
      </c>
      <c r="BF93" s="199">
        <f>IF(N93="snížená",J93,0)</f>
        <v>0</v>
      </c>
      <c r="BG93" s="199">
        <f>IF(N93="zákl. přenesená",J93,0)</f>
        <v>0</v>
      </c>
      <c r="BH93" s="199">
        <f>IF(N93="sníž. přenesená",J93,0)</f>
        <v>0</v>
      </c>
      <c r="BI93" s="199">
        <f>IF(N93="nulová",J93,0)</f>
        <v>0</v>
      </c>
      <c r="BJ93" s="18" t="s">
        <v>1895</v>
      </c>
      <c r="BK93" s="199">
        <f>ROUND(I93*H93,2)</f>
        <v>0</v>
      </c>
      <c r="BL93" s="18" t="s">
        <v>2036</v>
      </c>
      <c r="BM93" s="18" t="s">
        <v>516</v>
      </c>
    </row>
    <row r="94" spans="2:65" s="1" customFormat="1" ht="22.5" customHeight="1">
      <c r="B94" s="35"/>
      <c r="C94" s="216" t="s">
        <v>2036</v>
      </c>
      <c r="D94" s="216" t="s">
        <v>2126</v>
      </c>
      <c r="E94" s="217" t="s">
        <v>517</v>
      </c>
      <c r="F94" s="218" t="s">
        <v>518</v>
      </c>
      <c r="G94" s="219" t="s">
        <v>2253</v>
      </c>
      <c r="H94" s="220">
        <v>12</v>
      </c>
      <c r="I94" s="221"/>
      <c r="J94" s="222">
        <f>ROUND(I94*H94,2)</f>
        <v>0</v>
      </c>
      <c r="K94" s="218" t="s">
        <v>1893</v>
      </c>
      <c r="L94" s="223"/>
      <c r="M94" s="224" t="s">
        <v>1893</v>
      </c>
      <c r="N94" s="225" t="s">
        <v>1917</v>
      </c>
      <c r="O94" s="36"/>
      <c r="P94" s="197">
        <f>O94*H94</f>
        <v>0</v>
      </c>
      <c r="Q94" s="197">
        <v>5.3999999999999999E-2</v>
      </c>
      <c r="R94" s="197">
        <f>Q94*H94</f>
        <v>0.64800000000000002</v>
      </c>
      <c r="S94" s="197">
        <v>0</v>
      </c>
      <c r="T94" s="198">
        <f>S94*H94</f>
        <v>0</v>
      </c>
      <c r="AR94" s="18" t="s">
        <v>2119</v>
      </c>
      <c r="AT94" s="18" t="s">
        <v>2126</v>
      </c>
      <c r="AU94" s="18" t="s">
        <v>1955</v>
      </c>
      <c r="AY94" s="18" t="s">
        <v>2080</v>
      </c>
      <c r="BE94" s="199">
        <f>IF(N94="základní",J94,0)</f>
        <v>0</v>
      </c>
      <c r="BF94" s="199">
        <f>IF(N94="snížená",J94,0)</f>
        <v>0</v>
      </c>
      <c r="BG94" s="199">
        <f>IF(N94="zákl. přenesená",J94,0)</f>
        <v>0</v>
      </c>
      <c r="BH94" s="199">
        <f>IF(N94="sníž. přenesená",J94,0)</f>
        <v>0</v>
      </c>
      <c r="BI94" s="199">
        <f>IF(N94="nulová",J94,0)</f>
        <v>0</v>
      </c>
      <c r="BJ94" s="18" t="s">
        <v>1895</v>
      </c>
      <c r="BK94" s="199">
        <f>ROUND(I94*H94,2)</f>
        <v>0</v>
      </c>
      <c r="BL94" s="18" t="s">
        <v>2036</v>
      </c>
      <c r="BM94" s="18" t="s">
        <v>519</v>
      </c>
    </row>
    <row r="95" spans="2:65" s="1" customFormat="1" ht="22.5" customHeight="1">
      <c r="B95" s="35"/>
      <c r="C95" s="216" t="s">
        <v>2039</v>
      </c>
      <c r="D95" s="216" t="s">
        <v>2126</v>
      </c>
      <c r="E95" s="217" t="s">
        <v>520</v>
      </c>
      <c r="F95" s="218" t="s">
        <v>521</v>
      </c>
      <c r="G95" s="219" t="s">
        <v>2253</v>
      </c>
      <c r="H95" s="220">
        <v>39</v>
      </c>
      <c r="I95" s="221"/>
      <c r="J95" s="222">
        <f>ROUND(I95*H95,2)</f>
        <v>0</v>
      </c>
      <c r="K95" s="218" t="s">
        <v>1893</v>
      </c>
      <c r="L95" s="223"/>
      <c r="M95" s="224" t="s">
        <v>1893</v>
      </c>
      <c r="N95" s="225" t="s">
        <v>1917</v>
      </c>
      <c r="O95" s="36"/>
      <c r="P95" s="197">
        <f>O95*H95</f>
        <v>0</v>
      </c>
      <c r="Q95" s="197">
        <v>5.3999999999999999E-2</v>
      </c>
      <c r="R95" s="197">
        <f>Q95*H95</f>
        <v>2.1059999999999999</v>
      </c>
      <c r="S95" s="197">
        <v>0</v>
      </c>
      <c r="T95" s="198">
        <f>S95*H95</f>
        <v>0</v>
      </c>
      <c r="AR95" s="18" t="s">
        <v>2119</v>
      </c>
      <c r="AT95" s="18" t="s">
        <v>2126</v>
      </c>
      <c r="AU95" s="18" t="s">
        <v>1955</v>
      </c>
      <c r="AY95" s="18" t="s">
        <v>2080</v>
      </c>
      <c r="BE95" s="199">
        <f>IF(N95="základní",J95,0)</f>
        <v>0</v>
      </c>
      <c r="BF95" s="199">
        <f>IF(N95="snížená",J95,0)</f>
        <v>0</v>
      </c>
      <c r="BG95" s="199">
        <f>IF(N95="zákl. přenesená",J95,0)</f>
        <v>0</v>
      </c>
      <c r="BH95" s="199">
        <f>IF(N95="sníž. přenesená",J95,0)</f>
        <v>0</v>
      </c>
      <c r="BI95" s="199">
        <f>IF(N95="nulová",J95,0)</f>
        <v>0</v>
      </c>
      <c r="BJ95" s="18" t="s">
        <v>1895</v>
      </c>
      <c r="BK95" s="199">
        <f>ROUND(I95*H95,2)</f>
        <v>0</v>
      </c>
      <c r="BL95" s="18" t="s">
        <v>2036</v>
      </c>
      <c r="BM95" s="18" t="s">
        <v>522</v>
      </c>
    </row>
    <row r="96" spans="2:65" s="1" customFormat="1" ht="22.5" customHeight="1">
      <c r="B96" s="35"/>
      <c r="C96" s="216" t="s">
        <v>2107</v>
      </c>
      <c r="D96" s="216" t="s">
        <v>2126</v>
      </c>
      <c r="E96" s="217" t="s">
        <v>523</v>
      </c>
      <c r="F96" s="218" t="s">
        <v>524</v>
      </c>
      <c r="G96" s="219" t="s">
        <v>2253</v>
      </c>
      <c r="H96" s="220">
        <v>34</v>
      </c>
      <c r="I96" s="221"/>
      <c r="J96" s="222">
        <f>ROUND(I96*H96,2)</f>
        <v>0</v>
      </c>
      <c r="K96" s="218" t="s">
        <v>1893</v>
      </c>
      <c r="L96" s="223"/>
      <c r="M96" s="224" t="s">
        <v>1893</v>
      </c>
      <c r="N96" s="225" t="s">
        <v>1917</v>
      </c>
      <c r="O96" s="36"/>
      <c r="P96" s="197">
        <f>O96*H96</f>
        <v>0</v>
      </c>
      <c r="Q96" s="197">
        <v>5.3999999999999999E-2</v>
      </c>
      <c r="R96" s="197">
        <f>Q96*H96</f>
        <v>1.8360000000000001</v>
      </c>
      <c r="S96" s="197">
        <v>0</v>
      </c>
      <c r="T96" s="198">
        <f>S96*H96</f>
        <v>0</v>
      </c>
      <c r="AR96" s="18" t="s">
        <v>2119</v>
      </c>
      <c r="AT96" s="18" t="s">
        <v>2126</v>
      </c>
      <c r="AU96" s="18" t="s">
        <v>1955</v>
      </c>
      <c r="AY96" s="18" t="s">
        <v>2080</v>
      </c>
      <c r="BE96" s="199">
        <f>IF(N96="základní",J96,0)</f>
        <v>0</v>
      </c>
      <c r="BF96" s="199">
        <f>IF(N96="snížená",J96,0)</f>
        <v>0</v>
      </c>
      <c r="BG96" s="199">
        <f>IF(N96="zákl. přenesená",J96,0)</f>
        <v>0</v>
      </c>
      <c r="BH96" s="199">
        <f>IF(N96="sníž. přenesená",J96,0)</f>
        <v>0</v>
      </c>
      <c r="BI96" s="199">
        <f>IF(N96="nulová",J96,0)</f>
        <v>0</v>
      </c>
      <c r="BJ96" s="18" t="s">
        <v>1895</v>
      </c>
      <c r="BK96" s="199">
        <f>ROUND(I96*H96,2)</f>
        <v>0</v>
      </c>
      <c r="BL96" s="18" t="s">
        <v>2036</v>
      </c>
      <c r="BM96" s="18" t="s">
        <v>525</v>
      </c>
    </row>
    <row r="97" spans="2:65" s="1" customFormat="1" ht="22.5" customHeight="1">
      <c r="B97" s="35"/>
      <c r="C97" s="188" t="s">
        <v>2112</v>
      </c>
      <c r="D97" s="188" t="s">
        <v>2082</v>
      </c>
      <c r="E97" s="189" t="s">
        <v>526</v>
      </c>
      <c r="F97" s="190" t="s">
        <v>527</v>
      </c>
      <c r="G97" s="191" t="s">
        <v>2253</v>
      </c>
      <c r="H97" s="192">
        <v>120</v>
      </c>
      <c r="I97" s="193"/>
      <c r="J97" s="194">
        <f>ROUND(I97*H97,2)</f>
        <v>0</v>
      </c>
      <c r="K97" s="190" t="s">
        <v>2086</v>
      </c>
      <c r="L97" s="55"/>
      <c r="M97" s="195" t="s">
        <v>1893</v>
      </c>
      <c r="N97" s="196" t="s">
        <v>1917</v>
      </c>
      <c r="O97" s="36"/>
      <c r="P97" s="197">
        <f>O97*H97</f>
        <v>0</v>
      </c>
      <c r="Q97" s="197">
        <v>5.8E-5</v>
      </c>
      <c r="R97" s="197">
        <f>Q97*H97</f>
        <v>6.96E-3</v>
      </c>
      <c r="S97" s="197">
        <v>0</v>
      </c>
      <c r="T97" s="198">
        <f>S97*H97</f>
        <v>0</v>
      </c>
      <c r="AR97" s="18" t="s">
        <v>2036</v>
      </c>
      <c r="AT97" s="18" t="s">
        <v>2082</v>
      </c>
      <c r="AU97" s="18" t="s">
        <v>1955</v>
      </c>
      <c r="AY97" s="18" t="s">
        <v>2080</v>
      </c>
      <c r="BE97" s="199">
        <f>IF(N97="základní",J97,0)</f>
        <v>0</v>
      </c>
      <c r="BF97" s="199">
        <f>IF(N97="snížená",J97,0)</f>
        <v>0</v>
      </c>
      <c r="BG97" s="199">
        <f>IF(N97="zákl. přenesená",J97,0)</f>
        <v>0</v>
      </c>
      <c r="BH97" s="199">
        <f>IF(N97="sníž. přenesená",J97,0)</f>
        <v>0</v>
      </c>
      <c r="BI97" s="199">
        <f>IF(N97="nulová",J97,0)</f>
        <v>0</v>
      </c>
      <c r="BJ97" s="18" t="s">
        <v>1895</v>
      </c>
      <c r="BK97" s="199">
        <f>ROUND(I97*H97,2)</f>
        <v>0</v>
      </c>
      <c r="BL97" s="18" t="s">
        <v>2036</v>
      </c>
      <c r="BM97" s="18" t="s">
        <v>528</v>
      </c>
    </row>
    <row r="98" spans="2:65" s="12" customFormat="1">
      <c r="B98" s="200"/>
      <c r="C98" s="201"/>
      <c r="D98" s="202" t="s">
        <v>2088</v>
      </c>
      <c r="E98" s="203" t="s">
        <v>1893</v>
      </c>
      <c r="F98" s="204" t="s">
        <v>510</v>
      </c>
      <c r="G98" s="201"/>
      <c r="H98" s="205">
        <v>120</v>
      </c>
      <c r="I98" s="206"/>
      <c r="J98" s="201"/>
      <c r="K98" s="201"/>
      <c r="L98" s="207"/>
      <c r="M98" s="208"/>
      <c r="N98" s="209"/>
      <c r="O98" s="209"/>
      <c r="P98" s="209"/>
      <c r="Q98" s="209"/>
      <c r="R98" s="209"/>
      <c r="S98" s="209"/>
      <c r="T98" s="210"/>
      <c r="AT98" s="211" t="s">
        <v>2088</v>
      </c>
      <c r="AU98" s="211" t="s">
        <v>1955</v>
      </c>
      <c r="AV98" s="12" t="s">
        <v>1955</v>
      </c>
      <c r="AW98" s="12" t="s">
        <v>1911</v>
      </c>
      <c r="AX98" s="12" t="s">
        <v>1946</v>
      </c>
      <c r="AY98" s="211" t="s">
        <v>2080</v>
      </c>
    </row>
    <row r="99" spans="2:65" s="1" customFormat="1" ht="22.5" customHeight="1">
      <c r="B99" s="35"/>
      <c r="C99" s="216" t="s">
        <v>2119</v>
      </c>
      <c r="D99" s="216" t="s">
        <v>2126</v>
      </c>
      <c r="E99" s="217" t="s">
        <v>529</v>
      </c>
      <c r="F99" s="218" t="s">
        <v>530</v>
      </c>
      <c r="G99" s="219" t="s">
        <v>2253</v>
      </c>
      <c r="H99" s="220">
        <v>360</v>
      </c>
      <c r="I99" s="221"/>
      <c r="J99" s="222">
        <f>ROUND(I99*H99,2)</f>
        <v>0</v>
      </c>
      <c r="K99" s="218" t="s">
        <v>1893</v>
      </c>
      <c r="L99" s="223"/>
      <c r="M99" s="224" t="s">
        <v>1893</v>
      </c>
      <c r="N99" s="225" t="s">
        <v>1917</v>
      </c>
      <c r="O99" s="36"/>
      <c r="P99" s="197">
        <f>O99*H99</f>
        <v>0</v>
      </c>
      <c r="Q99" s="197">
        <v>2E-3</v>
      </c>
      <c r="R99" s="197">
        <f>Q99*H99</f>
        <v>0.72</v>
      </c>
      <c r="S99" s="197">
        <v>0</v>
      </c>
      <c r="T99" s="198">
        <f>S99*H99</f>
        <v>0</v>
      </c>
      <c r="AR99" s="18" t="s">
        <v>2119</v>
      </c>
      <c r="AT99" s="18" t="s">
        <v>2126</v>
      </c>
      <c r="AU99" s="18" t="s">
        <v>1955</v>
      </c>
      <c r="AY99" s="18" t="s">
        <v>2080</v>
      </c>
      <c r="BE99" s="199">
        <f>IF(N99="základní",J99,0)</f>
        <v>0</v>
      </c>
      <c r="BF99" s="199">
        <f>IF(N99="snížená",J99,0)</f>
        <v>0</v>
      </c>
      <c r="BG99" s="199">
        <f>IF(N99="zákl. přenesená",J99,0)</f>
        <v>0</v>
      </c>
      <c r="BH99" s="199">
        <f>IF(N99="sníž. přenesená",J99,0)</f>
        <v>0</v>
      </c>
      <c r="BI99" s="199">
        <f>IF(N99="nulová",J99,0)</f>
        <v>0</v>
      </c>
      <c r="BJ99" s="18" t="s">
        <v>1895</v>
      </c>
      <c r="BK99" s="199">
        <f>ROUND(I99*H99,2)</f>
        <v>0</v>
      </c>
      <c r="BL99" s="18" t="s">
        <v>2036</v>
      </c>
      <c r="BM99" s="18" t="s">
        <v>531</v>
      </c>
    </row>
    <row r="100" spans="2:65" s="12" customFormat="1">
      <c r="B100" s="200"/>
      <c r="C100" s="201"/>
      <c r="D100" s="202" t="s">
        <v>2088</v>
      </c>
      <c r="E100" s="201"/>
      <c r="F100" s="204" t="s">
        <v>532</v>
      </c>
      <c r="G100" s="201"/>
      <c r="H100" s="205">
        <v>360</v>
      </c>
      <c r="I100" s="206"/>
      <c r="J100" s="201"/>
      <c r="K100" s="201"/>
      <c r="L100" s="207"/>
      <c r="M100" s="208"/>
      <c r="N100" s="209"/>
      <c r="O100" s="209"/>
      <c r="P100" s="209"/>
      <c r="Q100" s="209"/>
      <c r="R100" s="209"/>
      <c r="S100" s="209"/>
      <c r="T100" s="210"/>
      <c r="AT100" s="211" t="s">
        <v>2088</v>
      </c>
      <c r="AU100" s="211" t="s">
        <v>1955</v>
      </c>
      <c r="AV100" s="12" t="s">
        <v>1955</v>
      </c>
      <c r="AW100" s="12" t="s">
        <v>1877</v>
      </c>
      <c r="AX100" s="12" t="s">
        <v>1895</v>
      </c>
      <c r="AY100" s="211" t="s">
        <v>2080</v>
      </c>
    </row>
    <row r="101" spans="2:65" s="1" customFormat="1" ht="22.5" customHeight="1">
      <c r="B101" s="35"/>
      <c r="C101" s="188" t="s">
        <v>2125</v>
      </c>
      <c r="D101" s="188" t="s">
        <v>2082</v>
      </c>
      <c r="E101" s="189" t="s">
        <v>533</v>
      </c>
      <c r="F101" s="190" t="s">
        <v>534</v>
      </c>
      <c r="G101" s="191" t="s">
        <v>2122</v>
      </c>
      <c r="H101" s="192">
        <v>12.8</v>
      </c>
      <c r="I101" s="193"/>
      <c r="J101" s="194">
        <f>ROUND(I101*H101,2)</f>
        <v>0</v>
      </c>
      <c r="K101" s="190" t="s">
        <v>2086</v>
      </c>
      <c r="L101" s="55"/>
      <c r="M101" s="195" t="s">
        <v>1893</v>
      </c>
      <c r="N101" s="196" t="s">
        <v>1917</v>
      </c>
      <c r="O101" s="36"/>
      <c r="P101" s="197">
        <f>O101*H101</f>
        <v>0</v>
      </c>
      <c r="Q101" s="197">
        <v>4.6999999999999999E-4</v>
      </c>
      <c r="R101" s="197">
        <f>Q101*H101</f>
        <v>6.0160000000000005E-3</v>
      </c>
      <c r="S101" s="197">
        <v>0</v>
      </c>
      <c r="T101" s="198">
        <f>S101*H101</f>
        <v>0</v>
      </c>
      <c r="AR101" s="18" t="s">
        <v>2036</v>
      </c>
      <c r="AT101" s="18" t="s">
        <v>2082</v>
      </c>
      <c r="AU101" s="18" t="s">
        <v>1955</v>
      </c>
      <c r="AY101" s="18" t="s">
        <v>2080</v>
      </c>
      <c r="BE101" s="199">
        <f>IF(N101="základní",J101,0)</f>
        <v>0</v>
      </c>
      <c r="BF101" s="199">
        <f>IF(N101="snížená",J101,0)</f>
        <v>0</v>
      </c>
      <c r="BG101" s="199">
        <f>IF(N101="zákl. přenesená",J101,0)</f>
        <v>0</v>
      </c>
      <c r="BH101" s="199">
        <f>IF(N101="sníž. přenesená",J101,0)</f>
        <v>0</v>
      </c>
      <c r="BI101" s="199">
        <f>IF(N101="nulová",J101,0)</f>
        <v>0</v>
      </c>
      <c r="BJ101" s="18" t="s">
        <v>1895</v>
      </c>
      <c r="BK101" s="199">
        <f>ROUND(I101*H101,2)</f>
        <v>0</v>
      </c>
      <c r="BL101" s="18" t="s">
        <v>2036</v>
      </c>
      <c r="BM101" s="18" t="s">
        <v>535</v>
      </c>
    </row>
    <row r="102" spans="2:65" s="12" customFormat="1">
      <c r="B102" s="200"/>
      <c r="C102" s="201"/>
      <c r="D102" s="202" t="s">
        <v>2088</v>
      </c>
      <c r="E102" s="203" t="s">
        <v>1893</v>
      </c>
      <c r="F102" s="204" t="s">
        <v>536</v>
      </c>
      <c r="G102" s="201"/>
      <c r="H102" s="205">
        <v>12.8</v>
      </c>
      <c r="I102" s="206"/>
      <c r="J102" s="201"/>
      <c r="K102" s="201"/>
      <c r="L102" s="207"/>
      <c r="M102" s="208"/>
      <c r="N102" s="209"/>
      <c r="O102" s="209"/>
      <c r="P102" s="209"/>
      <c r="Q102" s="209"/>
      <c r="R102" s="209"/>
      <c r="S102" s="209"/>
      <c r="T102" s="210"/>
      <c r="AT102" s="211" t="s">
        <v>2088</v>
      </c>
      <c r="AU102" s="211" t="s">
        <v>1955</v>
      </c>
      <c r="AV102" s="12" t="s">
        <v>1955</v>
      </c>
      <c r="AW102" s="12" t="s">
        <v>1911</v>
      </c>
      <c r="AX102" s="12" t="s">
        <v>1946</v>
      </c>
      <c r="AY102" s="211" t="s">
        <v>2080</v>
      </c>
    </row>
    <row r="103" spans="2:65" s="1" customFormat="1" ht="22.5" customHeight="1">
      <c r="B103" s="35"/>
      <c r="C103" s="188" t="s">
        <v>1900</v>
      </c>
      <c r="D103" s="188" t="s">
        <v>2082</v>
      </c>
      <c r="E103" s="189" t="s">
        <v>537</v>
      </c>
      <c r="F103" s="190" t="s">
        <v>538</v>
      </c>
      <c r="G103" s="191" t="s">
        <v>2253</v>
      </c>
      <c r="H103" s="192">
        <v>120</v>
      </c>
      <c r="I103" s="193"/>
      <c r="J103" s="194">
        <f>ROUND(I103*H103,2)</f>
        <v>0</v>
      </c>
      <c r="K103" s="190" t="s">
        <v>2086</v>
      </c>
      <c r="L103" s="55"/>
      <c r="M103" s="195" t="s">
        <v>1893</v>
      </c>
      <c r="N103" s="196" t="s">
        <v>1917</v>
      </c>
      <c r="O103" s="36"/>
      <c r="P103" s="197">
        <f>O103*H103</f>
        <v>0</v>
      </c>
      <c r="Q103" s="197">
        <v>0</v>
      </c>
      <c r="R103" s="197">
        <f>Q103*H103</f>
        <v>0</v>
      </c>
      <c r="S103" s="197">
        <v>0</v>
      </c>
      <c r="T103" s="198">
        <f>S103*H103</f>
        <v>0</v>
      </c>
      <c r="AR103" s="18" t="s">
        <v>2036</v>
      </c>
      <c r="AT103" s="18" t="s">
        <v>2082</v>
      </c>
      <c r="AU103" s="18" t="s">
        <v>1955</v>
      </c>
      <c r="AY103" s="18" t="s">
        <v>2080</v>
      </c>
      <c r="BE103" s="199">
        <f>IF(N103="základní",J103,0)</f>
        <v>0</v>
      </c>
      <c r="BF103" s="199">
        <f>IF(N103="snížená",J103,0)</f>
        <v>0</v>
      </c>
      <c r="BG103" s="199">
        <f>IF(N103="zákl. přenesená",J103,0)</f>
        <v>0</v>
      </c>
      <c r="BH103" s="199">
        <f>IF(N103="sníž. přenesená",J103,0)</f>
        <v>0</v>
      </c>
      <c r="BI103" s="199">
        <f>IF(N103="nulová",J103,0)</f>
        <v>0</v>
      </c>
      <c r="BJ103" s="18" t="s">
        <v>1895</v>
      </c>
      <c r="BK103" s="199">
        <f>ROUND(I103*H103,2)</f>
        <v>0</v>
      </c>
      <c r="BL103" s="18" t="s">
        <v>2036</v>
      </c>
      <c r="BM103" s="18" t="s">
        <v>539</v>
      </c>
    </row>
    <row r="104" spans="2:65" s="12" customFormat="1">
      <c r="B104" s="200"/>
      <c r="C104" s="201"/>
      <c r="D104" s="202" t="s">
        <v>2088</v>
      </c>
      <c r="E104" s="203" t="s">
        <v>1893</v>
      </c>
      <c r="F104" s="204" t="s">
        <v>510</v>
      </c>
      <c r="G104" s="201"/>
      <c r="H104" s="205">
        <v>120</v>
      </c>
      <c r="I104" s="206"/>
      <c r="J104" s="201"/>
      <c r="K104" s="201"/>
      <c r="L104" s="207"/>
      <c r="M104" s="208"/>
      <c r="N104" s="209"/>
      <c r="O104" s="209"/>
      <c r="P104" s="209"/>
      <c r="Q104" s="209"/>
      <c r="R104" s="209"/>
      <c r="S104" s="209"/>
      <c r="T104" s="210"/>
      <c r="AT104" s="211" t="s">
        <v>2088</v>
      </c>
      <c r="AU104" s="211" t="s">
        <v>1955</v>
      </c>
      <c r="AV104" s="12" t="s">
        <v>1955</v>
      </c>
      <c r="AW104" s="12" t="s">
        <v>1911</v>
      </c>
      <c r="AX104" s="12" t="s">
        <v>1946</v>
      </c>
      <c r="AY104" s="211" t="s">
        <v>2080</v>
      </c>
    </row>
    <row r="105" spans="2:65" s="1" customFormat="1" ht="22.5" customHeight="1">
      <c r="B105" s="35"/>
      <c r="C105" s="216" t="s">
        <v>2136</v>
      </c>
      <c r="D105" s="216" t="s">
        <v>2126</v>
      </c>
      <c r="E105" s="217" t="s">
        <v>540</v>
      </c>
      <c r="F105" s="218" t="s">
        <v>541</v>
      </c>
      <c r="G105" s="219" t="s">
        <v>2129</v>
      </c>
      <c r="H105" s="220">
        <v>9.6</v>
      </c>
      <c r="I105" s="221"/>
      <c r="J105" s="222">
        <f>ROUND(I105*H105,2)</f>
        <v>0</v>
      </c>
      <c r="K105" s="218" t="s">
        <v>1893</v>
      </c>
      <c r="L105" s="223"/>
      <c r="M105" s="224" t="s">
        <v>1893</v>
      </c>
      <c r="N105" s="225" t="s">
        <v>1917</v>
      </c>
      <c r="O105" s="36"/>
      <c r="P105" s="197">
        <f>O105*H105</f>
        <v>0</v>
      </c>
      <c r="Q105" s="197">
        <v>1E-3</v>
      </c>
      <c r="R105" s="197">
        <f>Q105*H105</f>
        <v>9.5999999999999992E-3</v>
      </c>
      <c r="S105" s="197">
        <v>0</v>
      </c>
      <c r="T105" s="198">
        <f>S105*H105</f>
        <v>0</v>
      </c>
      <c r="AR105" s="18" t="s">
        <v>2119</v>
      </c>
      <c r="AT105" s="18" t="s">
        <v>2126</v>
      </c>
      <c r="AU105" s="18" t="s">
        <v>1955</v>
      </c>
      <c r="AY105" s="18" t="s">
        <v>2080</v>
      </c>
      <c r="BE105" s="199">
        <f>IF(N105="základní",J105,0)</f>
        <v>0</v>
      </c>
      <c r="BF105" s="199">
        <f>IF(N105="snížená",J105,0)</f>
        <v>0</v>
      </c>
      <c r="BG105" s="199">
        <f>IF(N105="zákl. přenesená",J105,0)</f>
        <v>0</v>
      </c>
      <c r="BH105" s="199">
        <f>IF(N105="sníž. přenesená",J105,0)</f>
        <v>0</v>
      </c>
      <c r="BI105" s="199">
        <f>IF(N105="nulová",J105,0)</f>
        <v>0</v>
      </c>
      <c r="BJ105" s="18" t="s">
        <v>1895</v>
      </c>
      <c r="BK105" s="199">
        <f>ROUND(I105*H105,2)</f>
        <v>0</v>
      </c>
      <c r="BL105" s="18" t="s">
        <v>2036</v>
      </c>
      <c r="BM105" s="18" t="s">
        <v>542</v>
      </c>
    </row>
    <row r="106" spans="2:65" s="12" customFormat="1">
      <c r="B106" s="200"/>
      <c r="C106" s="201"/>
      <c r="D106" s="202" t="s">
        <v>2088</v>
      </c>
      <c r="E106" s="203" t="s">
        <v>1893</v>
      </c>
      <c r="F106" s="204" t="s">
        <v>543</v>
      </c>
      <c r="G106" s="201"/>
      <c r="H106" s="205">
        <v>9.6</v>
      </c>
      <c r="I106" s="206"/>
      <c r="J106" s="201"/>
      <c r="K106" s="201"/>
      <c r="L106" s="207"/>
      <c r="M106" s="208"/>
      <c r="N106" s="209"/>
      <c r="O106" s="209"/>
      <c r="P106" s="209"/>
      <c r="Q106" s="209"/>
      <c r="R106" s="209"/>
      <c r="S106" s="209"/>
      <c r="T106" s="210"/>
      <c r="AT106" s="211" t="s">
        <v>2088</v>
      </c>
      <c r="AU106" s="211" t="s">
        <v>1955</v>
      </c>
      <c r="AV106" s="12" t="s">
        <v>1955</v>
      </c>
      <c r="AW106" s="12" t="s">
        <v>1911</v>
      </c>
      <c r="AX106" s="12" t="s">
        <v>1895</v>
      </c>
      <c r="AY106" s="211" t="s">
        <v>2080</v>
      </c>
    </row>
    <row r="107" spans="2:65" s="1" customFormat="1" ht="22.5" customHeight="1">
      <c r="B107" s="35"/>
      <c r="C107" s="188" t="s">
        <v>2141</v>
      </c>
      <c r="D107" s="188" t="s">
        <v>2082</v>
      </c>
      <c r="E107" s="189" t="s">
        <v>544</v>
      </c>
      <c r="F107" s="190" t="s">
        <v>545</v>
      </c>
      <c r="G107" s="191" t="s">
        <v>2122</v>
      </c>
      <c r="H107" s="192">
        <v>120</v>
      </c>
      <c r="I107" s="193"/>
      <c r="J107" s="194">
        <f>ROUND(I107*H107,2)</f>
        <v>0</v>
      </c>
      <c r="K107" s="190" t="s">
        <v>2086</v>
      </c>
      <c r="L107" s="55"/>
      <c r="M107" s="195" t="s">
        <v>1893</v>
      </c>
      <c r="N107" s="196" t="s">
        <v>1917</v>
      </c>
      <c r="O107" s="36"/>
      <c r="P107" s="197">
        <f>O107*H107</f>
        <v>0</v>
      </c>
      <c r="Q107" s="197">
        <v>0</v>
      </c>
      <c r="R107" s="197">
        <f>Q107*H107</f>
        <v>0</v>
      </c>
      <c r="S107" s="197">
        <v>0</v>
      </c>
      <c r="T107" s="198">
        <f>S107*H107</f>
        <v>0</v>
      </c>
      <c r="AR107" s="18" t="s">
        <v>2036</v>
      </c>
      <c r="AT107" s="18" t="s">
        <v>2082</v>
      </c>
      <c r="AU107" s="18" t="s">
        <v>1955</v>
      </c>
      <c r="AY107" s="18" t="s">
        <v>2080</v>
      </c>
      <c r="BE107" s="199">
        <f>IF(N107="základní",J107,0)</f>
        <v>0</v>
      </c>
      <c r="BF107" s="199">
        <f>IF(N107="snížená",J107,0)</f>
        <v>0</v>
      </c>
      <c r="BG107" s="199">
        <f>IF(N107="zákl. přenesená",J107,0)</f>
        <v>0</v>
      </c>
      <c r="BH107" s="199">
        <f>IF(N107="sníž. přenesená",J107,0)</f>
        <v>0</v>
      </c>
      <c r="BI107" s="199">
        <f>IF(N107="nulová",J107,0)</f>
        <v>0</v>
      </c>
      <c r="BJ107" s="18" t="s">
        <v>1895</v>
      </c>
      <c r="BK107" s="199">
        <f>ROUND(I107*H107,2)</f>
        <v>0</v>
      </c>
      <c r="BL107" s="18" t="s">
        <v>2036</v>
      </c>
      <c r="BM107" s="18" t="s">
        <v>546</v>
      </c>
    </row>
    <row r="108" spans="2:65" s="12" customFormat="1">
      <c r="B108" s="200"/>
      <c r="C108" s="201"/>
      <c r="D108" s="202" t="s">
        <v>2088</v>
      </c>
      <c r="E108" s="203" t="s">
        <v>1893</v>
      </c>
      <c r="F108" s="204" t="s">
        <v>510</v>
      </c>
      <c r="G108" s="201"/>
      <c r="H108" s="205">
        <v>120</v>
      </c>
      <c r="I108" s="206"/>
      <c r="J108" s="201"/>
      <c r="K108" s="201"/>
      <c r="L108" s="207"/>
      <c r="M108" s="208"/>
      <c r="N108" s="209"/>
      <c r="O108" s="209"/>
      <c r="P108" s="209"/>
      <c r="Q108" s="209"/>
      <c r="R108" s="209"/>
      <c r="S108" s="209"/>
      <c r="T108" s="210"/>
      <c r="AT108" s="211" t="s">
        <v>2088</v>
      </c>
      <c r="AU108" s="211" t="s">
        <v>1955</v>
      </c>
      <c r="AV108" s="12" t="s">
        <v>1955</v>
      </c>
      <c r="AW108" s="12" t="s">
        <v>1911</v>
      </c>
      <c r="AX108" s="12" t="s">
        <v>1946</v>
      </c>
      <c r="AY108" s="211" t="s">
        <v>2080</v>
      </c>
    </row>
    <row r="109" spans="2:65" s="1" customFormat="1" ht="22.5" customHeight="1">
      <c r="B109" s="35"/>
      <c r="C109" s="216" t="s">
        <v>2146</v>
      </c>
      <c r="D109" s="216" t="s">
        <v>2126</v>
      </c>
      <c r="E109" s="217" t="s">
        <v>547</v>
      </c>
      <c r="F109" s="218" t="s">
        <v>548</v>
      </c>
      <c r="G109" s="219" t="s">
        <v>2085</v>
      </c>
      <c r="H109" s="220">
        <v>18.36</v>
      </c>
      <c r="I109" s="221"/>
      <c r="J109" s="222">
        <f>ROUND(I109*H109,2)</f>
        <v>0</v>
      </c>
      <c r="K109" s="218" t="s">
        <v>2086</v>
      </c>
      <c r="L109" s="223"/>
      <c r="M109" s="224" t="s">
        <v>1893</v>
      </c>
      <c r="N109" s="225" t="s">
        <v>1917</v>
      </c>
      <c r="O109" s="36"/>
      <c r="P109" s="197">
        <f>O109*H109</f>
        <v>0</v>
      </c>
      <c r="Q109" s="197">
        <v>0.2</v>
      </c>
      <c r="R109" s="197">
        <f>Q109*H109</f>
        <v>3.6720000000000002</v>
      </c>
      <c r="S109" s="197">
        <v>0</v>
      </c>
      <c r="T109" s="198">
        <f>S109*H109</f>
        <v>0</v>
      </c>
      <c r="AR109" s="18" t="s">
        <v>2119</v>
      </c>
      <c r="AT109" s="18" t="s">
        <v>2126</v>
      </c>
      <c r="AU109" s="18" t="s">
        <v>1955</v>
      </c>
      <c r="AY109" s="18" t="s">
        <v>2080</v>
      </c>
      <c r="BE109" s="199">
        <f>IF(N109="základní",J109,0)</f>
        <v>0</v>
      </c>
      <c r="BF109" s="199">
        <f>IF(N109="snížená",J109,0)</f>
        <v>0</v>
      </c>
      <c r="BG109" s="199">
        <f>IF(N109="zákl. přenesená",J109,0)</f>
        <v>0</v>
      </c>
      <c r="BH109" s="199">
        <f>IF(N109="sníž. přenesená",J109,0)</f>
        <v>0</v>
      </c>
      <c r="BI109" s="199">
        <f>IF(N109="nulová",J109,0)</f>
        <v>0</v>
      </c>
      <c r="BJ109" s="18" t="s">
        <v>1895</v>
      </c>
      <c r="BK109" s="199">
        <f>ROUND(I109*H109,2)</f>
        <v>0</v>
      </c>
      <c r="BL109" s="18" t="s">
        <v>2036</v>
      </c>
      <c r="BM109" s="18" t="s">
        <v>549</v>
      </c>
    </row>
    <row r="110" spans="2:65" s="12" customFormat="1">
      <c r="B110" s="200"/>
      <c r="C110" s="201"/>
      <c r="D110" s="212" t="s">
        <v>2088</v>
      </c>
      <c r="E110" s="201"/>
      <c r="F110" s="214" t="s">
        <v>550</v>
      </c>
      <c r="G110" s="201"/>
      <c r="H110" s="215">
        <v>18.36</v>
      </c>
      <c r="I110" s="206"/>
      <c r="J110" s="201"/>
      <c r="K110" s="201"/>
      <c r="L110" s="207"/>
      <c r="M110" s="208"/>
      <c r="N110" s="209"/>
      <c r="O110" s="209"/>
      <c r="P110" s="209"/>
      <c r="Q110" s="209"/>
      <c r="R110" s="209"/>
      <c r="S110" s="209"/>
      <c r="T110" s="210"/>
      <c r="AT110" s="211" t="s">
        <v>2088</v>
      </c>
      <c r="AU110" s="211" t="s">
        <v>1955</v>
      </c>
      <c r="AV110" s="12" t="s">
        <v>1955</v>
      </c>
      <c r="AW110" s="12" t="s">
        <v>1877</v>
      </c>
      <c r="AX110" s="12" t="s">
        <v>1895</v>
      </c>
      <c r="AY110" s="211" t="s">
        <v>2080</v>
      </c>
    </row>
    <row r="111" spans="2:65" s="11" customFormat="1" ht="29.85" customHeight="1">
      <c r="B111" s="171"/>
      <c r="C111" s="172"/>
      <c r="D111" s="173" t="s">
        <v>1945</v>
      </c>
      <c r="E111" s="248" t="s">
        <v>2125</v>
      </c>
      <c r="F111" s="248" t="s">
        <v>2280</v>
      </c>
      <c r="G111" s="172"/>
      <c r="H111" s="172"/>
      <c r="I111" s="175"/>
      <c r="J111" s="249">
        <f>BK111</f>
        <v>0</v>
      </c>
      <c r="K111" s="172"/>
      <c r="L111" s="177"/>
      <c r="M111" s="178"/>
      <c r="N111" s="179"/>
      <c r="O111" s="179"/>
      <c r="P111" s="180">
        <f>P112</f>
        <v>0</v>
      </c>
      <c r="Q111" s="179"/>
      <c r="R111" s="180">
        <f>R112</f>
        <v>0</v>
      </c>
      <c r="S111" s="179"/>
      <c r="T111" s="181">
        <f>T112</f>
        <v>0</v>
      </c>
      <c r="AR111" s="182" t="s">
        <v>1895</v>
      </c>
      <c r="AT111" s="183" t="s">
        <v>1945</v>
      </c>
      <c r="AU111" s="183" t="s">
        <v>1895</v>
      </c>
      <c r="AY111" s="182" t="s">
        <v>2080</v>
      </c>
      <c r="BK111" s="184">
        <f>BK112</f>
        <v>0</v>
      </c>
    </row>
    <row r="112" spans="2:65" s="11" customFormat="1" ht="14.85" customHeight="1">
      <c r="B112" s="171"/>
      <c r="C112" s="172"/>
      <c r="D112" s="185" t="s">
        <v>1945</v>
      </c>
      <c r="E112" s="186" t="s">
        <v>2329</v>
      </c>
      <c r="F112" s="186" t="s">
        <v>2330</v>
      </c>
      <c r="G112" s="172"/>
      <c r="H112" s="172"/>
      <c r="I112" s="175"/>
      <c r="J112" s="187">
        <f>BK112</f>
        <v>0</v>
      </c>
      <c r="K112" s="172"/>
      <c r="L112" s="177"/>
      <c r="M112" s="178"/>
      <c r="N112" s="179"/>
      <c r="O112" s="179"/>
      <c r="P112" s="180">
        <f>P113</f>
        <v>0</v>
      </c>
      <c r="Q112" s="179"/>
      <c r="R112" s="180">
        <f>R113</f>
        <v>0</v>
      </c>
      <c r="S112" s="179"/>
      <c r="T112" s="181">
        <f>T113</f>
        <v>0</v>
      </c>
      <c r="AR112" s="182" t="s">
        <v>1895</v>
      </c>
      <c r="AT112" s="183" t="s">
        <v>1945</v>
      </c>
      <c r="AU112" s="183" t="s">
        <v>1955</v>
      </c>
      <c r="AY112" s="182" t="s">
        <v>2080</v>
      </c>
      <c r="BK112" s="184">
        <f>BK113</f>
        <v>0</v>
      </c>
    </row>
    <row r="113" spans="2:65" s="1" customFormat="1" ht="22.5" customHeight="1">
      <c r="B113" s="35"/>
      <c r="C113" s="188" t="s">
        <v>2151</v>
      </c>
      <c r="D113" s="188" t="s">
        <v>2082</v>
      </c>
      <c r="E113" s="189" t="s">
        <v>551</v>
      </c>
      <c r="F113" s="190" t="s">
        <v>552</v>
      </c>
      <c r="G113" s="191" t="s">
        <v>2115</v>
      </c>
      <c r="H113" s="192">
        <v>10.895</v>
      </c>
      <c r="I113" s="193"/>
      <c r="J113" s="194">
        <f>ROUND(I113*H113,2)</f>
        <v>0</v>
      </c>
      <c r="K113" s="190" t="s">
        <v>2086</v>
      </c>
      <c r="L113" s="55"/>
      <c r="M113" s="195" t="s">
        <v>1893</v>
      </c>
      <c r="N113" s="226" t="s">
        <v>1917</v>
      </c>
      <c r="O113" s="227"/>
      <c r="P113" s="228">
        <f>O113*H113</f>
        <v>0</v>
      </c>
      <c r="Q113" s="228">
        <v>0</v>
      </c>
      <c r="R113" s="228">
        <f>Q113*H113</f>
        <v>0</v>
      </c>
      <c r="S113" s="228">
        <v>0</v>
      </c>
      <c r="T113" s="229">
        <f>S113*H113</f>
        <v>0</v>
      </c>
      <c r="AR113" s="18" t="s">
        <v>2036</v>
      </c>
      <c r="AT113" s="18" t="s">
        <v>2082</v>
      </c>
      <c r="AU113" s="18" t="s">
        <v>2033</v>
      </c>
      <c r="AY113" s="18" t="s">
        <v>2080</v>
      </c>
      <c r="BE113" s="199">
        <f>IF(N113="základní",J113,0)</f>
        <v>0</v>
      </c>
      <c r="BF113" s="199">
        <f>IF(N113="snížená",J113,0)</f>
        <v>0</v>
      </c>
      <c r="BG113" s="199">
        <f>IF(N113="zákl. přenesená",J113,0)</f>
        <v>0</v>
      </c>
      <c r="BH113" s="199">
        <f>IF(N113="sníž. přenesená",J113,0)</f>
        <v>0</v>
      </c>
      <c r="BI113" s="199">
        <f>IF(N113="nulová",J113,0)</f>
        <v>0</v>
      </c>
      <c r="BJ113" s="18" t="s">
        <v>1895</v>
      </c>
      <c r="BK113" s="199">
        <f>ROUND(I113*H113,2)</f>
        <v>0</v>
      </c>
      <c r="BL113" s="18" t="s">
        <v>2036</v>
      </c>
      <c r="BM113" s="18" t="s">
        <v>553</v>
      </c>
    </row>
    <row r="114" spans="2:65" s="1" customFormat="1" ht="6.95" customHeight="1">
      <c r="B114" s="50"/>
      <c r="C114" s="51"/>
      <c r="D114" s="51"/>
      <c r="E114" s="51"/>
      <c r="F114" s="51"/>
      <c r="G114" s="51"/>
      <c r="H114" s="51"/>
      <c r="I114" s="135"/>
      <c r="J114" s="51"/>
      <c r="K114" s="51"/>
      <c r="L114" s="55"/>
    </row>
  </sheetData>
  <sheetProtection sheet="1" objects="1" scenarios="1" formatColumns="0" formatRows="0" sort="0" autoFilter="0"/>
  <autoFilter ref="C85:K85"/>
  <mergeCells count="12">
    <mergeCell ref="E47:H47"/>
    <mergeCell ref="E74:H74"/>
    <mergeCell ref="G1:H1"/>
    <mergeCell ref="L2:V2"/>
    <mergeCell ref="E49:H49"/>
    <mergeCell ref="E51:H51"/>
    <mergeCell ref="E76:H76"/>
    <mergeCell ref="E78:H78"/>
    <mergeCell ref="E7:H7"/>
    <mergeCell ref="E9:H9"/>
    <mergeCell ref="E11:H11"/>
    <mergeCell ref="E26:H26"/>
  </mergeCells>
  <phoneticPr fontId="51" type="noConversion"/>
  <hyperlinks>
    <hyperlink ref="F1:G1" location="C2" tooltip="Krycí list soupisu" display="1) Krycí list soupisu"/>
    <hyperlink ref="G1:H1" location="C58" tooltip="Rekapitulace" display="2) Rekapitulace"/>
    <hyperlink ref="J1" location="C85" tooltip="Soupis prací" display="3) Soupis prací"/>
    <hyperlink ref="L1:V1" location="'Rekapitulace stavby'!C2" tooltip="Rekapitulace stavby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17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3" customWidth="1"/>
    <col min="10" max="10" width="23.5" customWidth="1"/>
    <col min="11" max="11" width="15.5" customWidth="1"/>
    <col min="13" max="18" width="9.33203125" hidden="1" customWidth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 customWidth="1"/>
  </cols>
  <sheetData>
    <row r="1" spans="1:70" ht="21.75" customHeight="1">
      <c r="A1" s="16"/>
      <c r="B1" s="276"/>
      <c r="C1" s="276"/>
      <c r="D1" s="275" t="s">
        <v>1874</v>
      </c>
      <c r="E1" s="276"/>
      <c r="F1" s="277" t="s">
        <v>643</v>
      </c>
      <c r="G1" s="405" t="s">
        <v>644</v>
      </c>
      <c r="H1" s="405"/>
      <c r="I1" s="282"/>
      <c r="J1" s="277" t="s">
        <v>645</v>
      </c>
      <c r="K1" s="275" t="s">
        <v>2046</v>
      </c>
      <c r="L1" s="277" t="s">
        <v>646</v>
      </c>
      <c r="M1" s="277"/>
      <c r="N1" s="277"/>
      <c r="O1" s="277"/>
      <c r="P1" s="277"/>
      <c r="Q1" s="277"/>
      <c r="R1" s="277"/>
      <c r="S1" s="277"/>
      <c r="T1" s="277"/>
      <c r="U1" s="273"/>
      <c r="V1" s="273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1:70" ht="36.950000000000003" customHeight="1"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AT2" s="18" t="s">
        <v>2035</v>
      </c>
    </row>
    <row r="3" spans="1:70" ht="6.95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1955</v>
      </c>
    </row>
    <row r="4" spans="1:70" ht="36.950000000000003" customHeight="1">
      <c r="B4" s="22"/>
      <c r="C4" s="23"/>
      <c r="D4" s="24" t="s">
        <v>2047</v>
      </c>
      <c r="E4" s="23"/>
      <c r="F4" s="23"/>
      <c r="G4" s="23"/>
      <c r="H4" s="23"/>
      <c r="I4" s="115"/>
      <c r="J4" s="23"/>
      <c r="K4" s="25"/>
      <c r="M4" s="26" t="s">
        <v>1883</v>
      </c>
      <c r="AT4" s="18" t="s">
        <v>1877</v>
      </c>
    </row>
    <row r="5" spans="1:70" ht="6.95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1:70" ht="15">
      <c r="B6" s="22"/>
      <c r="C6" s="23"/>
      <c r="D6" s="31" t="s">
        <v>1889</v>
      </c>
      <c r="E6" s="23"/>
      <c r="F6" s="23"/>
      <c r="G6" s="23"/>
      <c r="H6" s="23"/>
      <c r="I6" s="115"/>
      <c r="J6" s="23"/>
      <c r="K6" s="25"/>
    </row>
    <row r="7" spans="1:70" ht="22.5" customHeight="1">
      <c r="B7" s="22"/>
      <c r="C7" s="23"/>
      <c r="D7" s="23"/>
      <c r="E7" s="406" t="str">
        <f ca="1">'Rekapitulace stavby'!K6</f>
        <v>Jezero Most-napojení na komunikace a IS - část I</v>
      </c>
      <c r="F7" s="397"/>
      <c r="G7" s="397"/>
      <c r="H7" s="397"/>
      <c r="I7" s="115"/>
      <c r="J7" s="23"/>
      <c r="K7" s="25"/>
    </row>
    <row r="8" spans="1:70" ht="15">
      <c r="B8" s="22"/>
      <c r="C8" s="23"/>
      <c r="D8" s="31" t="s">
        <v>2048</v>
      </c>
      <c r="E8" s="23"/>
      <c r="F8" s="23"/>
      <c r="G8" s="23"/>
      <c r="H8" s="23"/>
      <c r="I8" s="115"/>
      <c r="J8" s="23"/>
      <c r="K8" s="25"/>
    </row>
    <row r="9" spans="1:70" s="1" customFormat="1" ht="22.5" customHeight="1">
      <c r="B9" s="35"/>
      <c r="C9" s="36"/>
      <c r="D9" s="36"/>
      <c r="E9" s="406" t="s">
        <v>496</v>
      </c>
      <c r="F9" s="386"/>
      <c r="G9" s="386"/>
      <c r="H9" s="386"/>
      <c r="I9" s="116"/>
      <c r="J9" s="36"/>
      <c r="K9" s="39"/>
    </row>
    <row r="10" spans="1:70" s="1" customFormat="1" ht="15">
      <c r="B10" s="35"/>
      <c r="C10" s="36"/>
      <c r="D10" s="31" t="s">
        <v>2917</v>
      </c>
      <c r="E10" s="36"/>
      <c r="F10" s="36"/>
      <c r="G10" s="36"/>
      <c r="H10" s="36"/>
      <c r="I10" s="116"/>
      <c r="J10" s="36"/>
      <c r="K10" s="39"/>
    </row>
    <row r="11" spans="1:70" s="1" customFormat="1" ht="36.950000000000003" customHeight="1">
      <c r="B11" s="35"/>
      <c r="C11" s="36"/>
      <c r="D11" s="36"/>
      <c r="E11" s="407" t="s">
        <v>554</v>
      </c>
      <c r="F11" s="386"/>
      <c r="G11" s="386"/>
      <c r="H11" s="386"/>
      <c r="I11" s="116"/>
      <c r="J11" s="36"/>
      <c r="K11" s="39"/>
    </row>
    <row r="12" spans="1:70" s="1" customFormat="1">
      <c r="B12" s="35"/>
      <c r="C12" s="36"/>
      <c r="D12" s="36"/>
      <c r="E12" s="36"/>
      <c r="F12" s="36"/>
      <c r="G12" s="36"/>
      <c r="H12" s="36"/>
      <c r="I12" s="116"/>
      <c r="J12" s="36"/>
      <c r="K12" s="39"/>
    </row>
    <row r="13" spans="1:70" s="1" customFormat="1" ht="14.45" customHeight="1">
      <c r="B13" s="35"/>
      <c r="C13" s="36"/>
      <c r="D13" s="31" t="s">
        <v>1892</v>
      </c>
      <c r="E13" s="36"/>
      <c r="F13" s="29" t="s">
        <v>1893</v>
      </c>
      <c r="G13" s="36"/>
      <c r="H13" s="36"/>
      <c r="I13" s="117" t="s">
        <v>1894</v>
      </c>
      <c r="J13" s="29" t="s">
        <v>1893</v>
      </c>
      <c r="K13" s="39"/>
    </row>
    <row r="14" spans="1:70" s="1" customFormat="1" ht="14.45" customHeight="1">
      <c r="B14" s="35"/>
      <c r="C14" s="36"/>
      <c r="D14" s="31" t="s">
        <v>1896</v>
      </c>
      <c r="E14" s="36"/>
      <c r="F14" s="29" t="s">
        <v>1897</v>
      </c>
      <c r="G14" s="36"/>
      <c r="H14" s="36"/>
      <c r="I14" s="117" t="s">
        <v>1898</v>
      </c>
      <c r="J14" s="118" t="str">
        <f ca="1">'Rekapitulace stavby'!AN8</f>
        <v>28. 11. 2016</v>
      </c>
      <c r="K14" s="39"/>
    </row>
    <row r="15" spans="1:70" s="1" customFormat="1" ht="10.9" customHeight="1">
      <c r="B15" s="35"/>
      <c r="C15" s="36"/>
      <c r="D15" s="36"/>
      <c r="E15" s="36"/>
      <c r="F15" s="36"/>
      <c r="G15" s="36"/>
      <c r="H15" s="36"/>
      <c r="I15" s="116"/>
      <c r="J15" s="36"/>
      <c r="K15" s="39"/>
    </row>
    <row r="16" spans="1:70" s="1" customFormat="1" ht="14.45" customHeight="1">
      <c r="B16" s="35"/>
      <c r="C16" s="36"/>
      <c r="D16" s="31" t="s">
        <v>1901</v>
      </c>
      <c r="E16" s="36"/>
      <c r="F16" s="36"/>
      <c r="G16" s="36"/>
      <c r="H16" s="36"/>
      <c r="I16" s="117" t="s">
        <v>1902</v>
      </c>
      <c r="J16" s="29" t="s">
        <v>1893</v>
      </c>
      <c r="K16" s="39"/>
    </row>
    <row r="17" spans="2:11" s="1" customFormat="1" ht="18" customHeight="1">
      <c r="B17" s="35"/>
      <c r="C17" s="36"/>
      <c r="D17" s="36"/>
      <c r="E17" s="29" t="s">
        <v>1903</v>
      </c>
      <c r="F17" s="36"/>
      <c r="G17" s="36"/>
      <c r="H17" s="36"/>
      <c r="I17" s="117" t="s">
        <v>1904</v>
      </c>
      <c r="J17" s="29" t="s">
        <v>1893</v>
      </c>
      <c r="K17" s="39"/>
    </row>
    <row r="18" spans="2:11" s="1" customFormat="1" ht="6.95" customHeight="1">
      <c r="B18" s="35"/>
      <c r="C18" s="36"/>
      <c r="D18" s="36"/>
      <c r="E18" s="36"/>
      <c r="F18" s="36"/>
      <c r="G18" s="36"/>
      <c r="H18" s="36"/>
      <c r="I18" s="116"/>
      <c r="J18" s="36"/>
      <c r="K18" s="39"/>
    </row>
    <row r="19" spans="2:11" s="1" customFormat="1" ht="14.45" customHeight="1">
      <c r="B19" s="35"/>
      <c r="C19" s="36"/>
      <c r="D19" s="31" t="s">
        <v>1905</v>
      </c>
      <c r="E19" s="36"/>
      <c r="F19" s="36"/>
      <c r="G19" s="36"/>
      <c r="H19" s="36"/>
      <c r="I19" s="117" t="s">
        <v>1902</v>
      </c>
      <c r="J19" s="29" t="str">
        <f ca="1">IF('Rekapitulace stavby'!AN13="Vyplň údaj","",IF('Rekapitulace stavby'!AN13="","",'Rekapitulace stavby'!AN13))</f>
        <v/>
      </c>
      <c r="K19" s="39"/>
    </row>
    <row r="20" spans="2:11" s="1" customFormat="1" ht="18" customHeight="1">
      <c r="B20" s="35"/>
      <c r="C20" s="36"/>
      <c r="D20" s="36"/>
      <c r="E20" s="29" t="str">
        <f ca="1">IF('Rekapitulace stavby'!E14="Vyplň údaj","",IF('Rekapitulace stavby'!E14="","",'Rekapitulace stavby'!E14))</f>
        <v/>
      </c>
      <c r="F20" s="36"/>
      <c r="G20" s="36"/>
      <c r="H20" s="36"/>
      <c r="I20" s="117" t="s">
        <v>1904</v>
      </c>
      <c r="J20" s="29" t="str">
        <f ca="1">IF('Rekapitulace stavby'!AN14="Vyplň údaj","",IF('Rekapitulace stavby'!AN14="","",'Rekapitulace stavby'!AN14))</f>
        <v/>
      </c>
      <c r="K20" s="39"/>
    </row>
    <row r="21" spans="2:11" s="1" customFormat="1" ht="6.95" customHeight="1">
      <c r="B21" s="35"/>
      <c r="C21" s="36"/>
      <c r="D21" s="36"/>
      <c r="E21" s="36"/>
      <c r="F21" s="36"/>
      <c r="G21" s="36"/>
      <c r="H21" s="36"/>
      <c r="I21" s="116"/>
      <c r="J21" s="36"/>
      <c r="K21" s="39"/>
    </row>
    <row r="22" spans="2:11" s="1" customFormat="1" ht="14.45" customHeight="1">
      <c r="B22" s="35"/>
      <c r="C22" s="36"/>
      <c r="D22" s="31" t="s">
        <v>1907</v>
      </c>
      <c r="E22" s="36"/>
      <c r="F22" s="36"/>
      <c r="G22" s="36"/>
      <c r="H22" s="36"/>
      <c r="I22" s="117" t="s">
        <v>1902</v>
      </c>
      <c r="J22" s="29" t="s">
        <v>1893</v>
      </c>
      <c r="K22" s="39"/>
    </row>
    <row r="23" spans="2:11" s="1" customFormat="1" ht="18" customHeight="1">
      <c r="B23" s="35"/>
      <c r="C23" s="36"/>
      <c r="D23" s="36"/>
      <c r="E23" s="29" t="s">
        <v>1908</v>
      </c>
      <c r="F23" s="36"/>
      <c r="G23" s="36"/>
      <c r="H23" s="36"/>
      <c r="I23" s="117" t="s">
        <v>1904</v>
      </c>
      <c r="J23" s="29" t="s">
        <v>1893</v>
      </c>
      <c r="K23" s="39"/>
    </row>
    <row r="24" spans="2:11" s="1" customFormat="1" ht="6.95" customHeight="1">
      <c r="B24" s="35"/>
      <c r="C24" s="36"/>
      <c r="D24" s="36"/>
      <c r="E24" s="36"/>
      <c r="F24" s="36"/>
      <c r="G24" s="36"/>
      <c r="H24" s="36"/>
      <c r="I24" s="116"/>
      <c r="J24" s="36"/>
      <c r="K24" s="39"/>
    </row>
    <row r="25" spans="2:11" s="1" customFormat="1" ht="14.45" customHeight="1">
      <c r="B25" s="35"/>
      <c r="C25" s="36"/>
      <c r="D25" s="31" t="s">
        <v>1909</v>
      </c>
      <c r="E25" s="36"/>
      <c r="F25" s="36"/>
      <c r="G25" s="36"/>
      <c r="H25" s="36"/>
      <c r="I25" s="116"/>
      <c r="J25" s="36"/>
      <c r="K25" s="39"/>
    </row>
    <row r="26" spans="2:11" s="7" customFormat="1" ht="22.5" customHeight="1">
      <c r="B26" s="120"/>
      <c r="C26" s="121"/>
      <c r="D26" s="121"/>
      <c r="E26" s="400" t="s">
        <v>1893</v>
      </c>
      <c r="F26" s="408"/>
      <c r="G26" s="408"/>
      <c r="H26" s="408"/>
      <c r="I26" s="122"/>
      <c r="J26" s="121"/>
      <c r="K26" s="123"/>
    </row>
    <row r="27" spans="2:11" s="1" customFormat="1" ht="6.95" customHeight="1">
      <c r="B27" s="35"/>
      <c r="C27" s="36"/>
      <c r="D27" s="36"/>
      <c r="E27" s="36"/>
      <c r="F27" s="36"/>
      <c r="G27" s="36"/>
      <c r="H27" s="36"/>
      <c r="I27" s="116"/>
      <c r="J27" s="36"/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24"/>
      <c r="J28" s="79"/>
      <c r="K28" s="125"/>
    </row>
    <row r="29" spans="2:11" s="1" customFormat="1" ht="25.35" customHeight="1">
      <c r="B29" s="35"/>
      <c r="C29" s="36"/>
      <c r="D29" s="126" t="s">
        <v>1912</v>
      </c>
      <c r="E29" s="36"/>
      <c r="F29" s="36"/>
      <c r="G29" s="36"/>
      <c r="H29" s="36"/>
      <c r="I29" s="116"/>
      <c r="J29" s="127">
        <f>ROUNDUP(J85,2)</f>
        <v>0</v>
      </c>
      <c r="K29" s="39"/>
    </row>
    <row r="30" spans="2:11" s="1" customFormat="1" ht="6.95" customHeight="1">
      <c r="B30" s="35"/>
      <c r="C30" s="36"/>
      <c r="D30" s="79"/>
      <c r="E30" s="79"/>
      <c r="F30" s="79"/>
      <c r="G30" s="79"/>
      <c r="H30" s="79"/>
      <c r="I30" s="124"/>
      <c r="J30" s="79"/>
      <c r="K30" s="125"/>
    </row>
    <row r="31" spans="2:11" s="1" customFormat="1" ht="14.45" customHeight="1">
      <c r="B31" s="35"/>
      <c r="C31" s="36"/>
      <c r="D31" s="36"/>
      <c r="E31" s="36"/>
      <c r="F31" s="40" t="s">
        <v>1914</v>
      </c>
      <c r="G31" s="36"/>
      <c r="H31" s="36"/>
      <c r="I31" s="128" t="s">
        <v>1913</v>
      </c>
      <c r="J31" s="40" t="s">
        <v>1915</v>
      </c>
      <c r="K31" s="39"/>
    </row>
    <row r="32" spans="2:11" s="1" customFormat="1" ht="14.45" customHeight="1">
      <c r="B32" s="35"/>
      <c r="C32" s="36"/>
      <c r="D32" s="43" t="s">
        <v>1916</v>
      </c>
      <c r="E32" s="43" t="s">
        <v>1917</v>
      </c>
      <c r="F32" s="129">
        <f>ROUNDUP(SUM(BE85:BE116), 2)</f>
        <v>0</v>
      </c>
      <c r="G32" s="36"/>
      <c r="H32" s="36"/>
      <c r="I32" s="130">
        <v>0.21</v>
      </c>
      <c r="J32" s="129">
        <f>ROUNDUP(ROUNDUP((SUM(BE85:BE116)), 2)*I32, 1)</f>
        <v>0</v>
      </c>
      <c r="K32" s="39"/>
    </row>
    <row r="33" spans="2:11" s="1" customFormat="1" ht="14.45" customHeight="1">
      <c r="B33" s="35"/>
      <c r="C33" s="36"/>
      <c r="D33" s="36"/>
      <c r="E33" s="43" t="s">
        <v>1918</v>
      </c>
      <c r="F33" s="129">
        <f>ROUNDUP(SUM(BF85:BF116), 2)</f>
        <v>0</v>
      </c>
      <c r="G33" s="36"/>
      <c r="H33" s="36"/>
      <c r="I33" s="130">
        <v>0.15</v>
      </c>
      <c r="J33" s="129">
        <f>ROUNDUP(ROUNDUP((SUM(BF85:BF116)), 2)*I33, 1)</f>
        <v>0</v>
      </c>
      <c r="K33" s="39"/>
    </row>
    <row r="34" spans="2:11" s="1" customFormat="1" ht="14.45" hidden="1" customHeight="1">
      <c r="B34" s="35"/>
      <c r="C34" s="36"/>
      <c r="D34" s="36"/>
      <c r="E34" s="43" t="s">
        <v>1919</v>
      </c>
      <c r="F34" s="129">
        <f>ROUNDUP(SUM(BG85:BG116), 2)</f>
        <v>0</v>
      </c>
      <c r="G34" s="36"/>
      <c r="H34" s="36"/>
      <c r="I34" s="130">
        <v>0.21</v>
      </c>
      <c r="J34" s="129">
        <v>0</v>
      </c>
      <c r="K34" s="39"/>
    </row>
    <row r="35" spans="2:11" s="1" customFormat="1" ht="14.45" hidden="1" customHeight="1">
      <c r="B35" s="35"/>
      <c r="C35" s="36"/>
      <c r="D35" s="36"/>
      <c r="E35" s="43" t="s">
        <v>1920</v>
      </c>
      <c r="F35" s="129">
        <f>ROUNDUP(SUM(BH85:BH116), 2)</f>
        <v>0</v>
      </c>
      <c r="G35" s="36"/>
      <c r="H35" s="36"/>
      <c r="I35" s="130">
        <v>0.15</v>
      </c>
      <c r="J35" s="129">
        <v>0</v>
      </c>
      <c r="K35" s="39"/>
    </row>
    <row r="36" spans="2:11" s="1" customFormat="1" ht="14.45" hidden="1" customHeight="1">
      <c r="B36" s="35"/>
      <c r="C36" s="36"/>
      <c r="D36" s="36"/>
      <c r="E36" s="43" t="s">
        <v>1921</v>
      </c>
      <c r="F36" s="129">
        <f>ROUNDUP(SUM(BI85:BI116), 2)</f>
        <v>0</v>
      </c>
      <c r="G36" s="36"/>
      <c r="H36" s="36"/>
      <c r="I36" s="130">
        <v>0</v>
      </c>
      <c r="J36" s="129">
        <v>0</v>
      </c>
      <c r="K36" s="39"/>
    </row>
    <row r="37" spans="2:11" s="1" customFormat="1" ht="6.95" customHeight="1">
      <c r="B37" s="35"/>
      <c r="C37" s="36"/>
      <c r="D37" s="36"/>
      <c r="E37" s="36"/>
      <c r="F37" s="36"/>
      <c r="G37" s="36"/>
      <c r="H37" s="36"/>
      <c r="I37" s="116"/>
      <c r="J37" s="36"/>
      <c r="K37" s="39"/>
    </row>
    <row r="38" spans="2:11" s="1" customFormat="1" ht="25.35" customHeight="1">
      <c r="B38" s="35"/>
      <c r="C38" s="45"/>
      <c r="D38" s="46" t="s">
        <v>1922</v>
      </c>
      <c r="E38" s="47"/>
      <c r="F38" s="47"/>
      <c r="G38" s="131" t="s">
        <v>1923</v>
      </c>
      <c r="H38" s="48" t="s">
        <v>1924</v>
      </c>
      <c r="I38" s="132"/>
      <c r="J38" s="133">
        <f>SUM(J29:J36)</f>
        <v>0</v>
      </c>
      <c r="K38" s="134"/>
    </row>
    <row r="39" spans="2:11" s="1" customFormat="1" ht="14.45" customHeight="1">
      <c r="B39" s="50"/>
      <c r="C39" s="51"/>
      <c r="D39" s="51"/>
      <c r="E39" s="51"/>
      <c r="F39" s="51"/>
      <c r="G39" s="51"/>
      <c r="H39" s="51"/>
      <c r="I39" s="135"/>
      <c r="J39" s="51"/>
      <c r="K39" s="52"/>
    </row>
    <row r="43" spans="2:11" s="1" customFormat="1" ht="6.95" customHeight="1">
      <c r="B43" s="136"/>
      <c r="C43" s="137"/>
      <c r="D43" s="137"/>
      <c r="E43" s="137"/>
      <c r="F43" s="137"/>
      <c r="G43" s="137"/>
      <c r="H43" s="137"/>
      <c r="I43" s="138"/>
      <c r="J43" s="137"/>
      <c r="K43" s="139"/>
    </row>
    <row r="44" spans="2:11" s="1" customFormat="1" ht="36.950000000000003" customHeight="1">
      <c r="B44" s="35"/>
      <c r="C44" s="24" t="s">
        <v>2052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6.95" customHeight="1">
      <c r="B45" s="35"/>
      <c r="C45" s="36"/>
      <c r="D45" s="36"/>
      <c r="E45" s="36"/>
      <c r="F45" s="36"/>
      <c r="G45" s="36"/>
      <c r="H45" s="36"/>
      <c r="I45" s="116"/>
      <c r="J45" s="36"/>
      <c r="K45" s="39"/>
    </row>
    <row r="46" spans="2:11" s="1" customFormat="1" ht="14.45" customHeight="1">
      <c r="B46" s="35"/>
      <c r="C46" s="31" t="s">
        <v>1889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2.5" customHeight="1">
      <c r="B47" s="35"/>
      <c r="C47" s="36"/>
      <c r="D47" s="36"/>
      <c r="E47" s="406" t="str">
        <f>E7</f>
        <v>Jezero Most-napojení na komunikace a IS - část I</v>
      </c>
      <c r="F47" s="386"/>
      <c r="G47" s="386"/>
      <c r="H47" s="386"/>
      <c r="I47" s="116"/>
      <c r="J47" s="36"/>
      <c r="K47" s="39"/>
    </row>
    <row r="48" spans="2:11" ht="15">
      <c r="B48" s="22"/>
      <c r="C48" s="31" t="s">
        <v>2048</v>
      </c>
      <c r="D48" s="23"/>
      <c r="E48" s="23"/>
      <c r="F48" s="23"/>
      <c r="G48" s="23"/>
      <c r="H48" s="23"/>
      <c r="I48" s="115"/>
      <c r="J48" s="23"/>
      <c r="K48" s="25"/>
    </row>
    <row r="49" spans="2:47" s="1" customFormat="1" ht="22.5" customHeight="1">
      <c r="B49" s="35"/>
      <c r="C49" s="36"/>
      <c r="D49" s="36"/>
      <c r="E49" s="406" t="s">
        <v>496</v>
      </c>
      <c r="F49" s="386"/>
      <c r="G49" s="386"/>
      <c r="H49" s="386"/>
      <c r="I49" s="116"/>
      <c r="J49" s="36"/>
      <c r="K49" s="39"/>
    </row>
    <row r="50" spans="2:47" s="1" customFormat="1" ht="14.45" customHeight="1">
      <c r="B50" s="35"/>
      <c r="C50" s="31" t="s">
        <v>2917</v>
      </c>
      <c r="D50" s="36"/>
      <c r="E50" s="36"/>
      <c r="F50" s="36"/>
      <c r="G50" s="36"/>
      <c r="H50" s="36"/>
      <c r="I50" s="116"/>
      <c r="J50" s="36"/>
      <c r="K50" s="39"/>
    </row>
    <row r="51" spans="2:47" s="1" customFormat="1" ht="23.25" customHeight="1">
      <c r="B51" s="35"/>
      <c r="C51" s="36"/>
      <c r="D51" s="36"/>
      <c r="E51" s="407" t="str">
        <f>E11</f>
        <v>3 - 1.rok rozvojové péče</v>
      </c>
      <c r="F51" s="386"/>
      <c r="G51" s="386"/>
      <c r="H51" s="386"/>
      <c r="I51" s="116"/>
      <c r="J51" s="36"/>
      <c r="K51" s="39"/>
    </row>
    <row r="52" spans="2:47" s="1" customFormat="1" ht="6.95" customHeight="1">
      <c r="B52" s="35"/>
      <c r="C52" s="36"/>
      <c r="D52" s="36"/>
      <c r="E52" s="36"/>
      <c r="F52" s="36"/>
      <c r="G52" s="36"/>
      <c r="H52" s="36"/>
      <c r="I52" s="116"/>
      <c r="J52" s="36"/>
      <c r="K52" s="39"/>
    </row>
    <row r="53" spans="2:47" s="1" customFormat="1" ht="18" customHeight="1">
      <c r="B53" s="35"/>
      <c r="C53" s="31" t="s">
        <v>1896</v>
      </c>
      <c r="D53" s="36"/>
      <c r="E53" s="36"/>
      <c r="F53" s="29" t="str">
        <f>F14</f>
        <v xml:space="preserve"> </v>
      </c>
      <c r="G53" s="36"/>
      <c r="H53" s="36"/>
      <c r="I53" s="117" t="s">
        <v>1898</v>
      </c>
      <c r="J53" s="118" t="str">
        <f>IF(J14="","",J14)</f>
        <v>28. 11. 2016</v>
      </c>
      <c r="K53" s="39"/>
    </row>
    <row r="54" spans="2:47" s="1" customFormat="1" ht="6.95" customHeight="1">
      <c r="B54" s="35"/>
      <c r="C54" s="36"/>
      <c r="D54" s="36"/>
      <c r="E54" s="36"/>
      <c r="F54" s="36"/>
      <c r="G54" s="36"/>
      <c r="H54" s="36"/>
      <c r="I54" s="116"/>
      <c r="J54" s="36"/>
      <c r="K54" s="39"/>
    </row>
    <row r="55" spans="2:47" s="1" customFormat="1" ht="15">
      <c r="B55" s="35"/>
      <c r="C55" s="31" t="s">
        <v>1901</v>
      </c>
      <c r="D55" s="36"/>
      <c r="E55" s="36"/>
      <c r="F55" s="29" t="str">
        <f>E17</f>
        <v>ČR - Ministerstvo financí</v>
      </c>
      <c r="G55" s="36"/>
      <c r="H55" s="36"/>
      <c r="I55" s="117" t="s">
        <v>1907</v>
      </c>
      <c r="J55" s="29" t="str">
        <f>E23</f>
        <v>Báňské projekty Teplice a.s.</v>
      </c>
      <c r="K55" s="39"/>
    </row>
    <row r="56" spans="2:47" s="1" customFormat="1" ht="14.45" customHeight="1">
      <c r="B56" s="35"/>
      <c r="C56" s="31" t="s">
        <v>1905</v>
      </c>
      <c r="D56" s="36"/>
      <c r="E56" s="36"/>
      <c r="F56" s="29" t="str">
        <f>IF(E20="","",E20)</f>
        <v/>
      </c>
      <c r="G56" s="36"/>
      <c r="H56" s="36"/>
      <c r="I56" s="116"/>
      <c r="J56" s="36"/>
      <c r="K56" s="39"/>
    </row>
    <row r="57" spans="2:47" s="1" customFormat="1" ht="10.35" customHeight="1">
      <c r="B57" s="35"/>
      <c r="C57" s="36"/>
      <c r="D57" s="36"/>
      <c r="E57" s="36"/>
      <c r="F57" s="36"/>
      <c r="G57" s="36"/>
      <c r="H57" s="36"/>
      <c r="I57" s="116"/>
      <c r="J57" s="36"/>
      <c r="K57" s="39"/>
    </row>
    <row r="58" spans="2:47" s="1" customFormat="1" ht="29.25" customHeight="1">
      <c r="B58" s="35"/>
      <c r="C58" s="140" t="s">
        <v>2053</v>
      </c>
      <c r="D58" s="45"/>
      <c r="E58" s="45"/>
      <c r="F58" s="45"/>
      <c r="G58" s="45"/>
      <c r="H58" s="45"/>
      <c r="I58" s="141"/>
      <c r="J58" s="142" t="s">
        <v>2054</v>
      </c>
      <c r="K58" s="49"/>
    </row>
    <row r="59" spans="2:47" s="1" customFormat="1" ht="10.35" customHeight="1">
      <c r="B59" s="35"/>
      <c r="C59" s="36"/>
      <c r="D59" s="36"/>
      <c r="E59" s="36"/>
      <c r="F59" s="36"/>
      <c r="G59" s="36"/>
      <c r="H59" s="36"/>
      <c r="I59" s="116"/>
      <c r="J59" s="36"/>
      <c r="K59" s="39"/>
    </row>
    <row r="60" spans="2:47" s="1" customFormat="1" ht="29.25" customHeight="1">
      <c r="B60" s="35"/>
      <c r="C60" s="143" t="s">
        <v>2055</v>
      </c>
      <c r="D60" s="36"/>
      <c r="E60" s="36"/>
      <c r="F60" s="36"/>
      <c r="G60" s="36"/>
      <c r="H60" s="36"/>
      <c r="I60" s="116"/>
      <c r="J60" s="127">
        <f>J85</f>
        <v>0</v>
      </c>
      <c r="K60" s="39"/>
      <c r="AU60" s="18" t="s">
        <v>2056</v>
      </c>
    </row>
    <row r="61" spans="2:47" s="8" customFormat="1" ht="24.95" customHeight="1">
      <c r="B61" s="144"/>
      <c r="C61" s="145"/>
      <c r="D61" s="146" t="s">
        <v>2057</v>
      </c>
      <c r="E61" s="147"/>
      <c r="F61" s="147"/>
      <c r="G61" s="147"/>
      <c r="H61" s="147"/>
      <c r="I61" s="148"/>
      <c r="J61" s="149">
        <f>J86</f>
        <v>0</v>
      </c>
      <c r="K61" s="150"/>
    </row>
    <row r="62" spans="2:47" s="9" customFormat="1" ht="19.899999999999999" customHeight="1">
      <c r="B62" s="151"/>
      <c r="C62" s="152"/>
      <c r="D62" s="153" t="s">
        <v>2058</v>
      </c>
      <c r="E62" s="154"/>
      <c r="F62" s="154"/>
      <c r="G62" s="154"/>
      <c r="H62" s="154"/>
      <c r="I62" s="155"/>
      <c r="J62" s="156">
        <f>J87</f>
        <v>0</v>
      </c>
      <c r="K62" s="157"/>
    </row>
    <row r="63" spans="2:47" s="9" customFormat="1" ht="19.899999999999999" customHeight="1">
      <c r="B63" s="151"/>
      <c r="C63" s="152"/>
      <c r="D63" s="153" t="s">
        <v>555</v>
      </c>
      <c r="E63" s="154"/>
      <c r="F63" s="154"/>
      <c r="G63" s="154"/>
      <c r="H63" s="154"/>
      <c r="I63" s="155"/>
      <c r="J63" s="156">
        <f>J115</f>
        <v>0</v>
      </c>
      <c r="K63" s="157"/>
    </row>
    <row r="64" spans="2:47" s="1" customFormat="1" ht="21.75" customHeight="1">
      <c r="B64" s="35"/>
      <c r="C64" s="36"/>
      <c r="D64" s="36"/>
      <c r="E64" s="36"/>
      <c r="F64" s="36"/>
      <c r="G64" s="36"/>
      <c r="H64" s="36"/>
      <c r="I64" s="116"/>
      <c r="J64" s="36"/>
      <c r="K64" s="39"/>
    </row>
    <row r="65" spans="2:12" s="1" customFormat="1" ht="6.95" customHeight="1">
      <c r="B65" s="50"/>
      <c r="C65" s="51"/>
      <c r="D65" s="51"/>
      <c r="E65" s="51"/>
      <c r="F65" s="51"/>
      <c r="G65" s="51"/>
      <c r="H65" s="51"/>
      <c r="I65" s="135"/>
      <c r="J65" s="51"/>
      <c r="K65" s="52"/>
    </row>
    <row r="69" spans="2:12" s="1" customFormat="1" ht="6.95" customHeight="1">
      <c r="B69" s="53"/>
      <c r="C69" s="54"/>
      <c r="D69" s="54"/>
      <c r="E69" s="54"/>
      <c r="F69" s="54"/>
      <c r="G69" s="54"/>
      <c r="H69" s="54"/>
      <c r="I69" s="138"/>
      <c r="J69" s="54"/>
      <c r="K69" s="54"/>
      <c r="L69" s="55"/>
    </row>
    <row r="70" spans="2:12" s="1" customFormat="1" ht="36.950000000000003" customHeight="1">
      <c r="B70" s="35"/>
      <c r="C70" s="56" t="s">
        <v>2064</v>
      </c>
      <c r="D70" s="57"/>
      <c r="E70" s="57"/>
      <c r="F70" s="57"/>
      <c r="G70" s="57"/>
      <c r="H70" s="57"/>
      <c r="I70" s="158"/>
      <c r="J70" s="57"/>
      <c r="K70" s="57"/>
      <c r="L70" s="55"/>
    </row>
    <row r="71" spans="2:12" s="1" customFormat="1" ht="6.95" customHeight="1">
      <c r="B71" s="35"/>
      <c r="C71" s="57"/>
      <c r="D71" s="57"/>
      <c r="E71" s="57"/>
      <c r="F71" s="57"/>
      <c r="G71" s="57"/>
      <c r="H71" s="57"/>
      <c r="I71" s="158"/>
      <c r="J71" s="57"/>
      <c r="K71" s="57"/>
      <c r="L71" s="55"/>
    </row>
    <row r="72" spans="2:12" s="1" customFormat="1" ht="14.45" customHeight="1">
      <c r="B72" s="35"/>
      <c r="C72" s="59" t="s">
        <v>1889</v>
      </c>
      <c r="D72" s="57"/>
      <c r="E72" s="57"/>
      <c r="F72" s="57"/>
      <c r="G72" s="57"/>
      <c r="H72" s="57"/>
      <c r="I72" s="158"/>
      <c r="J72" s="57"/>
      <c r="K72" s="57"/>
      <c r="L72" s="55"/>
    </row>
    <row r="73" spans="2:12" s="1" customFormat="1" ht="22.5" customHeight="1">
      <c r="B73" s="35"/>
      <c r="C73" s="57"/>
      <c r="D73" s="57"/>
      <c r="E73" s="404" t="str">
        <f>E7</f>
        <v>Jezero Most-napojení na komunikace a IS - část I</v>
      </c>
      <c r="F73" s="379"/>
      <c r="G73" s="379"/>
      <c r="H73" s="379"/>
      <c r="I73" s="158"/>
      <c r="J73" s="57"/>
      <c r="K73" s="57"/>
      <c r="L73" s="55"/>
    </row>
    <row r="74" spans="2:12" ht="15">
      <c r="B74" s="22"/>
      <c r="C74" s="59" t="s">
        <v>2048</v>
      </c>
      <c r="D74" s="250"/>
      <c r="E74" s="250"/>
      <c r="F74" s="250"/>
      <c r="G74" s="250"/>
      <c r="H74" s="250"/>
      <c r="J74" s="250"/>
      <c r="K74" s="250"/>
      <c r="L74" s="251"/>
    </row>
    <row r="75" spans="2:12" s="1" customFormat="1" ht="22.5" customHeight="1">
      <c r="B75" s="35"/>
      <c r="C75" s="57"/>
      <c r="D75" s="57"/>
      <c r="E75" s="404" t="s">
        <v>496</v>
      </c>
      <c r="F75" s="379"/>
      <c r="G75" s="379"/>
      <c r="H75" s="379"/>
      <c r="I75" s="158"/>
      <c r="J75" s="57"/>
      <c r="K75" s="57"/>
      <c r="L75" s="55"/>
    </row>
    <row r="76" spans="2:12" s="1" customFormat="1" ht="14.45" customHeight="1">
      <c r="B76" s="35"/>
      <c r="C76" s="59" t="s">
        <v>2917</v>
      </c>
      <c r="D76" s="57"/>
      <c r="E76" s="57"/>
      <c r="F76" s="57"/>
      <c r="G76" s="57"/>
      <c r="H76" s="57"/>
      <c r="I76" s="158"/>
      <c r="J76" s="57"/>
      <c r="K76" s="57"/>
      <c r="L76" s="55"/>
    </row>
    <row r="77" spans="2:12" s="1" customFormat="1" ht="23.25" customHeight="1">
      <c r="B77" s="35"/>
      <c r="C77" s="57"/>
      <c r="D77" s="57"/>
      <c r="E77" s="376" t="str">
        <f>E11</f>
        <v>3 - 1.rok rozvojové péče</v>
      </c>
      <c r="F77" s="379"/>
      <c r="G77" s="379"/>
      <c r="H77" s="379"/>
      <c r="I77" s="158"/>
      <c r="J77" s="57"/>
      <c r="K77" s="57"/>
      <c r="L77" s="55"/>
    </row>
    <row r="78" spans="2:12" s="1" customFormat="1" ht="6.95" customHeight="1">
      <c r="B78" s="35"/>
      <c r="C78" s="57"/>
      <c r="D78" s="57"/>
      <c r="E78" s="57"/>
      <c r="F78" s="57"/>
      <c r="G78" s="57"/>
      <c r="H78" s="57"/>
      <c r="I78" s="158"/>
      <c r="J78" s="57"/>
      <c r="K78" s="57"/>
      <c r="L78" s="55"/>
    </row>
    <row r="79" spans="2:12" s="1" customFormat="1" ht="18" customHeight="1">
      <c r="B79" s="35"/>
      <c r="C79" s="59" t="s">
        <v>1896</v>
      </c>
      <c r="D79" s="57"/>
      <c r="E79" s="57"/>
      <c r="F79" s="159" t="str">
        <f>F14</f>
        <v xml:space="preserve"> </v>
      </c>
      <c r="G79" s="57"/>
      <c r="H79" s="57"/>
      <c r="I79" s="160" t="s">
        <v>1898</v>
      </c>
      <c r="J79" s="67" t="str">
        <f>IF(J14="","",J14)</f>
        <v>28. 11. 2016</v>
      </c>
      <c r="K79" s="57"/>
      <c r="L79" s="55"/>
    </row>
    <row r="80" spans="2:12" s="1" customFormat="1" ht="6.95" customHeight="1">
      <c r="B80" s="35"/>
      <c r="C80" s="57"/>
      <c r="D80" s="57"/>
      <c r="E80" s="57"/>
      <c r="F80" s="57"/>
      <c r="G80" s="57"/>
      <c r="H80" s="57"/>
      <c r="I80" s="158"/>
      <c r="J80" s="57"/>
      <c r="K80" s="57"/>
      <c r="L80" s="55"/>
    </row>
    <row r="81" spans="2:65" s="1" customFormat="1" ht="15">
      <c r="B81" s="35"/>
      <c r="C81" s="59" t="s">
        <v>1901</v>
      </c>
      <c r="D81" s="57"/>
      <c r="E81" s="57"/>
      <c r="F81" s="159" t="str">
        <f>E17</f>
        <v>ČR - Ministerstvo financí</v>
      </c>
      <c r="G81" s="57"/>
      <c r="H81" s="57"/>
      <c r="I81" s="160" t="s">
        <v>1907</v>
      </c>
      <c r="J81" s="159" t="str">
        <f>E23</f>
        <v>Báňské projekty Teplice a.s.</v>
      </c>
      <c r="K81" s="57"/>
      <c r="L81" s="55"/>
    </row>
    <row r="82" spans="2:65" s="1" customFormat="1" ht="14.45" customHeight="1">
      <c r="B82" s="35"/>
      <c r="C82" s="59" t="s">
        <v>1905</v>
      </c>
      <c r="D82" s="57"/>
      <c r="E82" s="57"/>
      <c r="F82" s="159" t="str">
        <f>IF(E20="","",E20)</f>
        <v/>
      </c>
      <c r="G82" s="57"/>
      <c r="H82" s="57"/>
      <c r="I82" s="158"/>
      <c r="J82" s="57"/>
      <c r="K82" s="57"/>
      <c r="L82" s="55"/>
    </row>
    <row r="83" spans="2:65" s="1" customFormat="1" ht="10.35" customHeight="1">
      <c r="B83" s="35"/>
      <c r="C83" s="57"/>
      <c r="D83" s="57"/>
      <c r="E83" s="57"/>
      <c r="F83" s="57"/>
      <c r="G83" s="57"/>
      <c r="H83" s="57"/>
      <c r="I83" s="158"/>
      <c r="J83" s="57"/>
      <c r="K83" s="57"/>
      <c r="L83" s="55"/>
    </row>
    <row r="84" spans="2:65" s="10" customFormat="1" ht="29.25" customHeight="1">
      <c r="B84" s="161"/>
      <c r="C84" s="162" t="s">
        <v>2065</v>
      </c>
      <c r="D84" s="163" t="s">
        <v>1931</v>
      </c>
      <c r="E84" s="163" t="s">
        <v>1927</v>
      </c>
      <c r="F84" s="163" t="s">
        <v>2066</v>
      </c>
      <c r="G84" s="163" t="s">
        <v>2067</v>
      </c>
      <c r="H84" s="163" t="s">
        <v>2068</v>
      </c>
      <c r="I84" s="164" t="s">
        <v>2069</v>
      </c>
      <c r="J84" s="163" t="s">
        <v>2054</v>
      </c>
      <c r="K84" s="165" t="s">
        <v>2070</v>
      </c>
      <c r="L84" s="166"/>
      <c r="M84" s="75" t="s">
        <v>2071</v>
      </c>
      <c r="N84" s="76" t="s">
        <v>1916</v>
      </c>
      <c r="O84" s="76" t="s">
        <v>2072</v>
      </c>
      <c r="P84" s="76" t="s">
        <v>2073</v>
      </c>
      <c r="Q84" s="76" t="s">
        <v>2074</v>
      </c>
      <c r="R84" s="76" t="s">
        <v>2075</v>
      </c>
      <c r="S84" s="76" t="s">
        <v>2076</v>
      </c>
      <c r="T84" s="77" t="s">
        <v>2077</v>
      </c>
    </row>
    <row r="85" spans="2:65" s="1" customFormat="1" ht="29.25" customHeight="1">
      <c r="B85" s="35"/>
      <c r="C85" s="81" t="s">
        <v>2055</v>
      </c>
      <c r="D85" s="57"/>
      <c r="E85" s="57"/>
      <c r="F85" s="57"/>
      <c r="G85" s="57"/>
      <c r="H85" s="57"/>
      <c r="I85" s="158"/>
      <c r="J85" s="167">
        <f>BK85</f>
        <v>0</v>
      </c>
      <c r="K85" s="57"/>
      <c r="L85" s="55"/>
      <c r="M85" s="78"/>
      <c r="N85" s="79"/>
      <c r="O85" s="79"/>
      <c r="P85" s="168">
        <f>P86</f>
        <v>0</v>
      </c>
      <c r="Q85" s="79"/>
      <c r="R85" s="168">
        <f>R86</f>
        <v>1.0165696000000002</v>
      </c>
      <c r="S85" s="79"/>
      <c r="T85" s="169">
        <f>T86</f>
        <v>0</v>
      </c>
      <c r="AT85" s="18" t="s">
        <v>1945</v>
      </c>
      <c r="AU85" s="18" t="s">
        <v>2056</v>
      </c>
      <c r="BK85" s="170">
        <f>BK86</f>
        <v>0</v>
      </c>
    </row>
    <row r="86" spans="2:65" s="11" customFormat="1" ht="37.35" customHeight="1">
      <c r="B86" s="171"/>
      <c r="C86" s="172"/>
      <c r="D86" s="173" t="s">
        <v>1945</v>
      </c>
      <c r="E86" s="174" t="s">
        <v>2078</v>
      </c>
      <c r="F86" s="174" t="s">
        <v>2079</v>
      </c>
      <c r="G86" s="172"/>
      <c r="H86" s="172"/>
      <c r="I86" s="175"/>
      <c r="J86" s="176">
        <f>BK86</f>
        <v>0</v>
      </c>
      <c r="K86" s="172"/>
      <c r="L86" s="177"/>
      <c r="M86" s="178"/>
      <c r="N86" s="179"/>
      <c r="O86" s="179"/>
      <c r="P86" s="180">
        <f>P87+P115</f>
        <v>0</v>
      </c>
      <c r="Q86" s="179"/>
      <c r="R86" s="180">
        <f>R87+R115</f>
        <v>1.0165696000000002</v>
      </c>
      <c r="S86" s="179"/>
      <c r="T86" s="181">
        <f>T87+T115</f>
        <v>0</v>
      </c>
      <c r="AR86" s="182" t="s">
        <v>1895</v>
      </c>
      <c r="AT86" s="183" t="s">
        <v>1945</v>
      </c>
      <c r="AU86" s="183" t="s">
        <v>1946</v>
      </c>
      <c r="AY86" s="182" t="s">
        <v>2080</v>
      </c>
      <c r="BK86" s="184">
        <f>BK87+BK115</f>
        <v>0</v>
      </c>
    </row>
    <row r="87" spans="2:65" s="11" customFormat="1" ht="19.899999999999999" customHeight="1">
      <c r="B87" s="171"/>
      <c r="C87" s="172"/>
      <c r="D87" s="185" t="s">
        <v>1945</v>
      </c>
      <c r="E87" s="186" t="s">
        <v>1895</v>
      </c>
      <c r="F87" s="186" t="s">
        <v>2081</v>
      </c>
      <c r="G87" s="172"/>
      <c r="H87" s="172"/>
      <c r="I87" s="175"/>
      <c r="J87" s="187">
        <f>BK87</f>
        <v>0</v>
      </c>
      <c r="K87" s="172"/>
      <c r="L87" s="177"/>
      <c r="M87" s="178"/>
      <c r="N87" s="179"/>
      <c r="O87" s="179"/>
      <c r="P87" s="180">
        <f>SUM(P88:P114)</f>
        <v>0</v>
      </c>
      <c r="Q87" s="179"/>
      <c r="R87" s="180">
        <f>SUM(R88:R114)</f>
        <v>1.0165696000000002</v>
      </c>
      <c r="S87" s="179"/>
      <c r="T87" s="181">
        <f>SUM(T88:T114)</f>
        <v>0</v>
      </c>
      <c r="AR87" s="182" t="s">
        <v>1895</v>
      </c>
      <c r="AT87" s="183" t="s">
        <v>1945</v>
      </c>
      <c r="AU87" s="183" t="s">
        <v>1895</v>
      </c>
      <c r="AY87" s="182" t="s">
        <v>2080</v>
      </c>
      <c r="BK87" s="184">
        <f>SUM(BK88:BK114)</f>
        <v>0</v>
      </c>
    </row>
    <row r="88" spans="2:65" s="1" customFormat="1" ht="22.5" customHeight="1">
      <c r="B88" s="35"/>
      <c r="C88" s="188" t="s">
        <v>1895</v>
      </c>
      <c r="D88" s="188" t="s">
        <v>2082</v>
      </c>
      <c r="E88" s="189" t="s">
        <v>511</v>
      </c>
      <c r="F88" s="190" t="s">
        <v>512</v>
      </c>
      <c r="G88" s="191" t="s">
        <v>2253</v>
      </c>
      <c r="H88" s="192">
        <v>12</v>
      </c>
      <c r="I88" s="193"/>
      <c r="J88" s="194">
        <f>ROUND(I88*H88,2)</f>
        <v>0</v>
      </c>
      <c r="K88" s="190" t="s">
        <v>2086</v>
      </c>
      <c r="L88" s="55"/>
      <c r="M88" s="195" t="s">
        <v>1893</v>
      </c>
      <c r="N88" s="196" t="s">
        <v>1917</v>
      </c>
      <c r="O88" s="36"/>
      <c r="P88" s="197">
        <f>O88*H88</f>
        <v>0</v>
      </c>
      <c r="Q88" s="197">
        <v>0</v>
      </c>
      <c r="R88" s="197">
        <f>Q88*H88</f>
        <v>0</v>
      </c>
      <c r="S88" s="197">
        <v>0</v>
      </c>
      <c r="T88" s="198">
        <f>S88*H88</f>
        <v>0</v>
      </c>
      <c r="AR88" s="18" t="s">
        <v>2036</v>
      </c>
      <c r="AT88" s="18" t="s">
        <v>2082</v>
      </c>
      <c r="AU88" s="18" t="s">
        <v>1955</v>
      </c>
      <c r="AY88" s="18" t="s">
        <v>2080</v>
      </c>
      <c r="BE88" s="199">
        <f>IF(N88="základní",J88,0)</f>
        <v>0</v>
      </c>
      <c r="BF88" s="199">
        <f>IF(N88="snížená",J88,0)</f>
        <v>0</v>
      </c>
      <c r="BG88" s="199">
        <f>IF(N88="zákl. přenesená",J88,0)</f>
        <v>0</v>
      </c>
      <c r="BH88" s="199">
        <f>IF(N88="sníž. přenesená",J88,0)</f>
        <v>0</v>
      </c>
      <c r="BI88" s="199">
        <f>IF(N88="nulová",J88,0)</f>
        <v>0</v>
      </c>
      <c r="BJ88" s="18" t="s">
        <v>1895</v>
      </c>
      <c r="BK88" s="199">
        <f>ROUND(I88*H88,2)</f>
        <v>0</v>
      </c>
      <c r="BL88" s="18" t="s">
        <v>2036</v>
      </c>
      <c r="BM88" s="18" t="s">
        <v>513</v>
      </c>
    </row>
    <row r="89" spans="2:65" s="12" customFormat="1">
      <c r="B89" s="200"/>
      <c r="C89" s="201"/>
      <c r="D89" s="202" t="s">
        <v>2088</v>
      </c>
      <c r="E89" s="203" t="s">
        <v>1893</v>
      </c>
      <c r="F89" s="204" t="s">
        <v>556</v>
      </c>
      <c r="G89" s="201"/>
      <c r="H89" s="205">
        <v>12</v>
      </c>
      <c r="I89" s="206"/>
      <c r="J89" s="201"/>
      <c r="K89" s="201"/>
      <c r="L89" s="207"/>
      <c r="M89" s="208"/>
      <c r="N89" s="209"/>
      <c r="O89" s="209"/>
      <c r="P89" s="209"/>
      <c r="Q89" s="209"/>
      <c r="R89" s="209"/>
      <c r="S89" s="209"/>
      <c r="T89" s="210"/>
      <c r="AT89" s="211" t="s">
        <v>2088</v>
      </c>
      <c r="AU89" s="211" t="s">
        <v>1955</v>
      </c>
      <c r="AV89" s="12" t="s">
        <v>1955</v>
      </c>
      <c r="AW89" s="12" t="s">
        <v>1911</v>
      </c>
      <c r="AX89" s="12" t="s">
        <v>1946</v>
      </c>
      <c r="AY89" s="211" t="s">
        <v>2080</v>
      </c>
    </row>
    <row r="90" spans="2:65" s="1" customFormat="1" ht="22.5" customHeight="1">
      <c r="B90" s="35"/>
      <c r="C90" s="216" t="s">
        <v>1955</v>
      </c>
      <c r="D90" s="216" t="s">
        <v>2126</v>
      </c>
      <c r="E90" s="217" t="s">
        <v>557</v>
      </c>
      <c r="F90" s="218" t="s">
        <v>558</v>
      </c>
      <c r="G90" s="219" t="s">
        <v>2253</v>
      </c>
      <c r="H90" s="220">
        <v>4</v>
      </c>
      <c r="I90" s="221"/>
      <c r="J90" s="222">
        <f>ROUND(I90*H90,2)</f>
        <v>0</v>
      </c>
      <c r="K90" s="218" t="s">
        <v>1893</v>
      </c>
      <c r="L90" s="223"/>
      <c r="M90" s="224" t="s">
        <v>1893</v>
      </c>
      <c r="N90" s="225" t="s">
        <v>1917</v>
      </c>
      <c r="O90" s="36"/>
      <c r="P90" s="197">
        <f>O90*H90</f>
        <v>0</v>
      </c>
      <c r="Q90" s="197">
        <v>5.3999999999999999E-2</v>
      </c>
      <c r="R90" s="197">
        <f>Q90*H90</f>
        <v>0.216</v>
      </c>
      <c r="S90" s="197">
        <v>0</v>
      </c>
      <c r="T90" s="198">
        <f>S90*H90</f>
        <v>0</v>
      </c>
      <c r="AR90" s="18" t="s">
        <v>2119</v>
      </c>
      <c r="AT90" s="18" t="s">
        <v>2126</v>
      </c>
      <c r="AU90" s="18" t="s">
        <v>1955</v>
      </c>
      <c r="AY90" s="18" t="s">
        <v>2080</v>
      </c>
      <c r="BE90" s="199">
        <f>IF(N90="základní",J90,0)</f>
        <v>0</v>
      </c>
      <c r="BF90" s="199">
        <f>IF(N90="snížená",J90,0)</f>
        <v>0</v>
      </c>
      <c r="BG90" s="199">
        <f>IF(N90="zákl. přenesená",J90,0)</f>
        <v>0</v>
      </c>
      <c r="BH90" s="199">
        <f>IF(N90="sníž. přenesená",J90,0)</f>
        <v>0</v>
      </c>
      <c r="BI90" s="199">
        <f>IF(N90="nulová",J90,0)</f>
        <v>0</v>
      </c>
      <c r="BJ90" s="18" t="s">
        <v>1895</v>
      </c>
      <c r="BK90" s="199">
        <f>ROUND(I90*H90,2)</f>
        <v>0</v>
      </c>
      <c r="BL90" s="18" t="s">
        <v>2036</v>
      </c>
      <c r="BM90" s="18" t="s">
        <v>516</v>
      </c>
    </row>
    <row r="91" spans="2:65" s="1" customFormat="1" ht="22.5" customHeight="1">
      <c r="B91" s="35"/>
      <c r="C91" s="216" t="s">
        <v>2033</v>
      </c>
      <c r="D91" s="216" t="s">
        <v>2126</v>
      </c>
      <c r="E91" s="217" t="s">
        <v>517</v>
      </c>
      <c r="F91" s="218" t="s">
        <v>518</v>
      </c>
      <c r="G91" s="219" t="s">
        <v>2253</v>
      </c>
      <c r="H91" s="220">
        <v>1</v>
      </c>
      <c r="I91" s="221"/>
      <c r="J91" s="222">
        <f>ROUND(I91*H91,2)</f>
        <v>0</v>
      </c>
      <c r="K91" s="218" t="s">
        <v>1893</v>
      </c>
      <c r="L91" s="223"/>
      <c r="M91" s="224" t="s">
        <v>1893</v>
      </c>
      <c r="N91" s="225" t="s">
        <v>1917</v>
      </c>
      <c r="O91" s="36"/>
      <c r="P91" s="197">
        <f>O91*H91</f>
        <v>0</v>
      </c>
      <c r="Q91" s="197">
        <v>5.3999999999999999E-2</v>
      </c>
      <c r="R91" s="197">
        <f>Q91*H91</f>
        <v>5.3999999999999999E-2</v>
      </c>
      <c r="S91" s="197">
        <v>0</v>
      </c>
      <c r="T91" s="198">
        <f>S91*H91</f>
        <v>0</v>
      </c>
      <c r="AR91" s="18" t="s">
        <v>2119</v>
      </c>
      <c r="AT91" s="18" t="s">
        <v>2126</v>
      </c>
      <c r="AU91" s="18" t="s">
        <v>1955</v>
      </c>
      <c r="AY91" s="18" t="s">
        <v>2080</v>
      </c>
      <c r="BE91" s="199">
        <f>IF(N91="základní",J91,0)</f>
        <v>0</v>
      </c>
      <c r="BF91" s="199">
        <f>IF(N91="snížená",J91,0)</f>
        <v>0</v>
      </c>
      <c r="BG91" s="199">
        <f>IF(N91="zákl. přenesená",J91,0)</f>
        <v>0</v>
      </c>
      <c r="BH91" s="199">
        <f>IF(N91="sníž. přenesená",J91,0)</f>
        <v>0</v>
      </c>
      <c r="BI91" s="199">
        <f>IF(N91="nulová",J91,0)</f>
        <v>0</v>
      </c>
      <c r="BJ91" s="18" t="s">
        <v>1895</v>
      </c>
      <c r="BK91" s="199">
        <f>ROUND(I91*H91,2)</f>
        <v>0</v>
      </c>
      <c r="BL91" s="18" t="s">
        <v>2036</v>
      </c>
      <c r="BM91" s="18" t="s">
        <v>519</v>
      </c>
    </row>
    <row r="92" spans="2:65" s="1" customFormat="1" ht="22.5" customHeight="1">
      <c r="B92" s="35"/>
      <c r="C92" s="216" t="s">
        <v>2036</v>
      </c>
      <c r="D92" s="216" t="s">
        <v>2126</v>
      </c>
      <c r="E92" s="217" t="s">
        <v>520</v>
      </c>
      <c r="F92" s="218" t="s">
        <v>521</v>
      </c>
      <c r="G92" s="219" t="s">
        <v>2253</v>
      </c>
      <c r="H92" s="220">
        <v>4</v>
      </c>
      <c r="I92" s="221"/>
      <c r="J92" s="222">
        <f>ROUND(I92*H92,2)</f>
        <v>0</v>
      </c>
      <c r="K92" s="218" t="s">
        <v>1893</v>
      </c>
      <c r="L92" s="223"/>
      <c r="M92" s="224" t="s">
        <v>1893</v>
      </c>
      <c r="N92" s="225" t="s">
        <v>1917</v>
      </c>
      <c r="O92" s="36"/>
      <c r="P92" s="197">
        <f>O92*H92</f>
        <v>0</v>
      </c>
      <c r="Q92" s="197">
        <v>5.3999999999999999E-2</v>
      </c>
      <c r="R92" s="197">
        <f>Q92*H92</f>
        <v>0.216</v>
      </c>
      <c r="S92" s="197">
        <v>0</v>
      </c>
      <c r="T92" s="198">
        <f>S92*H92</f>
        <v>0</v>
      </c>
      <c r="AR92" s="18" t="s">
        <v>2119</v>
      </c>
      <c r="AT92" s="18" t="s">
        <v>2126</v>
      </c>
      <c r="AU92" s="18" t="s">
        <v>1955</v>
      </c>
      <c r="AY92" s="18" t="s">
        <v>2080</v>
      </c>
      <c r="BE92" s="199">
        <f>IF(N92="základní",J92,0)</f>
        <v>0</v>
      </c>
      <c r="BF92" s="199">
        <f>IF(N92="snížená",J92,0)</f>
        <v>0</v>
      </c>
      <c r="BG92" s="199">
        <f>IF(N92="zákl. přenesená",J92,0)</f>
        <v>0</v>
      </c>
      <c r="BH92" s="199">
        <f>IF(N92="sníž. přenesená",J92,0)</f>
        <v>0</v>
      </c>
      <c r="BI92" s="199">
        <f>IF(N92="nulová",J92,0)</f>
        <v>0</v>
      </c>
      <c r="BJ92" s="18" t="s">
        <v>1895</v>
      </c>
      <c r="BK92" s="199">
        <f>ROUND(I92*H92,2)</f>
        <v>0</v>
      </c>
      <c r="BL92" s="18" t="s">
        <v>2036</v>
      </c>
      <c r="BM92" s="18" t="s">
        <v>522</v>
      </c>
    </row>
    <row r="93" spans="2:65" s="1" customFormat="1" ht="22.5" customHeight="1">
      <c r="B93" s="35"/>
      <c r="C93" s="216" t="s">
        <v>2039</v>
      </c>
      <c r="D93" s="216" t="s">
        <v>2126</v>
      </c>
      <c r="E93" s="217" t="s">
        <v>523</v>
      </c>
      <c r="F93" s="218" t="s">
        <v>524</v>
      </c>
      <c r="G93" s="219" t="s">
        <v>2253</v>
      </c>
      <c r="H93" s="220">
        <v>3</v>
      </c>
      <c r="I93" s="221"/>
      <c r="J93" s="222">
        <f>ROUND(I93*H93,2)</f>
        <v>0</v>
      </c>
      <c r="K93" s="218" t="s">
        <v>1893</v>
      </c>
      <c r="L93" s="223"/>
      <c r="M93" s="224" t="s">
        <v>1893</v>
      </c>
      <c r="N93" s="225" t="s">
        <v>1917</v>
      </c>
      <c r="O93" s="36"/>
      <c r="P93" s="197">
        <f>O93*H93</f>
        <v>0</v>
      </c>
      <c r="Q93" s="197">
        <v>5.3999999999999999E-2</v>
      </c>
      <c r="R93" s="197">
        <f>Q93*H93</f>
        <v>0.16200000000000001</v>
      </c>
      <c r="S93" s="197">
        <v>0</v>
      </c>
      <c r="T93" s="198">
        <f>S93*H93</f>
        <v>0</v>
      </c>
      <c r="AR93" s="18" t="s">
        <v>2119</v>
      </c>
      <c r="AT93" s="18" t="s">
        <v>2126</v>
      </c>
      <c r="AU93" s="18" t="s">
        <v>1955</v>
      </c>
      <c r="AY93" s="18" t="s">
        <v>2080</v>
      </c>
      <c r="BE93" s="199">
        <f>IF(N93="základní",J93,0)</f>
        <v>0</v>
      </c>
      <c r="BF93" s="199">
        <f>IF(N93="snížená",J93,0)</f>
        <v>0</v>
      </c>
      <c r="BG93" s="199">
        <f>IF(N93="zákl. přenesená",J93,0)</f>
        <v>0</v>
      </c>
      <c r="BH93" s="199">
        <f>IF(N93="sníž. přenesená",J93,0)</f>
        <v>0</v>
      </c>
      <c r="BI93" s="199">
        <f>IF(N93="nulová",J93,0)</f>
        <v>0</v>
      </c>
      <c r="BJ93" s="18" t="s">
        <v>1895</v>
      </c>
      <c r="BK93" s="199">
        <f>ROUND(I93*H93,2)</f>
        <v>0</v>
      </c>
      <c r="BL93" s="18" t="s">
        <v>2036</v>
      </c>
      <c r="BM93" s="18" t="s">
        <v>525</v>
      </c>
    </row>
    <row r="94" spans="2:65" s="1" customFormat="1" ht="22.5" customHeight="1">
      <c r="B94" s="35"/>
      <c r="C94" s="188" t="s">
        <v>2107</v>
      </c>
      <c r="D94" s="188" t="s">
        <v>2082</v>
      </c>
      <c r="E94" s="189" t="s">
        <v>559</v>
      </c>
      <c r="F94" s="190" t="s">
        <v>560</v>
      </c>
      <c r="G94" s="191" t="s">
        <v>205</v>
      </c>
      <c r="H94" s="192">
        <v>24</v>
      </c>
      <c r="I94" s="193"/>
      <c r="J94" s="194">
        <f>ROUND(I94*H94,2)</f>
        <v>0</v>
      </c>
      <c r="K94" s="190" t="s">
        <v>1893</v>
      </c>
      <c r="L94" s="55"/>
      <c r="M94" s="195" t="s">
        <v>1893</v>
      </c>
      <c r="N94" s="196" t="s">
        <v>1917</v>
      </c>
      <c r="O94" s="36"/>
      <c r="P94" s="197">
        <f>O94*H94</f>
        <v>0</v>
      </c>
      <c r="Q94" s="197">
        <v>0</v>
      </c>
      <c r="R94" s="197">
        <f>Q94*H94</f>
        <v>0</v>
      </c>
      <c r="S94" s="197">
        <v>0</v>
      </c>
      <c r="T94" s="198">
        <f>S94*H94</f>
        <v>0</v>
      </c>
      <c r="AR94" s="18" t="s">
        <v>2036</v>
      </c>
      <c r="AT94" s="18" t="s">
        <v>2082</v>
      </c>
      <c r="AU94" s="18" t="s">
        <v>1955</v>
      </c>
      <c r="AY94" s="18" t="s">
        <v>2080</v>
      </c>
      <c r="BE94" s="199">
        <f>IF(N94="základní",J94,0)</f>
        <v>0</v>
      </c>
      <c r="BF94" s="199">
        <f>IF(N94="snížená",J94,0)</f>
        <v>0</v>
      </c>
      <c r="BG94" s="199">
        <f>IF(N94="zákl. přenesená",J94,0)</f>
        <v>0</v>
      </c>
      <c r="BH94" s="199">
        <f>IF(N94="sníž. přenesená",J94,0)</f>
        <v>0</v>
      </c>
      <c r="BI94" s="199">
        <f>IF(N94="nulová",J94,0)</f>
        <v>0</v>
      </c>
      <c r="BJ94" s="18" t="s">
        <v>1895</v>
      </c>
      <c r="BK94" s="199">
        <f>ROUND(I94*H94,2)</f>
        <v>0</v>
      </c>
      <c r="BL94" s="18" t="s">
        <v>2036</v>
      </c>
      <c r="BM94" s="18" t="s">
        <v>561</v>
      </c>
    </row>
    <row r="95" spans="2:65" s="12" customFormat="1">
      <c r="B95" s="200"/>
      <c r="C95" s="201"/>
      <c r="D95" s="202" t="s">
        <v>2088</v>
      </c>
      <c r="E95" s="203" t="s">
        <v>1893</v>
      </c>
      <c r="F95" s="204" t="s">
        <v>562</v>
      </c>
      <c r="G95" s="201"/>
      <c r="H95" s="205">
        <v>24</v>
      </c>
      <c r="I95" s="206"/>
      <c r="J95" s="201"/>
      <c r="K95" s="201"/>
      <c r="L95" s="207"/>
      <c r="M95" s="208"/>
      <c r="N95" s="209"/>
      <c r="O95" s="209"/>
      <c r="P95" s="209"/>
      <c r="Q95" s="209"/>
      <c r="R95" s="209"/>
      <c r="S95" s="209"/>
      <c r="T95" s="210"/>
      <c r="AT95" s="211" t="s">
        <v>2088</v>
      </c>
      <c r="AU95" s="211" t="s">
        <v>1955</v>
      </c>
      <c r="AV95" s="12" t="s">
        <v>1955</v>
      </c>
      <c r="AW95" s="12" t="s">
        <v>1911</v>
      </c>
      <c r="AX95" s="12" t="s">
        <v>1946</v>
      </c>
      <c r="AY95" s="211" t="s">
        <v>2080</v>
      </c>
    </row>
    <row r="96" spans="2:65" s="1" customFormat="1" ht="22.5" customHeight="1">
      <c r="B96" s="35"/>
      <c r="C96" s="188" t="s">
        <v>2112</v>
      </c>
      <c r="D96" s="188" t="s">
        <v>2082</v>
      </c>
      <c r="E96" s="189" t="s">
        <v>526</v>
      </c>
      <c r="F96" s="190" t="s">
        <v>527</v>
      </c>
      <c r="G96" s="191" t="s">
        <v>2253</v>
      </c>
      <c r="H96" s="192">
        <v>12</v>
      </c>
      <c r="I96" s="193"/>
      <c r="J96" s="194">
        <f>ROUND(I96*H96,2)</f>
        <v>0</v>
      </c>
      <c r="K96" s="190" t="s">
        <v>2086</v>
      </c>
      <c r="L96" s="55"/>
      <c r="M96" s="195" t="s">
        <v>1893</v>
      </c>
      <c r="N96" s="196" t="s">
        <v>1917</v>
      </c>
      <c r="O96" s="36"/>
      <c r="P96" s="197">
        <f>O96*H96</f>
        <v>0</v>
      </c>
      <c r="Q96" s="197">
        <v>5.8E-5</v>
      </c>
      <c r="R96" s="197">
        <f>Q96*H96</f>
        <v>6.96E-4</v>
      </c>
      <c r="S96" s="197">
        <v>0</v>
      </c>
      <c r="T96" s="198">
        <f>S96*H96</f>
        <v>0</v>
      </c>
      <c r="AR96" s="18" t="s">
        <v>2036</v>
      </c>
      <c r="AT96" s="18" t="s">
        <v>2082</v>
      </c>
      <c r="AU96" s="18" t="s">
        <v>1955</v>
      </c>
      <c r="AY96" s="18" t="s">
        <v>2080</v>
      </c>
      <c r="BE96" s="199">
        <f>IF(N96="základní",J96,0)</f>
        <v>0</v>
      </c>
      <c r="BF96" s="199">
        <f>IF(N96="snížená",J96,0)</f>
        <v>0</v>
      </c>
      <c r="BG96" s="199">
        <f>IF(N96="zákl. přenesená",J96,0)</f>
        <v>0</v>
      </c>
      <c r="BH96" s="199">
        <f>IF(N96="sníž. přenesená",J96,0)</f>
        <v>0</v>
      </c>
      <c r="BI96" s="199">
        <f>IF(N96="nulová",J96,0)</f>
        <v>0</v>
      </c>
      <c r="BJ96" s="18" t="s">
        <v>1895</v>
      </c>
      <c r="BK96" s="199">
        <f>ROUND(I96*H96,2)</f>
        <v>0</v>
      </c>
      <c r="BL96" s="18" t="s">
        <v>2036</v>
      </c>
      <c r="BM96" s="18" t="s">
        <v>563</v>
      </c>
    </row>
    <row r="97" spans="2:65" s="12" customFormat="1">
      <c r="B97" s="200"/>
      <c r="C97" s="201"/>
      <c r="D97" s="202" t="s">
        <v>2088</v>
      </c>
      <c r="E97" s="203" t="s">
        <v>1893</v>
      </c>
      <c r="F97" s="204" t="s">
        <v>564</v>
      </c>
      <c r="G97" s="201"/>
      <c r="H97" s="205">
        <v>12</v>
      </c>
      <c r="I97" s="206"/>
      <c r="J97" s="201"/>
      <c r="K97" s="201"/>
      <c r="L97" s="207"/>
      <c r="M97" s="208"/>
      <c r="N97" s="209"/>
      <c r="O97" s="209"/>
      <c r="P97" s="209"/>
      <c r="Q97" s="209"/>
      <c r="R97" s="209"/>
      <c r="S97" s="209"/>
      <c r="T97" s="210"/>
      <c r="AT97" s="211" t="s">
        <v>2088</v>
      </c>
      <c r="AU97" s="211" t="s">
        <v>1955</v>
      </c>
      <c r="AV97" s="12" t="s">
        <v>1955</v>
      </c>
      <c r="AW97" s="12" t="s">
        <v>1911</v>
      </c>
      <c r="AX97" s="12" t="s">
        <v>1946</v>
      </c>
      <c r="AY97" s="211" t="s">
        <v>2080</v>
      </c>
    </row>
    <row r="98" spans="2:65" s="1" customFormat="1" ht="22.5" customHeight="1">
      <c r="B98" s="35"/>
      <c r="C98" s="188" t="s">
        <v>2119</v>
      </c>
      <c r="D98" s="188" t="s">
        <v>2082</v>
      </c>
      <c r="E98" s="189" t="s">
        <v>533</v>
      </c>
      <c r="F98" s="190" t="s">
        <v>534</v>
      </c>
      <c r="G98" s="191" t="s">
        <v>2122</v>
      </c>
      <c r="H98" s="192">
        <v>1.28</v>
      </c>
      <c r="I98" s="193"/>
      <c r="J98" s="194">
        <f>ROUND(I98*H98,2)</f>
        <v>0</v>
      </c>
      <c r="K98" s="190" t="s">
        <v>2086</v>
      </c>
      <c r="L98" s="55"/>
      <c r="M98" s="195" t="s">
        <v>1893</v>
      </c>
      <c r="N98" s="196" t="s">
        <v>1917</v>
      </c>
      <c r="O98" s="36"/>
      <c r="P98" s="197">
        <f>O98*H98</f>
        <v>0</v>
      </c>
      <c r="Q98" s="197">
        <v>4.6999999999999999E-4</v>
      </c>
      <c r="R98" s="197">
        <f>Q98*H98</f>
        <v>6.0159999999999999E-4</v>
      </c>
      <c r="S98" s="197">
        <v>0</v>
      </c>
      <c r="T98" s="198">
        <f>S98*H98</f>
        <v>0</v>
      </c>
      <c r="AR98" s="18" t="s">
        <v>2036</v>
      </c>
      <c r="AT98" s="18" t="s">
        <v>2082</v>
      </c>
      <c r="AU98" s="18" t="s">
        <v>1955</v>
      </c>
      <c r="AY98" s="18" t="s">
        <v>2080</v>
      </c>
      <c r="BE98" s="199">
        <f>IF(N98="základní",J98,0)</f>
        <v>0</v>
      </c>
      <c r="BF98" s="199">
        <f>IF(N98="snížená",J98,0)</f>
        <v>0</v>
      </c>
      <c r="BG98" s="199">
        <f>IF(N98="zákl. přenesená",J98,0)</f>
        <v>0</v>
      </c>
      <c r="BH98" s="199">
        <f>IF(N98="sníž. přenesená",J98,0)</f>
        <v>0</v>
      </c>
      <c r="BI98" s="199">
        <f>IF(N98="nulová",J98,0)</f>
        <v>0</v>
      </c>
      <c r="BJ98" s="18" t="s">
        <v>1895</v>
      </c>
      <c r="BK98" s="199">
        <f>ROUND(I98*H98,2)</f>
        <v>0</v>
      </c>
      <c r="BL98" s="18" t="s">
        <v>2036</v>
      </c>
      <c r="BM98" s="18" t="s">
        <v>565</v>
      </c>
    </row>
    <row r="99" spans="2:65" s="12" customFormat="1">
      <c r="B99" s="200"/>
      <c r="C99" s="201"/>
      <c r="D99" s="202" t="s">
        <v>2088</v>
      </c>
      <c r="E99" s="203" t="s">
        <v>1893</v>
      </c>
      <c r="F99" s="204" t="s">
        <v>566</v>
      </c>
      <c r="G99" s="201"/>
      <c r="H99" s="205">
        <v>1.28</v>
      </c>
      <c r="I99" s="206"/>
      <c r="J99" s="201"/>
      <c r="K99" s="201"/>
      <c r="L99" s="207"/>
      <c r="M99" s="208"/>
      <c r="N99" s="209"/>
      <c r="O99" s="209"/>
      <c r="P99" s="209"/>
      <c r="Q99" s="209"/>
      <c r="R99" s="209"/>
      <c r="S99" s="209"/>
      <c r="T99" s="210"/>
      <c r="AT99" s="211" t="s">
        <v>2088</v>
      </c>
      <c r="AU99" s="211" t="s">
        <v>1955</v>
      </c>
      <c r="AV99" s="12" t="s">
        <v>1955</v>
      </c>
      <c r="AW99" s="12" t="s">
        <v>1911</v>
      </c>
      <c r="AX99" s="12" t="s">
        <v>1946</v>
      </c>
      <c r="AY99" s="211" t="s">
        <v>2080</v>
      </c>
    </row>
    <row r="100" spans="2:65" s="1" customFormat="1" ht="22.5" customHeight="1">
      <c r="B100" s="35"/>
      <c r="C100" s="188" t="s">
        <v>2125</v>
      </c>
      <c r="D100" s="188" t="s">
        <v>2082</v>
      </c>
      <c r="E100" s="189" t="s">
        <v>567</v>
      </c>
      <c r="F100" s="190" t="s">
        <v>568</v>
      </c>
      <c r="G100" s="191" t="s">
        <v>2253</v>
      </c>
      <c r="H100" s="192">
        <v>120</v>
      </c>
      <c r="I100" s="193"/>
      <c r="J100" s="194">
        <f>ROUND(I100*H100,2)</f>
        <v>0</v>
      </c>
      <c r="K100" s="190" t="s">
        <v>2086</v>
      </c>
      <c r="L100" s="55"/>
      <c r="M100" s="195" t="s">
        <v>1893</v>
      </c>
      <c r="N100" s="196" t="s">
        <v>1917</v>
      </c>
      <c r="O100" s="36"/>
      <c r="P100" s="197">
        <f>O100*H100</f>
        <v>0</v>
      </c>
      <c r="Q100" s="197">
        <v>0</v>
      </c>
      <c r="R100" s="197">
        <f>Q100*H100</f>
        <v>0</v>
      </c>
      <c r="S100" s="197">
        <v>0</v>
      </c>
      <c r="T100" s="198">
        <f>S100*H100</f>
        <v>0</v>
      </c>
      <c r="AR100" s="18" t="s">
        <v>2036</v>
      </c>
      <c r="AT100" s="18" t="s">
        <v>2082</v>
      </c>
      <c r="AU100" s="18" t="s">
        <v>1955</v>
      </c>
      <c r="AY100" s="18" t="s">
        <v>2080</v>
      </c>
      <c r="BE100" s="199">
        <f>IF(N100="základní",J100,0)</f>
        <v>0</v>
      </c>
      <c r="BF100" s="199">
        <f>IF(N100="snížená",J100,0)</f>
        <v>0</v>
      </c>
      <c r="BG100" s="199">
        <f>IF(N100="zákl. přenesená",J100,0)</f>
        <v>0</v>
      </c>
      <c r="BH100" s="199">
        <f>IF(N100="sníž. přenesená",J100,0)</f>
        <v>0</v>
      </c>
      <c r="BI100" s="199">
        <f>IF(N100="nulová",J100,0)</f>
        <v>0</v>
      </c>
      <c r="BJ100" s="18" t="s">
        <v>1895</v>
      </c>
      <c r="BK100" s="199">
        <f>ROUND(I100*H100,2)</f>
        <v>0</v>
      </c>
      <c r="BL100" s="18" t="s">
        <v>2036</v>
      </c>
      <c r="BM100" s="18" t="s">
        <v>569</v>
      </c>
    </row>
    <row r="101" spans="2:65" s="12" customFormat="1">
      <c r="B101" s="200"/>
      <c r="C101" s="201"/>
      <c r="D101" s="202" t="s">
        <v>2088</v>
      </c>
      <c r="E101" s="203" t="s">
        <v>1893</v>
      </c>
      <c r="F101" s="204" t="s">
        <v>570</v>
      </c>
      <c r="G101" s="201"/>
      <c r="H101" s="205">
        <v>120</v>
      </c>
      <c r="I101" s="206"/>
      <c r="J101" s="201"/>
      <c r="K101" s="201"/>
      <c r="L101" s="207"/>
      <c r="M101" s="208"/>
      <c r="N101" s="209"/>
      <c r="O101" s="209"/>
      <c r="P101" s="209"/>
      <c r="Q101" s="209"/>
      <c r="R101" s="209"/>
      <c r="S101" s="209"/>
      <c r="T101" s="210"/>
      <c r="AT101" s="211" t="s">
        <v>2088</v>
      </c>
      <c r="AU101" s="211" t="s">
        <v>1955</v>
      </c>
      <c r="AV101" s="12" t="s">
        <v>1955</v>
      </c>
      <c r="AW101" s="12" t="s">
        <v>1911</v>
      </c>
      <c r="AX101" s="12" t="s">
        <v>1946</v>
      </c>
      <c r="AY101" s="211" t="s">
        <v>2080</v>
      </c>
    </row>
    <row r="102" spans="2:65" s="1" customFormat="1" ht="22.5" customHeight="1">
      <c r="B102" s="35"/>
      <c r="C102" s="188" t="s">
        <v>1900</v>
      </c>
      <c r="D102" s="188" t="s">
        <v>2082</v>
      </c>
      <c r="E102" s="189" t="s">
        <v>544</v>
      </c>
      <c r="F102" s="190" t="s">
        <v>545</v>
      </c>
      <c r="G102" s="191" t="s">
        <v>2122</v>
      </c>
      <c r="H102" s="192">
        <v>12</v>
      </c>
      <c r="I102" s="193"/>
      <c r="J102" s="194">
        <f>ROUND(I102*H102,2)</f>
        <v>0</v>
      </c>
      <c r="K102" s="190" t="s">
        <v>2086</v>
      </c>
      <c r="L102" s="55"/>
      <c r="M102" s="195" t="s">
        <v>1893</v>
      </c>
      <c r="N102" s="196" t="s">
        <v>1917</v>
      </c>
      <c r="O102" s="36"/>
      <c r="P102" s="197">
        <f>O102*H102</f>
        <v>0</v>
      </c>
      <c r="Q102" s="197">
        <v>0</v>
      </c>
      <c r="R102" s="197">
        <f>Q102*H102</f>
        <v>0</v>
      </c>
      <c r="S102" s="197">
        <v>0</v>
      </c>
      <c r="T102" s="198">
        <f>S102*H102</f>
        <v>0</v>
      </c>
      <c r="AR102" s="18" t="s">
        <v>2036</v>
      </c>
      <c r="AT102" s="18" t="s">
        <v>2082</v>
      </c>
      <c r="AU102" s="18" t="s">
        <v>1955</v>
      </c>
      <c r="AY102" s="18" t="s">
        <v>2080</v>
      </c>
      <c r="BE102" s="199">
        <f>IF(N102="základní",J102,0)</f>
        <v>0</v>
      </c>
      <c r="BF102" s="199">
        <f>IF(N102="snížená",J102,0)</f>
        <v>0</v>
      </c>
      <c r="BG102" s="199">
        <f>IF(N102="zákl. přenesená",J102,0)</f>
        <v>0</v>
      </c>
      <c r="BH102" s="199">
        <f>IF(N102="sníž. přenesená",J102,0)</f>
        <v>0</v>
      </c>
      <c r="BI102" s="199">
        <f>IF(N102="nulová",J102,0)</f>
        <v>0</v>
      </c>
      <c r="BJ102" s="18" t="s">
        <v>1895</v>
      </c>
      <c r="BK102" s="199">
        <f>ROUND(I102*H102,2)</f>
        <v>0</v>
      </c>
      <c r="BL102" s="18" t="s">
        <v>2036</v>
      </c>
      <c r="BM102" s="18" t="s">
        <v>571</v>
      </c>
    </row>
    <row r="103" spans="2:65" s="12" customFormat="1">
      <c r="B103" s="200"/>
      <c r="C103" s="201"/>
      <c r="D103" s="202" t="s">
        <v>2088</v>
      </c>
      <c r="E103" s="203" t="s">
        <v>1893</v>
      </c>
      <c r="F103" s="204" t="s">
        <v>564</v>
      </c>
      <c r="G103" s="201"/>
      <c r="H103" s="205">
        <v>12</v>
      </c>
      <c r="I103" s="206"/>
      <c r="J103" s="201"/>
      <c r="K103" s="201"/>
      <c r="L103" s="207"/>
      <c r="M103" s="208"/>
      <c r="N103" s="209"/>
      <c r="O103" s="209"/>
      <c r="P103" s="209"/>
      <c r="Q103" s="209"/>
      <c r="R103" s="209"/>
      <c r="S103" s="209"/>
      <c r="T103" s="210"/>
      <c r="AT103" s="211" t="s">
        <v>2088</v>
      </c>
      <c r="AU103" s="211" t="s">
        <v>1955</v>
      </c>
      <c r="AV103" s="12" t="s">
        <v>1955</v>
      </c>
      <c r="AW103" s="12" t="s">
        <v>1911</v>
      </c>
      <c r="AX103" s="12" t="s">
        <v>1946</v>
      </c>
      <c r="AY103" s="211" t="s">
        <v>2080</v>
      </c>
    </row>
    <row r="104" spans="2:65" s="1" customFormat="1" ht="22.5" customHeight="1">
      <c r="B104" s="35"/>
      <c r="C104" s="216" t="s">
        <v>2136</v>
      </c>
      <c r="D104" s="216" t="s">
        <v>2126</v>
      </c>
      <c r="E104" s="217" t="s">
        <v>547</v>
      </c>
      <c r="F104" s="218" t="s">
        <v>548</v>
      </c>
      <c r="G104" s="219" t="s">
        <v>2085</v>
      </c>
      <c r="H104" s="220">
        <v>1.8360000000000001</v>
      </c>
      <c r="I104" s="221"/>
      <c r="J104" s="222">
        <f>ROUND(I104*H104,2)</f>
        <v>0</v>
      </c>
      <c r="K104" s="218" t="s">
        <v>2086</v>
      </c>
      <c r="L104" s="223"/>
      <c r="M104" s="224" t="s">
        <v>1893</v>
      </c>
      <c r="N104" s="225" t="s">
        <v>1917</v>
      </c>
      <c r="O104" s="36"/>
      <c r="P104" s="197">
        <f>O104*H104</f>
        <v>0</v>
      </c>
      <c r="Q104" s="197">
        <v>0.2</v>
      </c>
      <c r="R104" s="197">
        <f>Q104*H104</f>
        <v>0.36720000000000003</v>
      </c>
      <c r="S104" s="197">
        <v>0</v>
      </c>
      <c r="T104" s="198">
        <f>S104*H104</f>
        <v>0</v>
      </c>
      <c r="AR104" s="18" t="s">
        <v>2119</v>
      </c>
      <c r="AT104" s="18" t="s">
        <v>2126</v>
      </c>
      <c r="AU104" s="18" t="s">
        <v>1955</v>
      </c>
      <c r="AY104" s="18" t="s">
        <v>2080</v>
      </c>
      <c r="BE104" s="199">
        <f>IF(N104="základní",J104,0)</f>
        <v>0</v>
      </c>
      <c r="BF104" s="199">
        <f>IF(N104="snížená",J104,0)</f>
        <v>0</v>
      </c>
      <c r="BG104" s="199">
        <f>IF(N104="zákl. přenesená",J104,0)</f>
        <v>0</v>
      </c>
      <c r="BH104" s="199">
        <f>IF(N104="sníž. přenesená",J104,0)</f>
        <v>0</v>
      </c>
      <c r="BI104" s="199">
        <f>IF(N104="nulová",J104,0)</f>
        <v>0</v>
      </c>
      <c r="BJ104" s="18" t="s">
        <v>1895</v>
      </c>
      <c r="BK104" s="199">
        <f>ROUND(I104*H104,2)</f>
        <v>0</v>
      </c>
      <c r="BL104" s="18" t="s">
        <v>2036</v>
      </c>
      <c r="BM104" s="18" t="s">
        <v>572</v>
      </c>
    </row>
    <row r="105" spans="2:65" s="12" customFormat="1">
      <c r="B105" s="200"/>
      <c r="C105" s="201"/>
      <c r="D105" s="202" t="s">
        <v>2088</v>
      </c>
      <c r="E105" s="201"/>
      <c r="F105" s="204" t="s">
        <v>573</v>
      </c>
      <c r="G105" s="201"/>
      <c r="H105" s="205">
        <v>1.8360000000000001</v>
      </c>
      <c r="I105" s="206"/>
      <c r="J105" s="201"/>
      <c r="K105" s="201"/>
      <c r="L105" s="207"/>
      <c r="M105" s="208"/>
      <c r="N105" s="209"/>
      <c r="O105" s="209"/>
      <c r="P105" s="209"/>
      <c r="Q105" s="209"/>
      <c r="R105" s="209"/>
      <c r="S105" s="209"/>
      <c r="T105" s="210"/>
      <c r="AT105" s="211" t="s">
        <v>2088</v>
      </c>
      <c r="AU105" s="211" t="s">
        <v>1955</v>
      </c>
      <c r="AV105" s="12" t="s">
        <v>1955</v>
      </c>
      <c r="AW105" s="12" t="s">
        <v>1877</v>
      </c>
      <c r="AX105" s="12" t="s">
        <v>1895</v>
      </c>
      <c r="AY105" s="211" t="s">
        <v>2080</v>
      </c>
    </row>
    <row r="106" spans="2:65" s="1" customFormat="1" ht="22.5" customHeight="1">
      <c r="B106" s="35"/>
      <c r="C106" s="188" t="s">
        <v>2141</v>
      </c>
      <c r="D106" s="188" t="s">
        <v>2082</v>
      </c>
      <c r="E106" s="189" t="s">
        <v>574</v>
      </c>
      <c r="F106" s="190" t="s">
        <v>575</v>
      </c>
      <c r="G106" s="191" t="s">
        <v>2085</v>
      </c>
      <c r="H106" s="192">
        <v>60</v>
      </c>
      <c r="I106" s="193"/>
      <c r="J106" s="194">
        <f>ROUND(I106*H106,2)</f>
        <v>0</v>
      </c>
      <c r="K106" s="190" t="s">
        <v>2086</v>
      </c>
      <c r="L106" s="55"/>
      <c r="M106" s="195" t="s">
        <v>1893</v>
      </c>
      <c r="N106" s="196" t="s">
        <v>1917</v>
      </c>
      <c r="O106" s="36"/>
      <c r="P106" s="197">
        <f>O106*H106</f>
        <v>0</v>
      </c>
      <c r="Q106" s="197">
        <v>0</v>
      </c>
      <c r="R106" s="197">
        <f>Q106*H106</f>
        <v>0</v>
      </c>
      <c r="S106" s="197">
        <v>0</v>
      </c>
      <c r="T106" s="198">
        <f>S106*H106</f>
        <v>0</v>
      </c>
      <c r="AR106" s="18" t="s">
        <v>2036</v>
      </c>
      <c r="AT106" s="18" t="s">
        <v>2082</v>
      </c>
      <c r="AU106" s="18" t="s">
        <v>1955</v>
      </c>
      <c r="AY106" s="18" t="s">
        <v>2080</v>
      </c>
      <c r="BE106" s="199">
        <f>IF(N106="základní",J106,0)</f>
        <v>0</v>
      </c>
      <c r="BF106" s="199">
        <f>IF(N106="snížená",J106,0)</f>
        <v>0</v>
      </c>
      <c r="BG106" s="199">
        <f>IF(N106="zákl. přenesená",J106,0)</f>
        <v>0</v>
      </c>
      <c r="BH106" s="199">
        <f>IF(N106="sníž. přenesená",J106,0)</f>
        <v>0</v>
      </c>
      <c r="BI106" s="199">
        <f>IF(N106="nulová",J106,0)</f>
        <v>0</v>
      </c>
      <c r="BJ106" s="18" t="s">
        <v>1895</v>
      </c>
      <c r="BK106" s="199">
        <f>ROUND(I106*H106,2)</f>
        <v>0</v>
      </c>
      <c r="BL106" s="18" t="s">
        <v>2036</v>
      </c>
      <c r="BM106" s="18" t="s">
        <v>576</v>
      </c>
    </row>
    <row r="107" spans="2:65" s="12" customFormat="1">
      <c r="B107" s="200"/>
      <c r="C107" s="201"/>
      <c r="D107" s="202" t="s">
        <v>2088</v>
      </c>
      <c r="E107" s="203" t="s">
        <v>1893</v>
      </c>
      <c r="F107" s="204" t="s">
        <v>577</v>
      </c>
      <c r="G107" s="201"/>
      <c r="H107" s="205">
        <v>60</v>
      </c>
      <c r="I107" s="206"/>
      <c r="J107" s="201"/>
      <c r="K107" s="201"/>
      <c r="L107" s="207"/>
      <c r="M107" s="208"/>
      <c r="N107" s="209"/>
      <c r="O107" s="209"/>
      <c r="P107" s="209"/>
      <c r="Q107" s="209"/>
      <c r="R107" s="209"/>
      <c r="S107" s="209"/>
      <c r="T107" s="210"/>
      <c r="AT107" s="211" t="s">
        <v>2088</v>
      </c>
      <c r="AU107" s="211" t="s">
        <v>1955</v>
      </c>
      <c r="AV107" s="12" t="s">
        <v>1955</v>
      </c>
      <c r="AW107" s="12" t="s">
        <v>1911</v>
      </c>
      <c r="AX107" s="12" t="s">
        <v>1895</v>
      </c>
      <c r="AY107" s="211" t="s">
        <v>2080</v>
      </c>
    </row>
    <row r="108" spans="2:65" s="1" customFormat="1" ht="22.5" customHeight="1">
      <c r="B108" s="35"/>
      <c r="C108" s="188" t="s">
        <v>2146</v>
      </c>
      <c r="D108" s="188" t="s">
        <v>2082</v>
      </c>
      <c r="E108" s="189" t="s">
        <v>578</v>
      </c>
      <c r="F108" s="190" t="s">
        <v>579</v>
      </c>
      <c r="G108" s="191" t="s">
        <v>2122</v>
      </c>
      <c r="H108" s="192">
        <v>240</v>
      </c>
      <c r="I108" s="193"/>
      <c r="J108" s="194">
        <f>ROUND(I108*H108,2)</f>
        <v>0</v>
      </c>
      <c r="K108" s="190" t="s">
        <v>2086</v>
      </c>
      <c r="L108" s="55"/>
      <c r="M108" s="195" t="s">
        <v>1893</v>
      </c>
      <c r="N108" s="196" t="s">
        <v>1917</v>
      </c>
      <c r="O108" s="36"/>
      <c r="P108" s="197">
        <f>O108*H108</f>
        <v>0</v>
      </c>
      <c r="Q108" s="197">
        <v>2.9999999999999999E-7</v>
      </c>
      <c r="R108" s="197">
        <f>Q108*H108</f>
        <v>7.2000000000000002E-5</v>
      </c>
      <c r="S108" s="197">
        <v>0</v>
      </c>
      <c r="T108" s="198">
        <f>S108*H108</f>
        <v>0</v>
      </c>
      <c r="AR108" s="18" t="s">
        <v>2036</v>
      </c>
      <c r="AT108" s="18" t="s">
        <v>2082</v>
      </c>
      <c r="AU108" s="18" t="s">
        <v>1955</v>
      </c>
      <c r="AY108" s="18" t="s">
        <v>2080</v>
      </c>
      <c r="BE108" s="199">
        <f>IF(N108="základní",J108,0)</f>
        <v>0</v>
      </c>
      <c r="BF108" s="199">
        <f>IF(N108="snížená",J108,0)</f>
        <v>0</v>
      </c>
      <c r="BG108" s="199">
        <f>IF(N108="zákl. přenesená",J108,0)</f>
        <v>0</v>
      </c>
      <c r="BH108" s="199">
        <f>IF(N108="sníž. přenesená",J108,0)</f>
        <v>0</v>
      </c>
      <c r="BI108" s="199">
        <f>IF(N108="nulová",J108,0)</f>
        <v>0</v>
      </c>
      <c r="BJ108" s="18" t="s">
        <v>1895</v>
      </c>
      <c r="BK108" s="199">
        <f>ROUND(I108*H108,2)</f>
        <v>0</v>
      </c>
      <c r="BL108" s="18" t="s">
        <v>2036</v>
      </c>
      <c r="BM108" s="18" t="s">
        <v>580</v>
      </c>
    </row>
    <row r="109" spans="2:65" s="12" customFormat="1">
      <c r="B109" s="200"/>
      <c r="C109" s="201"/>
      <c r="D109" s="212" t="s">
        <v>2088</v>
      </c>
      <c r="E109" s="213" t="s">
        <v>1893</v>
      </c>
      <c r="F109" s="214" t="s">
        <v>570</v>
      </c>
      <c r="G109" s="201"/>
      <c r="H109" s="215">
        <v>120</v>
      </c>
      <c r="I109" s="206"/>
      <c r="J109" s="201"/>
      <c r="K109" s="201"/>
      <c r="L109" s="207"/>
      <c r="M109" s="208"/>
      <c r="N109" s="209"/>
      <c r="O109" s="209"/>
      <c r="P109" s="209"/>
      <c r="Q109" s="209"/>
      <c r="R109" s="209"/>
      <c r="S109" s="209"/>
      <c r="T109" s="210"/>
      <c r="AT109" s="211" t="s">
        <v>2088</v>
      </c>
      <c r="AU109" s="211" t="s">
        <v>1955</v>
      </c>
      <c r="AV109" s="12" t="s">
        <v>1955</v>
      </c>
      <c r="AW109" s="12" t="s">
        <v>1911</v>
      </c>
      <c r="AX109" s="12" t="s">
        <v>1946</v>
      </c>
      <c r="AY109" s="211" t="s">
        <v>2080</v>
      </c>
    </row>
    <row r="110" spans="2:65" s="12" customFormat="1">
      <c r="B110" s="200"/>
      <c r="C110" s="201"/>
      <c r="D110" s="202" t="s">
        <v>2088</v>
      </c>
      <c r="E110" s="201"/>
      <c r="F110" s="204" t="s">
        <v>581</v>
      </c>
      <c r="G110" s="201"/>
      <c r="H110" s="205">
        <v>240</v>
      </c>
      <c r="I110" s="206"/>
      <c r="J110" s="201"/>
      <c r="K110" s="201"/>
      <c r="L110" s="207"/>
      <c r="M110" s="208"/>
      <c r="N110" s="209"/>
      <c r="O110" s="209"/>
      <c r="P110" s="209"/>
      <c r="Q110" s="209"/>
      <c r="R110" s="209"/>
      <c r="S110" s="209"/>
      <c r="T110" s="210"/>
      <c r="AT110" s="211" t="s">
        <v>2088</v>
      </c>
      <c r="AU110" s="211" t="s">
        <v>1955</v>
      </c>
      <c r="AV110" s="12" t="s">
        <v>1955</v>
      </c>
      <c r="AW110" s="12" t="s">
        <v>1877</v>
      </c>
      <c r="AX110" s="12" t="s">
        <v>1895</v>
      </c>
      <c r="AY110" s="211" t="s">
        <v>2080</v>
      </c>
    </row>
    <row r="111" spans="2:65" s="1" customFormat="1" ht="22.5" customHeight="1">
      <c r="B111" s="35"/>
      <c r="C111" s="188" t="s">
        <v>2151</v>
      </c>
      <c r="D111" s="188" t="s">
        <v>2082</v>
      </c>
      <c r="E111" s="189" t="s">
        <v>582</v>
      </c>
      <c r="F111" s="190" t="s">
        <v>583</v>
      </c>
      <c r="G111" s="191" t="s">
        <v>2085</v>
      </c>
      <c r="H111" s="192">
        <v>60</v>
      </c>
      <c r="I111" s="193"/>
      <c r="J111" s="194">
        <f>ROUND(I111*H111,2)</f>
        <v>0</v>
      </c>
      <c r="K111" s="190" t="s">
        <v>2086</v>
      </c>
      <c r="L111" s="55"/>
      <c r="M111" s="195" t="s">
        <v>1893</v>
      </c>
      <c r="N111" s="196" t="s">
        <v>1917</v>
      </c>
      <c r="O111" s="36"/>
      <c r="P111" s="197">
        <f>O111*H111</f>
        <v>0</v>
      </c>
      <c r="Q111" s="197">
        <v>0</v>
      </c>
      <c r="R111" s="197">
        <f>Q111*H111</f>
        <v>0</v>
      </c>
      <c r="S111" s="197">
        <v>0</v>
      </c>
      <c r="T111" s="198">
        <f>S111*H111</f>
        <v>0</v>
      </c>
      <c r="AR111" s="18" t="s">
        <v>2036</v>
      </c>
      <c r="AT111" s="18" t="s">
        <v>2082</v>
      </c>
      <c r="AU111" s="18" t="s">
        <v>1955</v>
      </c>
      <c r="AY111" s="18" t="s">
        <v>2080</v>
      </c>
      <c r="BE111" s="199">
        <f>IF(N111="základní",J111,0)</f>
        <v>0</v>
      </c>
      <c r="BF111" s="199">
        <f>IF(N111="snížená",J111,0)</f>
        <v>0</v>
      </c>
      <c r="BG111" s="199">
        <f>IF(N111="zákl. přenesená",J111,0)</f>
        <v>0</v>
      </c>
      <c r="BH111" s="199">
        <f>IF(N111="sníž. přenesená",J111,0)</f>
        <v>0</v>
      </c>
      <c r="BI111" s="199">
        <f>IF(N111="nulová",J111,0)</f>
        <v>0</v>
      </c>
      <c r="BJ111" s="18" t="s">
        <v>1895</v>
      </c>
      <c r="BK111" s="199">
        <f>ROUND(I111*H111,2)</f>
        <v>0</v>
      </c>
      <c r="BL111" s="18" t="s">
        <v>2036</v>
      </c>
      <c r="BM111" s="18" t="s">
        <v>584</v>
      </c>
    </row>
    <row r="112" spans="2:65" s="12" customFormat="1">
      <c r="B112" s="200"/>
      <c r="C112" s="201"/>
      <c r="D112" s="202" t="s">
        <v>2088</v>
      </c>
      <c r="E112" s="203" t="s">
        <v>1893</v>
      </c>
      <c r="F112" s="204" t="s">
        <v>585</v>
      </c>
      <c r="G112" s="201"/>
      <c r="H112" s="205">
        <v>60</v>
      </c>
      <c r="I112" s="206"/>
      <c r="J112" s="201"/>
      <c r="K112" s="201"/>
      <c r="L112" s="207"/>
      <c r="M112" s="208"/>
      <c r="N112" s="209"/>
      <c r="O112" s="209"/>
      <c r="P112" s="209"/>
      <c r="Q112" s="209"/>
      <c r="R112" s="209"/>
      <c r="S112" s="209"/>
      <c r="T112" s="210"/>
      <c r="AT112" s="211" t="s">
        <v>2088</v>
      </c>
      <c r="AU112" s="211" t="s">
        <v>1955</v>
      </c>
      <c r="AV112" s="12" t="s">
        <v>1955</v>
      </c>
      <c r="AW112" s="12" t="s">
        <v>1911</v>
      </c>
      <c r="AX112" s="12" t="s">
        <v>1946</v>
      </c>
      <c r="AY112" s="211" t="s">
        <v>2080</v>
      </c>
    </row>
    <row r="113" spans="2:65" s="1" customFormat="1" ht="22.5" customHeight="1">
      <c r="B113" s="35"/>
      <c r="C113" s="188" t="s">
        <v>1881</v>
      </c>
      <c r="D113" s="188" t="s">
        <v>2082</v>
      </c>
      <c r="E113" s="189" t="s">
        <v>586</v>
      </c>
      <c r="F113" s="190" t="s">
        <v>587</v>
      </c>
      <c r="G113" s="191" t="s">
        <v>2085</v>
      </c>
      <c r="H113" s="192">
        <v>120</v>
      </c>
      <c r="I113" s="193"/>
      <c r="J113" s="194">
        <f>ROUND(I113*H113,2)</f>
        <v>0</v>
      </c>
      <c r="K113" s="190" t="s">
        <v>2086</v>
      </c>
      <c r="L113" s="55"/>
      <c r="M113" s="195" t="s">
        <v>1893</v>
      </c>
      <c r="N113" s="196" t="s">
        <v>1917</v>
      </c>
      <c r="O113" s="36"/>
      <c r="P113" s="197">
        <f>O113*H113</f>
        <v>0</v>
      </c>
      <c r="Q113" s="197">
        <v>0</v>
      </c>
      <c r="R113" s="197">
        <f>Q113*H113</f>
        <v>0</v>
      </c>
      <c r="S113" s="197">
        <v>0</v>
      </c>
      <c r="T113" s="198">
        <f>S113*H113</f>
        <v>0</v>
      </c>
      <c r="AR113" s="18" t="s">
        <v>2036</v>
      </c>
      <c r="AT113" s="18" t="s">
        <v>2082</v>
      </c>
      <c r="AU113" s="18" t="s">
        <v>1955</v>
      </c>
      <c r="AY113" s="18" t="s">
        <v>2080</v>
      </c>
      <c r="BE113" s="199">
        <f>IF(N113="základní",J113,0)</f>
        <v>0</v>
      </c>
      <c r="BF113" s="199">
        <f>IF(N113="snížená",J113,0)</f>
        <v>0</v>
      </c>
      <c r="BG113" s="199">
        <f>IF(N113="zákl. přenesená",J113,0)</f>
        <v>0</v>
      </c>
      <c r="BH113" s="199">
        <f>IF(N113="sníž. přenesená",J113,0)</f>
        <v>0</v>
      </c>
      <c r="BI113" s="199">
        <f>IF(N113="nulová",J113,0)</f>
        <v>0</v>
      </c>
      <c r="BJ113" s="18" t="s">
        <v>1895</v>
      </c>
      <c r="BK113" s="199">
        <f>ROUND(I113*H113,2)</f>
        <v>0</v>
      </c>
      <c r="BL113" s="18" t="s">
        <v>2036</v>
      </c>
      <c r="BM113" s="18" t="s">
        <v>588</v>
      </c>
    </row>
    <row r="114" spans="2:65" s="12" customFormat="1">
      <c r="B114" s="200"/>
      <c r="C114" s="201"/>
      <c r="D114" s="212" t="s">
        <v>2088</v>
      </c>
      <c r="E114" s="201"/>
      <c r="F114" s="214" t="s">
        <v>589</v>
      </c>
      <c r="G114" s="201"/>
      <c r="H114" s="215">
        <v>120</v>
      </c>
      <c r="I114" s="206"/>
      <c r="J114" s="201"/>
      <c r="K114" s="201"/>
      <c r="L114" s="207"/>
      <c r="M114" s="208"/>
      <c r="N114" s="209"/>
      <c r="O114" s="209"/>
      <c r="P114" s="209"/>
      <c r="Q114" s="209"/>
      <c r="R114" s="209"/>
      <c r="S114" s="209"/>
      <c r="T114" s="210"/>
      <c r="AT114" s="211" t="s">
        <v>2088</v>
      </c>
      <c r="AU114" s="211" t="s">
        <v>1955</v>
      </c>
      <c r="AV114" s="12" t="s">
        <v>1955</v>
      </c>
      <c r="AW114" s="12" t="s">
        <v>1877</v>
      </c>
      <c r="AX114" s="12" t="s">
        <v>1895</v>
      </c>
      <c r="AY114" s="211" t="s">
        <v>2080</v>
      </c>
    </row>
    <row r="115" spans="2:65" s="11" customFormat="1" ht="29.85" customHeight="1">
      <c r="B115" s="171"/>
      <c r="C115" s="172"/>
      <c r="D115" s="185" t="s">
        <v>1945</v>
      </c>
      <c r="E115" s="186" t="s">
        <v>2329</v>
      </c>
      <c r="F115" s="186" t="s">
        <v>2330</v>
      </c>
      <c r="G115" s="172"/>
      <c r="H115" s="172"/>
      <c r="I115" s="175"/>
      <c r="J115" s="187">
        <f>BK115</f>
        <v>0</v>
      </c>
      <c r="K115" s="172"/>
      <c r="L115" s="177"/>
      <c r="M115" s="178"/>
      <c r="N115" s="179"/>
      <c r="O115" s="179"/>
      <c r="P115" s="180">
        <f>P116</f>
        <v>0</v>
      </c>
      <c r="Q115" s="179"/>
      <c r="R115" s="180">
        <f>R116</f>
        <v>0</v>
      </c>
      <c r="S115" s="179"/>
      <c r="T115" s="181">
        <f>T116</f>
        <v>0</v>
      </c>
      <c r="AR115" s="182" t="s">
        <v>1895</v>
      </c>
      <c r="AT115" s="183" t="s">
        <v>1945</v>
      </c>
      <c r="AU115" s="183" t="s">
        <v>1895</v>
      </c>
      <c r="AY115" s="182" t="s">
        <v>2080</v>
      </c>
      <c r="BK115" s="184">
        <f>BK116</f>
        <v>0</v>
      </c>
    </row>
    <row r="116" spans="2:65" s="1" customFormat="1" ht="22.5" customHeight="1">
      <c r="B116" s="35"/>
      <c r="C116" s="188" t="s">
        <v>2161</v>
      </c>
      <c r="D116" s="188" t="s">
        <v>2082</v>
      </c>
      <c r="E116" s="189" t="s">
        <v>551</v>
      </c>
      <c r="F116" s="190" t="s">
        <v>552</v>
      </c>
      <c r="G116" s="191" t="s">
        <v>2115</v>
      </c>
      <c r="H116" s="192">
        <v>1.0169999999999999</v>
      </c>
      <c r="I116" s="193"/>
      <c r="J116" s="194">
        <f>ROUND(I116*H116,2)</f>
        <v>0</v>
      </c>
      <c r="K116" s="190" t="s">
        <v>2086</v>
      </c>
      <c r="L116" s="55"/>
      <c r="M116" s="195" t="s">
        <v>1893</v>
      </c>
      <c r="N116" s="226" t="s">
        <v>1917</v>
      </c>
      <c r="O116" s="227"/>
      <c r="P116" s="228">
        <f>O116*H116</f>
        <v>0</v>
      </c>
      <c r="Q116" s="228">
        <v>0</v>
      </c>
      <c r="R116" s="228">
        <f>Q116*H116</f>
        <v>0</v>
      </c>
      <c r="S116" s="228">
        <v>0</v>
      </c>
      <c r="T116" s="229">
        <f>S116*H116</f>
        <v>0</v>
      </c>
      <c r="AR116" s="18" t="s">
        <v>2036</v>
      </c>
      <c r="AT116" s="18" t="s">
        <v>2082</v>
      </c>
      <c r="AU116" s="18" t="s">
        <v>1955</v>
      </c>
      <c r="AY116" s="18" t="s">
        <v>2080</v>
      </c>
      <c r="BE116" s="199">
        <f>IF(N116="základní",J116,0)</f>
        <v>0</v>
      </c>
      <c r="BF116" s="199">
        <f>IF(N116="snížená",J116,0)</f>
        <v>0</v>
      </c>
      <c r="BG116" s="199">
        <f>IF(N116="zákl. přenesená",J116,0)</f>
        <v>0</v>
      </c>
      <c r="BH116" s="199">
        <f>IF(N116="sníž. přenesená",J116,0)</f>
        <v>0</v>
      </c>
      <c r="BI116" s="199">
        <f>IF(N116="nulová",J116,0)</f>
        <v>0</v>
      </c>
      <c r="BJ116" s="18" t="s">
        <v>1895</v>
      </c>
      <c r="BK116" s="199">
        <f>ROUND(I116*H116,2)</f>
        <v>0</v>
      </c>
      <c r="BL116" s="18" t="s">
        <v>2036</v>
      </c>
      <c r="BM116" s="18" t="s">
        <v>553</v>
      </c>
    </row>
    <row r="117" spans="2:65" s="1" customFormat="1" ht="6.95" customHeight="1">
      <c r="B117" s="50"/>
      <c r="C117" s="51"/>
      <c r="D117" s="51"/>
      <c r="E117" s="51"/>
      <c r="F117" s="51"/>
      <c r="G117" s="51"/>
      <c r="H117" s="51"/>
      <c r="I117" s="135"/>
      <c r="J117" s="51"/>
      <c r="K117" s="51"/>
      <c r="L117" s="55"/>
    </row>
  </sheetData>
  <sheetProtection sheet="1" objects="1" scenarios="1" formatColumns="0" formatRows="0" sort="0" autoFilter="0"/>
  <autoFilter ref="C84:K84"/>
  <mergeCells count="12">
    <mergeCell ref="E47:H47"/>
    <mergeCell ref="E73:H73"/>
    <mergeCell ref="G1:H1"/>
    <mergeCell ref="L2:V2"/>
    <mergeCell ref="E49:H49"/>
    <mergeCell ref="E51:H51"/>
    <mergeCell ref="E75:H75"/>
    <mergeCell ref="E77:H77"/>
    <mergeCell ref="E7:H7"/>
    <mergeCell ref="E9:H9"/>
    <mergeCell ref="E11:H11"/>
    <mergeCell ref="E26:H26"/>
  </mergeCells>
  <phoneticPr fontId="51" type="noConversion"/>
  <hyperlinks>
    <hyperlink ref="F1:G1" location="C2" tooltip="Krycí list soupisu" display="1) Krycí list soupisu"/>
    <hyperlink ref="G1:H1" location="C58" tooltip="Rekapitulace" display="2) Rekapitulace"/>
    <hyperlink ref="J1" location="C84" tooltip="Soupis prací" display="3) Soupis prací"/>
    <hyperlink ref="L1:V1" location="'Rekapitulace stavby'!C2" tooltip="Rekapitulace stavby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8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3" customWidth="1"/>
    <col min="10" max="10" width="23.5" customWidth="1"/>
    <col min="11" max="11" width="15.5" customWidth="1"/>
    <col min="13" max="18" width="9.33203125" hidden="1" customWidth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 customWidth="1"/>
  </cols>
  <sheetData>
    <row r="1" spans="1:70" ht="21.75" customHeight="1">
      <c r="A1" s="16"/>
      <c r="B1" s="276"/>
      <c r="C1" s="276"/>
      <c r="D1" s="275" t="s">
        <v>1874</v>
      </c>
      <c r="E1" s="276"/>
      <c r="F1" s="277" t="s">
        <v>643</v>
      </c>
      <c r="G1" s="405" t="s">
        <v>644</v>
      </c>
      <c r="H1" s="405"/>
      <c r="I1" s="282"/>
      <c r="J1" s="277" t="s">
        <v>645</v>
      </c>
      <c r="K1" s="275" t="s">
        <v>2046</v>
      </c>
      <c r="L1" s="277" t="s">
        <v>646</v>
      </c>
      <c r="M1" s="277"/>
      <c r="N1" s="277"/>
      <c r="O1" s="277"/>
      <c r="P1" s="277"/>
      <c r="Q1" s="277"/>
      <c r="R1" s="277"/>
      <c r="S1" s="277"/>
      <c r="T1" s="277"/>
      <c r="U1" s="273"/>
      <c r="V1" s="273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1:70" ht="36.950000000000003" customHeight="1"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AT2" s="18" t="s">
        <v>2038</v>
      </c>
    </row>
    <row r="3" spans="1:70" ht="6.95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1955</v>
      </c>
    </row>
    <row r="4" spans="1:70" ht="36.950000000000003" customHeight="1">
      <c r="B4" s="22"/>
      <c r="C4" s="23"/>
      <c r="D4" s="24" t="s">
        <v>2047</v>
      </c>
      <c r="E4" s="23"/>
      <c r="F4" s="23"/>
      <c r="G4" s="23"/>
      <c r="H4" s="23"/>
      <c r="I4" s="115"/>
      <c r="J4" s="23"/>
      <c r="K4" s="25"/>
      <c r="M4" s="26" t="s">
        <v>1883</v>
      </c>
      <c r="AT4" s="18" t="s">
        <v>1877</v>
      </c>
    </row>
    <row r="5" spans="1:70" ht="6.95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1:70" ht="15">
      <c r="B6" s="22"/>
      <c r="C6" s="23"/>
      <c r="D6" s="31" t="s">
        <v>1889</v>
      </c>
      <c r="E6" s="23"/>
      <c r="F6" s="23"/>
      <c r="G6" s="23"/>
      <c r="H6" s="23"/>
      <c r="I6" s="115"/>
      <c r="J6" s="23"/>
      <c r="K6" s="25"/>
    </row>
    <row r="7" spans="1:70" ht="22.5" customHeight="1">
      <c r="B7" s="22"/>
      <c r="C7" s="23"/>
      <c r="D7" s="23"/>
      <c r="E7" s="406" t="str">
        <f ca="1">'Rekapitulace stavby'!K6</f>
        <v>Jezero Most-napojení na komunikace a IS - část I</v>
      </c>
      <c r="F7" s="397"/>
      <c r="G7" s="397"/>
      <c r="H7" s="397"/>
      <c r="I7" s="115"/>
      <c r="J7" s="23"/>
      <c r="K7" s="25"/>
    </row>
    <row r="8" spans="1:70" ht="15">
      <c r="B8" s="22"/>
      <c r="C8" s="23"/>
      <c r="D8" s="31" t="s">
        <v>2048</v>
      </c>
      <c r="E8" s="23"/>
      <c r="F8" s="23"/>
      <c r="G8" s="23"/>
      <c r="H8" s="23"/>
      <c r="I8" s="115"/>
      <c r="J8" s="23"/>
      <c r="K8" s="25"/>
    </row>
    <row r="9" spans="1:70" s="1" customFormat="1" ht="22.5" customHeight="1">
      <c r="B9" s="35"/>
      <c r="C9" s="36"/>
      <c r="D9" s="36"/>
      <c r="E9" s="406" t="s">
        <v>496</v>
      </c>
      <c r="F9" s="386"/>
      <c r="G9" s="386"/>
      <c r="H9" s="386"/>
      <c r="I9" s="116"/>
      <c r="J9" s="36"/>
      <c r="K9" s="39"/>
    </row>
    <row r="10" spans="1:70" s="1" customFormat="1" ht="15">
      <c r="B10" s="35"/>
      <c r="C10" s="36"/>
      <c r="D10" s="31" t="s">
        <v>2917</v>
      </c>
      <c r="E10" s="36"/>
      <c r="F10" s="36"/>
      <c r="G10" s="36"/>
      <c r="H10" s="36"/>
      <c r="I10" s="116"/>
      <c r="J10" s="36"/>
      <c r="K10" s="39"/>
    </row>
    <row r="11" spans="1:70" s="1" customFormat="1" ht="36.950000000000003" customHeight="1">
      <c r="B11" s="35"/>
      <c r="C11" s="36"/>
      <c r="D11" s="36"/>
      <c r="E11" s="407" t="s">
        <v>590</v>
      </c>
      <c r="F11" s="386"/>
      <c r="G11" s="386"/>
      <c r="H11" s="386"/>
      <c r="I11" s="116"/>
      <c r="J11" s="36"/>
      <c r="K11" s="39"/>
    </row>
    <row r="12" spans="1:70" s="1" customFormat="1">
      <c r="B12" s="35"/>
      <c r="C12" s="36"/>
      <c r="D12" s="36"/>
      <c r="E12" s="36"/>
      <c r="F12" s="36"/>
      <c r="G12" s="36"/>
      <c r="H12" s="36"/>
      <c r="I12" s="116"/>
      <c r="J12" s="36"/>
      <c r="K12" s="39"/>
    </row>
    <row r="13" spans="1:70" s="1" customFormat="1" ht="14.45" customHeight="1">
      <c r="B13" s="35"/>
      <c r="C13" s="36"/>
      <c r="D13" s="31" t="s">
        <v>1892</v>
      </c>
      <c r="E13" s="36"/>
      <c r="F13" s="29" t="s">
        <v>1893</v>
      </c>
      <c r="G13" s="36"/>
      <c r="H13" s="36"/>
      <c r="I13" s="117" t="s">
        <v>1894</v>
      </c>
      <c r="J13" s="29" t="s">
        <v>1893</v>
      </c>
      <c r="K13" s="39"/>
    </row>
    <row r="14" spans="1:70" s="1" customFormat="1" ht="14.45" customHeight="1">
      <c r="B14" s="35"/>
      <c r="C14" s="36"/>
      <c r="D14" s="31" t="s">
        <v>1896</v>
      </c>
      <c r="E14" s="36"/>
      <c r="F14" s="29" t="s">
        <v>1897</v>
      </c>
      <c r="G14" s="36"/>
      <c r="H14" s="36"/>
      <c r="I14" s="117" t="s">
        <v>1898</v>
      </c>
      <c r="J14" s="118" t="str">
        <f ca="1">'Rekapitulace stavby'!AN8</f>
        <v>28. 11. 2016</v>
      </c>
      <c r="K14" s="39"/>
    </row>
    <row r="15" spans="1:70" s="1" customFormat="1" ht="10.9" customHeight="1">
      <c r="B15" s="35"/>
      <c r="C15" s="36"/>
      <c r="D15" s="36"/>
      <c r="E15" s="36"/>
      <c r="F15" s="36"/>
      <c r="G15" s="36"/>
      <c r="H15" s="36"/>
      <c r="I15" s="116"/>
      <c r="J15" s="36"/>
      <c r="K15" s="39"/>
    </row>
    <row r="16" spans="1:70" s="1" customFormat="1" ht="14.45" customHeight="1">
      <c r="B16" s="35"/>
      <c r="C16" s="36"/>
      <c r="D16" s="31" t="s">
        <v>1901</v>
      </c>
      <c r="E16" s="36"/>
      <c r="F16" s="36"/>
      <c r="G16" s="36"/>
      <c r="H16" s="36"/>
      <c r="I16" s="117" t="s">
        <v>1902</v>
      </c>
      <c r="J16" s="29" t="s">
        <v>1893</v>
      </c>
      <c r="K16" s="39"/>
    </row>
    <row r="17" spans="2:11" s="1" customFormat="1" ht="18" customHeight="1">
      <c r="B17" s="35"/>
      <c r="C17" s="36"/>
      <c r="D17" s="36"/>
      <c r="E17" s="29" t="s">
        <v>1903</v>
      </c>
      <c r="F17" s="36"/>
      <c r="G17" s="36"/>
      <c r="H17" s="36"/>
      <c r="I17" s="117" t="s">
        <v>1904</v>
      </c>
      <c r="J17" s="29" t="s">
        <v>1893</v>
      </c>
      <c r="K17" s="39"/>
    </row>
    <row r="18" spans="2:11" s="1" customFormat="1" ht="6.95" customHeight="1">
      <c r="B18" s="35"/>
      <c r="C18" s="36"/>
      <c r="D18" s="36"/>
      <c r="E18" s="36"/>
      <c r="F18" s="36"/>
      <c r="G18" s="36"/>
      <c r="H18" s="36"/>
      <c r="I18" s="116"/>
      <c r="J18" s="36"/>
      <c r="K18" s="39"/>
    </row>
    <row r="19" spans="2:11" s="1" customFormat="1" ht="14.45" customHeight="1">
      <c r="B19" s="35"/>
      <c r="C19" s="36"/>
      <c r="D19" s="31" t="s">
        <v>1905</v>
      </c>
      <c r="E19" s="36"/>
      <c r="F19" s="36"/>
      <c r="G19" s="36"/>
      <c r="H19" s="36"/>
      <c r="I19" s="117" t="s">
        <v>1902</v>
      </c>
      <c r="J19" s="29" t="str">
        <f ca="1">IF('Rekapitulace stavby'!AN13="Vyplň údaj","",IF('Rekapitulace stavby'!AN13="","",'Rekapitulace stavby'!AN13))</f>
        <v/>
      </c>
      <c r="K19" s="39"/>
    </row>
    <row r="20" spans="2:11" s="1" customFormat="1" ht="18" customHeight="1">
      <c r="B20" s="35"/>
      <c r="C20" s="36"/>
      <c r="D20" s="36"/>
      <c r="E20" s="29" t="str">
        <f ca="1">IF('Rekapitulace stavby'!E14="Vyplň údaj","",IF('Rekapitulace stavby'!E14="","",'Rekapitulace stavby'!E14))</f>
        <v/>
      </c>
      <c r="F20" s="36"/>
      <c r="G20" s="36"/>
      <c r="H20" s="36"/>
      <c r="I20" s="117" t="s">
        <v>1904</v>
      </c>
      <c r="J20" s="29" t="str">
        <f ca="1">IF('Rekapitulace stavby'!AN14="Vyplň údaj","",IF('Rekapitulace stavby'!AN14="","",'Rekapitulace stavby'!AN14))</f>
        <v/>
      </c>
      <c r="K20" s="39"/>
    </row>
    <row r="21" spans="2:11" s="1" customFormat="1" ht="6.95" customHeight="1">
      <c r="B21" s="35"/>
      <c r="C21" s="36"/>
      <c r="D21" s="36"/>
      <c r="E21" s="36"/>
      <c r="F21" s="36"/>
      <c r="G21" s="36"/>
      <c r="H21" s="36"/>
      <c r="I21" s="116"/>
      <c r="J21" s="36"/>
      <c r="K21" s="39"/>
    </row>
    <row r="22" spans="2:11" s="1" customFormat="1" ht="14.45" customHeight="1">
      <c r="B22" s="35"/>
      <c r="C22" s="36"/>
      <c r="D22" s="31" t="s">
        <v>1907</v>
      </c>
      <c r="E22" s="36"/>
      <c r="F22" s="36"/>
      <c r="G22" s="36"/>
      <c r="H22" s="36"/>
      <c r="I22" s="117" t="s">
        <v>1902</v>
      </c>
      <c r="J22" s="29" t="s">
        <v>1893</v>
      </c>
      <c r="K22" s="39"/>
    </row>
    <row r="23" spans="2:11" s="1" customFormat="1" ht="18" customHeight="1">
      <c r="B23" s="35"/>
      <c r="C23" s="36"/>
      <c r="D23" s="36"/>
      <c r="E23" s="29" t="s">
        <v>1908</v>
      </c>
      <c r="F23" s="36"/>
      <c r="G23" s="36"/>
      <c r="H23" s="36"/>
      <c r="I23" s="117" t="s">
        <v>1904</v>
      </c>
      <c r="J23" s="29" t="s">
        <v>1893</v>
      </c>
      <c r="K23" s="39"/>
    </row>
    <row r="24" spans="2:11" s="1" customFormat="1" ht="6.95" customHeight="1">
      <c r="B24" s="35"/>
      <c r="C24" s="36"/>
      <c r="D24" s="36"/>
      <c r="E24" s="36"/>
      <c r="F24" s="36"/>
      <c r="G24" s="36"/>
      <c r="H24" s="36"/>
      <c r="I24" s="116"/>
      <c r="J24" s="36"/>
      <c r="K24" s="39"/>
    </row>
    <row r="25" spans="2:11" s="1" customFormat="1" ht="14.45" customHeight="1">
      <c r="B25" s="35"/>
      <c r="C25" s="36"/>
      <c r="D25" s="31" t="s">
        <v>1909</v>
      </c>
      <c r="E25" s="36"/>
      <c r="F25" s="36"/>
      <c r="G25" s="36"/>
      <c r="H25" s="36"/>
      <c r="I25" s="116"/>
      <c r="J25" s="36"/>
      <c r="K25" s="39"/>
    </row>
    <row r="26" spans="2:11" s="7" customFormat="1" ht="22.5" customHeight="1">
      <c r="B26" s="120"/>
      <c r="C26" s="121"/>
      <c r="D26" s="121"/>
      <c r="E26" s="400" t="s">
        <v>1893</v>
      </c>
      <c r="F26" s="408"/>
      <c r="G26" s="408"/>
      <c r="H26" s="408"/>
      <c r="I26" s="122"/>
      <c r="J26" s="121"/>
      <c r="K26" s="123"/>
    </row>
    <row r="27" spans="2:11" s="1" customFormat="1" ht="6.95" customHeight="1">
      <c r="B27" s="35"/>
      <c r="C27" s="36"/>
      <c r="D27" s="36"/>
      <c r="E27" s="36"/>
      <c r="F27" s="36"/>
      <c r="G27" s="36"/>
      <c r="H27" s="36"/>
      <c r="I27" s="116"/>
      <c r="J27" s="36"/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24"/>
      <c r="J28" s="79"/>
      <c r="K28" s="125"/>
    </row>
    <row r="29" spans="2:11" s="1" customFormat="1" ht="25.35" customHeight="1">
      <c r="B29" s="35"/>
      <c r="C29" s="36"/>
      <c r="D29" s="126" t="s">
        <v>1912</v>
      </c>
      <c r="E29" s="36"/>
      <c r="F29" s="36"/>
      <c r="G29" s="36"/>
      <c r="H29" s="36"/>
      <c r="I29" s="116"/>
      <c r="J29" s="127">
        <f>ROUNDUP(J84,2)</f>
        <v>0</v>
      </c>
      <c r="K29" s="39"/>
    </row>
    <row r="30" spans="2:11" s="1" customFormat="1" ht="6.95" customHeight="1">
      <c r="B30" s="35"/>
      <c r="C30" s="36"/>
      <c r="D30" s="79"/>
      <c r="E30" s="79"/>
      <c r="F30" s="79"/>
      <c r="G30" s="79"/>
      <c r="H30" s="79"/>
      <c r="I30" s="124"/>
      <c r="J30" s="79"/>
      <c r="K30" s="125"/>
    </row>
    <row r="31" spans="2:11" s="1" customFormat="1" ht="14.45" customHeight="1">
      <c r="B31" s="35"/>
      <c r="C31" s="36"/>
      <c r="D31" s="36"/>
      <c r="E31" s="36"/>
      <c r="F31" s="40" t="s">
        <v>1914</v>
      </c>
      <c r="G31" s="36"/>
      <c r="H31" s="36"/>
      <c r="I31" s="128" t="s">
        <v>1913</v>
      </c>
      <c r="J31" s="40" t="s">
        <v>1915</v>
      </c>
      <c r="K31" s="39"/>
    </row>
    <row r="32" spans="2:11" s="1" customFormat="1" ht="14.45" customHeight="1">
      <c r="B32" s="35"/>
      <c r="C32" s="36"/>
      <c r="D32" s="43" t="s">
        <v>1916</v>
      </c>
      <c r="E32" s="43" t="s">
        <v>1917</v>
      </c>
      <c r="F32" s="129">
        <f>ROUNDUP(SUM(BE84:BE97), 2)</f>
        <v>0</v>
      </c>
      <c r="G32" s="36"/>
      <c r="H32" s="36"/>
      <c r="I32" s="130">
        <v>0.21</v>
      </c>
      <c r="J32" s="129">
        <f>ROUNDUP(ROUNDUP((SUM(BE84:BE97)), 2)*I32, 1)</f>
        <v>0</v>
      </c>
      <c r="K32" s="39"/>
    </row>
    <row r="33" spans="2:11" s="1" customFormat="1" ht="14.45" customHeight="1">
      <c r="B33" s="35"/>
      <c r="C33" s="36"/>
      <c r="D33" s="36"/>
      <c r="E33" s="43" t="s">
        <v>1918</v>
      </c>
      <c r="F33" s="129">
        <f>ROUNDUP(SUM(BF84:BF97), 2)</f>
        <v>0</v>
      </c>
      <c r="G33" s="36"/>
      <c r="H33" s="36"/>
      <c r="I33" s="130">
        <v>0.15</v>
      </c>
      <c r="J33" s="129">
        <f>ROUNDUP(ROUNDUP((SUM(BF84:BF97)), 2)*I33, 1)</f>
        <v>0</v>
      </c>
      <c r="K33" s="39"/>
    </row>
    <row r="34" spans="2:11" s="1" customFormat="1" ht="14.45" hidden="1" customHeight="1">
      <c r="B34" s="35"/>
      <c r="C34" s="36"/>
      <c r="D34" s="36"/>
      <c r="E34" s="43" t="s">
        <v>1919</v>
      </c>
      <c r="F34" s="129">
        <f>ROUNDUP(SUM(BG84:BG97), 2)</f>
        <v>0</v>
      </c>
      <c r="G34" s="36"/>
      <c r="H34" s="36"/>
      <c r="I34" s="130">
        <v>0.21</v>
      </c>
      <c r="J34" s="129">
        <v>0</v>
      </c>
      <c r="K34" s="39"/>
    </row>
    <row r="35" spans="2:11" s="1" customFormat="1" ht="14.45" hidden="1" customHeight="1">
      <c r="B35" s="35"/>
      <c r="C35" s="36"/>
      <c r="D35" s="36"/>
      <c r="E35" s="43" t="s">
        <v>1920</v>
      </c>
      <c r="F35" s="129">
        <f>ROUNDUP(SUM(BH84:BH97), 2)</f>
        <v>0</v>
      </c>
      <c r="G35" s="36"/>
      <c r="H35" s="36"/>
      <c r="I35" s="130">
        <v>0.15</v>
      </c>
      <c r="J35" s="129">
        <v>0</v>
      </c>
      <c r="K35" s="39"/>
    </row>
    <row r="36" spans="2:11" s="1" customFormat="1" ht="14.45" hidden="1" customHeight="1">
      <c r="B36" s="35"/>
      <c r="C36" s="36"/>
      <c r="D36" s="36"/>
      <c r="E36" s="43" t="s">
        <v>1921</v>
      </c>
      <c r="F36" s="129">
        <f>ROUNDUP(SUM(BI84:BI97), 2)</f>
        <v>0</v>
      </c>
      <c r="G36" s="36"/>
      <c r="H36" s="36"/>
      <c r="I36" s="130">
        <v>0</v>
      </c>
      <c r="J36" s="129">
        <v>0</v>
      </c>
      <c r="K36" s="39"/>
    </row>
    <row r="37" spans="2:11" s="1" customFormat="1" ht="6.95" customHeight="1">
      <c r="B37" s="35"/>
      <c r="C37" s="36"/>
      <c r="D37" s="36"/>
      <c r="E37" s="36"/>
      <c r="F37" s="36"/>
      <c r="G37" s="36"/>
      <c r="H37" s="36"/>
      <c r="I37" s="116"/>
      <c r="J37" s="36"/>
      <c r="K37" s="39"/>
    </row>
    <row r="38" spans="2:11" s="1" customFormat="1" ht="25.35" customHeight="1">
      <c r="B38" s="35"/>
      <c r="C38" s="45"/>
      <c r="D38" s="46" t="s">
        <v>1922</v>
      </c>
      <c r="E38" s="47"/>
      <c r="F38" s="47"/>
      <c r="G38" s="131" t="s">
        <v>1923</v>
      </c>
      <c r="H38" s="48" t="s">
        <v>1924</v>
      </c>
      <c r="I38" s="132"/>
      <c r="J38" s="133">
        <f>SUM(J29:J36)</f>
        <v>0</v>
      </c>
      <c r="K38" s="134"/>
    </row>
    <row r="39" spans="2:11" s="1" customFormat="1" ht="14.45" customHeight="1">
      <c r="B39" s="50"/>
      <c r="C39" s="51"/>
      <c r="D39" s="51"/>
      <c r="E39" s="51"/>
      <c r="F39" s="51"/>
      <c r="G39" s="51"/>
      <c r="H39" s="51"/>
      <c r="I39" s="135"/>
      <c r="J39" s="51"/>
      <c r="K39" s="52"/>
    </row>
    <row r="43" spans="2:11" s="1" customFormat="1" ht="6.95" customHeight="1">
      <c r="B43" s="136"/>
      <c r="C43" s="137"/>
      <c r="D43" s="137"/>
      <c r="E43" s="137"/>
      <c r="F43" s="137"/>
      <c r="G43" s="137"/>
      <c r="H43" s="137"/>
      <c r="I43" s="138"/>
      <c r="J43" s="137"/>
      <c r="K43" s="139"/>
    </row>
    <row r="44" spans="2:11" s="1" customFormat="1" ht="36.950000000000003" customHeight="1">
      <c r="B44" s="35"/>
      <c r="C44" s="24" t="s">
        <v>2052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6.95" customHeight="1">
      <c r="B45" s="35"/>
      <c r="C45" s="36"/>
      <c r="D45" s="36"/>
      <c r="E45" s="36"/>
      <c r="F45" s="36"/>
      <c r="G45" s="36"/>
      <c r="H45" s="36"/>
      <c r="I45" s="116"/>
      <c r="J45" s="36"/>
      <c r="K45" s="39"/>
    </row>
    <row r="46" spans="2:11" s="1" customFormat="1" ht="14.45" customHeight="1">
      <c r="B46" s="35"/>
      <c r="C46" s="31" t="s">
        <v>1889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2.5" customHeight="1">
      <c r="B47" s="35"/>
      <c r="C47" s="36"/>
      <c r="D47" s="36"/>
      <c r="E47" s="406" t="str">
        <f>E7</f>
        <v>Jezero Most-napojení na komunikace a IS - část I</v>
      </c>
      <c r="F47" s="386"/>
      <c r="G47" s="386"/>
      <c r="H47" s="386"/>
      <c r="I47" s="116"/>
      <c r="J47" s="36"/>
      <c r="K47" s="39"/>
    </row>
    <row r="48" spans="2:11" ht="15">
      <c r="B48" s="22"/>
      <c r="C48" s="31" t="s">
        <v>2048</v>
      </c>
      <c r="D48" s="23"/>
      <c r="E48" s="23"/>
      <c r="F48" s="23"/>
      <c r="G48" s="23"/>
      <c r="H48" s="23"/>
      <c r="I48" s="115"/>
      <c r="J48" s="23"/>
      <c r="K48" s="25"/>
    </row>
    <row r="49" spans="2:47" s="1" customFormat="1" ht="22.5" customHeight="1">
      <c r="B49" s="35"/>
      <c r="C49" s="36"/>
      <c r="D49" s="36"/>
      <c r="E49" s="406" t="s">
        <v>496</v>
      </c>
      <c r="F49" s="386"/>
      <c r="G49" s="386"/>
      <c r="H49" s="386"/>
      <c r="I49" s="116"/>
      <c r="J49" s="36"/>
      <c r="K49" s="39"/>
    </row>
    <row r="50" spans="2:47" s="1" customFormat="1" ht="14.45" customHeight="1">
      <c r="B50" s="35"/>
      <c r="C50" s="31" t="s">
        <v>2917</v>
      </c>
      <c r="D50" s="36"/>
      <c r="E50" s="36"/>
      <c r="F50" s="36"/>
      <c r="G50" s="36"/>
      <c r="H50" s="36"/>
      <c r="I50" s="116"/>
      <c r="J50" s="36"/>
      <c r="K50" s="39"/>
    </row>
    <row r="51" spans="2:47" s="1" customFormat="1" ht="23.25" customHeight="1">
      <c r="B51" s="35"/>
      <c r="C51" s="36"/>
      <c r="D51" s="36"/>
      <c r="E51" s="407" t="str">
        <f>E11</f>
        <v>4 - 2.rok rozvojové péče</v>
      </c>
      <c r="F51" s="386"/>
      <c r="G51" s="386"/>
      <c r="H51" s="386"/>
      <c r="I51" s="116"/>
      <c r="J51" s="36"/>
      <c r="K51" s="39"/>
    </row>
    <row r="52" spans="2:47" s="1" customFormat="1" ht="6.95" customHeight="1">
      <c r="B52" s="35"/>
      <c r="C52" s="36"/>
      <c r="D52" s="36"/>
      <c r="E52" s="36"/>
      <c r="F52" s="36"/>
      <c r="G52" s="36"/>
      <c r="H52" s="36"/>
      <c r="I52" s="116"/>
      <c r="J52" s="36"/>
      <c r="K52" s="39"/>
    </row>
    <row r="53" spans="2:47" s="1" customFormat="1" ht="18" customHeight="1">
      <c r="B53" s="35"/>
      <c r="C53" s="31" t="s">
        <v>1896</v>
      </c>
      <c r="D53" s="36"/>
      <c r="E53" s="36"/>
      <c r="F53" s="29" t="str">
        <f>F14</f>
        <v xml:space="preserve"> </v>
      </c>
      <c r="G53" s="36"/>
      <c r="H53" s="36"/>
      <c r="I53" s="117" t="s">
        <v>1898</v>
      </c>
      <c r="J53" s="118" t="str">
        <f>IF(J14="","",J14)</f>
        <v>28. 11. 2016</v>
      </c>
      <c r="K53" s="39"/>
    </row>
    <row r="54" spans="2:47" s="1" customFormat="1" ht="6.95" customHeight="1">
      <c r="B54" s="35"/>
      <c r="C54" s="36"/>
      <c r="D54" s="36"/>
      <c r="E54" s="36"/>
      <c r="F54" s="36"/>
      <c r="G54" s="36"/>
      <c r="H54" s="36"/>
      <c r="I54" s="116"/>
      <c r="J54" s="36"/>
      <c r="K54" s="39"/>
    </row>
    <row r="55" spans="2:47" s="1" customFormat="1" ht="15">
      <c r="B55" s="35"/>
      <c r="C55" s="31" t="s">
        <v>1901</v>
      </c>
      <c r="D55" s="36"/>
      <c r="E55" s="36"/>
      <c r="F55" s="29" t="str">
        <f>E17</f>
        <v>ČR - Ministerstvo financí</v>
      </c>
      <c r="G55" s="36"/>
      <c r="H55" s="36"/>
      <c r="I55" s="117" t="s">
        <v>1907</v>
      </c>
      <c r="J55" s="29" t="str">
        <f>E23</f>
        <v>Báňské projekty Teplice a.s.</v>
      </c>
      <c r="K55" s="39"/>
    </row>
    <row r="56" spans="2:47" s="1" customFormat="1" ht="14.45" customHeight="1">
      <c r="B56" s="35"/>
      <c r="C56" s="31" t="s">
        <v>1905</v>
      </c>
      <c r="D56" s="36"/>
      <c r="E56" s="36"/>
      <c r="F56" s="29" t="str">
        <f>IF(E20="","",E20)</f>
        <v/>
      </c>
      <c r="G56" s="36"/>
      <c r="H56" s="36"/>
      <c r="I56" s="116"/>
      <c r="J56" s="36"/>
      <c r="K56" s="39"/>
    </row>
    <row r="57" spans="2:47" s="1" customFormat="1" ht="10.35" customHeight="1">
      <c r="B57" s="35"/>
      <c r="C57" s="36"/>
      <c r="D57" s="36"/>
      <c r="E57" s="36"/>
      <c r="F57" s="36"/>
      <c r="G57" s="36"/>
      <c r="H57" s="36"/>
      <c r="I57" s="116"/>
      <c r="J57" s="36"/>
      <c r="K57" s="39"/>
    </row>
    <row r="58" spans="2:47" s="1" customFormat="1" ht="29.25" customHeight="1">
      <c r="B58" s="35"/>
      <c r="C58" s="140" t="s">
        <v>2053</v>
      </c>
      <c r="D58" s="45"/>
      <c r="E58" s="45"/>
      <c r="F58" s="45"/>
      <c r="G58" s="45"/>
      <c r="H58" s="45"/>
      <c r="I58" s="141"/>
      <c r="J58" s="142" t="s">
        <v>2054</v>
      </c>
      <c r="K58" s="49"/>
    </row>
    <row r="59" spans="2:47" s="1" customFormat="1" ht="10.35" customHeight="1">
      <c r="B59" s="35"/>
      <c r="C59" s="36"/>
      <c r="D59" s="36"/>
      <c r="E59" s="36"/>
      <c r="F59" s="36"/>
      <c r="G59" s="36"/>
      <c r="H59" s="36"/>
      <c r="I59" s="116"/>
      <c r="J59" s="36"/>
      <c r="K59" s="39"/>
    </row>
    <row r="60" spans="2:47" s="1" customFormat="1" ht="29.25" customHeight="1">
      <c r="B60" s="35"/>
      <c r="C60" s="143" t="s">
        <v>2055</v>
      </c>
      <c r="D60" s="36"/>
      <c r="E60" s="36"/>
      <c r="F60" s="36"/>
      <c r="G60" s="36"/>
      <c r="H60" s="36"/>
      <c r="I60" s="116"/>
      <c r="J60" s="127">
        <f>J84</f>
        <v>0</v>
      </c>
      <c r="K60" s="39"/>
      <c r="AU60" s="18" t="s">
        <v>2056</v>
      </c>
    </row>
    <row r="61" spans="2:47" s="8" customFormat="1" ht="24.95" customHeight="1">
      <c r="B61" s="144"/>
      <c r="C61" s="145"/>
      <c r="D61" s="146" t="s">
        <v>2057</v>
      </c>
      <c r="E61" s="147"/>
      <c r="F61" s="147"/>
      <c r="G61" s="147"/>
      <c r="H61" s="147"/>
      <c r="I61" s="148"/>
      <c r="J61" s="149">
        <f>J85</f>
        <v>0</v>
      </c>
      <c r="K61" s="150"/>
    </row>
    <row r="62" spans="2:47" s="9" customFormat="1" ht="19.899999999999999" customHeight="1">
      <c r="B62" s="151"/>
      <c r="C62" s="152"/>
      <c r="D62" s="153" t="s">
        <v>2058</v>
      </c>
      <c r="E62" s="154"/>
      <c r="F62" s="154"/>
      <c r="G62" s="154"/>
      <c r="H62" s="154"/>
      <c r="I62" s="155"/>
      <c r="J62" s="156">
        <f>J86</f>
        <v>0</v>
      </c>
      <c r="K62" s="157"/>
    </row>
    <row r="63" spans="2:47" s="1" customFormat="1" ht="21.75" customHeight="1">
      <c r="B63" s="35"/>
      <c r="C63" s="36"/>
      <c r="D63" s="36"/>
      <c r="E63" s="36"/>
      <c r="F63" s="36"/>
      <c r="G63" s="36"/>
      <c r="H63" s="36"/>
      <c r="I63" s="116"/>
      <c r="J63" s="36"/>
      <c r="K63" s="39"/>
    </row>
    <row r="64" spans="2:47" s="1" customFormat="1" ht="6.95" customHeight="1">
      <c r="B64" s="50"/>
      <c r="C64" s="51"/>
      <c r="D64" s="51"/>
      <c r="E64" s="51"/>
      <c r="F64" s="51"/>
      <c r="G64" s="51"/>
      <c r="H64" s="51"/>
      <c r="I64" s="135"/>
      <c r="J64" s="51"/>
      <c r="K64" s="52"/>
    </row>
    <row r="68" spans="2:12" s="1" customFormat="1" ht="6.95" customHeight="1">
      <c r="B68" s="53"/>
      <c r="C68" s="54"/>
      <c r="D68" s="54"/>
      <c r="E68" s="54"/>
      <c r="F68" s="54"/>
      <c r="G68" s="54"/>
      <c r="H68" s="54"/>
      <c r="I68" s="138"/>
      <c r="J68" s="54"/>
      <c r="K68" s="54"/>
      <c r="L68" s="55"/>
    </row>
    <row r="69" spans="2:12" s="1" customFormat="1" ht="36.950000000000003" customHeight="1">
      <c r="B69" s="35"/>
      <c r="C69" s="56" t="s">
        <v>2064</v>
      </c>
      <c r="D69" s="57"/>
      <c r="E69" s="57"/>
      <c r="F69" s="57"/>
      <c r="G69" s="57"/>
      <c r="H69" s="57"/>
      <c r="I69" s="158"/>
      <c r="J69" s="57"/>
      <c r="K69" s="57"/>
      <c r="L69" s="55"/>
    </row>
    <row r="70" spans="2:12" s="1" customFormat="1" ht="6.95" customHeight="1">
      <c r="B70" s="35"/>
      <c r="C70" s="57"/>
      <c r="D70" s="57"/>
      <c r="E70" s="57"/>
      <c r="F70" s="57"/>
      <c r="G70" s="57"/>
      <c r="H70" s="57"/>
      <c r="I70" s="158"/>
      <c r="J70" s="57"/>
      <c r="K70" s="57"/>
      <c r="L70" s="55"/>
    </row>
    <row r="71" spans="2:12" s="1" customFormat="1" ht="14.45" customHeight="1">
      <c r="B71" s="35"/>
      <c r="C71" s="59" t="s">
        <v>1889</v>
      </c>
      <c r="D71" s="57"/>
      <c r="E71" s="57"/>
      <c r="F71" s="57"/>
      <c r="G71" s="57"/>
      <c r="H71" s="57"/>
      <c r="I71" s="158"/>
      <c r="J71" s="57"/>
      <c r="K71" s="57"/>
      <c r="L71" s="55"/>
    </row>
    <row r="72" spans="2:12" s="1" customFormat="1" ht="22.5" customHeight="1">
      <c r="B72" s="35"/>
      <c r="C72" s="57"/>
      <c r="D72" s="57"/>
      <c r="E72" s="404" t="str">
        <f>E7</f>
        <v>Jezero Most-napojení na komunikace a IS - část I</v>
      </c>
      <c r="F72" s="379"/>
      <c r="G72" s="379"/>
      <c r="H72" s="379"/>
      <c r="I72" s="158"/>
      <c r="J72" s="57"/>
      <c r="K72" s="57"/>
      <c r="L72" s="55"/>
    </row>
    <row r="73" spans="2:12" ht="15">
      <c r="B73" s="22"/>
      <c r="C73" s="59" t="s">
        <v>2048</v>
      </c>
      <c r="D73" s="250"/>
      <c r="E73" s="250"/>
      <c r="F73" s="250"/>
      <c r="G73" s="250"/>
      <c r="H73" s="250"/>
      <c r="J73" s="250"/>
      <c r="K73" s="250"/>
      <c r="L73" s="251"/>
    </row>
    <row r="74" spans="2:12" s="1" customFormat="1" ht="22.5" customHeight="1">
      <c r="B74" s="35"/>
      <c r="C74" s="57"/>
      <c r="D74" s="57"/>
      <c r="E74" s="404" t="s">
        <v>496</v>
      </c>
      <c r="F74" s="379"/>
      <c r="G74" s="379"/>
      <c r="H74" s="379"/>
      <c r="I74" s="158"/>
      <c r="J74" s="57"/>
      <c r="K74" s="57"/>
      <c r="L74" s="55"/>
    </row>
    <row r="75" spans="2:12" s="1" customFormat="1" ht="14.45" customHeight="1">
      <c r="B75" s="35"/>
      <c r="C75" s="59" t="s">
        <v>2917</v>
      </c>
      <c r="D75" s="57"/>
      <c r="E75" s="57"/>
      <c r="F75" s="57"/>
      <c r="G75" s="57"/>
      <c r="H75" s="57"/>
      <c r="I75" s="158"/>
      <c r="J75" s="57"/>
      <c r="K75" s="57"/>
      <c r="L75" s="55"/>
    </row>
    <row r="76" spans="2:12" s="1" customFormat="1" ht="23.25" customHeight="1">
      <c r="B76" s="35"/>
      <c r="C76" s="57"/>
      <c r="D76" s="57"/>
      <c r="E76" s="376" t="str">
        <f>E11</f>
        <v>4 - 2.rok rozvojové péče</v>
      </c>
      <c r="F76" s="379"/>
      <c r="G76" s="379"/>
      <c r="H76" s="379"/>
      <c r="I76" s="158"/>
      <c r="J76" s="57"/>
      <c r="K76" s="57"/>
      <c r="L76" s="55"/>
    </row>
    <row r="77" spans="2:12" s="1" customFormat="1" ht="6.95" customHeight="1">
      <c r="B77" s="35"/>
      <c r="C77" s="57"/>
      <c r="D77" s="57"/>
      <c r="E77" s="57"/>
      <c r="F77" s="57"/>
      <c r="G77" s="57"/>
      <c r="H77" s="57"/>
      <c r="I77" s="158"/>
      <c r="J77" s="57"/>
      <c r="K77" s="57"/>
      <c r="L77" s="55"/>
    </row>
    <row r="78" spans="2:12" s="1" customFormat="1" ht="18" customHeight="1">
      <c r="B78" s="35"/>
      <c r="C78" s="59" t="s">
        <v>1896</v>
      </c>
      <c r="D78" s="57"/>
      <c r="E78" s="57"/>
      <c r="F78" s="159" t="str">
        <f>F14</f>
        <v xml:space="preserve"> </v>
      </c>
      <c r="G78" s="57"/>
      <c r="H78" s="57"/>
      <c r="I78" s="160" t="s">
        <v>1898</v>
      </c>
      <c r="J78" s="67" t="str">
        <f>IF(J14="","",J14)</f>
        <v>28. 11. 2016</v>
      </c>
      <c r="K78" s="57"/>
      <c r="L78" s="55"/>
    </row>
    <row r="79" spans="2:12" s="1" customFormat="1" ht="6.95" customHeight="1">
      <c r="B79" s="35"/>
      <c r="C79" s="57"/>
      <c r="D79" s="57"/>
      <c r="E79" s="57"/>
      <c r="F79" s="57"/>
      <c r="G79" s="57"/>
      <c r="H79" s="57"/>
      <c r="I79" s="158"/>
      <c r="J79" s="57"/>
      <c r="K79" s="57"/>
      <c r="L79" s="55"/>
    </row>
    <row r="80" spans="2:12" s="1" customFormat="1" ht="15">
      <c r="B80" s="35"/>
      <c r="C80" s="59" t="s">
        <v>1901</v>
      </c>
      <c r="D80" s="57"/>
      <c r="E80" s="57"/>
      <c r="F80" s="159" t="str">
        <f>E17</f>
        <v>ČR - Ministerstvo financí</v>
      </c>
      <c r="G80" s="57"/>
      <c r="H80" s="57"/>
      <c r="I80" s="160" t="s">
        <v>1907</v>
      </c>
      <c r="J80" s="159" t="str">
        <f>E23</f>
        <v>Báňské projekty Teplice a.s.</v>
      </c>
      <c r="K80" s="57"/>
      <c r="L80" s="55"/>
    </row>
    <row r="81" spans="2:65" s="1" customFormat="1" ht="14.45" customHeight="1">
      <c r="B81" s="35"/>
      <c r="C81" s="59" t="s">
        <v>1905</v>
      </c>
      <c r="D81" s="57"/>
      <c r="E81" s="57"/>
      <c r="F81" s="159" t="str">
        <f>IF(E20="","",E20)</f>
        <v/>
      </c>
      <c r="G81" s="57"/>
      <c r="H81" s="57"/>
      <c r="I81" s="158"/>
      <c r="J81" s="57"/>
      <c r="K81" s="57"/>
      <c r="L81" s="55"/>
    </row>
    <row r="82" spans="2:65" s="1" customFormat="1" ht="10.35" customHeight="1">
      <c r="B82" s="35"/>
      <c r="C82" s="57"/>
      <c r="D82" s="57"/>
      <c r="E82" s="57"/>
      <c r="F82" s="57"/>
      <c r="G82" s="57"/>
      <c r="H82" s="57"/>
      <c r="I82" s="158"/>
      <c r="J82" s="57"/>
      <c r="K82" s="57"/>
      <c r="L82" s="55"/>
    </row>
    <row r="83" spans="2:65" s="10" customFormat="1" ht="29.25" customHeight="1">
      <c r="B83" s="161"/>
      <c r="C83" s="162" t="s">
        <v>2065</v>
      </c>
      <c r="D83" s="163" t="s">
        <v>1931</v>
      </c>
      <c r="E83" s="163" t="s">
        <v>1927</v>
      </c>
      <c r="F83" s="163" t="s">
        <v>2066</v>
      </c>
      <c r="G83" s="163" t="s">
        <v>2067</v>
      </c>
      <c r="H83" s="163" t="s">
        <v>2068</v>
      </c>
      <c r="I83" s="164" t="s">
        <v>2069</v>
      </c>
      <c r="J83" s="163" t="s">
        <v>2054</v>
      </c>
      <c r="K83" s="165" t="s">
        <v>2070</v>
      </c>
      <c r="L83" s="166"/>
      <c r="M83" s="75" t="s">
        <v>2071</v>
      </c>
      <c r="N83" s="76" t="s">
        <v>1916</v>
      </c>
      <c r="O83" s="76" t="s">
        <v>2072</v>
      </c>
      <c r="P83" s="76" t="s">
        <v>2073</v>
      </c>
      <c r="Q83" s="76" t="s">
        <v>2074</v>
      </c>
      <c r="R83" s="76" t="s">
        <v>2075</v>
      </c>
      <c r="S83" s="76" t="s">
        <v>2076</v>
      </c>
      <c r="T83" s="77" t="s">
        <v>2077</v>
      </c>
    </row>
    <row r="84" spans="2:65" s="1" customFormat="1" ht="29.25" customHeight="1">
      <c r="B84" s="35"/>
      <c r="C84" s="81" t="s">
        <v>2055</v>
      </c>
      <c r="D84" s="57"/>
      <c r="E84" s="57"/>
      <c r="F84" s="57"/>
      <c r="G84" s="57"/>
      <c r="H84" s="57"/>
      <c r="I84" s="158"/>
      <c r="J84" s="167">
        <f>BK84</f>
        <v>0</v>
      </c>
      <c r="K84" s="57"/>
      <c r="L84" s="55"/>
      <c r="M84" s="78"/>
      <c r="N84" s="79"/>
      <c r="O84" s="79"/>
      <c r="P84" s="168">
        <f>P85</f>
        <v>0</v>
      </c>
      <c r="Q84" s="79"/>
      <c r="R84" s="168">
        <f>R85</f>
        <v>7.2000000000000002E-5</v>
      </c>
      <c r="S84" s="79"/>
      <c r="T84" s="169">
        <f>T85</f>
        <v>0</v>
      </c>
      <c r="AT84" s="18" t="s">
        <v>1945</v>
      </c>
      <c r="AU84" s="18" t="s">
        <v>2056</v>
      </c>
      <c r="BK84" s="170">
        <f>BK85</f>
        <v>0</v>
      </c>
    </row>
    <row r="85" spans="2:65" s="11" customFormat="1" ht="37.35" customHeight="1">
      <c r="B85" s="171"/>
      <c r="C85" s="172"/>
      <c r="D85" s="173" t="s">
        <v>1945</v>
      </c>
      <c r="E85" s="174" t="s">
        <v>2078</v>
      </c>
      <c r="F85" s="174" t="s">
        <v>2079</v>
      </c>
      <c r="G85" s="172"/>
      <c r="H85" s="172"/>
      <c r="I85" s="175"/>
      <c r="J85" s="176">
        <f>BK85</f>
        <v>0</v>
      </c>
      <c r="K85" s="172"/>
      <c r="L85" s="177"/>
      <c r="M85" s="178"/>
      <c r="N85" s="179"/>
      <c r="O85" s="179"/>
      <c r="P85" s="180">
        <f>P86</f>
        <v>0</v>
      </c>
      <c r="Q85" s="179"/>
      <c r="R85" s="180">
        <f>R86</f>
        <v>7.2000000000000002E-5</v>
      </c>
      <c r="S85" s="179"/>
      <c r="T85" s="181">
        <f>T86</f>
        <v>0</v>
      </c>
      <c r="AR85" s="182" t="s">
        <v>1895</v>
      </c>
      <c r="AT85" s="183" t="s">
        <v>1945</v>
      </c>
      <c r="AU85" s="183" t="s">
        <v>1946</v>
      </c>
      <c r="AY85" s="182" t="s">
        <v>2080</v>
      </c>
      <c r="BK85" s="184">
        <f>BK86</f>
        <v>0</v>
      </c>
    </row>
    <row r="86" spans="2:65" s="11" customFormat="1" ht="19.899999999999999" customHeight="1">
      <c r="B86" s="171"/>
      <c r="C86" s="172"/>
      <c r="D86" s="185" t="s">
        <v>1945</v>
      </c>
      <c r="E86" s="186" t="s">
        <v>1895</v>
      </c>
      <c r="F86" s="186" t="s">
        <v>2081</v>
      </c>
      <c r="G86" s="172"/>
      <c r="H86" s="172"/>
      <c r="I86" s="175"/>
      <c r="J86" s="187">
        <f>BK86</f>
        <v>0</v>
      </c>
      <c r="K86" s="172"/>
      <c r="L86" s="177"/>
      <c r="M86" s="178"/>
      <c r="N86" s="179"/>
      <c r="O86" s="179"/>
      <c r="P86" s="180">
        <f>SUM(P87:P97)</f>
        <v>0</v>
      </c>
      <c r="Q86" s="179"/>
      <c r="R86" s="180">
        <f>SUM(R87:R97)</f>
        <v>7.2000000000000002E-5</v>
      </c>
      <c r="S86" s="179"/>
      <c r="T86" s="181">
        <f>SUM(T87:T97)</f>
        <v>0</v>
      </c>
      <c r="AR86" s="182" t="s">
        <v>1895</v>
      </c>
      <c r="AT86" s="183" t="s">
        <v>1945</v>
      </c>
      <c r="AU86" s="183" t="s">
        <v>1895</v>
      </c>
      <c r="AY86" s="182" t="s">
        <v>2080</v>
      </c>
      <c r="BK86" s="184">
        <f>SUM(BK87:BK97)</f>
        <v>0</v>
      </c>
    </row>
    <row r="87" spans="2:65" s="1" customFormat="1" ht="22.5" customHeight="1">
      <c r="B87" s="35"/>
      <c r="C87" s="188" t="s">
        <v>1895</v>
      </c>
      <c r="D87" s="188" t="s">
        <v>2082</v>
      </c>
      <c r="E87" s="189" t="s">
        <v>559</v>
      </c>
      <c r="F87" s="190" t="s">
        <v>560</v>
      </c>
      <c r="G87" s="191" t="s">
        <v>205</v>
      </c>
      <c r="H87" s="192">
        <v>24</v>
      </c>
      <c r="I87" s="193"/>
      <c r="J87" s="194">
        <f>ROUND(I87*H87,2)</f>
        <v>0</v>
      </c>
      <c r="K87" s="190" t="s">
        <v>1893</v>
      </c>
      <c r="L87" s="55"/>
      <c r="M87" s="195" t="s">
        <v>1893</v>
      </c>
      <c r="N87" s="196" t="s">
        <v>1917</v>
      </c>
      <c r="O87" s="36"/>
      <c r="P87" s="197">
        <f>O87*H87</f>
        <v>0</v>
      </c>
      <c r="Q87" s="197">
        <v>0</v>
      </c>
      <c r="R87" s="197">
        <f>Q87*H87</f>
        <v>0</v>
      </c>
      <c r="S87" s="197">
        <v>0</v>
      </c>
      <c r="T87" s="198">
        <f>S87*H87</f>
        <v>0</v>
      </c>
      <c r="AR87" s="18" t="s">
        <v>2036</v>
      </c>
      <c r="AT87" s="18" t="s">
        <v>2082</v>
      </c>
      <c r="AU87" s="18" t="s">
        <v>1955</v>
      </c>
      <c r="AY87" s="18" t="s">
        <v>2080</v>
      </c>
      <c r="BE87" s="199">
        <f>IF(N87="základní",J87,0)</f>
        <v>0</v>
      </c>
      <c r="BF87" s="199">
        <f>IF(N87="snížená",J87,0)</f>
        <v>0</v>
      </c>
      <c r="BG87" s="199">
        <f>IF(N87="zákl. přenesená",J87,0)</f>
        <v>0</v>
      </c>
      <c r="BH87" s="199">
        <f>IF(N87="sníž. přenesená",J87,0)</f>
        <v>0</v>
      </c>
      <c r="BI87" s="199">
        <f>IF(N87="nulová",J87,0)</f>
        <v>0</v>
      </c>
      <c r="BJ87" s="18" t="s">
        <v>1895</v>
      </c>
      <c r="BK87" s="199">
        <f>ROUND(I87*H87,2)</f>
        <v>0</v>
      </c>
      <c r="BL87" s="18" t="s">
        <v>2036</v>
      </c>
      <c r="BM87" s="18" t="s">
        <v>561</v>
      </c>
    </row>
    <row r="88" spans="2:65" s="12" customFormat="1">
      <c r="B88" s="200"/>
      <c r="C88" s="201"/>
      <c r="D88" s="202" t="s">
        <v>2088</v>
      </c>
      <c r="E88" s="203" t="s">
        <v>1893</v>
      </c>
      <c r="F88" s="204" t="s">
        <v>562</v>
      </c>
      <c r="G88" s="201"/>
      <c r="H88" s="205">
        <v>24</v>
      </c>
      <c r="I88" s="206"/>
      <c r="J88" s="201"/>
      <c r="K88" s="201"/>
      <c r="L88" s="207"/>
      <c r="M88" s="208"/>
      <c r="N88" s="209"/>
      <c r="O88" s="209"/>
      <c r="P88" s="209"/>
      <c r="Q88" s="209"/>
      <c r="R88" s="209"/>
      <c r="S88" s="209"/>
      <c r="T88" s="210"/>
      <c r="AT88" s="211" t="s">
        <v>2088</v>
      </c>
      <c r="AU88" s="211" t="s">
        <v>1955</v>
      </c>
      <c r="AV88" s="12" t="s">
        <v>1955</v>
      </c>
      <c r="AW88" s="12" t="s">
        <v>1911</v>
      </c>
      <c r="AX88" s="12" t="s">
        <v>1946</v>
      </c>
      <c r="AY88" s="211" t="s">
        <v>2080</v>
      </c>
    </row>
    <row r="89" spans="2:65" s="1" customFormat="1" ht="22.5" customHeight="1">
      <c r="B89" s="35"/>
      <c r="C89" s="188" t="s">
        <v>1955</v>
      </c>
      <c r="D89" s="188" t="s">
        <v>2082</v>
      </c>
      <c r="E89" s="189" t="s">
        <v>574</v>
      </c>
      <c r="F89" s="190" t="s">
        <v>575</v>
      </c>
      <c r="G89" s="191" t="s">
        <v>2085</v>
      </c>
      <c r="H89" s="192">
        <v>60</v>
      </c>
      <c r="I89" s="193"/>
      <c r="J89" s="194">
        <f>ROUND(I89*H89,2)</f>
        <v>0</v>
      </c>
      <c r="K89" s="190" t="s">
        <v>2086</v>
      </c>
      <c r="L89" s="55"/>
      <c r="M89" s="195" t="s">
        <v>1893</v>
      </c>
      <c r="N89" s="196" t="s">
        <v>1917</v>
      </c>
      <c r="O89" s="36"/>
      <c r="P89" s="197">
        <f>O89*H89</f>
        <v>0</v>
      </c>
      <c r="Q89" s="197">
        <v>0</v>
      </c>
      <c r="R89" s="197">
        <f>Q89*H89</f>
        <v>0</v>
      </c>
      <c r="S89" s="197">
        <v>0</v>
      </c>
      <c r="T89" s="198">
        <f>S89*H89</f>
        <v>0</v>
      </c>
      <c r="AR89" s="18" t="s">
        <v>2036</v>
      </c>
      <c r="AT89" s="18" t="s">
        <v>2082</v>
      </c>
      <c r="AU89" s="18" t="s">
        <v>1955</v>
      </c>
      <c r="AY89" s="18" t="s">
        <v>2080</v>
      </c>
      <c r="BE89" s="199">
        <f>IF(N89="základní",J89,0)</f>
        <v>0</v>
      </c>
      <c r="BF89" s="199">
        <f>IF(N89="snížená",J89,0)</f>
        <v>0</v>
      </c>
      <c r="BG89" s="199">
        <f>IF(N89="zákl. přenesená",J89,0)</f>
        <v>0</v>
      </c>
      <c r="BH89" s="199">
        <f>IF(N89="sníž. přenesená",J89,0)</f>
        <v>0</v>
      </c>
      <c r="BI89" s="199">
        <f>IF(N89="nulová",J89,0)</f>
        <v>0</v>
      </c>
      <c r="BJ89" s="18" t="s">
        <v>1895</v>
      </c>
      <c r="BK89" s="199">
        <f>ROUND(I89*H89,2)</f>
        <v>0</v>
      </c>
      <c r="BL89" s="18" t="s">
        <v>2036</v>
      </c>
      <c r="BM89" s="18" t="s">
        <v>576</v>
      </c>
    </row>
    <row r="90" spans="2:65" s="12" customFormat="1">
      <c r="B90" s="200"/>
      <c r="C90" s="201"/>
      <c r="D90" s="202" t="s">
        <v>2088</v>
      </c>
      <c r="E90" s="203" t="s">
        <v>1893</v>
      </c>
      <c r="F90" s="204" t="s">
        <v>591</v>
      </c>
      <c r="G90" s="201"/>
      <c r="H90" s="205">
        <v>60</v>
      </c>
      <c r="I90" s="206"/>
      <c r="J90" s="201"/>
      <c r="K90" s="201"/>
      <c r="L90" s="207"/>
      <c r="M90" s="208"/>
      <c r="N90" s="209"/>
      <c r="O90" s="209"/>
      <c r="P90" s="209"/>
      <c r="Q90" s="209"/>
      <c r="R90" s="209"/>
      <c r="S90" s="209"/>
      <c r="T90" s="210"/>
      <c r="AT90" s="211" t="s">
        <v>2088</v>
      </c>
      <c r="AU90" s="211" t="s">
        <v>1955</v>
      </c>
      <c r="AV90" s="12" t="s">
        <v>1955</v>
      </c>
      <c r="AW90" s="12" t="s">
        <v>1911</v>
      </c>
      <c r="AX90" s="12" t="s">
        <v>1895</v>
      </c>
      <c r="AY90" s="211" t="s">
        <v>2080</v>
      </c>
    </row>
    <row r="91" spans="2:65" s="1" customFormat="1" ht="22.5" customHeight="1">
      <c r="B91" s="35"/>
      <c r="C91" s="188" t="s">
        <v>2033</v>
      </c>
      <c r="D91" s="188" t="s">
        <v>2082</v>
      </c>
      <c r="E91" s="189" t="s">
        <v>578</v>
      </c>
      <c r="F91" s="190" t="s">
        <v>579</v>
      </c>
      <c r="G91" s="191" t="s">
        <v>2122</v>
      </c>
      <c r="H91" s="192">
        <v>240</v>
      </c>
      <c r="I91" s="193"/>
      <c r="J91" s="194">
        <f>ROUND(I91*H91,2)</f>
        <v>0</v>
      </c>
      <c r="K91" s="190" t="s">
        <v>2086</v>
      </c>
      <c r="L91" s="55"/>
      <c r="M91" s="195" t="s">
        <v>1893</v>
      </c>
      <c r="N91" s="196" t="s">
        <v>1917</v>
      </c>
      <c r="O91" s="36"/>
      <c r="P91" s="197">
        <f>O91*H91</f>
        <v>0</v>
      </c>
      <c r="Q91" s="197">
        <v>2.9999999999999999E-7</v>
      </c>
      <c r="R91" s="197">
        <f>Q91*H91</f>
        <v>7.2000000000000002E-5</v>
      </c>
      <c r="S91" s="197">
        <v>0</v>
      </c>
      <c r="T91" s="198">
        <f>S91*H91</f>
        <v>0</v>
      </c>
      <c r="AR91" s="18" t="s">
        <v>2036</v>
      </c>
      <c r="AT91" s="18" t="s">
        <v>2082</v>
      </c>
      <c r="AU91" s="18" t="s">
        <v>1955</v>
      </c>
      <c r="AY91" s="18" t="s">
        <v>2080</v>
      </c>
      <c r="BE91" s="199">
        <f>IF(N91="základní",J91,0)</f>
        <v>0</v>
      </c>
      <c r="BF91" s="199">
        <f>IF(N91="snížená",J91,0)</f>
        <v>0</v>
      </c>
      <c r="BG91" s="199">
        <f>IF(N91="zákl. přenesená",J91,0)</f>
        <v>0</v>
      </c>
      <c r="BH91" s="199">
        <f>IF(N91="sníž. přenesená",J91,0)</f>
        <v>0</v>
      </c>
      <c r="BI91" s="199">
        <f>IF(N91="nulová",J91,0)</f>
        <v>0</v>
      </c>
      <c r="BJ91" s="18" t="s">
        <v>1895</v>
      </c>
      <c r="BK91" s="199">
        <f>ROUND(I91*H91,2)</f>
        <v>0</v>
      </c>
      <c r="BL91" s="18" t="s">
        <v>2036</v>
      </c>
      <c r="BM91" s="18" t="s">
        <v>580</v>
      </c>
    </row>
    <row r="92" spans="2:65" s="12" customFormat="1">
      <c r="B92" s="200"/>
      <c r="C92" s="201"/>
      <c r="D92" s="212" t="s">
        <v>2088</v>
      </c>
      <c r="E92" s="213" t="s">
        <v>1893</v>
      </c>
      <c r="F92" s="214" t="s">
        <v>570</v>
      </c>
      <c r="G92" s="201"/>
      <c r="H92" s="215">
        <v>120</v>
      </c>
      <c r="I92" s="206"/>
      <c r="J92" s="201"/>
      <c r="K92" s="201"/>
      <c r="L92" s="207"/>
      <c r="M92" s="208"/>
      <c r="N92" s="209"/>
      <c r="O92" s="209"/>
      <c r="P92" s="209"/>
      <c r="Q92" s="209"/>
      <c r="R92" s="209"/>
      <c r="S92" s="209"/>
      <c r="T92" s="210"/>
      <c r="AT92" s="211" t="s">
        <v>2088</v>
      </c>
      <c r="AU92" s="211" t="s">
        <v>1955</v>
      </c>
      <c r="AV92" s="12" t="s">
        <v>1955</v>
      </c>
      <c r="AW92" s="12" t="s">
        <v>1911</v>
      </c>
      <c r="AX92" s="12" t="s">
        <v>1946</v>
      </c>
      <c r="AY92" s="211" t="s">
        <v>2080</v>
      </c>
    </row>
    <row r="93" spans="2:65" s="12" customFormat="1">
      <c r="B93" s="200"/>
      <c r="C93" s="201"/>
      <c r="D93" s="202" t="s">
        <v>2088</v>
      </c>
      <c r="E93" s="201"/>
      <c r="F93" s="204" t="s">
        <v>581</v>
      </c>
      <c r="G93" s="201"/>
      <c r="H93" s="205">
        <v>240</v>
      </c>
      <c r="I93" s="206"/>
      <c r="J93" s="201"/>
      <c r="K93" s="201"/>
      <c r="L93" s="207"/>
      <c r="M93" s="208"/>
      <c r="N93" s="209"/>
      <c r="O93" s="209"/>
      <c r="P93" s="209"/>
      <c r="Q93" s="209"/>
      <c r="R93" s="209"/>
      <c r="S93" s="209"/>
      <c r="T93" s="210"/>
      <c r="AT93" s="211" t="s">
        <v>2088</v>
      </c>
      <c r="AU93" s="211" t="s">
        <v>1955</v>
      </c>
      <c r="AV93" s="12" t="s">
        <v>1955</v>
      </c>
      <c r="AW93" s="12" t="s">
        <v>1877</v>
      </c>
      <c r="AX93" s="12" t="s">
        <v>1895</v>
      </c>
      <c r="AY93" s="211" t="s">
        <v>2080</v>
      </c>
    </row>
    <row r="94" spans="2:65" s="1" customFormat="1" ht="22.5" customHeight="1">
      <c r="B94" s="35"/>
      <c r="C94" s="188" t="s">
        <v>2036</v>
      </c>
      <c r="D94" s="188" t="s">
        <v>2082</v>
      </c>
      <c r="E94" s="189" t="s">
        <v>582</v>
      </c>
      <c r="F94" s="190" t="s">
        <v>583</v>
      </c>
      <c r="G94" s="191" t="s">
        <v>2085</v>
      </c>
      <c r="H94" s="192">
        <v>60</v>
      </c>
      <c r="I94" s="193"/>
      <c r="J94" s="194">
        <f>ROUND(I94*H94,2)</f>
        <v>0</v>
      </c>
      <c r="K94" s="190" t="s">
        <v>2086</v>
      </c>
      <c r="L94" s="55"/>
      <c r="M94" s="195" t="s">
        <v>1893</v>
      </c>
      <c r="N94" s="196" t="s">
        <v>1917</v>
      </c>
      <c r="O94" s="36"/>
      <c r="P94" s="197">
        <f>O94*H94</f>
        <v>0</v>
      </c>
      <c r="Q94" s="197">
        <v>0</v>
      </c>
      <c r="R94" s="197">
        <f>Q94*H94</f>
        <v>0</v>
      </c>
      <c r="S94" s="197">
        <v>0</v>
      </c>
      <c r="T94" s="198">
        <f>S94*H94</f>
        <v>0</v>
      </c>
      <c r="AR94" s="18" t="s">
        <v>2036</v>
      </c>
      <c r="AT94" s="18" t="s">
        <v>2082</v>
      </c>
      <c r="AU94" s="18" t="s">
        <v>1955</v>
      </c>
      <c r="AY94" s="18" t="s">
        <v>2080</v>
      </c>
      <c r="BE94" s="199">
        <f>IF(N94="základní",J94,0)</f>
        <v>0</v>
      </c>
      <c r="BF94" s="199">
        <f>IF(N94="snížená",J94,0)</f>
        <v>0</v>
      </c>
      <c r="BG94" s="199">
        <f>IF(N94="zákl. přenesená",J94,0)</f>
        <v>0</v>
      </c>
      <c r="BH94" s="199">
        <f>IF(N94="sníž. přenesená",J94,0)</f>
        <v>0</v>
      </c>
      <c r="BI94" s="199">
        <f>IF(N94="nulová",J94,0)</f>
        <v>0</v>
      </c>
      <c r="BJ94" s="18" t="s">
        <v>1895</v>
      </c>
      <c r="BK94" s="199">
        <f>ROUND(I94*H94,2)</f>
        <v>0</v>
      </c>
      <c r="BL94" s="18" t="s">
        <v>2036</v>
      </c>
      <c r="BM94" s="18" t="s">
        <v>584</v>
      </c>
    </row>
    <row r="95" spans="2:65" s="12" customFormat="1">
      <c r="B95" s="200"/>
      <c r="C95" s="201"/>
      <c r="D95" s="202" t="s">
        <v>2088</v>
      </c>
      <c r="E95" s="203" t="s">
        <v>1893</v>
      </c>
      <c r="F95" s="204" t="s">
        <v>592</v>
      </c>
      <c r="G95" s="201"/>
      <c r="H95" s="205">
        <v>60</v>
      </c>
      <c r="I95" s="206"/>
      <c r="J95" s="201"/>
      <c r="K95" s="201"/>
      <c r="L95" s="207"/>
      <c r="M95" s="208"/>
      <c r="N95" s="209"/>
      <c r="O95" s="209"/>
      <c r="P95" s="209"/>
      <c r="Q95" s="209"/>
      <c r="R95" s="209"/>
      <c r="S95" s="209"/>
      <c r="T95" s="210"/>
      <c r="AT95" s="211" t="s">
        <v>2088</v>
      </c>
      <c r="AU95" s="211" t="s">
        <v>1955</v>
      </c>
      <c r="AV95" s="12" t="s">
        <v>1955</v>
      </c>
      <c r="AW95" s="12" t="s">
        <v>1911</v>
      </c>
      <c r="AX95" s="12" t="s">
        <v>1946</v>
      </c>
      <c r="AY95" s="211" t="s">
        <v>2080</v>
      </c>
    </row>
    <row r="96" spans="2:65" s="1" customFormat="1" ht="22.5" customHeight="1">
      <c r="B96" s="35"/>
      <c r="C96" s="188" t="s">
        <v>2039</v>
      </c>
      <c r="D96" s="188" t="s">
        <v>2082</v>
      </c>
      <c r="E96" s="189" t="s">
        <v>586</v>
      </c>
      <c r="F96" s="190" t="s">
        <v>587</v>
      </c>
      <c r="G96" s="191" t="s">
        <v>2085</v>
      </c>
      <c r="H96" s="192">
        <v>120</v>
      </c>
      <c r="I96" s="193"/>
      <c r="J96" s="194">
        <f>ROUND(I96*H96,2)</f>
        <v>0</v>
      </c>
      <c r="K96" s="190" t="s">
        <v>2086</v>
      </c>
      <c r="L96" s="55"/>
      <c r="M96" s="195" t="s">
        <v>1893</v>
      </c>
      <c r="N96" s="196" t="s">
        <v>1917</v>
      </c>
      <c r="O96" s="36"/>
      <c r="P96" s="197">
        <f>O96*H96</f>
        <v>0</v>
      </c>
      <c r="Q96" s="197">
        <v>0</v>
      </c>
      <c r="R96" s="197">
        <f>Q96*H96</f>
        <v>0</v>
      </c>
      <c r="S96" s="197">
        <v>0</v>
      </c>
      <c r="T96" s="198">
        <f>S96*H96</f>
        <v>0</v>
      </c>
      <c r="AR96" s="18" t="s">
        <v>2036</v>
      </c>
      <c r="AT96" s="18" t="s">
        <v>2082</v>
      </c>
      <c r="AU96" s="18" t="s">
        <v>1955</v>
      </c>
      <c r="AY96" s="18" t="s">
        <v>2080</v>
      </c>
      <c r="BE96" s="199">
        <f>IF(N96="základní",J96,0)</f>
        <v>0</v>
      </c>
      <c r="BF96" s="199">
        <f>IF(N96="snížená",J96,0)</f>
        <v>0</v>
      </c>
      <c r="BG96" s="199">
        <f>IF(N96="zákl. přenesená",J96,0)</f>
        <v>0</v>
      </c>
      <c r="BH96" s="199">
        <f>IF(N96="sníž. přenesená",J96,0)</f>
        <v>0</v>
      </c>
      <c r="BI96" s="199">
        <f>IF(N96="nulová",J96,0)</f>
        <v>0</v>
      </c>
      <c r="BJ96" s="18" t="s">
        <v>1895</v>
      </c>
      <c r="BK96" s="199">
        <f>ROUND(I96*H96,2)</f>
        <v>0</v>
      </c>
      <c r="BL96" s="18" t="s">
        <v>2036</v>
      </c>
      <c r="BM96" s="18" t="s">
        <v>593</v>
      </c>
    </row>
    <row r="97" spans="2:51" s="12" customFormat="1">
      <c r="B97" s="200"/>
      <c r="C97" s="201"/>
      <c r="D97" s="212" t="s">
        <v>2088</v>
      </c>
      <c r="E97" s="201"/>
      <c r="F97" s="214" t="s">
        <v>589</v>
      </c>
      <c r="G97" s="201"/>
      <c r="H97" s="215">
        <v>120</v>
      </c>
      <c r="I97" s="206"/>
      <c r="J97" s="201"/>
      <c r="K97" s="201"/>
      <c r="L97" s="207"/>
      <c r="M97" s="245"/>
      <c r="N97" s="246"/>
      <c r="O97" s="246"/>
      <c r="P97" s="246"/>
      <c r="Q97" s="246"/>
      <c r="R97" s="246"/>
      <c r="S97" s="246"/>
      <c r="T97" s="247"/>
      <c r="AT97" s="211" t="s">
        <v>2088</v>
      </c>
      <c r="AU97" s="211" t="s">
        <v>1955</v>
      </c>
      <c r="AV97" s="12" t="s">
        <v>1955</v>
      </c>
      <c r="AW97" s="12" t="s">
        <v>1877</v>
      </c>
      <c r="AX97" s="12" t="s">
        <v>1895</v>
      </c>
      <c r="AY97" s="211" t="s">
        <v>2080</v>
      </c>
    </row>
    <row r="98" spans="2:51" s="1" customFormat="1" ht="6.95" customHeight="1">
      <c r="B98" s="50"/>
      <c r="C98" s="51"/>
      <c r="D98" s="51"/>
      <c r="E98" s="51"/>
      <c r="F98" s="51"/>
      <c r="G98" s="51"/>
      <c r="H98" s="51"/>
      <c r="I98" s="135"/>
      <c r="J98" s="51"/>
      <c r="K98" s="51"/>
      <c r="L98" s="55"/>
    </row>
  </sheetData>
  <sheetProtection sheet="1" objects="1" scenarios="1" formatColumns="0" formatRows="0" sort="0" autoFilter="0"/>
  <autoFilter ref="C83:K83"/>
  <mergeCells count="12">
    <mergeCell ref="E47:H47"/>
    <mergeCell ref="E72:H72"/>
    <mergeCell ref="G1:H1"/>
    <mergeCell ref="L2:V2"/>
    <mergeCell ref="E49:H49"/>
    <mergeCell ref="E51:H51"/>
    <mergeCell ref="E74:H74"/>
    <mergeCell ref="E76:H76"/>
    <mergeCell ref="E7:H7"/>
    <mergeCell ref="E9:H9"/>
    <mergeCell ref="E11:H11"/>
    <mergeCell ref="E26:H26"/>
  </mergeCells>
  <phoneticPr fontId="51" type="noConversion"/>
  <hyperlinks>
    <hyperlink ref="F1:G1" location="C2" tooltip="Krycí list soupisu" display="1) Krycí list soupisu"/>
    <hyperlink ref="G1:H1" location="C58" tooltip="Rekapitulace" display="2) Rekapitulace"/>
    <hyperlink ref="J1" location="C83" tooltip="Soupis prací" display="3) Soupis prací"/>
    <hyperlink ref="L1:V1" location="'Rekapitulace stavby'!C2" tooltip="Rekapitulace stavby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05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3" customWidth="1"/>
    <col min="10" max="10" width="23.5" customWidth="1"/>
    <col min="11" max="11" width="15.5" customWidth="1"/>
    <col min="13" max="18" width="9.33203125" hidden="1" customWidth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 customWidth="1"/>
  </cols>
  <sheetData>
    <row r="1" spans="1:70" ht="21.75" customHeight="1">
      <c r="A1" s="16"/>
      <c r="B1" s="276"/>
      <c r="C1" s="276"/>
      <c r="D1" s="275" t="s">
        <v>1874</v>
      </c>
      <c r="E1" s="276"/>
      <c r="F1" s="277" t="s">
        <v>643</v>
      </c>
      <c r="G1" s="405" t="s">
        <v>644</v>
      </c>
      <c r="H1" s="405"/>
      <c r="I1" s="282"/>
      <c r="J1" s="277" t="s">
        <v>645</v>
      </c>
      <c r="K1" s="275" t="s">
        <v>2046</v>
      </c>
      <c r="L1" s="277" t="s">
        <v>646</v>
      </c>
      <c r="M1" s="277"/>
      <c r="N1" s="277"/>
      <c r="O1" s="277"/>
      <c r="P1" s="277"/>
      <c r="Q1" s="277"/>
      <c r="R1" s="277"/>
      <c r="S1" s="277"/>
      <c r="T1" s="277"/>
      <c r="U1" s="273"/>
      <c r="V1" s="273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1:70" ht="36.950000000000003" customHeight="1"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AT2" s="18" t="s">
        <v>2041</v>
      </c>
    </row>
    <row r="3" spans="1:70" ht="6.95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1955</v>
      </c>
    </row>
    <row r="4" spans="1:70" ht="36.950000000000003" customHeight="1">
      <c r="B4" s="22"/>
      <c r="C4" s="23"/>
      <c r="D4" s="24" t="s">
        <v>2047</v>
      </c>
      <c r="E4" s="23"/>
      <c r="F4" s="23"/>
      <c r="G4" s="23"/>
      <c r="H4" s="23"/>
      <c r="I4" s="115"/>
      <c r="J4" s="23"/>
      <c r="K4" s="25"/>
      <c r="M4" s="26" t="s">
        <v>1883</v>
      </c>
      <c r="AT4" s="18" t="s">
        <v>1877</v>
      </c>
    </row>
    <row r="5" spans="1:70" ht="6.95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1:70" ht="15">
      <c r="B6" s="22"/>
      <c r="C6" s="23"/>
      <c r="D6" s="31" t="s">
        <v>1889</v>
      </c>
      <c r="E6" s="23"/>
      <c r="F6" s="23"/>
      <c r="G6" s="23"/>
      <c r="H6" s="23"/>
      <c r="I6" s="115"/>
      <c r="J6" s="23"/>
      <c r="K6" s="25"/>
    </row>
    <row r="7" spans="1:70" ht="22.5" customHeight="1">
      <c r="B7" s="22"/>
      <c r="C7" s="23"/>
      <c r="D7" s="23"/>
      <c r="E7" s="406" t="str">
        <f ca="1">'Rekapitulace stavby'!K6</f>
        <v>Jezero Most-napojení na komunikace a IS - část I</v>
      </c>
      <c r="F7" s="397"/>
      <c r="G7" s="397"/>
      <c r="H7" s="397"/>
      <c r="I7" s="115"/>
      <c r="J7" s="23"/>
      <c r="K7" s="25"/>
    </row>
    <row r="8" spans="1:70" ht="15">
      <c r="B8" s="22"/>
      <c r="C8" s="23"/>
      <c r="D8" s="31" t="s">
        <v>2048</v>
      </c>
      <c r="E8" s="23"/>
      <c r="F8" s="23"/>
      <c r="G8" s="23"/>
      <c r="H8" s="23"/>
      <c r="I8" s="115"/>
      <c r="J8" s="23"/>
      <c r="K8" s="25"/>
    </row>
    <row r="9" spans="1:70" s="1" customFormat="1" ht="22.5" customHeight="1">
      <c r="B9" s="35"/>
      <c r="C9" s="36"/>
      <c r="D9" s="36"/>
      <c r="E9" s="406" t="s">
        <v>496</v>
      </c>
      <c r="F9" s="386"/>
      <c r="G9" s="386"/>
      <c r="H9" s="386"/>
      <c r="I9" s="116"/>
      <c r="J9" s="36"/>
      <c r="K9" s="39"/>
    </row>
    <row r="10" spans="1:70" s="1" customFormat="1" ht="15">
      <c r="B10" s="35"/>
      <c r="C10" s="36"/>
      <c r="D10" s="31" t="s">
        <v>2917</v>
      </c>
      <c r="E10" s="36"/>
      <c r="F10" s="36"/>
      <c r="G10" s="36"/>
      <c r="H10" s="36"/>
      <c r="I10" s="116"/>
      <c r="J10" s="36"/>
      <c r="K10" s="39"/>
    </row>
    <row r="11" spans="1:70" s="1" customFormat="1" ht="36.950000000000003" customHeight="1">
      <c r="B11" s="35"/>
      <c r="C11" s="36"/>
      <c r="D11" s="36"/>
      <c r="E11" s="407" t="s">
        <v>594</v>
      </c>
      <c r="F11" s="386"/>
      <c r="G11" s="386"/>
      <c r="H11" s="386"/>
      <c r="I11" s="116"/>
      <c r="J11" s="36"/>
      <c r="K11" s="39"/>
    </row>
    <row r="12" spans="1:70" s="1" customFormat="1">
      <c r="B12" s="35"/>
      <c r="C12" s="36"/>
      <c r="D12" s="36"/>
      <c r="E12" s="36"/>
      <c r="F12" s="36"/>
      <c r="G12" s="36"/>
      <c r="H12" s="36"/>
      <c r="I12" s="116"/>
      <c r="J12" s="36"/>
      <c r="K12" s="39"/>
    </row>
    <row r="13" spans="1:70" s="1" customFormat="1" ht="14.45" customHeight="1">
      <c r="B13" s="35"/>
      <c r="C13" s="36"/>
      <c r="D13" s="31" t="s">
        <v>1892</v>
      </c>
      <c r="E13" s="36"/>
      <c r="F13" s="29" t="s">
        <v>1893</v>
      </c>
      <c r="G13" s="36"/>
      <c r="H13" s="36"/>
      <c r="I13" s="117" t="s">
        <v>1894</v>
      </c>
      <c r="J13" s="29" t="s">
        <v>1893</v>
      </c>
      <c r="K13" s="39"/>
    </row>
    <row r="14" spans="1:70" s="1" customFormat="1" ht="14.45" customHeight="1">
      <c r="B14" s="35"/>
      <c r="C14" s="36"/>
      <c r="D14" s="31" t="s">
        <v>1896</v>
      </c>
      <c r="E14" s="36"/>
      <c r="F14" s="29" t="s">
        <v>1897</v>
      </c>
      <c r="G14" s="36"/>
      <c r="H14" s="36"/>
      <c r="I14" s="117" t="s">
        <v>1898</v>
      </c>
      <c r="J14" s="118" t="str">
        <f ca="1">'Rekapitulace stavby'!AN8</f>
        <v>28. 11. 2016</v>
      </c>
      <c r="K14" s="39"/>
    </row>
    <row r="15" spans="1:70" s="1" customFormat="1" ht="10.9" customHeight="1">
      <c r="B15" s="35"/>
      <c r="C15" s="36"/>
      <c r="D15" s="36"/>
      <c r="E15" s="36"/>
      <c r="F15" s="36"/>
      <c r="G15" s="36"/>
      <c r="H15" s="36"/>
      <c r="I15" s="116"/>
      <c r="J15" s="36"/>
      <c r="K15" s="39"/>
    </row>
    <row r="16" spans="1:70" s="1" customFormat="1" ht="14.45" customHeight="1">
      <c r="B16" s="35"/>
      <c r="C16" s="36"/>
      <c r="D16" s="31" t="s">
        <v>1901</v>
      </c>
      <c r="E16" s="36"/>
      <c r="F16" s="36"/>
      <c r="G16" s="36"/>
      <c r="H16" s="36"/>
      <c r="I16" s="117" t="s">
        <v>1902</v>
      </c>
      <c r="J16" s="29" t="s">
        <v>1893</v>
      </c>
      <c r="K16" s="39"/>
    </row>
    <row r="17" spans="2:11" s="1" customFormat="1" ht="18" customHeight="1">
      <c r="B17" s="35"/>
      <c r="C17" s="36"/>
      <c r="D17" s="36"/>
      <c r="E17" s="29" t="s">
        <v>1903</v>
      </c>
      <c r="F17" s="36"/>
      <c r="G17" s="36"/>
      <c r="H17" s="36"/>
      <c r="I17" s="117" t="s">
        <v>1904</v>
      </c>
      <c r="J17" s="29" t="s">
        <v>1893</v>
      </c>
      <c r="K17" s="39"/>
    </row>
    <row r="18" spans="2:11" s="1" customFormat="1" ht="6.95" customHeight="1">
      <c r="B18" s="35"/>
      <c r="C18" s="36"/>
      <c r="D18" s="36"/>
      <c r="E18" s="36"/>
      <c r="F18" s="36"/>
      <c r="G18" s="36"/>
      <c r="H18" s="36"/>
      <c r="I18" s="116"/>
      <c r="J18" s="36"/>
      <c r="K18" s="39"/>
    </row>
    <row r="19" spans="2:11" s="1" customFormat="1" ht="14.45" customHeight="1">
      <c r="B19" s="35"/>
      <c r="C19" s="36"/>
      <c r="D19" s="31" t="s">
        <v>1905</v>
      </c>
      <c r="E19" s="36"/>
      <c r="F19" s="36"/>
      <c r="G19" s="36"/>
      <c r="H19" s="36"/>
      <c r="I19" s="117" t="s">
        <v>1902</v>
      </c>
      <c r="J19" s="29" t="str">
        <f ca="1">IF('Rekapitulace stavby'!AN13="Vyplň údaj","",IF('Rekapitulace stavby'!AN13="","",'Rekapitulace stavby'!AN13))</f>
        <v/>
      </c>
      <c r="K19" s="39"/>
    </row>
    <row r="20" spans="2:11" s="1" customFormat="1" ht="18" customHeight="1">
      <c r="B20" s="35"/>
      <c r="C20" s="36"/>
      <c r="D20" s="36"/>
      <c r="E20" s="29" t="str">
        <f ca="1">IF('Rekapitulace stavby'!E14="Vyplň údaj","",IF('Rekapitulace stavby'!E14="","",'Rekapitulace stavby'!E14))</f>
        <v/>
      </c>
      <c r="F20" s="36"/>
      <c r="G20" s="36"/>
      <c r="H20" s="36"/>
      <c r="I20" s="117" t="s">
        <v>1904</v>
      </c>
      <c r="J20" s="29" t="str">
        <f ca="1">IF('Rekapitulace stavby'!AN14="Vyplň údaj","",IF('Rekapitulace stavby'!AN14="","",'Rekapitulace stavby'!AN14))</f>
        <v/>
      </c>
      <c r="K20" s="39"/>
    </row>
    <row r="21" spans="2:11" s="1" customFormat="1" ht="6.95" customHeight="1">
      <c r="B21" s="35"/>
      <c r="C21" s="36"/>
      <c r="D21" s="36"/>
      <c r="E21" s="36"/>
      <c r="F21" s="36"/>
      <c r="G21" s="36"/>
      <c r="H21" s="36"/>
      <c r="I21" s="116"/>
      <c r="J21" s="36"/>
      <c r="K21" s="39"/>
    </row>
    <row r="22" spans="2:11" s="1" customFormat="1" ht="14.45" customHeight="1">
      <c r="B22" s="35"/>
      <c r="C22" s="36"/>
      <c r="D22" s="31" t="s">
        <v>1907</v>
      </c>
      <c r="E22" s="36"/>
      <c r="F22" s="36"/>
      <c r="G22" s="36"/>
      <c r="H22" s="36"/>
      <c r="I22" s="117" t="s">
        <v>1902</v>
      </c>
      <c r="J22" s="29" t="s">
        <v>1893</v>
      </c>
      <c r="K22" s="39"/>
    </row>
    <row r="23" spans="2:11" s="1" customFormat="1" ht="18" customHeight="1">
      <c r="B23" s="35"/>
      <c r="C23" s="36"/>
      <c r="D23" s="36"/>
      <c r="E23" s="29" t="s">
        <v>1908</v>
      </c>
      <c r="F23" s="36"/>
      <c r="G23" s="36"/>
      <c r="H23" s="36"/>
      <c r="I23" s="117" t="s">
        <v>1904</v>
      </c>
      <c r="J23" s="29" t="s">
        <v>1893</v>
      </c>
      <c r="K23" s="39"/>
    </row>
    <row r="24" spans="2:11" s="1" customFormat="1" ht="6.95" customHeight="1">
      <c r="B24" s="35"/>
      <c r="C24" s="36"/>
      <c r="D24" s="36"/>
      <c r="E24" s="36"/>
      <c r="F24" s="36"/>
      <c r="G24" s="36"/>
      <c r="H24" s="36"/>
      <c r="I24" s="116"/>
      <c r="J24" s="36"/>
      <c r="K24" s="39"/>
    </row>
    <row r="25" spans="2:11" s="1" customFormat="1" ht="14.45" customHeight="1">
      <c r="B25" s="35"/>
      <c r="C25" s="36"/>
      <c r="D25" s="31" t="s">
        <v>1909</v>
      </c>
      <c r="E25" s="36"/>
      <c r="F25" s="36"/>
      <c r="G25" s="36"/>
      <c r="H25" s="36"/>
      <c r="I25" s="116"/>
      <c r="J25" s="36"/>
      <c r="K25" s="39"/>
    </row>
    <row r="26" spans="2:11" s="7" customFormat="1" ht="22.5" customHeight="1">
      <c r="B26" s="120"/>
      <c r="C26" s="121"/>
      <c r="D26" s="121"/>
      <c r="E26" s="400" t="s">
        <v>1893</v>
      </c>
      <c r="F26" s="408"/>
      <c r="G26" s="408"/>
      <c r="H26" s="408"/>
      <c r="I26" s="122"/>
      <c r="J26" s="121"/>
      <c r="K26" s="123"/>
    </row>
    <row r="27" spans="2:11" s="1" customFormat="1" ht="6.95" customHeight="1">
      <c r="B27" s="35"/>
      <c r="C27" s="36"/>
      <c r="D27" s="36"/>
      <c r="E27" s="36"/>
      <c r="F27" s="36"/>
      <c r="G27" s="36"/>
      <c r="H27" s="36"/>
      <c r="I27" s="116"/>
      <c r="J27" s="36"/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24"/>
      <c r="J28" s="79"/>
      <c r="K28" s="125"/>
    </row>
    <row r="29" spans="2:11" s="1" customFormat="1" ht="25.35" customHeight="1">
      <c r="B29" s="35"/>
      <c r="C29" s="36"/>
      <c r="D29" s="126" t="s">
        <v>1912</v>
      </c>
      <c r="E29" s="36"/>
      <c r="F29" s="36"/>
      <c r="G29" s="36"/>
      <c r="H29" s="36"/>
      <c r="I29" s="116"/>
      <c r="J29" s="127">
        <f>ROUNDUP(J85,2)</f>
        <v>0</v>
      </c>
      <c r="K29" s="39"/>
    </row>
    <row r="30" spans="2:11" s="1" customFormat="1" ht="6.95" customHeight="1">
      <c r="B30" s="35"/>
      <c r="C30" s="36"/>
      <c r="D30" s="79"/>
      <c r="E30" s="79"/>
      <c r="F30" s="79"/>
      <c r="G30" s="79"/>
      <c r="H30" s="79"/>
      <c r="I30" s="124"/>
      <c r="J30" s="79"/>
      <c r="K30" s="125"/>
    </row>
    <row r="31" spans="2:11" s="1" customFormat="1" ht="14.45" customHeight="1">
      <c r="B31" s="35"/>
      <c r="C31" s="36"/>
      <c r="D31" s="36"/>
      <c r="E31" s="36"/>
      <c r="F31" s="40" t="s">
        <v>1914</v>
      </c>
      <c r="G31" s="36"/>
      <c r="H31" s="36"/>
      <c r="I31" s="128" t="s">
        <v>1913</v>
      </c>
      <c r="J31" s="40" t="s">
        <v>1915</v>
      </c>
      <c r="K31" s="39"/>
    </row>
    <row r="32" spans="2:11" s="1" customFormat="1" ht="14.45" customHeight="1">
      <c r="B32" s="35"/>
      <c r="C32" s="36"/>
      <c r="D32" s="43" t="s">
        <v>1916</v>
      </c>
      <c r="E32" s="43" t="s">
        <v>1917</v>
      </c>
      <c r="F32" s="129">
        <f>ROUNDUP(SUM(BE85:BE104), 2)</f>
        <v>0</v>
      </c>
      <c r="G32" s="36"/>
      <c r="H32" s="36"/>
      <c r="I32" s="130">
        <v>0.21</v>
      </c>
      <c r="J32" s="129">
        <f>ROUNDUP(ROUNDUP((SUM(BE85:BE104)), 2)*I32, 1)</f>
        <v>0</v>
      </c>
      <c r="K32" s="39"/>
    </row>
    <row r="33" spans="2:11" s="1" customFormat="1" ht="14.45" customHeight="1">
      <c r="B33" s="35"/>
      <c r="C33" s="36"/>
      <c r="D33" s="36"/>
      <c r="E33" s="43" t="s">
        <v>1918</v>
      </c>
      <c r="F33" s="129">
        <f>ROUNDUP(SUM(BF85:BF104), 2)</f>
        <v>0</v>
      </c>
      <c r="G33" s="36"/>
      <c r="H33" s="36"/>
      <c r="I33" s="130">
        <v>0.15</v>
      </c>
      <c r="J33" s="129">
        <f>ROUNDUP(ROUNDUP((SUM(BF85:BF104)), 2)*I33, 1)</f>
        <v>0</v>
      </c>
      <c r="K33" s="39"/>
    </row>
    <row r="34" spans="2:11" s="1" customFormat="1" ht="14.45" hidden="1" customHeight="1">
      <c r="B34" s="35"/>
      <c r="C34" s="36"/>
      <c r="D34" s="36"/>
      <c r="E34" s="43" t="s">
        <v>1919</v>
      </c>
      <c r="F34" s="129">
        <f>ROUNDUP(SUM(BG85:BG104), 2)</f>
        <v>0</v>
      </c>
      <c r="G34" s="36"/>
      <c r="H34" s="36"/>
      <c r="I34" s="130">
        <v>0.21</v>
      </c>
      <c r="J34" s="129">
        <v>0</v>
      </c>
      <c r="K34" s="39"/>
    </row>
    <row r="35" spans="2:11" s="1" customFormat="1" ht="14.45" hidden="1" customHeight="1">
      <c r="B35" s="35"/>
      <c r="C35" s="36"/>
      <c r="D35" s="36"/>
      <c r="E35" s="43" t="s">
        <v>1920</v>
      </c>
      <c r="F35" s="129">
        <f>ROUNDUP(SUM(BH85:BH104), 2)</f>
        <v>0</v>
      </c>
      <c r="G35" s="36"/>
      <c r="H35" s="36"/>
      <c r="I35" s="130">
        <v>0.15</v>
      </c>
      <c r="J35" s="129">
        <v>0</v>
      </c>
      <c r="K35" s="39"/>
    </row>
    <row r="36" spans="2:11" s="1" customFormat="1" ht="14.45" hidden="1" customHeight="1">
      <c r="B36" s="35"/>
      <c r="C36" s="36"/>
      <c r="D36" s="36"/>
      <c r="E36" s="43" t="s">
        <v>1921</v>
      </c>
      <c r="F36" s="129">
        <f>ROUNDUP(SUM(BI85:BI104), 2)</f>
        <v>0</v>
      </c>
      <c r="G36" s="36"/>
      <c r="H36" s="36"/>
      <c r="I36" s="130">
        <v>0</v>
      </c>
      <c r="J36" s="129">
        <v>0</v>
      </c>
      <c r="K36" s="39"/>
    </row>
    <row r="37" spans="2:11" s="1" customFormat="1" ht="6.95" customHeight="1">
      <c r="B37" s="35"/>
      <c r="C37" s="36"/>
      <c r="D37" s="36"/>
      <c r="E37" s="36"/>
      <c r="F37" s="36"/>
      <c r="G37" s="36"/>
      <c r="H37" s="36"/>
      <c r="I37" s="116"/>
      <c r="J37" s="36"/>
      <c r="K37" s="39"/>
    </row>
    <row r="38" spans="2:11" s="1" customFormat="1" ht="25.35" customHeight="1">
      <c r="B38" s="35"/>
      <c r="C38" s="45"/>
      <c r="D38" s="46" t="s">
        <v>1922</v>
      </c>
      <c r="E38" s="47"/>
      <c r="F38" s="47"/>
      <c r="G38" s="131" t="s">
        <v>1923</v>
      </c>
      <c r="H38" s="48" t="s">
        <v>1924</v>
      </c>
      <c r="I38" s="132"/>
      <c r="J38" s="133">
        <f>SUM(J29:J36)</f>
        <v>0</v>
      </c>
      <c r="K38" s="134"/>
    </row>
    <row r="39" spans="2:11" s="1" customFormat="1" ht="14.45" customHeight="1">
      <c r="B39" s="50"/>
      <c r="C39" s="51"/>
      <c r="D39" s="51"/>
      <c r="E39" s="51"/>
      <c r="F39" s="51"/>
      <c r="G39" s="51"/>
      <c r="H39" s="51"/>
      <c r="I39" s="135"/>
      <c r="J39" s="51"/>
      <c r="K39" s="52"/>
    </row>
    <row r="43" spans="2:11" s="1" customFormat="1" ht="6.95" customHeight="1">
      <c r="B43" s="136"/>
      <c r="C43" s="137"/>
      <c r="D43" s="137"/>
      <c r="E43" s="137"/>
      <c r="F43" s="137"/>
      <c r="G43" s="137"/>
      <c r="H43" s="137"/>
      <c r="I43" s="138"/>
      <c r="J43" s="137"/>
      <c r="K43" s="139"/>
    </row>
    <row r="44" spans="2:11" s="1" customFormat="1" ht="36.950000000000003" customHeight="1">
      <c r="B44" s="35"/>
      <c r="C44" s="24" t="s">
        <v>2052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6.95" customHeight="1">
      <c r="B45" s="35"/>
      <c r="C45" s="36"/>
      <c r="D45" s="36"/>
      <c r="E45" s="36"/>
      <c r="F45" s="36"/>
      <c r="G45" s="36"/>
      <c r="H45" s="36"/>
      <c r="I45" s="116"/>
      <c r="J45" s="36"/>
      <c r="K45" s="39"/>
    </row>
    <row r="46" spans="2:11" s="1" customFormat="1" ht="14.45" customHeight="1">
      <c r="B46" s="35"/>
      <c r="C46" s="31" t="s">
        <v>1889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2.5" customHeight="1">
      <c r="B47" s="35"/>
      <c r="C47" s="36"/>
      <c r="D47" s="36"/>
      <c r="E47" s="406" t="str">
        <f>E7</f>
        <v>Jezero Most-napojení na komunikace a IS - část I</v>
      </c>
      <c r="F47" s="386"/>
      <c r="G47" s="386"/>
      <c r="H47" s="386"/>
      <c r="I47" s="116"/>
      <c r="J47" s="36"/>
      <c r="K47" s="39"/>
    </row>
    <row r="48" spans="2:11" ht="15">
      <c r="B48" s="22"/>
      <c r="C48" s="31" t="s">
        <v>2048</v>
      </c>
      <c r="D48" s="23"/>
      <c r="E48" s="23"/>
      <c r="F48" s="23"/>
      <c r="G48" s="23"/>
      <c r="H48" s="23"/>
      <c r="I48" s="115"/>
      <c r="J48" s="23"/>
      <c r="K48" s="25"/>
    </row>
    <row r="49" spans="2:47" s="1" customFormat="1" ht="22.5" customHeight="1">
      <c r="B49" s="35"/>
      <c r="C49" s="36"/>
      <c r="D49" s="36"/>
      <c r="E49" s="406" t="s">
        <v>496</v>
      </c>
      <c r="F49" s="386"/>
      <c r="G49" s="386"/>
      <c r="H49" s="386"/>
      <c r="I49" s="116"/>
      <c r="J49" s="36"/>
      <c r="K49" s="39"/>
    </row>
    <row r="50" spans="2:47" s="1" customFormat="1" ht="14.45" customHeight="1">
      <c r="B50" s="35"/>
      <c r="C50" s="31" t="s">
        <v>2917</v>
      </c>
      <c r="D50" s="36"/>
      <c r="E50" s="36"/>
      <c r="F50" s="36"/>
      <c r="G50" s="36"/>
      <c r="H50" s="36"/>
      <c r="I50" s="116"/>
      <c r="J50" s="36"/>
      <c r="K50" s="39"/>
    </row>
    <row r="51" spans="2:47" s="1" customFormat="1" ht="23.25" customHeight="1">
      <c r="B51" s="35"/>
      <c r="C51" s="36"/>
      <c r="D51" s="36"/>
      <c r="E51" s="407" t="str">
        <f>E11</f>
        <v>5 - 3.rok rozvojové péče</v>
      </c>
      <c r="F51" s="386"/>
      <c r="G51" s="386"/>
      <c r="H51" s="386"/>
      <c r="I51" s="116"/>
      <c r="J51" s="36"/>
      <c r="K51" s="39"/>
    </row>
    <row r="52" spans="2:47" s="1" customFormat="1" ht="6.95" customHeight="1">
      <c r="B52" s="35"/>
      <c r="C52" s="36"/>
      <c r="D52" s="36"/>
      <c r="E52" s="36"/>
      <c r="F52" s="36"/>
      <c r="G52" s="36"/>
      <c r="H52" s="36"/>
      <c r="I52" s="116"/>
      <c r="J52" s="36"/>
      <c r="K52" s="39"/>
    </row>
    <row r="53" spans="2:47" s="1" customFormat="1" ht="18" customHeight="1">
      <c r="B53" s="35"/>
      <c r="C53" s="31" t="s">
        <v>1896</v>
      </c>
      <c r="D53" s="36"/>
      <c r="E53" s="36"/>
      <c r="F53" s="29" t="str">
        <f>F14</f>
        <v xml:space="preserve"> </v>
      </c>
      <c r="G53" s="36"/>
      <c r="H53" s="36"/>
      <c r="I53" s="117" t="s">
        <v>1898</v>
      </c>
      <c r="J53" s="118" t="str">
        <f>IF(J14="","",J14)</f>
        <v>28. 11. 2016</v>
      </c>
      <c r="K53" s="39"/>
    </row>
    <row r="54" spans="2:47" s="1" customFormat="1" ht="6.95" customHeight="1">
      <c r="B54" s="35"/>
      <c r="C54" s="36"/>
      <c r="D54" s="36"/>
      <c r="E54" s="36"/>
      <c r="F54" s="36"/>
      <c r="G54" s="36"/>
      <c r="H54" s="36"/>
      <c r="I54" s="116"/>
      <c r="J54" s="36"/>
      <c r="K54" s="39"/>
    </row>
    <row r="55" spans="2:47" s="1" customFormat="1" ht="15">
      <c r="B55" s="35"/>
      <c r="C55" s="31" t="s">
        <v>1901</v>
      </c>
      <c r="D55" s="36"/>
      <c r="E55" s="36"/>
      <c r="F55" s="29" t="str">
        <f>E17</f>
        <v>ČR - Ministerstvo financí</v>
      </c>
      <c r="G55" s="36"/>
      <c r="H55" s="36"/>
      <c r="I55" s="117" t="s">
        <v>1907</v>
      </c>
      <c r="J55" s="29" t="str">
        <f>E23</f>
        <v>Báňské projekty Teplice a.s.</v>
      </c>
      <c r="K55" s="39"/>
    </row>
    <row r="56" spans="2:47" s="1" customFormat="1" ht="14.45" customHeight="1">
      <c r="B56" s="35"/>
      <c r="C56" s="31" t="s">
        <v>1905</v>
      </c>
      <c r="D56" s="36"/>
      <c r="E56" s="36"/>
      <c r="F56" s="29" t="str">
        <f>IF(E20="","",E20)</f>
        <v/>
      </c>
      <c r="G56" s="36"/>
      <c r="H56" s="36"/>
      <c r="I56" s="116"/>
      <c r="J56" s="36"/>
      <c r="K56" s="39"/>
    </row>
    <row r="57" spans="2:47" s="1" customFormat="1" ht="10.35" customHeight="1">
      <c r="B57" s="35"/>
      <c r="C57" s="36"/>
      <c r="D57" s="36"/>
      <c r="E57" s="36"/>
      <c r="F57" s="36"/>
      <c r="G57" s="36"/>
      <c r="H57" s="36"/>
      <c r="I57" s="116"/>
      <c r="J57" s="36"/>
      <c r="K57" s="39"/>
    </row>
    <row r="58" spans="2:47" s="1" customFormat="1" ht="29.25" customHeight="1">
      <c r="B58" s="35"/>
      <c r="C58" s="140" t="s">
        <v>2053</v>
      </c>
      <c r="D58" s="45"/>
      <c r="E58" s="45"/>
      <c r="F58" s="45"/>
      <c r="G58" s="45"/>
      <c r="H58" s="45"/>
      <c r="I58" s="141"/>
      <c r="J58" s="142" t="s">
        <v>2054</v>
      </c>
      <c r="K58" s="49"/>
    </row>
    <row r="59" spans="2:47" s="1" customFormat="1" ht="10.35" customHeight="1">
      <c r="B59" s="35"/>
      <c r="C59" s="36"/>
      <c r="D59" s="36"/>
      <c r="E59" s="36"/>
      <c r="F59" s="36"/>
      <c r="G59" s="36"/>
      <c r="H59" s="36"/>
      <c r="I59" s="116"/>
      <c r="J59" s="36"/>
      <c r="K59" s="39"/>
    </row>
    <row r="60" spans="2:47" s="1" customFormat="1" ht="29.25" customHeight="1">
      <c r="B60" s="35"/>
      <c r="C60" s="143" t="s">
        <v>2055</v>
      </c>
      <c r="D60" s="36"/>
      <c r="E60" s="36"/>
      <c r="F60" s="36"/>
      <c r="G60" s="36"/>
      <c r="H60" s="36"/>
      <c r="I60" s="116"/>
      <c r="J60" s="127">
        <f>J85</f>
        <v>0</v>
      </c>
      <c r="K60" s="39"/>
      <c r="AU60" s="18" t="s">
        <v>2056</v>
      </c>
    </row>
    <row r="61" spans="2:47" s="8" customFormat="1" ht="24.95" customHeight="1">
      <c r="B61" s="144"/>
      <c r="C61" s="145"/>
      <c r="D61" s="146" t="s">
        <v>2057</v>
      </c>
      <c r="E61" s="147"/>
      <c r="F61" s="147"/>
      <c r="G61" s="147"/>
      <c r="H61" s="147"/>
      <c r="I61" s="148"/>
      <c r="J61" s="149">
        <f>J86</f>
        <v>0</v>
      </c>
      <c r="K61" s="150"/>
    </row>
    <row r="62" spans="2:47" s="9" customFormat="1" ht="19.899999999999999" customHeight="1">
      <c r="B62" s="151"/>
      <c r="C62" s="152"/>
      <c r="D62" s="153" t="s">
        <v>2058</v>
      </c>
      <c r="E62" s="154"/>
      <c r="F62" s="154"/>
      <c r="G62" s="154"/>
      <c r="H62" s="154"/>
      <c r="I62" s="155"/>
      <c r="J62" s="156">
        <f>J87</f>
        <v>0</v>
      </c>
      <c r="K62" s="157"/>
    </row>
    <row r="63" spans="2:47" s="9" customFormat="1" ht="19.899999999999999" customHeight="1">
      <c r="B63" s="151"/>
      <c r="C63" s="152"/>
      <c r="D63" s="153" t="s">
        <v>555</v>
      </c>
      <c r="E63" s="154"/>
      <c r="F63" s="154"/>
      <c r="G63" s="154"/>
      <c r="H63" s="154"/>
      <c r="I63" s="155"/>
      <c r="J63" s="156">
        <f>J103</f>
        <v>0</v>
      </c>
      <c r="K63" s="157"/>
    </row>
    <row r="64" spans="2:47" s="1" customFormat="1" ht="21.75" customHeight="1">
      <c r="B64" s="35"/>
      <c r="C64" s="36"/>
      <c r="D64" s="36"/>
      <c r="E64" s="36"/>
      <c r="F64" s="36"/>
      <c r="G64" s="36"/>
      <c r="H64" s="36"/>
      <c r="I64" s="116"/>
      <c r="J64" s="36"/>
      <c r="K64" s="39"/>
    </row>
    <row r="65" spans="2:12" s="1" customFormat="1" ht="6.95" customHeight="1">
      <c r="B65" s="50"/>
      <c r="C65" s="51"/>
      <c r="D65" s="51"/>
      <c r="E65" s="51"/>
      <c r="F65" s="51"/>
      <c r="G65" s="51"/>
      <c r="H65" s="51"/>
      <c r="I65" s="135"/>
      <c r="J65" s="51"/>
      <c r="K65" s="52"/>
    </row>
    <row r="69" spans="2:12" s="1" customFormat="1" ht="6.95" customHeight="1">
      <c r="B69" s="53"/>
      <c r="C69" s="54"/>
      <c r="D69" s="54"/>
      <c r="E69" s="54"/>
      <c r="F69" s="54"/>
      <c r="G69" s="54"/>
      <c r="H69" s="54"/>
      <c r="I69" s="138"/>
      <c r="J69" s="54"/>
      <c r="K69" s="54"/>
      <c r="L69" s="55"/>
    </row>
    <row r="70" spans="2:12" s="1" customFormat="1" ht="36.950000000000003" customHeight="1">
      <c r="B70" s="35"/>
      <c r="C70" s="56" t="s">
        <v>2064</v>
      </c>
      <c r="D70" s="57"/>
      <c r="E70" s="57"/>
      <c r="F70" s="57"/>
      <c r="G70" s="57"/>
      <c r="H70" s="57"/>
      <c r="I70" s="158"/>
      <c r="J70" s="57"/>
      <c r="K70" s="57"/>
      <c r="L70" s="55"/>
    </row>
    <row r="71" spans="2:12" s="1" customFormat="1" ht="6.95" customHeight="1">
      <c r="B71" s="35"/>
      <c r="C71" s="57"/>
      <c r="D71" s="57"/>
      <c r="E71" s="57"/>
      <c r="F71" s="57"/>
      <c r="G71" s="57"/>
      <c r="H71" s="57"/>
      <c r="I71" s="158"/>
      <c r="J71" s="57"/>
      <c r="K71" s="57"/>
      <c r="L71" s="55"/>
    </row>
    <row r="72" spans="2:12" s="1" customFormat="1" ht="14.45" customHeight="1">
      <c r="B72" s="35"/>
      <c r="C72" s="59" t="s">
        <v>1889</v>
      </c>
      <c r="D72" s="57"/>
      <c r="E72" s="57"/>
      <c r="F72" s="57"/>
      <c r="G72" s="57"/>
      <c r="H72" s="57"/>
      <c r="I72" s="158"/>
      <c r="J72" s="57"/>
      <c r="K72" s="57"/>
      <c r="L72" s="55"/>
    </row>
    <row r="73" spans="2:12" s="1" customFormat="1" ht="22.5" customHeight="1">
      <c r="B73" s="35"/>
      <c r="C73" s="57"/>
      <c r="D73" s="57"/>
      <c r="E73" s="404" t="str">
        <f>E7</f>
        <v>Jezero Most-napojení na komunikace a IS - část I</v>
      </c>
      <c r="F73" s="379"/>
      <c r="G73" s="379"/>
      <c r="H73" s="379"/>
      <c r="I73" s="158"/>
      <c r="J73" s="57"/>
      <c r="K73" s="57"/>
      <c r="L73" s="55"/>
    </row>
    <row r="74" spans="2:12" ht="15">
      <c r="B74" s="22"/>
      <c r="C74" s="59" t="s">
        <v>2048</v>
      </c>
      <c r="D74" s="250"/>
      <c r="E74" s="250"/>
      <c r="F74" s="250"/>
      <c r="G74" s="250"/>
      <c r="H74" s="250"/>
      <c r="J74" s="250"/>
      <c r="K74" s="250"/>
      <c r="L74" s="251"/>
    </row>
    <row r="75" spans="2:12" s="1" customFormat="1" ht="22.5" customHeight="1">
      <c r="B75" s="35"/>
      <c r="C75" s="57"/>
      <c r="D75" s="57"/>
      <c r="E75" s="404" t="s">
        <v>496</v>
      </c>
      <c r="F75" s="379"/>
      <c r="G75" s="379"/>
      <c r="H75" s="379"/>
      <c r="I75" s="158"/>
      <c r="J75" s="57"/>
      <c r="K75" s="57"/>
      <c r="L75" s="55"/>
    </row>
    <row r="76" spans="2:12" s="1" customFormat="1" ht="14.45" customHeight="1">
      <c r="B76" s="35"/>
      <c r="C76" s="59" t="s">
        <v>2917</v>
      </c>
      <c r="D76" s="57"/>
      <c r="E76" s="57"/>
      <c r="F76" s="57"/>
      <c r="G76" s="57"/>
      <c r="H76" s="57"/>
      <c r="I76" s="158"/>
      <c r="J76" s="57"/>
      <c r="K76" s="57"/>
      <c r="L76" s="55"/>
    </row>
    <row r="77" spans="2:12" s="1" customFormat="1" ht="23.25" customHeight="1">
      <c r="B77" s="35"/>
      <c r="C77" s="57"/>
      <c r="D77" s="57"/>
      <c r="E77" s="376" t="str">
        <f>E11</f>
        <v>5 - 3.rok rozvojové péče</v>
      </c>
      <c r="F77" s="379"/>
      <c r="G77" s="379"/>
      <c r="H77" s="379"/>
      <c r="I77" s="158"/>
      <c r="J77" s="57"/>
      <c r="K77" s="57"/>
      <c r="L77" s="55"/>
    </row>
    <row r="78" spans="2:12" s="1" customFormat="1" ht="6.95" customHeight="1">
      <c r="B78" s="35"/>
      <c r="C78" s="57"/>
      <c r="D78" s="57"/>
      <c r="E78" s="57"/>
      <c r="F78" s="57"/>
      <c r="G78" s="57"/>
      <c r="H78" s="57"/>
      <c r="I78" s="158"/>
      <c r="J78" s="57"/>
      <c r="K78" s="57"/>
      <c r="L78" s="55"/>
    </row>
    <row r="79" spans="2:12" s="1" customFormat="1" ht="18" customHeight="1">
      <c r="B79" s="35"/>
      <c r="C79" s="59" t="s">
        <v>1896</v>
      </c>
      <c r="D79" s="57"/>
      <c r="E79" s="57"/>
      <c r="F79" s="159" t="str">
        <f>F14</f>
        <v xml:space="preserve"> </v>
      </c>
      <c r="G79" s="57"/>
      <c r="H79" s="57"/>
      <c r="I79" s="160" t="s">
        <v>1898</v>
      </c>
      <c r="J79" s="67" t="str">
        <f>IF(J14="","",J14)</f>
        <v>28. 11. 2016</v>
      </c>
      <c r="K79" s="57"/>
      <c r="L79" s="55"/>
    </row>
    <row r="80" spans="2:12" s="1" customFormat="1" ht="6.95" customHeight="1">
      <c r="B80" s="35"/>
      <c r="C80" s="57"/>
      <c r="D80" s="57"/>
      <c r="E80" s="57"/>
      <c r="F80" s="57"/>
      <c r="G80" s="57"/>
      <c r="H80" s="57"/>
      <c r="I80" s="158"/>
      <c r="J80" s="57"/>
      <c r="K80" s="57"/>
      <c r="L80" s="55"/>
    </row>
    <row r="81" spans="2:65" s="1" customFormat="1" ht="15">
      <c r="B81" s="35"/>
      <c r="C81" s="59" t="s">
        <v>1901</v>
      </c>
      <c r="D81" s="57"/>
      <c r="E81" s="57"/>
      <c r="F81" s="159" t="str">
        <f>E17</f>
        <v>ČR - Ministerstvo financí</v>
      </c>
      <c r="G81" s="57"/>
      <c r="H81" s="57"/>
      <c r="I81" s="160" t="s">
        <v>1907</v>
      </c>
      <c r="J81" s="159" t="str">
        <f>E23</f>
        <v>Báňské projekty Teplice a.s.</v>
      </c>
      <c r="K81" s="57"/>
      <c r="L81" s="55"/>
    </row>
    <row r="82" spans="2:65" s="1" customFormat="1" ht="14.45" customHeight="1">
      <c r="B82" s="35"/>
      <c r="C82" s="59" t="s">
        <v>1905</v>
      </c>
      <c r="D82" s="57"/>
      <c r="E82" s="57"/>
      <c r="F82" s="159" t="str">
        <f>IF(E20="","",E20)</f>
        <v/>
      </c>
      <c r="G82" s="57"/>
      <c r="H82" s="57"/>
      <c r="I82" s="158"/>
      <c r="J82" s="57"/>
      <c r="K82" s="57"/>
      <c r="L82" s="55"/>
    </row>
    <row r="83" spans="2:65" s="1" customFormat="1" ht="10.35" customHeight="1">
      <c r="B83" s="35"/>
      <c r="C83" s="57"/>
      <c r="D83" s="57"/>
      <c r="E83" s="57"/>
      <c r="F83" s="57"/>
      <c r="G83" s="57"/>
      <c r="H83" s="57"/>
      <c r="I83" s="158"/>
      <c r="J83" s="57"/>
      <c r="K83" s="57"/>
      <c r="L83" s="55"/>
    </row>
    <row r="84" spans="2:65" s="10" customFormat="1" ht="29.25" customHeight="1">
      <c r="B84" s="161"/>
      <c r="C84" s="162" t="s">
        <v>2065</v>
      </c>
      <c r="D84" s="163" t="s">
        <v>1931</v>
      </c>
      <c r="E84" s="163" t="s">
        <v>1927</v>
      </c>
      <c r="F84" s="163" t="s">
        <v>2066</v>
      </c>
      <c r="G84" s="163" t="s">
        <v>2067</v>
      </c>
      <c r="H84" s="163" t="s">
        <v>2068</v>
      </c>
      <c r="I84" s="164" t="s">
        <v>2069</v>
      </c>
      <c r="J84" s="163" t="s">
        <v>2054</v>
      </c>
      <c r="K84" s="165" t="s">
        <v>2070</v>
      </c>
      <c r="L84" s="166"/>
      <c r="M84" s="75" t="s">
        <v>2071</v>
      </c>
      <c r="N84" s="76" t="s">
        <v>1916</v>
      </c>
      <c r="O84" s="76" t="s">
        <v>2072</v>
      </c>
      <c r="P84" s="76" t="s">
        <v>2073</v>
      </c>
      <c r="Q84" s="76" t="s">
        <v>2074</v>
      </c>
      <c r="R84" s="76" t="s">
        <v>2075</v>
      </c>
      <c r="S84" s="76" t="s">
        <v>2076</v>
      </c>
      <c r="T84" s="77" t="s">
        <v>2077</v>
      </c>
    </row>
    <row r="85" spans="2:65" s="1" customFormat="1" ht="29.25" customHeight="1">
      <c r="B85" s="35"/>
      <c r="C85" s="81" t="s">
        <v>2055</v>
      </c>
      <c r="D85" s="57"/>
      <c r="E85" s="57"/>
      <c r="F85" s="57"/>
      <c r="G85" s="57"/>
      <c r="H85" s="57"/>
      <c r="I85" s="158"/>
      <c r="J85" s="167">
        <f>BK85</f>
        <v>0</v>
      </c>
      <c r="K85" s="57"/>
      <c r="L85" s="55"/>
      <c r="M85" s="78"/>
      <c r="N85" s="79"/>
      <c r="O85" s="79"/>
      <c r="P85" s="168">
        <f>P86</f>
        <v>0</v>
      </c>
      <c r="Q85" s="79"/>
      <c r="R85" s="168">
        <f>R86</f>
        <v>9.5999999999999992E-3</v>
      </c>
      <c r="S85" s="79"/>
      <c r="T85" s="169">
        <f>T86</f>
        <v>0</v>
      </c>
      <c r="AT85" s="18" t="s">
        <v>1945</v>
      </c>
      <c r="AU85" s="18" t="s">
        <v>2056</v>
      </c>
      <c r="BK85" s="170">
        <f>BK86</f>
        <v>0</v>
      </c>
    </row>
    <row r="86" spans="2:65" s="11" customFormat="1" ht="37.35" customHeight="1">
      <c r="B86" s="171"/>
      <c r="C86" s="172"/>
      <c r="D86" s="173" t="s">
        <v>1945</v>
      </c>
      <c r="E86" s="174" t="s">
        <v>2078</v>
      </c>
      <c r="F86" s="174" t="s">
        <v>2079</v>
      </c>
      <c r="G86" s="172"/>
      <c r="H86" s="172"/>
      <c r="I86" s="175"/>
      <c r="J86" s="176">
        <f>BK86</f>
        <v>0</v>
      </c>
      <c r="K86" s="172"/>
      <c r="L86" s="177"/>
      <c r="M86" s="178"/>
      <c r="N86" s="179"/>
      <c r="O86" s="179"/>
      <c r="P86" s="180">
        <f>P87+P103</f>
        <v>0</v>
      </c>
      <c r="Q86" s="179"/>
      <c r="R86" s="180">
        <f>R87+R103</f>
        <v>9.5999999999999992E-3</v>
      </c>
      <c r="S86" s="179"/>
      <c r="T86" s="181">
        <f>T87+T103</f>
        <v>0</v>
      </c>
      <c r="AR86" s="182" t="s">
        <v>1895</v>
      </c>
      <c r="AT86" s="183" t="s">
        <v>1945</v>
      </c>
      <c r="AU86" s="183" t="s">
        <v>1946</v>
      </c>
      <c r="AY86" s="182" t="s">
        <v>2080</v>
      </c>
      <c r="BK86" s="184">
        <f>BK87+BK103</f>
        <v>0</v>
      </c>
    </row>
    <row r="87" spans="2:65" s="11" customFormat="1" ht="19.899999999999999" customHeight="1">
      <c r="B87" s="171"/>
      <c r="C87" s="172"/>
      <c r="D87" s="185" t="s">
        <v>1945</v>
      </c>
      <c r="E87" s="186" t="s">
        <v>1895</v>
      </c>
      <c r="F87" s="186" t="s">
        <v>2081</v>
      </c>
      <c r="G87" s="172"/>
      <c r="H87" s="172"/>
      <c r="I87" s="175"/>
      <c r="J87" s="187">
        <f>BK87</f>
        <v>0</v>
      </c>
      <c r="K87" s="172"/>
      <c r="L87" s="177"/>
      <c r="M87" s="178"/>
      <c r="N87" s="179"/>
      <c r="O87" s="179"/>
      <c r="P87" s="180">
        <f>SUM(P88:P102)</f>
        <v>0</v>
      </c>
      <c r="Q87" s="179"/>
      <c r="R87" s="180">
        <f>SUM(R88:R102)</f>
        <v>9.5999999999999992E-3</v>
      </c>
      <c r="S87" s="179"/>
      <c r="T87" s="181">
        <f>SUM(T88:T102)</f>
        <v>0</v>
      </c>
      <c r="AR87" s="182" t="s">
        <v>1895</v>
      </c>
      <c r="AT87" s="183" t="s">
        <v>1945</v>
      </c>
      <c r="AU87" s="183" t="s">
        <v>1895</v>
      </c>
      <c r="AY87" s="182" t="s">
        <v>2080</v>
      </c>
      <c r="BK87" s="184">
        <f>SUM(BK88:BK102)</f>
        <v>0</v>
      </c>
    </row>
    <row r="88" spans="2:65" s="1" customFormat="1" ht="22.5" customHeight="1">
      <c r="B88" s="35"/>
      <c r="C88" s="188" t="s">
        <v>1895</v>
      </c>
      <c r="D88" s="188" t="s">
        <v>2082</v>
      </c>
      <c r="E88" s="189" t="s">
        <v>595</v>
      </c>
      <c r="F88" s="190" t="s">
        <v>596</v>
      </c>
      <c r="G88" s="191" t="s">
        <v>2253</v>
      </c>
      <c r="H88" s="192">
        <v>120</v>
      </c>
      <c r="I88" s="193"/>
      <c r="J88" s="194">
        <f>ROUND(I88*H88,2)</f>
        <v>0</v>
      </c>
      <c r="K88" s="190" t="s">
        <v>2086</v>
      </c>
      <c r="L88" s="55"/>
      <c r="M88" s="195" t="s">
        <v>1893</v>
      </c>
      <c r="N88" s="196" t="s">
        <v>1917</v>
      </c>
      <c r="O88" s="36"/>
      <c r="P88" s="197">
        <f>O88*H88</f>
        <v>0</v>
      </c>
      <c r="Q88" s="197">
        <v>0</v>
      </c>
      <c r="R88" s="197">
        <f>Q88*H88</f>
        <v>0</v>
      </c>
      <c r="S88" s="197">
        <v>0</v>
      </c>
      <c r="T88" s="198">
        <f>S88*H88</f>
        <v>0</v>
      </c>
      <c r="AR88" s="18" t="s">
        <v>2036</v>
      </c>
      <c r="AT88" s="18" t="s">
        <v>2082</v>
      </c>
      <c r="AU88" s="18" t="s">
        <v>1955</v>
      </c>
      <c r="AY88" s="18" t="s">
        <v>2080</v>
      </c>
      <c r="BE88" s="199">
        <f>IF(N88="základní",J88,0)</f>
        <v>0</v>
      </c>
      <c r="BF88" s="199">
        <f>IF(N88="snížená",J88,0)</f>
        <v>0</v>
      </c>
      <c r="BG88" s="199">
        <f>IF(N88="zákl. přenesená",J88,0)</f>
        <v>0</v>
      </c>
      <c r="BH88" s="199">
        <f>IF(N88="sníž. přenesená",J88,0)</f>
        <v>0</v>
      </c>
      <c r="BI88" s="199">
        <f>IF(N88="nulová",J88,0)</f>
        <v>0</v>
      </c>
      <c r="BJ88" s="18" t="s">
        <v>1895</v>
      </c>
      <c r="BK88" s="199">
        <f>ROUND(I88*H88,2)</f>
        <v>0</v>
      </c>
      <c r="BL88" s="18" t="s">
        <v>2036</v>
      </c>
      <c r="BM88" s="18" t="s">
        <v>597</v>
      </c>
    </row>
    <row r="89" spans="2:65" s="12" customFormat="1">
      <c r="B89" s="200"/>
      <c r="C89" s="201"/>
      <c r="D89" s="202" t="s">
        <v>2088</v>
      </c>
      <c r="E89" s="203" t="s">
        <v>1893</v>
      </c>
      <c r="F89" s="204" t="s">
        <v>570</v>
      </c>
      <c r="G89" s="201"/>
      <c r="H89" s="205">
        <v>120</v>
      </c>
      <c r="I89" s="206"/>
      <c r="J89" s="201"/>
      <c r="K89" s="201"/>
      <c r="L89" s="207"/>
      <c r="M89" s="208"/>
      <c r="N89" s="209"/>
      <c r="O89" s="209"/>
      <c r="P89" s="209"/>
      <c r="Q89" s="209"/>
      <c r="R89" s="209"/>
      <c r="S89" s="209"/>
      <c r="T89" s="210"/>
      <c r="AT89" s="211" t="s">
        <v>2088</v>
      </c>
      <c r="AU89" s="211" t="s">
        <v>1955</v>
      </c>
      <c r="AV89" s="12" t="s">
        <v>1955</v>
      </c>
      <c r="AW89" s="12" t="s">
        <v>1911</v>
      </c>
      <c r="AX89" s="12" t="s">
        <v>1946</v>
      </c>
      <c r="AY89" s="211" t="s">
        <v>2080</v>
      </c>
    </row>
    <row r="90" spans="2:65" s="1" customFormat="1" ht="22.5" customHeight="1">
      <c r="B90" s="35"/>
      <c r="C90" s="188" t="s">
        <v>1955</v>
      </c>
      <c r="D90" s="188" t="s">
        <v>2082</v>
      </c>
      <c r="E90" s="189" t="s">
        <v>567</v>
      </c>
      <c r="F90" s="190" t="s">
        <v>568</v>
      </c>
      <c r="G90" s="191" t="s">
        <v>2253</v>
      </c>
      <c r="H90" s="192">
        <v>120</v>
      </c>
      <c r="I90" s="193"/>
      <c r="J90" s="194">
        <f>ROUND(I90*H90,2)</f>
        <v>0</v>
      </c>
      <c r="K90" s="190" t="s">
        <v>2086</v>
      </c>
      <c r="L90" s="55"/>
      <c r="M90" s="195" t="s">
        <v>1893</v>
      </c>
      <c r="N90" s="196" t="s">
        <v>1917</v>
      </c>
      <c r="O90" s="36"/>
      <c r="P90" s="197">
        <f>O90*H90</f>
        <v>0</v>
      </c>
      <c r="Q90" s="197">
        <v>0</v>
      </c>
      <c r="R90" s="197">
        <f>Q90*H90</f>
        <v>0</v>
      </c>
      <c r="S90" s="197">
        <v>0</v>
      </c>
      <c r="T90" s="198">
        <f>S90*H90</f>
        <v>0</v>
      </c>
      <c r="AR90" s="18" t="s">
        <v>2036</v>
      </c>
      <c r="AT90" s="18" t="s">
        <v>2082</v>
      </c>
      <c r="AU90" s="18" t="s">
        <v>1955</v>
      </c>
      <c r="AY90" s="18" t="s">
        <v>2080</v>
      </c>
      <c r="BE90" s="199">
        <f>IF(N90="základní",J90,0)</f>
        <v>0</v>
      </c>
      <c r="BF90" s="199">
        <f>IF(N90="snížená",J90,0)</f>
        <v>0</v>
      </c>
      <c r="BG90" s="199">
        <f>IF(N90="zákl. přenesená",J90,0)</f>
        <v>0</v>
      </c>
      <c r="BH90" s="199">
        <f>IF(N90="sníž. přenesená",J90,0)</f>
        <v>0</v>
      </c>
      <c r="BI90" s="199">
        <f>IF(N90="nulová",J90,0)</f>
        <v>0</v>
      </c>
      <c r="BJ90" s="18" t="s">
        <v>1895</v>
      </c>
      <c r="BK90" s="199">
        <f>ROUND(I90*H90,2)</f>
        <v>0</v>
      </c>
      <c r="BL90" s="18" t="s">
        <v>2036</v>
      </c>
      <c r="BM90" s="18" t="s">
        <v>598</v>
      </c>
    </row>
    <row r="91" spans="2:65" s="12" customFormat="1">
      <c r="B91" s="200"/>
      <c r="C91" s="201"/>
      <c r="D91" s="202" t="s">
        <v>2088</v>
      </c>
      <c r="E91" s="203" t="s">
        <v>1893</v>
      </c>
      <c r="F91" s="204" t="s">
        <v>570</v>
      </c>
      <c r="G91" s="201"/>
      <c r="H91" s="205">
        <v>120</v>
      </c>
      <c r="I91" s="206"/>
      <c r="J91" s="201"/>
      <c r="K91" s="201"/>
      <c r="L91" s="207"/>
      <c r="M91" s="208"/>
      <c r="N91" s="209"/>
      <c r="O91" s="209"/>
      <c r="P91" s="209"/>
      <c r="Q91" s="209"/>
      <c r="R91" s="209"/>
      <c r="S91" s="209"/>
      <c r="T91" s="210"/>
      <c r="AT91" s="211" t="s">
        <v>2088</v>
      </c>
      <c r="AU91" s="211" t="s">
        <v>1955</v>
      </c>
      <c r="AV91" s="12" t="s">
        <v>1955</v>
      </c>
      <c r="AW91" s="12" t="s">
        <v>1911</v>
      </c>
      <c r="AX91" s="12" t="s">
        <v>1946</v>
      </c>
      <c r="AY91" s="211" t="s">
        <v>2080</v>
      </c>
    </row>
    <row r="92" spans="2:65" s="1" customFormat="1" ht="22.5" customHeight="1">
      <c r="B92" s="35"/>
      <c r="C92" s="188" t="s">
        <v>2033</v>
      </c>
      <c r="D92" s="188" t="s">
        <v>2082</v>
      </c>
      <c r="E92" s="189" t="s">
        <v>537</v>
      </c>
      <c r="F92" s="190" t="s">
        <v>538</v>
      </c>
      <c r="G92" s="191" t="s">
        <v>2253</v>
      </c>
      <c r="H92" s="192">
        <v>120</v>
      </c>
      <c r="I92" s="193"/>
      <c r="J92" s="194">
        <f>ROUND(I92*H92,2)</f>
        <v>0</v>
      </c>
      <c r="K92" s="190" t="s">
        <v>2086</v>
      </c>
      <c r="L92" s="55"/>
      <c r="M92" s="195" t="s">
        <v>1893</v>
      </c>
      <c r="N92" s="196" t="s">
        <v>1917</v>
      </c>
      <c r="O92" s="36"/>
      <c r="P92" s="197">
        <f>O92*H92</f>
        <v>0</v>
      </c>
      <c r="Q92" s="197">
        <v>0</v>
      </c>
      <c r="R92" s="197">
        <f>Q92*H92</f>
        <v>0</v>
      </c>
      <c r="S92" s="197">
        <v>0</v>
      </c>
      <c r="T92" s="198">
        <f>S92*H92</f>
        <v>0</v>
      </c>
      <c r="AR92" s="18" t="s">
        <v>2036</v>
      </c>
      <c r="AT92" s="18" t="s">
        <v>2082</v>
      </c>
      <c r="AU92" s="18" t="s">
        <v>1955</v>
      </c>
      <c r="AY92" s="18" t="s">
        <v>2080</v>
      </c>
      <c r="BE92" s="199">
        <f>IF(N92="základní",J92,0)</f>
        <v>0</v>
      </c>
      <c r="BF92" s="199">
        <f>IF(N92="snížená",J92,0)</f>
        <v>0</v>
      </c>
      <c r="BG92" s="199">
        <f>IF(N92="zákl. přenesená",J92,0)</f>
        <v>0</v>
      </c>
      <c r="BH92" s="199">
        <f>IF(N92="sníž. přenesená",J92,0)</f>
        <v>0</v>
      </c>
      <c r="BI92" s="199">
        <f>IF(N92="nulová",J92,0)</f>
        <v>0</v>
      </c>
      <c r="BJ92" s="18" t="s">
        <v>1895</v>
      </c>
      <c r="BK92" s="199">
        <f>ROUND(I92*H92,2)</f>
        <v>0</v>
      </c>
      <c r="BL92" s="18" t="s">
        <v>2036</v>
      </c>
      <c r="BM92" s="18" t="s">
        <v>599</v>
      </c>
    </row>
    <row r="93" spans="2:65" s="12" customFormat="1">
      <c r="B93" s="200"/>
      <c r="C93" s="201"/>
      <c r="D93" s="202" t="s">
        <v>2088</v>
      </c>
      <c r="E93" s="203" t="s">
        <v>1893</v>
      </c>
      <c r="F93" s="204" t="s">
        <v>570</v>
      </c>
      <c r="G93" s="201"/>
      <c r="H93" s="205">
        <v>120</v>
      </c>
      <c r="I93" s="206"/>
      <c r="J93" s="201"/>
      <c r="K93" s="201"/>
      <c r="L93" s="207"/>
      <c r="M93" s="208"/>
      <c r="N93" s="209"/>
      <c r="O93" s="209"/>
      <c r="P93" s="209"/>
      <c r="Q93" s="209"/>
      <c r="R93" s="209"/>
      <c r="S93" s="209"/>
      <c r="T93" s="210"/>
      <c r="AT93" s="211" t="s">
        <v>2088</v>
      </c>
      <c r="AU93" s="211" t="s">
        <v>1955</v>
      </c>
      <c r="AV93" s="12" t="s">
        <v>1955</v>
      </c>
      <c r="AW93" s="12" t="s">
        <v>1911</v>
      </c>
      <c r="AX93" s="12" t="s">
        <v>1946</v>
      </c>
      <c r="AY93" s="211" t="s">
        <v>2080</v>
      </c>
    </row>
    <row r="94" spans="2:65" s="1" customFormat="1" ht="22.5" customHeight="1">
      <c r="B94" s="35"/>
      <c r="C94" s="216" t="s">
        <v>2036</v>
      </c>
      <c r="D94" s="216" t="s">
        <v>2126</v>
      </c>
      <c r="E94" s="217" t="s">
        <v>540</v>
      </c>
      <c r="F94" s="218" t="s">
        <v>541</v>
      </c>
      <c r="G94" s="219" t="s">
        <v>2129</v>
      </c>
      <c r="H94" s="220">
        <v>9.6</v>
      </c>
      <c r="I94" s="221"/>
      <c r="J94" s="222">
        <f>ROUND(I94*H94,2)</f>
        <v>0</v>
      </c>
      <c r="K94" s="218" t="s">
        <v>1893</v>
      </c>
      <c r="L94" s="223"/>
      <c r="M94" s="224" t="s">
        <v>1893</v>
      </c>
      <c r="N94" s="225" t="s">
        <v>1917</v>
      </c>
      <c r="O94" s="36"/>
      <c r="P94" s="197">
        <f>O94*H94</f>
        <v>0</v>
      </c>
      <c r="Q94" s="197">
        <v>1E-3</v>
      </c>
      <c r="R94" s="197">
        <f>Q94*H94</f>
        <v>9.5999999999999992E-3</v>
      </c>
      <c r="S94" s="197">
        <v>0</v>
      </c>
      <c r="T94" s="198">
        <f>S94*H94</f>
        <v>0</v>
      </c>
      <c r="AR94" s="18" t="s">
        <v>2119</v>
      </c>
      <c r="AT94" s="18" t="s">
        <v>2126</v>
      </c>
      <c r="AU94" s="18" t="s">
        <v>1955</v>
      </c>
      <c r="AY94" s="18" t="s">
        <v>2080</v>
      </c>
      <c r="BE94" s="199">
        <f>IF(N94="základní",J94,0)</f>
        <v>0</v>
      </c>
      <c r="BF94" s="199">
        <f>IF(N94="snížená",J94,0)</f>
        <v>0</v>
      </c>
      <c r="BG94" s="199">
        <f>IF(N94="zákl. přenesená",J94,0)</f>
        <v>0</v>
      </c>
      <c r="BH94" s="199">
        <f>IF(N94="sníž. přenesená",J94,0)</f>
        <v>0</v>
      </c>
      <c r="BI94" s="199">
        <f>IF(N94="nulová",J94,0)</f>
        <v>0</v>
      </c>
      <c r="BJ94" s="18" t="s">
        <v>1895</v>
      </c>
      <c r="BK94" s="199">
        <f>ROUND(I94*H94,2)</f>
        <v>0</v>
      </c>
      <c r="BL94" s="18" t="s">
        <v>2036</v>
      </c>
      <c r="BM94" s="18" t="s">
        <v>600</v>
      </c>
    </row>
    <row r="95" spans="2:65" s="12" customFormat="1">
      <c r="B95" s="200"/>
      <c r="C95" s="201"/>
      <c r="D95" s="202" t="s">
        <v>2088</v>
      </c>
      <c r="E95" s="203" t="s">
        <v>1893</v>
      </c>
      <c r="F95" s="204" t="s">
        <v>543</v>
      </c>
      <c r="G95" s="201"/>
      <c r="H95" s="205">
        <v>9.6</v>
      </c>
      <c r="I95" s="206"/>
      <c r="J95" s="201"/>
      <c r="K95" s="201"/>
      <c r="L95" s="207"/>
      <c r="M95" s="208"/>
      <c r="N95" s="209"/>
      <c r="O95" s="209"/>
      <c r="P95" s="209"/>
      <c r="Q95" s="209"/>
      <c r="R95" s="209"/>
      <c r="S95" s="209"/>
      <c r="T95" s="210"/>
      <c r="AT95" s="211" t="s">
        <v>2088</v>
      </c>
      <c r="AU95" s="211" t="s">
        <v>1955</v>
      </c>
      <c r="AV95" s="12" t="s">
        <v>1955</v>
      </c>
      <c r="AW95" s="12" t="s">
        <v>1911</v>
      </c>
      <c r="AX95" s="12" t="s">
        <v>1895</v>
      </c>
      <c r="AY95" s="211" t="s">
        <v>2080</v>
      </c>
    </row>
    <row r="96" spans="2:65" s="1" customFormat="1" ht="22.5" customHeight="1">
      <c r="B96" s="35"/>
      <c r="C96" s="188" t="s">
        <v>2039</v>
      </c>
      <c r="D96" s="188" t="s">
        <v>2082</v>
      </c>
      <c r="E96" s="189" t="s">
        <v>574</v>
      </c>
      <c r="F96" s="190" t="s">
        <v>575</v>
      </c>
      <c r="G96" s="191" t="s">
        <v>2085</v>
      </c>
      <c r="H96" s="192">
        <v>36</v>
      </c>
      <c r="I96" s="193"/>
      <c r="J96" s="194">
        <f>ROUND(I96*H96,2)</f>
        <v>0</v>
      </c>
      <c r="K96" s="190" t="s">
        <v>2086</v>
      </c>
      <c r="L96" s="55"/>
      <c r="M96" s="195" t="s">
        <v>1893</v>
      </c>
      <c r="N96" s="196" t="s">
        <v>1917</v>
      </c>
      <c r="O96" s="36"/>
      <c r="P96" s="197">
        <f>O96*H96</f>
        <v>0</v>
      </c>
      <c r="Q96" s="197">
        <v>0</v>
      </c>
      <c r="R96" s="197">
        <f>Q96*H96</f>
        <v>0</v>
      </c>
      <c r="S96" s="197">
        <v>0</v>
      </c>
      <c r="T96" s="198">
        <f>S96*H96</f>
        <v>0</v>
      </c>
      <c r="AR96" s="18" t="s">
        <v>2036</v>
      </c>
      <c r="AT96" s="18" t="s">
        <v>2082</v>
      </c>
      <c r="AU96" s="18" t="s">
        <v>1955</v>
      </c>
      <c r="AY96" s="18" t="s">
        <v>2080</v>
      </c>
      <c r="BE96" s="199">
        <f>IF(N96="základní",J96,0)</f>
        <v>0</v>
      </c>
      <c r="BF96" s="199">
        <f>IF(N96="snížená",J96,0)</f>
        <v>0</v>
      </c>
      <c r="BG96" s="199">
        <f>IF(N96="zákl. přenesená",J96,0)</f>
        <v>0</v>
      </c>
      <c r="BH96" s="199">
        <f>IF(N96="sníž. přenesená",J96,0)</f>
        <v>0</v>
      </c>
      <c r="BI96" s="199">
        <f>IF(N96="nulová",J96,0)</f>
        <v>0</v>
      </c>
      <c r="BJ96" s="18" t="s">
        <v>1895</v>
      </c>
      <c r="BK96" s="199">
        <f>ROUND(I96*H96,2)</f>
        <v>0</v>
      </c>
      <c r="BL96" s="18" t="s">
        <v>2036</v>
      </c>
      <c r="BM96" s="18" t="s">
        <v>576</v>
      </c>
    </row>
    <row r="97" spans="2:65" s="12" customFormat="1">
      <c r="B97" s="200"/>
      <c r="C97" s="201"/>
      <c r="D97" s="202" t="s">
        <v>2088</v>
      </c>
      <c r="E97" s="203" t="s">
        <v>1893</v>
      </c>
      <c r="F97" s="204" t="s">
        <v>601</v>
      </c>
      <c r="G97" s="201"/>
      <c r="H97" s="205">
        <v>36</v>
      </c>
      <c r="I97" s="206"/>
      <c r="J97" s="201"/>
      <c r="K97" s="201"/>
      <c r="L97" s="207"/>
      <c r="M97" s="208"/>
      <c r="N97" s="209"/>
      <c r="O97" s="209"/>
      <c r="P97" s="209"/>
      <c r="Q97" s="209"/>
      <c r="R97" s="209"/>
      <c r="S97" s="209"/>
      <c r="T97" s="210"/>
      <c r="AT97" s="211" t="s">
        <v>2088</v>
      </c>
      <c r="AU97" s="211" t="s">
        <v>1955</v>
      </c>
      <c r="AV97" s="12" t="s">
        <v>1955</v>
      </c>
      <c r="AW97" s="12" t="s">
        <v>1911</v>
      </c>
      <c r="AX97" s="12" t="s">
        <v>1895</v>
      </c>
      <c r="AY97" s="211" t="s">
        <v>2080</v>
      </c>
    </row>
    <row r="98" spans="2:65" s="1" customFormat="1" ht="22.5" customHeight="1">
      <c r="B98" s="35"/>
      <c r="C98" s="188" t="s">
        <v>2107</v>
      </c>
      <c r="D98" s="188" t="s">
        <v>2082</v>
      </c>
      <c r="E98" s="189" t="s">
        <v>582</v>
      </c>
      <c r="F98" s="190" t="s">
        <v>583</v>
      </c>
      <c r="G98" s="191" t="s">
        <v>2085</v>
      </c>
      <c r="H98" s="192">
        <v>36</v>
      </c>
      <c r="I98" s="193"/>
      <c r="J98" s="194">
        <f>ROUND(I98*H98,2)</f>
        <v>0</v>
      </c>
      <c r="K98" s="190" t="s">
        <v>2086</v>
      </c>
      <c r="L98" s="55"/>
      <c r="M98" s="195" t="s">
        <v>1893</v>
      </c>
      <c r="N98" s="196" t="s">
        <v>1917</v>
      </c>
      <c r="O98" s="36"/>
      <c r="P98" s="197">
        <f>O98*H98</f>
        <v>0</v>
      </c>
      <c r="Q98" s="197">
        <v>0</v>
      </c>
      <c r="R98" s="197">
        <f>Q98*H98</f>
        <v>0</v>
      </c>
      <c r="S98" s="197">
        <v>0</v>
      </c>
      <c r="T98" s="198">
        <f>S98*H98</f>
        <v>0</v>
      </c>
      <c r="AR98" s="18" t="s">
        <v>2036</v>
      </c>
      <c r="AT98" s="18" t="s">
        <v>2082</v>
      </c>
      <c r="AU98" s="18" t="s">
        <v>1955</v>
      </c>
      <c r="AY98" s="18" t="s">
        <v>2080</v>
      </c>
      <c r="BE98" s="199">
        <f>IF(N98="základní",J98,0)</f>
        <v>0</v>
      </c>
      <c r="BF98" s="199">
        <f>IF(N98="snížená",J98,0)</f>
        <v>0</v>
      </c>
      <c r="BG98" s="199">
        <f>IF(N98="zákl. přenesená",J98,0)</f>
        <v>0</v>
      </c>
      <c r="BH98" s="199">
        <f>IF(N98="sníž. přenesená",J98,0)</f>
        <v>0</v>
      </c>
      <c r="BI98" s="199">
        <f>IF(N98="nulová",J98,0)</f>
        <v>0</v>
      </c>
      <c r="BJ98" s="18" t="s">
        <v>1895</v>
      </c>
      <c r="BK98" s="199">
        <f>ROUND(I98*H98,2)</f>
        <v>0</v>
      </c>
      <c r="BL98" s="18" t="s">
        <v>2036</v>
      </c>
      <c r="BM98" s="18" t="s">
        <v>584</v>
      </c>
    </row>
    <row r="99" spans="2:65" s="12" customFormat="1">
      <c r="B99" s="200"/>
      <c r="C99" s="201"/>
      <c r="D99" s="202" t="s">
        <v>2088</v>
      </c>
      <c r="E99" s="203" t="s">
        <v>1893</v>
      </c>
      <c r="F99" s="204" t="s">
        <v>602</v>
      </c>
      <c r="G99" s="201"/>
      <c r="H99" s="205">
        <v>36</v>
      </c>
      <c r="I99" s="206"/>
      <c r="J99" s="201"/>
      <c r="K99" s="201"/>
      <c r="L99" s="207"/>
      <c r="M99" s="208"/>
      <c r="N99" s="209"/>
      <c r="O99" s="209"/>
      <c r="P99" s="209"/>
      <c r="Q99" s="209"/>
      <c r="R99" s="209"/>
      <c r="S99" s="209"/>
      <c r="T99" s="210"/>
      <c r="AT99" s="211" t="s">
        <v>2088</v>
      </c>
      <c r="AU99" s="211" t="s">
        <v>1955</v>
      </c>
      <c r="AV99" s="12" t="s">
        <v>1955</v>
      </c>
      <c r="AW99" s="12" t="s">
        <v>1911</v>
      </c>
      <c r="AX99" s="12" t="s">
        <v>1946</v>
      </c>
      <c r="AY99" s="211" t="s">
        <v>2080</v>
      </c>
    </row>
    <row r="100" spans="2:65" s="1" customFormat="1" ht="22.5" customHeight="1">
      <c r="B100" s="35"/>
      <c r="C100" s="188" t="s">
        <v>2112</v>
      </c>
      <c r="D100" s="188" t="s">
        <v>2082</v>
      </c>
      <c r="E100" s="189" t="s">
        <v>586</v>
      </c>
      <c r="F100" s="190" t="s">
        <v>587</v>
      </c>
      <c r="G100" s="191" t="s">
        <v>2085</v>
      </c>
      <c r="H100" s="192">
        <v>72</v>
      </c>
      <c r="I100" s="193"/>
      <c r="J100" s="194">
        <f>ROUND(I100*H100,2)</f>
        <v>0</v>
      </c>
      <c r="K100" s="190" t="s">
        <v>2086</v>
      </c>
      <c r="L100" s="55"/>
      <c r="M100" s="195" t="s">
        <v>1893</v>
      </c>
      <c r="N100" s="196" t="s">
        <v>1917</v>
      </c>
      <c r="O100" s="36"/>
      <c r="P100" s="197">
        <f>O100*H100</f>
        <v>0</v>
      </c>
      <c r="Q100" s="197">
        <v>0</v>
      </c>
      <c r="R100" s="197">
        <f>Q100*H100</f>
        <v>0</v>
      </c>
      <c r="S100" s="197">
        <v>0</v>
      </c>
      <c r="T100" s="198">
        <f>S100*H100</f>
        <v>0</v>
      </c>
      <c r="AR100" s="18" t="s">
        <v>2036</v>
      </c>
      <c r="AT100" s="18" t="s">
        <v>2082</v>
      </c>
      <c r="AU100" s="18" t="s">
        <v>1955</v>
      </c>
      <c r="AY100" s="18" t="s">
        <v>2080</v>
      </c>
      <c r="BE100" s="199">
        <f>IF(N100="základní",J100,0)</f>
        <v>0</v>
      </c>
      <c r="BF100" s="199">
        <f>IF(N100="snížená",J100,0)</f>
        <v>0</v>
      </c>
      <c r="BG100" s="199">
        <f>IF(N100="zákl. přenesená",J100,0)</f>
        <v>0</v>
      </c>
      <c r="BH100" s="199">
        <f>IF(N100="sníž. přenesená",J100,0)</f>
        <v>0</v>
      </c>
      <c r="BI100" s="199">
        <f>IF(N100="nulová",J100,0)</f>
        <v>0</v>
      </c>
      <c r="BJ100" s="18" t="s">
        <v>1895</v>
      </c>
      <c r="BK100" s="199">
        <f>ROUND(I100*H100,2)</f>
        <v>0</v>
      </c>
      <c r="BL100" s="18" t="s">
        <v>2036</v>
      </c>
      <c r="BM100" s="18" t="s">
        <v>603</v>
      </c>
    </row>
    <row r="101" spans="2:65" s="12" customFormat="1">
      <c r="B101" s="200"/>
      <c r="C101" s="201"/>
      <c r="D101" s="212" t="s">
        <v>2088</v>
      </c>
      <c r="E101" s="213" t="s">
        <v>1893</v>
      </c>
      <c r="F101" s="214" t="s">
        <v>604</v>
      </c>
      <c r="G101" s="201"/>
      <c r="H101" s="215">
        <v>36</v>
      </c>
      <c r="I101" s="206"/>
      <c r="J101" s="201"/>
      <c r="K101" s="201"/>
      <c r="L101" s="207"/>
      <c r="M101" s="208"/>
      <c r="N101" s="209"/>
      <c r="O101" s="209"/>
      <c r="P101" s="209"/>
      <c r="Q101" s="209"/>
      <c r="R101" s="209"/>
      <c r="S101" s="209"/>
      <c r="T101" s="210"/>
      <c r="AT101" s="211" t="s">
        <v>2088</v>
      </c>
      <c r="AU101" s="211" t="s">
        <v>1955</v>
      </c>
      <c r="AV101" s="12" t="s">
        <v>1955</v>
      </c>
      <c r="AW101" s="12" t="s">
        <v>1911</v>
      </c>
      <c r="AX101" s="12" t="s">
        <v>1946</v>
      </c>
      <c r="AY101" s="211" t="s">
        <v>2080</v>
      </c>
    </row>
    <row r="102" spans="2:65" s="12" customFormat="1">
      <c r="B102" s="200"/>
      <c r="C102" s="201"/>
      <c r="D102" s="212" t="s">
        <v>2088</v>
      </c>
      <c r="E102" s="201"/>
      <c r="F102" s="214" t="s">
        <v>605</v>
      </c>
      <c r="G102" s="201"/>
      <c r="H102" s="215">
        <v>72</v>
      </c>
      <c r="I102" s="206"/>
      <c r="J102" s="201"/>
      <c r="K102" s="201"/>
      <c r="L102" s="207"/>
      <c r="M102" s="208"/>
      <c r="N102" s="209"/>
      <c r="O102" s="209"/>
      <c r="P102" s="209"/>
      <c r="Q102" s="209"/>
      <c r="R102" s="209"/>
      <c r="S102" s="209"/>
      <c r="T102" s="210"/>
      <c r="AT102" s="211" t="s">
        <v>2088</v>
      </c>
      <c r="AU102" s="211" t="s">
        <v>1955</v>
      </c>
      <c r="AV102" s="12" t="s">
        <v>1955</v>
      </c>
      <c r="AW102" s="12" t="s">
        <v>1877</v>
      </c>
      <c r="AX102" s="12" t="s">
        <v>1895</v>
      </c>
      <c r="AY102" s="211" t="s">
        <v>2080</v>
      </c>
    </row>
    <row r="103" spans="2:65" s="11" customFormat="1" ht="29.85" customHeight="1">
      <c r="B103" s="171"/>
      <c r="C103" s="172"/>
      <c r="D103" s="185" t="s">
        <v>1945</v>
      </c>
      <c r="E103" s="186" t="s">
        <v>2329</v>
      </c>
      <c r="F103" s="186" t="s">
        <v>2330</v>
      </c>
      <c r="G103" s="172"/>
      <c r="H103" s="172"/>
      <c r="I103" s="175"/>
      <c r="J103" s="187">
        <f>BK103</f>
        <v>0</v>
      </c>
      <c r="K103" s="172"/>
      <c r="L103" s="177"/>
      <c r="M103" s="178"/>
      <c r="N103" s="179"/>
      <c r="O103" s="179"/>
      <c r="P103" s="180">
        <f>P104</f>
        <v>0</v>
      </c>
      <c r="Q103" s="179"/>
      <c r="R103" s="180">
        <f>R104</f>
        <v>0</v>
      </c>
      <c r="S103" s="179"/>
      <c r="T103" s="181">
        <f>T104</f>
        <v>0</v>
      </c>
      <c r="AR103" s="182" t="s">
        <v>1895</v>
      </c>
      <c r="AT103" s="183" t="s">
        <v>1945</v>
      </c>
      <c r="AU103" s="183" t="s">
        <v>1895</v>
      </c>
      <c r="AY103" s="182" t="s">
        <v>2080</v>
      </c>
      <c r="BK103" s="184">
        <f>BK104</f>
        <v>0</v>
      </c>
    </row>
    <row r="104" spans="2:65" s="1" customFormat="1" ht="22.5" customHeight="1">
      <c r="B104" s="35"/>
      <c r="C104" s="188" t="s">
        <v>2119</v>
      </c>
      <c r="D104" s="188" t="s">
        <v>2082</v>
      </c>
      <c r="E104" s="189" t="s">
        <v>551</v>
      </c>
      <c r="F104" s="190" t="s">
        <v>552</v>
      </c>
      <c r="G104" s="191" t="s">
        <v>2115</v>
      </c>
      <c r="H104" s="192">
        <v>0.01</v>
      </c>
      <c r="I104" s="193"/>
      <c r="J104" s="194">
        <f>ROUND(I104*H104,2)</f>
        <v>0</v>
      </c>
      <c r="K104" s="190" t="s">
        <v>2086</v>
      </c>
      <c r="L104" s="55"/>
      <c r="M104" s="195" t="s">
        <v>1893</v>
      </c>
      <c r="N104" s="226" t="s">
        <v>1917</v>
      </c>
      <c r="O104" s="227"/>
      <c r="P104" s="228">
        <f>O104*H104</f>
        <v>0</v>
      </c>
      <c r="Q104" s="228">
        <v>0</v>
      </c>
      <c r="R104" s="228">
        <f>Q104*H104</f>
        <v>0</v>
      </c>
      <c r="S104" s="228">
        <v>0</v>
      </c>
      <c r="T104" s="229">
        <f>S104*H104</f>
        <v>0</v>
      </c>
      <c r="AR104" s="18" t="s">
        <v>2036</v>
      </c>
      <c r="AT104" s="18" t="s">
        <v>2082</v>
      </c>
      <c r="AU104" s="18" t="s">
        <v>1955</v>
      </c>
      <c r="AY104" s="18" t="s">
        <v>2080</v>
      </c>
      <c r="BE104" s="199">
        <f>IF(N104="základní",J104,0)</f>
        <v>0</v>
      </c>
      <c r="BF104" s="199">
        <f>IF(N104="snížená",J104,0)</f>
        <v>0</v>
      </c>
      <c r="BG104" s="199">
        <f>IF(N104="zákl. přenesená",J104,0)</f>
        <v>0</v>
      </c>
      <c r="BH104" s="199">
        <f>IF(N104="sníž. přenesená",J104,0)</f>
        <v>0</v>
      </c>
      <c r="BI104" s="199">
        <f>IF(N104="nulová",J104,0)</f>
        <v>0</v>
      </c>
      <c r="BJ104" s="18" t="s">
        <v>1895</v>
      </c>
      <c r="BK104" s="199">
        <f>ROUND(I104*H104,2)</f>
        <v>0</v>
      </c>
      <c r="BL104" s="18" t="s">
        <v>2036</v>
      </c>
      <c r="BM104" s="18" t="s">
        <v>553</v>
      </c>
    </row>
    <row r="105" spans="2:65" s="1" customFormat="1" ht="6.95" customHeight="1">
      <c r="B105" s="50"/>
      <c r="C105" s="51"/>
      <c r="D105" s="51"/>
      <c r="E105" s="51"/>
      <c r="F105" s="51"/>
      <c r="G105" s="51"/>
      <c r="H105" s="51"/>
      <c r="I105" s="135"/>
      <c r="J105" s="51"/>
      <c r="K105" s="51"/>
      <c r="L105" s="55"/>
    </row>
  </sheetData>
  <sheetProtection sheet="1" objects="1" scenarios="1" formatColumns="0" formatRows="0" sort="0" autoFilter="0"/>
  <autoFilter ref="C84:K84"/>
  <mergeCells count="12">
    <mergeCell ref="E47:H47"/>
    <mergeCell ref="E73:H73"/>
    <mergeCell ref="G1:H1"/>
    <mergeCell ref="L2:V2"/>
    <mergeCell ref="E49:H49"/>
    <mergeCell ref="E51:H51"/>
    <mergeCell ref="E75:H75"/>
    <mergeCell ref="E77:H77"/>
    <mergeCell ref="E7:H7"/>
    <mergeCell ref="E9:H9"/>
    <mergeCell ref="E11:H11"/>
    <mergeCell ref="E26:H26"/>
  </mergeCells>
  <phoneticPr fontId="51" type="noConversion"/>
  <hyperlinks>
    <hyperlink ref="F1:G1" location="C2" tooltip="Krycí list soupisu" display="1) Krycí list soupisu"/>
    <hyperlink ref="G1:H1" location="C58" tooltip="Rekapitulace" display="2) Rekapitulace"/>
    <hyperlink ref="J1" location="C84" tooltip="Soupis prací" display="3) Soupis prací"/>
    <hyperlink ref="L1:V1" location="'Rekapitulace stavby'!C2" tooltip="Rekapitulace stavby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2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3" customWidth="1"/>
    <col min="10" max="10" width="23.5" customWidth="1"/>
    <col min="11" max="11" width="15.5" customWidth="1"/>
    <col min="13" max="18" width="9.33203125" hidden="1" customWidth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 customWidth="1"/>
  </cols>
  <sheetData>
    <row r="1" spans="1:70" ht="21.75" customHeight="1">
      <c r="A1" s="16"/>
      <c r="B1" s="276"/>
      <c r="C1" s="276"/>
      <c r="D1" s="275" t="s">
        <v>1874</v>
      </c>
      <c r="E1" s="276"/>
      <c r="F1" s="277" t="s">
        <v>643</v>
      </c>
      <c r="G1" s="405" t="s">
        <v>644</v>
      </c>
      <c r="H1" s="405"/>
      <c r="I1" s="282"/>
      <c r="J1" s="277" t="s">
        <v>645</v>
      </c>
      <c r="K1" s="275" t="s">
        <v>2046</v>
      </c>
      <c r="L1" s="277" t="s">
        <v>646</v>
      </c>
      <c r="M1" s="277"/>
      <c r="N1" s="277"/>
      <c r="O1" s="277"/>
      <c r="P1" s="277"/>
      <c r="Q1" s="277"/>
      <c r="R1" s="277"/>
      <c r="S1" s="277"/>
      <c r="T1" s="277"/>
      <c r="U1" s="273"/>
      <c r="V1" s="273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1:70" ht="36.950000000000003" customHeight="1"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AT2" s="18" t="s">
        <v>2045</v>
      </c>
    </row>
    <row r="3" spans="1:70" ht="6.95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1955</v>
      </c>
    </row>
    <row r="4" spans="1:70" ht="36.950000000000003" customHeight="1">
      <c r="B4" s="22"/>
      <c r="C4" s="23"/>
      <c r="D4" s="24" t="s">
        <v>2047</v>
      </c>
      <c r="E4" s="23"/>
      <c r="F4" s="23"/>
      <c r="G4" s="23"/>
      <c r="H4" s="23"/>
      <c r="I4" s="115"/>
      <c r="J4" s="23"/>
      <c r="K4" s="25"/>
      <c r="M4" s="26" t="s">
        <v>1883</v>
      </c>
      <c r="AT4" s="18" t="s">
        <v>1877</v>
      </c>
    </row>
    <row r="5" spans="1:70" ht="6.95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1:70" ht="15">
      <c r="B6" s="22"/>
      <c r="C6" s="23"/>
      <c r="D6" s="31" t="s">
        <v>1889</v>
      </c>
      <c r="E6" s="23"/>
      <c r="F6" s="23"/>
      <c r="G6" s="23"/>
      <c r="H6" s="23"/>
      <c r="I6" s="115"/>
      <c r="J6" s="23"/>
      <c r="K6" s="25"/>
    </row>
    <row r="7" spans="1:70" ht="22.5" customHeight="1">
      <c r="B7" s="22"/>
      <c r="C7" s="23"/>
      <c r="D7" s="23"/>
      <c r="E7" s="406" t="str">
        <f ca="1">'Rekapitulace stavby'!K6</f>
        <v>Jezero Most-napojení na komunikace a IS - část I</v>
      </c>
      <c r="F7" s="397"/>
      <c r="G7" s="397"/>
      <c r="H7" s="397"/>
      <c r="I7" s="115"/>
      <c r="J7" s="23"/>
      <c r="K7" s="25"/>
    </row>
    <row r="8" spans="1:70" s="1" customFormat="1" ht="15">
      <c r="B8" s="35"/>
      <c r="C8" s="36"/>
      <c r="D8" s="31" t="s">
        <v>2048</v>
      </c>
      <c r="E8" s="36"/>
      <c r="F8" s="36"/>
      <c r="G8" s="36"/>
      <c r="H8" s="36"/>
      <c r="I8" s="116"/>
      <c r="J8" s="36"/>
      <c r="K8" s="39"/>
    </row>
    <row r="9" spans="1:70" s="1" customFormat="1" ht="36.950000000000003" customHeight="1">
      <c r="B9" s="35"/>
      <c r="C9" s="36"/>
      <c r="D9" s="36"/>
      <c r="E9" s="407" t="s">
        <v>606</v>
      </c>
      <c r="F9" s="386"/>
      <c r="G9" s="386"/>
      <c r="H9" s="386"/>
      <c r="I9" s="116"/>
      <c r="J9" s="36"/>
      <c r="K9" s="39"/>
    </row>
    <row r="10" spans="1:70" s="1" customFormat="1">
      <c r="B10" s="35"/>
      <c r="C10" s="36"/>
      <c r="D10" s="36"/>
      <c r="E10" s="36"/>
      <c r="F10" s="36"/>
      <c r="G10" s="36"/>
      <c r="H10" s="36"/>
      <c r="I10" s="116"/>
      <c r="J10" s="36"/>
      <c r="K10" s="39"/>
    </row>
    <row r="11" spans="1:70" s="1" customFormat="1" ht="14.45" customHeight="1">
      <c r="B11" s="35"/>
      <c r="C11" s="36"/>
      <c r="D11" s="31" t="s">
        <v>1892</v>
      </c>
      <c r="E11" s="36"/>
      <c r="F11" s="29" t="s">
        <v>1893</v>
      </c>
      <c r="G11" s="36"/>
      <c r="H11" s="36"/>
      <c r="I11" s="117" t="s">
        <v>1894</v>
      </c>
      <c r="J11" s="29" t="s">
        <v>1893</v>
      </c>
      <c r="K11" s="39"/>
    </row>
    <row r="12" spans="1:70" s="1" customFormat="1" ht="14.45" customHeight="1">
      <c r="B12" s="35"/>
      <c r="C12" s="36"/>
      <c r="D12" s="31" t="s">
        <v>1896</v>
      </c>
      <c r="E12" s="36"/>
      <c r="F12" s="29" t="s">
        <v>1897</v>
      </c>
      <c r="G12" s="36"/>
      <c r="H12" s="36"/>
      <c r="I12" s="117" t="s">
        <v>1898</v>
      </c>
      <c r="J12" s="118" t="str">
        <f ca="1">'Rekapitulace stavby'!AN8</f>
        <v>28. 11. 2016</v>
      </c>
      <c r="K12" s="39"/>
    </row>
    <row r="13" spans="1:70" s="1" customFormat="1" ht="10.9" customHeight="1">
      <c r="B13" s="35"/>
      <c r="C13" s="36"/>
      <c r="D13" s="36"/>
      <c r="E13" s="36"/>
      <c r="F13" s="36"/>
      <c r="G13" s="36"/>
      <c r="H13" s="36"/>
      <c r="I13" s="116"/>
      <c r="J13" s="36"/>
      <c r="K13" s="39"/>
    </row>
    <row r="14" spans="1:70" s="1" customFormat="1" ht="14.45" customHeight="1">
      <c r="B14" s="35"/>
      <c r="C14" s="36"/>
      <c r="D14" s="31" t="s">
        <v>1901</v>
      </c>
      <c r="E14" s="36"/>
      <c r="F14" s="36"/>
      <c r="G14" s="36"/>
      <c r="H14" s="36"/>
      <c r="I14" s="117" t="s">
        <v>1902</v>
      </c>
      <c r="J14" s="29" t="s">
        <v>1893</v>
      </c>
      <c r="K14" s="39"/>
    </row>
    <row r="15" spans="1:70" s="1" customFormat="1" ht="18" customHeight="1">
      <c r="B15" s="35"/>
      <c r="C15" s="36"/>
      <c r="D15" s="36"/>
      <c r="E15" s="29" t="s">
        <v>1903</v>
      </c>
      <c r="F15" s="36"/>
      <c r="G15" s="36"/>
      <c r="H15" s="36"/>
      <c r="I15" s="117" t="s">
        <v>1904</v>
      </c>
      <c r="J15" s="29" t="s">
        <v>1893</v>
      </c>
      <c r="K15" s="39"/>
    </row>
    <row r="16" spans="1:70" s="1" customFormat="1" ht="6.95" customHeight="1">
      <c r="B16" s="35"/>
      <c r="C16" s="36"/>
      <c r="D16" s="36"/>
      <c r="E16" s="36"/>
      <c r="F16" s="36"/>
      <c r="G16" s="36"/>
      <c r="H16" s="36"/>
      <c r="I16" s="116"/>
      <c r="J16" s="36"/>
      <c r="K16" s="39"/>
    </row>
    <row r="17" spans="2:11" s="1" customFormat="1" ht="14.45" customHeight="1">
      <c r="B17" s="35"/>
      <c r="C17" s="36"/>
      <c r="D17" s="31" t="s">
        <v>1905</v>
      </c>
      <c r="E17" s="36"/>
      <c r="F17" s="36"/>
      <c r="G17" s="36"/>
      <c r="H17" s="36"/>
      <c r="I17" s="117" t="s">
        <v>1902</v>
      </c>
      <c r="J17" s="29" t="str">
        <f ca="1">IF('Rekapitulace stavby'!AN13="Vyplň údaj","",IF('Rekapitulace stavby'!AN13="","",'Rekapitulace stavby'!AN13))</f>
        <v/>
      </c>
      <c r="K17" s="39"/>
    </row>
    <row r="18" spans="2:11" s="1" customFormat="1" ht="18" customHeight="1">
      <c r="B18" s="35"/>
      <c r="C18" s="36"/>
      <c r="D18" s="36"/>
      <c r="E18" s="29" t="str">
        <f ca="1">IF('Rekapitulace stavby'!E14="Vyplň údaj","",IF('Rekapitulace stavby'!E14="","",'Rekapitulace stavby'!E14))</f>
        <v/>
      </c>
      <c r="F18" s="36"/>
      <c r="G18" s="36"/>
      <c r="H18" s="36"/>
      <c r="I18" s="117" t="s">
        <v>1904</v>
      </c>
      <c r="J18" s="29" t="str">
        <f ca="1">IF('Rekapitulace stavby'!AN14="Vyplň údaj","",IF('Rekapitulace stavby'!AN14="","",'Rekapitulace stavby'!AN14))</f>
        <v/>
      </c>
      <c r="K18" s="39"/>
    </row>
    <row r="19" spans="2:11" s="1" customFormat="1" ht="6.95" customHeight="1">
      <c r="B19" s="35"/>
      <c r="C19" s="36"/>
      <c r="D19" s="36"/>
      <c r="E19" s="36"/>
      <c r="F19" s="36"/>
      <c r="G19" s="36"/>
      <c r="H19" s="36"/>
      <c r="I19" s="116"/>
      <c r="J19" s="36"/>
      <c r="K19" s="39"/>
    </row>
    <row r="20" spans="2:11" s="1" customFormat="1" ht="14.45" customHeight="1">
      <c r="B20" s="35"/>
      <c r="C20" s="36"/>
      <c r="D20" s="31" t="s">
        <v>1907</v>
      </c>
      <c r="E20" s="36"/>
      <c r="F20" s="36"/>
      <c r="G20" s="36"/>
      <c r="H20" s="36"/>
      <c r="I20" s="117" t="s">
        <v>1902</v>
      </c>
      <c r="J20" s="29" t="s">
        <v>1893</v>
      </c>
      <c r="K20" s="39"/>
    </row>
    <row r="21" spans="2:11" s="1" customFormat="1" ht="18" customHeight="1">
      <c r="B21" s="35"/>
      <c r="C21" s="36"/>
      <c r="D21" s="36"/>
      <c r="E21" s="29" t="s">
        <v>1908</v>
      </c>
      <c r="F21" s="36"/>
      <c r="G21" s="36"/>
      <c r="H21" s="36"/>
      <c r="I21" s="117" t="s">
        <v>1904</v>
      </c>
      <c r="J21" s="29" t="s">
        <v>1893</v>
      </c>
      <c r="K21" s="39"/>
    </row>
    <row r="22" spans="2:11" s="1" customFormat="1" ht="6.95" customHeight="1">
      <c r="B22" s="35"/>
      <c r="C22" s="36"/>
      <c r="D22" s="36"/>
      <c r="E22" s="36"/>
      <c r="F22" s="36"/>
      <c r="G22" s="36"/>
      <c r="H22" s="36"/>
      <c r="I22" s="116"/>
      <c r="J22" s="36"/>
      <c r="K22" s="39"/>
    </row>
    <row r="23" spans="2:11" s="1" customFormat="1" ht="14.45" customHeight="1">
      <c r="B23" s="35"/>
      <c r="C23" s="36"/>
      <c r="D23" s="31" t="s">
        <v>1909</v>
      </c>
      <c r="E23" s="36"/>
      <c r="F23" s="36"/>
      <c r="G23" s="36"/>
      <c r="H23" s="36"/>
      <c r="I23" s="116"/>
      <c r="J23" s="36"/>
      <c r="K23" s="39"/>
    </row>
    <row r="24" spans="2:11" s="7" customFormat="1" ht="22.5" customHeight="1">
      <c r="B24" s="120"/>
      <c r="C24" s="121"/>
      <c r="D24" s="121"/>
      <c r="E24" s="400" t="s">
        <v>1893</v>
      </c>
      <c r="F24" s="408"/>
      <c r="G24" s="408"/>
      <c r="H24" s="408"/>
      <c r="I24" s="122"/>
      <c r="J24" s="121"/>
      <c r="K24" s="123"/>
    </row>
    <row r="25" spans="2:11" s="1" customFormat="1" ht="6.95" customHeight="1">
      <c r="B25" s="35"/>
      <c r="C25" s="36"/>
      <c r="D25" s="36"/>
      <c r="E25" s="36"/>
      <c r="F25" s="36"/>
      <c r="G25" s="36"/>
      <c r="H25" s="36"/>
      <c r="I25" s="116"/>
      <c r="J25" s="36"/>
      <c r="K25" s="39"/>
    </row>
    <row r="26" spans="2:11" s="1" customFormat="1" ht="6.95" customHeight="1">
      <c r="B26" s="35"/>
      <c r="C26" s="36"/>
      <c r="D26" s="79"/>
      <c r="E26" s="79"/>
      <c r="F26" s="79"/>
      <c r="G26" s="79"/>
      <c r="H26" s="79"/>
      <c r="I26" s="124"/>
      <c r="J26" s="79"/>
      <c r="K26" s="125"/>
    </row>
    <row r="27" spans="2:11" s="1" customFormat="1" ht="25.35" customHeight="1">
      <c r="B27" s="35"/>
      <c r="C27" s="36"/>
      <c r="D27" s="126" t="s">
        <v>1912</v>
      </c>
      <c r="E27" s="36"/>
      <c r="F27" s="36"/>
      <c r="G27" s="36"/>
      <c r="H27" s="36"/>
      <c r="I27" s="116"/>
      <c r="J27" s="127">
        <f>ROUNDUP(J80,2)</f>
        <v>0</v>
      </c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24"/>
      <c r="J28" s="79"/>
      <c r="K28" s="125"/>
    </row>
    <row r="29" spans="2:11" s="1" customFormat="1" ht="14.45" customHeight="1">
      <c r="B29" s="35"/>
      <c r="C29" s="36"/>
      <c r="D29" s="36"/>
      <c r="E29" s="36"/>
      <c r="F29" s="40" t="s">
        <v>1914</v>
      </c>
      <c r="G29" s="36"/>
      <c r="H29" s="36"/>
      <c r="I29" s="128" t="s">
        <v>1913</v>
      </c>
      <c r="J29" s="40" t="s">
        <v>1915</v>
      </c>
      <c r="K29" s="39"/>
    </row>
    <row r="30" spans="2:11" s="1" customFormat="1" ht="14.45" customHeight="1">
      <c r="B30" s="35"/>
      <c r="C30" s="36"/>
      <c r="D30" s="43" t="s">
        <v>1916</v>
      </c>
      <c r="E30" s="43" t="s">
        <v>1917</v>
      </c>
      <c r="F30" s="129">
        <f>ROUNDUP(SUM(BE80:BE91), 2)</f>
        <v>0</v>
      </c>
      <c r="G30" s="36"/>
      <c r="H30" s="36"/>
      <c r="I30" s="130">
        <v>0.21</v>
      </c>
      <c r="J30" s="129">
        <f>ROUNDUP(ROUNDUP((SUM(BE80:BE91)), 2)*I30, 1)</f>
        <v>0</v>
      </c>
      <c r="K30" s="39"/>
    </row>
    <row r="31" spans="2:11" s="1" customFormat="1" ht="14.45" customHeight="1">
      <c r="B31" s="35"/>
      <c r="C31" s="36"/>
      <c r="D31" s="36"/>
      <c r="E31" s="43" t="s">
        <v>1918</v>
      </c>
      <c r="F31" s="129">
        <f>ROUNDUP(SUM(BF80:BF91), 2)</f>
        <v>0</v>
      </c>
      <c r="G31" s="36"/>
      <c r="H31" s="36"/>
      <c r="I31" s="130">
        <v>0.15</v>
      </c>
      <c r="J31" s="129">
        <f>ROUNDUP(ROUNDUP((SUM(BF80:BF91)), 2)*I31, 1)</f>
        <v>0</v>
      </c>
      <c r="K31" s="39"/>
    </row>
    <row r="32" spans="2:11" s="1" customFormat="1" ht="14.45" hidden="1" customHeight="1">
      <c r="B32" s="35"/>
      <c r="C32" s="36"/>
      <c r="D32" s="36"/>
      <c r="E32" s="43" t="s">
        <v>1919</v>
      </c>
      <c r="F32" s="129">
        <f>ROUNDUP(SUM(BG80:BG91), 2)</f>
        <v>0</v>
      </c>
      <c r="G32" s="36"/>
      <c r="H32" s="36"/>
      <c r="I32" s="130">
        <v>0.21</v>
      </c>
      <c r="J32" s="129">
        <v>0</v>
      </c>
      <c r="K32" s="39"/>
    </row>
    <row r="33" spans="2:11" s="1" customFormat="1" ht="14.45" hidden="1" customHeight="1">
      <c r="B33" s="35"/>
      <c r="C33" s="36"/>
      <c r="D33" s="36"/>
      <c r="E33" s="43" t="s">
        <v>1920</v>
      </c>
      <c r="F33" s="129">
        <f>ROUNDUP(SUM(BH80:BH91), 2)</f>
        <v>0</v>
      </c>
      <c r="G33" s="36"/>
      <c r="H33" s="36"/>
      <c r="I33" s="130">
        <v>0.15</v>
      </c>
      <c r="J33" s="129">
        <v>0</v>
      </c>
      <c r="K33" s="39"/>
    </row>
    <row r="34" spans="2:11" s="1" customFormat="1" ht="14.45" hidden="1" customHeight="1">
      <c r="B34" s="35"/>
      <c r="C34" s="36"/>
      <c r="D34" s="36"/>
      <c r="E34" s="43" t="s">
        <v>1921</v>
      </c>
      <c r="F34" s="129">
        <f>ROUNDUP(SUM(BI80:BI91), 2)</f>
        <v>0</v>
      </c>
      <c r="G34" s="36"/>
      <c r="H34" s="36"/>
      <c r="I34" s="130">
        <v>0</v>
      </c>
      <c r="J34" s="129">
        <v>0</v>
      </c>
      <c r="K34" s="39"/>
    </row>
    <row r="35" spans="2:11" s="1" customFormat="1" ht="6.95" customHeight="1">
      <c r="B35" s="35"/>
      <c r="C35" s="36"/>
      <c r="D35" s="36"/>
      <c r="E35" s="36"/>
      <c r="F35" s="36"/>
      <c r="G35" s="36"/>
      <c r="H35" s="36"/>
      <c r="I35" s="116"/>
      <c r="J35" s="36"/>
      <c r="K35" s="39"/>
    </row>
    <row r="36" spans="2:11" s="1" customFormat="1" ht="25.35" customHeight="1">
      <c r="B36" s="35"/>
      <c r="C36" s="45"/>
      <c r="D36" s="46" t="s">
        <v>1922</v>
      </c>
      <c r="E36" s="47"/>
      <c r="F36" s="47"/>
      <c r="G36" s="131" t="s">
        <v>1923</v>
      </c>
      <c r="H36" s="48" t="s">
        <v>1924</v>
      </c>
      <c r="I36" s="132"/>
      <c r="J36" s="133">
        <f>SUM(J27:J34)</f>
        <v>0</v>
      </c>
      <c r="K36" s="134"/>
    </row>
    <row r="37" spans="2:11" s="1" customFormat="1" ht="14.45" customHeight="1">
      <c r="B37" s="50"/>
      <c r="C37" s="51"/>
      <c r="D37" s="51"/>
      <c r="E37" s="51"/>
      <c r="F37" s="51"/>
      <c r="G37" s="51"/>
      <c r="H37" s="51"/>
      <c r="I37" s="135"/>
      <c r="J37" s="51"/>
      <c r="K37" s="52"/>
    </row>
    <row r="41" spans="2:11" s="1" customFormat="1" ht="6.95" customHeight="1">
      <c r="B41" s="136"/>
      <c r="C41" s="137"/>
      <c r="D41" s="137"/>
      <c r="E41" s="137"/>
      <c r="F41" s="137"/>
      <c r="G41" s="137"/>
      <c r="H41" s="137"/>
      <c r="I41" s="138"/>
      <c r="J41" s="137"/>
      <c r="K41" s="139"/>
    </row>
    <row r="42" spans="2:11" s="1" customFormat="1" ht="36.950000000000003" customHeight="1">
      <c r="B42" s="35"/>
      <c r="C42" s="24" t="s">
        <v>2052</v>
      </c>
      <c r="D42" s="36"/>
      <c r="E42" s="36"/>
      <c r="F42" s="36"/>
      <c r="G42" s="36"/>
      <c r="H42" s="36"/>
      <c r="I42" s="116"/>
      <c r="J42" s="36"/>
      <c r="K42" s="39"/>
    </row>
    <row r="43" spans="2:11" s="1" customFormat="1" ht="6.95" customHeight="1">
      <c r="B43" s="35"/>
      <c r="C43" s="36"/>
      <c r="D43" s="36"/>
      <c r="E43" s="36"/>
      <c r="F43" s="36"/>
      <c r="G43" s="36"/>
      <c r="H43" s="36"/>
      <c r="I43" s="116"/>
      <c r="J43" s="36"/>
      <c r="K43" s="39"/>
    </row>
    <row r="44" spans="2:11" s="1" customFormat="1" ht="14.45" customHeight="1">
      <c r="B44" s="35"/>
      <c r="C44" s="31" t="s">
        <v>1889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22.5" customHeight="1">
      <c r="B45" s="35"/>
      <c r="C45" s="36"/>
      <c r="D45" s="36"/>
      <c r="E45" s="406" t="str">
        <f>E7</f>
        <v>Jezero Most-napojení na komunikace a IS - část I</v>
      </c>
      <c r="F45" s="386"/>
      <c r="G45" s="386"/>
      <c r="H45" s="386"/>
      <c r="I45" s="116"/>
      <c r="J45" s="36"/>
      <c r="K45" s="39"/>
    </row>
    <row r="46" spans="2:11" s="1" customFormat="1" ht="14.45" customHeight="1">
      <c r="B46" s="35"/>
      <c r="C46" s="31" t="s">
        <v>2048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3.25" customHeight="1">
      <c r="B47" s="35"/>
      <c r="C47" s="36"/>
      <c r="D47" s="36"/>
      <c r="E47" s="407" t="str">
        <f>E9</f>
        <v>VN - Vedlejší a ostatní náklady</v>
      </c>
      <c r="F47" s="386"/>
      <c r="G47" s="386"/>
      <c r="H47" s="386"/>
      <c r="I47" s="116"/>
      <c r="J47" s="36"/>
      <c r="K47" s="39"/>
    </row>
    <row r="48" spans="2:11" s="1" customFormat="1" ht="6.95" customHeight="1">
      <c r="B48" s="35"/>
      <c r="C48" s="36"/>
      <c r="D48" s="36"/>
      <c r="E48" s="36"/>
      <c r="F48" s="36"/>
      <c r="G48" s="36"/>
      <c r="H48" s="36"/>
      <c r="I48" s="116"/>
      <c r="J48" s="36"/>
      <c r="K48" s="39"/>
    </row>
    <row r="49" spans="2:47" s="1" customFormat="1" ht="18" customHeight="1">
      <c r="B49" s="35"/>
      <c r="C49" s="31" t="s">
        <v>1896</v>
      </c>
      <c r="D49" s="36"/>
      <c r="E49" s="36"/>
      <c r="F49" s="29" t="str">
        <f>F12</f>
        <v xml:space="preserve"> </v>
      </c>
      <c r="G49" s="36"/>
      <c r="H49" s="36"/>
      <c r="I49" s="117" t="s">
        <v>1898</v>
      </c>
      <c r="J49" s="118" t="str">
        <f>IF(J12="","",J12)</f>
        <v>28. 11. 2016</v>
      </c>
      <c r="K49" s="39"/>
    </row>
    <row r="50" spans="2:47" s="1" customFormat="1" ht="6.95" customHeight="1">
      <c r="B50" s="35"/>
      <c r="C50" s="36"/>
      <c r="D50" s="36"/>
      <c r="E50" s="36"/>
      <c r="F50" s="36"/>
      <c r="G50" s="36"/>
      <c r="H50" s="36"/>
      <c r="I50" s="116"/>
      <c r="J50" s="36"/>
      <c r="K50" s="39"/>
    </row>
    <row r="51" spans="2:47" s="1" customFormat="1" ht="15">
      <c r="B51" s="35"/>
      <c r="C51" s="31" t="s">
        <v>1901</v>
      </c>
      <c r="D51" s="36"/>
      <c r="E51" s="36"/>
      <c r="F51" s="29" t="str">
        <f>E15</f>
        <v>ČR - Ministerstvo financí</v>
      </c>
      <c r="G51" s="36"/>
      <c r="H51" s="36"/>
      <c r="I51" s="117" t="s">
        <v>1907</v>
      </c>
      <c r="J51" s="29" t="str">
        <f>E21</f>
        <v>Báňské projekty Teplice a.s.</v>
      </c>
      <c r="K51" s="39"/>
    </row>
    <row r="52" spans="2:47" s="1" customFormat="1" ht="14.45" customHeight="1">
      <c r="B52" s="35"/>
      <c r="C52" s="31" t="s">
        <v>1905</v>
      </c>
      <c r="D52" s="36"/>
      <c r="E52" s="36"/>
      <c r="F52" s="29" t="str">
        <f>IF(E18="","",E18)</f>
        <v/>
      </c>
      <c r="G52" s="36"/>
      <c r="H52" s="36"/>
      <c r="I52" s="116"/>
      <c r="J52" s="36"/>
      <c r="K52" s="39"/>
    </row>
    <row r="53" spans="2:47" s="1" customFormat="1" ht="10.35" customHeight="1">
      <c r="B53" s="35"/>
      <c r="C53" s="36"/>
      <c r="D53" s="36"/>
      <c r="E53" s="36"/>
      <c r="F53" s="36"/>
      <c r="G53" s="36"/>
      <c r="H53" s="36"/>
      <c r="I53" s="116"/>
      <c r="J53" s="36"/>
      <c r="K53" s="39"/>
    </row>
    <row r="54" spans="2:47" s="1" customFormat="1" ht="29.25" customHeight="1">
      <c r="B54" s="35"/>
      <c r="C54" s="140" t="s">
        <v>2053</v>
      </c>
      <c r="D54" s="45"/>
      <c r="E54" s="45"/>
      <c r="F54" s="45"/>
      <c r="G54" s="45"/>
      <c r="H54" s="45"/>
      <c r="I54" s="141"/>
      <c r="J54" s="142" t="s">
        <v>2054</v>
      </c>
      <c r="K54" s="49"/>
    </row>
    <row r="55" spans="2:47" s="1" customFormat="1" ht="10.35" customHeight="1">
      <c r="B55" s="35"/>
      <c r="C55" s="36"/>
      <c r="D55" s="36"/>
      <c r="E55" s="36"/>
      <c r="F55" s="36"/>
      <c r="G55" s="36"/>
      <c r="H55" s="36"/>
      <c r="I55" s="116"/>
      <c r="J55" s="36"/>
      <c r="K55" s="39"/>
    </row>
    <row r="56" spans="2:47" s="1" customFormat="1" ht="29.25" customHeight="1">
      <c r="B56" s="35"/>
      <c r="C56" s="143" t="s">
        <v>2055</v>
      </c>
      <c r="D56" s="36"/>
      <c r="E56" s="36"/>
      <c r="F56" s="36"/>
      <c r="G56" s="36"/>
      <c r="H56" s="36"/>
      <c r="I56" s="116"/>
      <c r="J56" s="127">
        <f>J80</f>
        <v>0</v>
      </c>
      <c r="K56" s="39"/>
      <c r="AU56" s="18" t="s">
        <v>2056</v>
      </c>
    </row>
    <row r="57" spans="2:47" s="8" customFormat="1" ht="24.95" customHeight="1">
      <c r="B57" s="144"/>
      <c r="C57" s="145"/>
      <c r="D57" s="146" t="s">
        <v>607</v>
      </c>
      <c r="E57" s="147"/>
      <c r="F57" s="147"/>
      <c r="G57" s="147"/>
      <c r="H57" s="147"/>
      <c r="I57" s="148"/>
      <c r="J57" s="149">
        <f>J81</f>
        <v>0</v>
      </c>
      <c r="K57" s="150"/>
    </row>
    <row r="58" spans="2:47" s="9" customFormat="1" ht="19.899999999999999" customHeight="1">
      <c r="B58" s="151"/>
      <c r="C58" s="152"/>
      <c r="D58" s="153" t="s">
        <v>608</v>
      </c>
      <c r="E58" s="154"/>
      <c r="F58" s="154"/>
      <c r="G58" s="154"/>
      <c r="H58" s="154"/>
      <c r="I58" s="155"/>
      <c r="J58" s="156">
        <f>J82</f>
        <v>0</v>
      </c>
      <c r="K58" s="157"/>
    </row>
    <row r="59" spans="2:47" s="9" customFormat="1" ht="19.899999999999999" customHeight="1">
      <c r="B59" s="151"/>
      <c r="C59" s="152"/>
      <c r="D59" s="153" t="s">
        <v>609</v>
      </c>
      <c r="E59" s="154"/>
      <c r="F59" s="154"/>
      <c r="G59" s="154"/>
      <c r="H59" s="154"/>
      <c r="I59" s="155"/>
      <c r="J59" s="156">
        <f>J87</f>
        <v>0</v>
      </c>
      <c r="K59" s="157"/>
    </row>
    <row r="60" spans="2:47" s="9" customFormat="1" ht="19.899999999999999" customHeight="1">
      <c r="B60" s="151"/>
      <c r="C60" s="152"/>
      <c r="D60" s="153" t="s">
        <v>610</v>
      </c>
      <c r="E60" s="154"/>
      <c r="F60" s="154"/>
      <c r="G60" s="154"/>
      <c r="H60" s="154"/>
      <c r="I60" s="155"/>
      <c r="J60" s="156">
        <f>J89</f>
        <v>0</v>
      </c>
      <c r="K60" s="157"/>
    </row>
    <row r="61" spans="2:47" s="1" customFormat="1" ht="21.75" customHeight="1">
      <c r="B61" s="35"/>
      <c r="C61" s="36"/>
      <c r="D61" s="36"/>
      <c r="E61" s="36"/>
      <c r="F61" s="36"/>
      <c r="G61" s="36"/>
      <c r="H61" s="36"/>
      <c r="I61" s="116"/>
      <c r="J61" s="36"/>
      <c r="K61" s="39"/>
    </row>
    <row r="62" spans="2:47" s="1" customFormat="1" ht="6.95" customHeight="1">
      <c r="B62" s="50"/>
      <c r="C62" s="51"/>
      <c r="D62" s="51"/>
      <c r="E62" s="51"/>
      <c r="F62" s="51"/>
      <c r="G62" s="51"/>
      <c r="H62" s="51"/>
      <c r="I62" s="135"/>
      <c r="J62" s="51"/>
      <c r="K62" s="52"/>
    </row>
    <row r="66" spans="2:63" s="1" customFormat="1" ht="6.95" customHeight="1">
      <c r="B66" s="53"/>
      <c r="C66" s="54"/>
      <c r="D66" s="54"/>
      <c r="E66" s="54"/>
      <c r="F66" s="54"/>
      <c r="G66" s="54"/>
      <c r="H66" s="54"/>
      <c r="I66" s="138"/>
      <c r="J66" s="54"/>
      <c r="K66" s="54"/>
      <c r="L66" s="55"/>
    </row>
    <row r="67" spans="2:63" s="1" customFormat="1" ht="36.950000000000003" customHeight="1">
      <c r="B67" s="35"/>
      <c r="C67" s="56" t="s">
        <v>2064</v>
      </c>
      <c r="D67" s="57"/>
      <c r="E67" s="57"/>
      <c r="F67" s="57"/>
      <c r="G67" s="57"/>
      <c r="H67" s="57"/>
      <c r="I67" s="158"/>
      <c r="J67" s="57"/>
      <c r="K67" s="57"/>
      <c r="L67" s="55"/>
    </row>
    <row r="68" spans="2:63" s="1" customFormat="1" ht="6.95" customHeight="1">
      <c r="B68" s="35"/>
      <c r="C68" s="57"/>
      <c r="D68" s="57"/>
      <c r="E68" s="57"/>
      <c r="F68" s="57"/>
      <c r="G68" s="57"/>
      <c r="H68" s="57"/>
      <c r="I68" s="158"/>
      <c r="J68" s="57"/>
      <c r="K68" s="57"/>
      <c r="L68" s="55"/>
    </row>
    <row r="69" spans="2:63" s="1" customFormat="1" ht="14.45" customHeight="1">
      <c r="B69" s="35"/>
      <c r="C69" s="59" t="s">
        <v>1889</v>
      </c>
      <c r="D69" s="57"/>
      <c r="E69" s="57"/>
      <c r="F69" s="57"/>
      <c r="G69" s="57"/>
      <c r="H69" s="57"/>
      <c r="I69" s="158"/>
      <c r="J69" s="57"/>
      <c r="K69" s="57"/>
      <c r="L69" s="55"/>
    </row>
    <row r="70" spans="2:63" s="1" customFormat="1" ht="22.5" customHeight="1">
      <c r="B70" s="35"/>
      <c r="C70" s="57"/>
      <c r="D70" s="57"/>
      <c r="E70" s="404" t="str">
        <f>E7</f>
        <v>Jezero Most-napojení na komunikace a IS - část I</v>
      </c>
      <c r="F70" s="379"/>
      <c r="G70" s="379"/>
      <c r="H70" s="379"/>
      <c r="I70" s="158"/>
      <c r="J70" s="57"/>
      <c r="K70" s="57"/>
      <c r="L70" s="55"/>
    </row>
    <row r="71" spans="2:63" s="1" customFormat="1" ht="14.45" customHeight="1">
      <c r="B71" s="35"/>
      <c r="C71" s="59" t="s">
        <v>2048</v>
      </c>
      <c r="D71" s="57"/>
      <c r="E71" s="57"/>
      <c r="F71" s="57"/>
      <c r="G71" s="57"/>
      <c r="H71" s="57"/>
      <c r="I71" s="158"/>
      <c r="J71" s="57"/>
      <c r="K71" s="57"/>
      <c r="L71" s="55"/>
    </row>
    <row r="72" spans="2:63" s="1" customFormat="1" ht="23.25" customHeight="1">
      <c r="B72" s="35"/>
      <c r="C72" s="57"/>
      <c r="D72" s="57"/>
      <c r="E72" s="376" t="str">
        <f>E9</f>
        <v>VN - Vedlejší a ostatní náklady</v>
      </c>
      <c r="F72" s="379"/>
      <c r="G72" s="379"/>
      <c r="H72" s="379"/>
      <c r="I72" s="158"/>
      <c r="J72" s="57"/>
      <c r="K72" s="57"/>
      <c r="L72" s="55"/>
    </row>
    <row r="73" spans="2:63" s="1" customFormat="1" ht="6.95" customHeight="1">
      <c r="B73" s="35"/>
      <c r="C73" s="57"/>
      <c r="D73" s="57"/>
      <c r="E73" s="57"/>
      <c r="F73" s="57"/>
      <c r="G73" s="57"/>
      <c r="H73" s="57"/>
      <c r="I73" s="158"/>
      <c r="J73" s="57"/>
      <c r="K73" s="57"/>
      <c r="L73" s="55"/>
    </row>
    <row r="74" spans="2:63" s="1" customFormat="1" ht="18" customHeight="1">
      <c r="B74" s="35"/>
      <c r="C74" s="59" t="s">
        <v>1896</v>
      </c>
      <c r="D74" s="57"/>
      <c r="E74" s="57"/>
      <c r="F74" s="159" t="str">
        <f>F12</f>
        <v xml:space="preserve"> </v>
      </c>
      <c r="G74" s="57"/>
      <c r="H74" s="57"/>
      <c r="I74" s="160" t="s">
        <v>1898</v>
      </c>
      <c r="J74" s="67" t="str">
        <f>IF(J12="","",J12)</f>
        <v>28. 11. 2016</v>
      </c>
      <c r="K74" s="57"/>
      <c r="L74" s="55"/>
    </row>
    <row r="75" spans="2:63" s="1" customFormat="1" ht="6.95" customHeight="1">
      <c r="B75" s="35"/>
      <c r="C75" s="57"/>
      <c r="D75" s="57"/>
      <c r="E75" s="57"/>
      <c r="F75" s="57"/>
      <c r="G75" s="57"/>
      <c r="H75" s="57"/>
      <c r="I75" s="158"/>
      <c r="J75" s="57"/>
      <c r="K75" s="57"/>
      <c r="L75" s="55"/>
    </row>
    <row r="76" spans="2:63" s="1" customFormat="1" ht="15">
      <c r="B76" s="35"/>
      <c r="C76" s="59" t="s">
        <v>1901</v>
      </c>
      <c r="D76" s="57"/>
      <c r="E76" s="57"/>
      <c r="F76" s="159" t="str">
        <f>E15</f>
        <v>ČR - Ministerstvo financí</v>
      </c>
      <c r="G76" s="57"/>
      <c r="H76" s="57"/>
      <c r="I76" s="160" t="s">
        <v>1907</v>
      </c>
      <c r="J76" s="159" t="str">
        <f>E21</f>
        <v>Báňské projekty Teplice a.s.</v>
      </c>
      <c r="K76" s="57"/>
      <c r="L76" s="55"/>
    </row>
    <row r="77" spans="2:63" s="1" customFormat="1" ht="14.45" customHeight="1">
      <c r="B77" s="35"/>
      <c r="C77" s="59" t="s">
        <v>1905</v>
      </c>
      <c r="D77" s="57"/>
      <c r="E77" s="57"/>
      <c r="F77" s="159" t="str">
        <f>IF(E18="","",E18)</f>
        <v/>
      </c>
      <c r="G77" s="57"/>
      <c r="H77" s="57"/>
      <c r="I77" s="158"/>
      <c r="J77" s="57"/>
      <c r="K77" s="57"/>
      <c r="L77" s="55"/>
    </row>
    <row r="78" spans="2:63" s="1" customFormat="1" ht="10.35" customHeight="1">
      <c r="B78" s="35"/>
      <c r="C78" s="57"/>
      <c r="D78" s="57"/>
      <c r="E78" s="57"/>
      <c r="F78" s="57"/>
      <c r="G78" s="57"/>
      <c r="H78" s="57"/>
      <c r="I78" s="158"/>
      <c r="J78" s="57"/>
      <c r="K78" s="57"/>
      <c r="L78" s="55"/>
    </row>
    <row r="79" spans="2:63" s="10" customFormat="1" ht="29.25" customHeight="1">
      <c r="B79" s="161"/>
      <c r="C79" s="162" t="s">
        <v>2065</v>
      </c>
      <c r="D79" s="163" t="s">
        <v>1931</v>
      </c>
      <c r="E79" s="163" t="s">
        <v>1927</v>
      </c>
      <c r="F79" s="163" t="s">
        <v>2066</v>
      </c>
      <c r="G79" s="163" t="s">
        <v>2067</v>
      </c>
      <c r="H79" s="163" t="s">
        <v>2068</v>
      </c>
      <c r="I79" s="164" t="s">
        <v>2069</v>
      </c>
      <c r="J79" s="163" t="s">
        <v>2054</v>
      </c>
      <c r="K79" s="165" t="s">
        <v>2070</v>
      </c>
      <c r="L79" s="166"/>
      <c r="M79" s="75" t="s">
        <v>2071</v>
      </c>
      <c r="N79" s="76" t="s">
        <v>1916</v>
      </c>
      <c r="O79" s="76" t="s">
        <v>2072</v>
      </c>
      <c r="P79" s="76" t="s">
        <v>2073</v>
      </c>
      <c r="Q79" s="76" t="s">
        <v>2074</v>
      </c>
      <c r="R79" s="76" t="s">
        <v>2075</v>
      </c>
      <c r="S79" s="76" t="s">
        <v>2076</v>
      </c>
      <c r="T79" s="77" t="s">
        <v>2077</v>
      </c>
    </row>
    <row r="80" spans="2:63" s="1" customFormat="1" ht="29.25" customHeight="1">
      <c r="B80" s="35"/>
      <c r="C80" s="81" t="s">
        <v>2055</v>
      </c>
      <c r="D80" s="57"/>
      <c r="E80" s="57"/>
      <c r="F80" s="57"/>
      <c r="G80" s="57"/>
      <c r="H80" s="57"/>
      <c r="I80" s="158"/>
      <c r="J80" s="167">
        <f>BK80</f>
        <v>0</v>
      </c>
      <c r="K80" s="57"/>
      <c r="L80" s="55"/>
      <c r="M80" s="78"/>
      <c r="N80" s="79"/>
      <c r="O80" s="79"/>
      <c r="P80" s="168">
        <f>P81</f>
        <v>0</v>
      </c>
      <c r="Q80" s="79"/>
      <c r="R80" s="168">
        <f>R81</f>
        <v>0</v>
      </c>
      <c r="S80" s="79"/>
      <c r="T80" s="169">
        <f>T81</f>
        <v>0</v>
      </c>
      <c r="AT80" s="18" t="s">
        <v>1945</v>
      </c>
      <c r="AU80" s="18" t="s">
        <v>2056</v>
      </c>
      <c r="BK80" s="170">
        <f>BK81</f>
        <v>0</v>
      </c>
    </row>
    <row r="81" spans="2:65" s="11" customFormat="1" ht="37.35" customHeight="1">
      <c r="B81" s="171"/>
      <c r="C81" s="172"/>
      <c r="D81" s="173" t="s">
        <v>1945</v>
      </c>
      <c r="E81" s="174" t="s">
        <v>611</v>
      </c>
      <c r="F81" s="174" t="s">
        <v>612</v>
      </c>
      <c r="G81" s="172"/>
      <c r="H81" s="172"/>
      <c r="I81" s="175"/>
      <c r="J81" s="176">
        <f>BK81</f>
        <v>0</v>
      </c>
      <c r="K81" s="172"/>
      <c r="L81" s="177"/>
      <c r="M81" s="178"/>
      <c r="N81" s="179"/>
      <c r="O81" s="179"/>
      <c r="P81" s="180">
        <f>P82+P87+P89</f>
        <v>0</v>
      </c>
      <c r="Q81" s="179"/>
      <c r="R81" s="180">
        <f>R82+R87+R89</f>
        <v>0</v>
      </c>
      <c r="S81" s="179"/>
      <c r="T81" s="181">
        <f>T82+T87+T89</f>
        <v>0</v>
      </c>
      <c r="AR81" s="182" t="s">
        <v>2039</v>
      </c>
      <c r="AT81" s="183" t="s">
        <v>1945</v>
      </c>
      <c r="AU81" s="183" t="s">
        <v>1946</v>
      </c>
      <c r="AY81" s="182" t="s">
        <v>2080</v>
      </c>
      <c r="BK81" s="184">
        <f>BK82+BK87+BK89</f>
        <v>0</v>
      </c>
    </row>
    <row r="82" spans="2:65" s="11" customFormat="1" ht="19.899999999999999" customHeight="1">
      <c r="B82" s="171"/>
      <c r="C82" s="172"/>
      <c r="D82" s="185" t="s">
        <v>1945</v>
      </c>
      <c r="E82" s="186" t="s">
        <v>613</v>
      </c>
      <c r="F82" s="186" t="s">
        <v>614</v>
      </c>
      <c r="G82" s="172"/>
      <c r="H82" s="172"/>
      <c r="I82" s="175"/>
      <c r="J82" s="187">
        <f>BK82</f>
        <v>0</v>
      </c>
      <c r="K82" s="172"/>
      <c r="L82" s="177"/>
      <c r="M82" s="178"/>
      <c r="N82" s="179"/>
      <c r="O82" s="179"/>
      <c r="P82" s="180">
        <f>SUM(P83:P86)</f>
        <v>0</v>
      </c>
      <c r="Q82" s="179"/>
      <c r="R82" s="180">
        <f>SUM(R83:R86)</f>
        <v>0</v>
      </c>
      <c r="S82" s="179"/>
      <c r="T82" s="181">
        <f>SUM(T83:T86)</f>
        <v>0</v>
      </c>
      <c r="AR82" s="182" t="s">
        <v>2039</v>
      </c>
      <c r="AT82" s="183" t="s">
        <v>1945</v>
      </c>
      <c r="AU82" s="183" t="s">
        <v>1895</v>
      </c>
      <c r="AY82" s="182" t="s">
        <v>2080</v>
      </c>
      <c r="BK82" s="184">
        <f>SUM(BK83:BK86)</f>
        <v>0</v>
      </c>
    </row>
    <row r="83" spans="2:65" s="1" customFormat="1" ht="22.5" customHeight="1">
      <c r="B83" s="35"/>
      <c r="C83" s="188" t="s">
        <v>1895</v>
      </c>
      <c r="D83" s="188" t="s">
        <v>2082</v>
      </c>
      <c r="E83" s="189" t="s">
        <v>615</v>
      </c>
      <c r="F83" s="190" t="s">
        <v>616</v>
      </c>
      <c r="G83" s="191" t="s">
        <v>8</v>
      </c>
      <c r="H83" s="192">
        <v>1</v>
      </c>
      <c r="I83" s="193"/>
      <c r="J83" s="194">
        <f>ROUND(I83*H83,2)</f>
        <v>0</v>
      </c>
      <c r="K83" s="190" t="s">
        <v>1893</v>
      </c>
      <c r="L83" s="55"/>
      <c r="M83" s="195" t="s">
        <v>1893</v>
      </c>
      <c r="N83" s="196" t="s">
        <v>1917</v>
      </c>
      <c r="O83" s="36"/>
      <c r="P83" s="197">
        <f>O83*H83</f>
        <v>0</v>
      </c>
      <c r="Q83" s="197">
        <v>0</v>
      </c>
      <c r="R83" s="197">
        <f>Q83*H83</f>
        <v>0</v>
      </c>
      <c r="S83" s="197">
        <v>0</v>
      </c>
      <c r="T83" s="198">
        <f>S83*H83</f>
        <v>0</v>
      </c>
      <c r="AR83" s="18" t="s">
        <v>617</v>
      </c>
      <c r="AT83" s="18" t="s">
        <v>2082</v>
      </c>
      <c r="AU83" s="18" t="s">
        <v>1955</v>
      </c>
      <c r="AY83" s="18" t="s">
        <v>2080</v>
      </c>
      <c r="BE83" s="199">
        <f>IF(N83="základní",J83,0)</f>
        <v>0</v>
      </c>
      <c r="BF83" s="199">
        <f>IF(N83="snížená",J83,0)</f>
        <v>0</v>
      </c>
      <c r="BG83" s="199">
        <f>IF(N83="zákl. přenesená",J83,0)</f>
        <v>0</v>
      </c>
      <c r="BH83" s="199">
        <f>IF(N83="sníž. přenesená",J83,0)</f>
        <v>0</v>
      </c>
      <c r="BI83" s="199">
        <f>IF(N83="nulová",J83,0)</f>
        <v>0</v>
      </c>
      <c r="BJ83" s="18" t="s">
        <v>1895</v>
      </c>
      <c r="BK83" s="199">
        <f>ROUND(I83*H83,2)</f>
        <v>0</v>
      </c>
      <c r="BL83" s="18" t="s">
        <v>617</v>
      </c>
      <c r="BM83" s="18" t="s">
        <v>618</v>
      </c>
    </row>
    <row r="84" spans="2:65" s="1" customFormat="1" ht="22.5" customHeight="1">
      <c r="B84" s="35"/>
      <c r="C84" s="188" t="s">
        <v>1955</v>
      </c>
      <c r="D84" s="188" t="s">
        <v>2082</v>
      </c>
      <c r="E84" s="189" t="s">
        <v>619</v>
      </c>
      <c r="F84" s="190" t="s">
        <v>620</v>
      </c>
      <c r="G84" s="191" t="s">
        <v>8</v>
      </c>
      <c r="H84" s="192">
        <v>1</v>
      </c>
      <c r="I84" s="193"/>
      <c r="J84" s="194">
        <f>ROUND(I84*H84,2)</f>
        <v>0</v>
      </c>
      <c r="K84" s="190" t="s">
        <v>1893</v>
      </c>
      <c r="L84" s="55"/>
      <c r="M84" s="195" t="s">
        <v>1893</v>
      </c>
      <c r="N84" s="196" t="s">
        <v>1917</v>
      </c>
      <c r="O84" s="36"/>
      <c r="P84" s="197">
        <f>O84*H84</f>
        <v>0</v>
      </c>
      <c r="Q84" s="197">
        <v>0</v>
      </c>
      <c r="R84" s="197">
        <f>Q84*H84</f>
        <v>0</v>
      </c>
      <c r="S84" s="197">
        <v>0</v>
      </c>
      <c r="T84" s="198">
        <f>S84*H84</f>
        <v>0</v>
      </c>
      <c r="AR84" s="18" t="s">
        <v>617</v>
      </c>
      <c r="AT84" s="18" t="s">
        <v>2082</v>
      </c>
      <c r="AU84" s="18" t="s">
        <v>1955</v>
      </c>
      <c r="AY84" s="18" t="s">
        <v>2080</v>
      </c>
      <c r="BE84" s="199">
        <f>IF(N84="základní",J84,0)</f>
        <v>0</v>
      </c>
      <c r="BF84" s="199">
        <f>IF(N84="snížená",J84,0)</f>
        <v>0</v>
      </c>
      <c r="BG84" s="199">
        <f>IF(N84="zákl. přenesená",J84,0)</f>
        <v>0</v>
      </c>
      <c r="BH84" s="199">
        <f>IF(N84="sníž. přenesená",J84,0)</f>
        <v>0</v>
      </c>
      <c r="BI84" s="199">
        <f>IF(N84="nulová",J84,0)</f>
        <v>0</v>
      </c>
      <c r="BJ84" s="18" t="s">
        <v>1895</v>
      </c>
      <c r="BK84" s="199">
        <f>ROUND(I84*H84,2)</f>
        <v>0</v>
      </c>
      <c r="BL84" s="18" t="s">
        <v>617</v>
      </c>
      <c r="BM84" s="18" t="s">
        <v>621</v>
      </c>
    </row>
    <row r="85" spans="2:65" s="1" customFormat="1" ht="22.5" customHeight="1">
      <c r="B85" s="35"/>
      <c r="C85" s="188" t="s">
        <v>2033</v>
      </c>
      <c r="D85" s="188" t="s">
        <v>2082</v>
      </c>
      <c r="E85" s="189" t="s">
        <v>622</v>
      </c>
      <c r="F85" s="190" t="s">
        <v>623</v>
      </c>
      <c r="G85" s="191" t="s">
        <v>8</v>
      </c>
      <c r="H85" s="192">
        <v>1</v>
      </c>
      <c r="I85" s="193"/>
      <c r="J85" s="194">
        <f>ROUND(I85*H85,2)</f>
        <v>0</v>
      </c>
      <c r="K85" s="190" t="s">
        <v>1893</v>
      </c>
      <c r="L85" s="55"/>
      <c r="M85" s="195" t="s">
        <v>1893</v>
      </c>
      <c r="N85" s="196" t="s">
        <v>1917</v>
      </c>
      <c r="O85" s="36"/>
      <c r="P85" s="197">
        <f>O85*H85</f>
        <v>0</v>
      </c>
      <c r="Q85" s="197">
        <v>0</v>
      </c>
      <c r="R85" s="197">
        <f>Q85*H85</f>
        <v>0</v>
      </c>
      <c r="S85" s="197">
        <v>0</v>
      </c>
      <c r="T85" s="198">
        <f>S85*H85</f>
        <v>0</v>
      </c>
      <c r="AR85" s="18" t="s">
        <v>617</v>
      </c>
      <c r="AT85" s="18" t="s">
        <v>2082</v>
      </c>
      <c r="AU85" s="18" t="s">
        <v>1955</v>
      </c>
      <c r="AY85" s="18" t="s">
        <v>2080</v>
      </c>
      <c r="BE85" s="199">
        <f>IF(N85="základní",J85,0)</f>
        <v>0</v>
      </c>
      <c r="BF85" s="199">
        <f>IF(N85="snížená",J85,0)</f>
        <v>0</v>
      </c>
      <c r="BG85" s="199">
        <f>IF(N85="zákl. přenesená",J85,0)</f>
        <v>0</v>
      </c>
      <c r="BH85" s="199">
        <f>IF(N85="sníž. přenesená",J85,0)</f>
        <v>0</v>
      </c>
      <c r="BI85" s="199">
        <f>IF(N85="nulová",J85,0)</f>
        <v>0</v>
      </c>
      <c r="BJ85" s="18" t="s">
        <v>1895</v>
      </c>
      <c r="BK85" s="199">
        <f>ROUND(I85*H85,2)</f>
        <v>0</v>
      </c>
      <c r="BL85" s="18" t="s">
        <v>617</v>
      </c>
      <c r="BM85" s="18" t="s">
        <v>624</v>
      </c>
    </row>
    <row r="86" spans="2:65" s="1" customFormat="1" ht="22.5" customHeight="1">
      <c r="B86" s="35"/>
      <c r="C86" s="188" t="s">
        <v>2036</v>
      </c>
      <c r="D86" s="188" t="s">
        <v>2082</v>
      </c>
      <c r="E86" s="189" t="s">
        <v>625</v>
      </c>
      <c r="F86" s="190" t="s">
        <v>626</v>
      </c>
      <c r="G86" s="191" t="s">
        <v>8</v>
      </c>
      <c r="H86" s="192">
        <v>1</v>
      </c>
      <c r="I86" s="193"/>
      <c r="J86" s="194">
        <f>ROUND(I86*H86,2)</f>
        <v>0</v>
      </c>
      <c r="K86" s="190" t="s">
        <v>1893</v>
      </c>
      <c r="L86" s="55"/>
      <c r="M86" s="195" t="s">
        <v>1893</v>
      </c>
      <c r="N86" s="196" t="s">
        <v>1917</v>
      </c>
      <c r="O86" s="36"/>
      <c r="P86" s="197">
        <f>O86*H86</f>
        <v>0</v>
      </c>
      <c r="Q86" s="197">
        <v>0</v>
      </c>
      <c r="R86" s="197">
        <f>Q86*H86</f>
        <v>0</v>
      </c>
      <c r="S86" s="197">
        <v>0</v>
      </c>
      <c r="T86" s="198">
        <f>S86*H86</f>
        <v>0</v>
      </c>
      <c r="AR86" s="18" t="s">
        <v>617</v>
      </c>
      <c r="AT86" s="18" t="s">
        <v>2082</v>
      </c>
      <c r="AU86" s="18" t="s">
        <v>1955</v>
      </c>
      <c r="AY86" s="18" t="s">
        <v>2080</v>
      </c>
      <c r="BE86" s="199">
        <f>IF(N86="základní",J86,0)</f>
        <v>0</v>
      </c>
      <c r="BF86" s="199">
        <f>IF(N86="snížená",J86,0)</f>
        <v>0</v>
      </c>
      <c r="BG86" s="199">
        <f>IF(N86="zákl. přenesená",J86,0)</f>
        <v>0</v>
      </c>
      <c r="BH86" s="199">
        <f>IF(N86="sníž. přenesená",J86,0)</f>
        <v>0</v>
      </c>
      <c r="BI86" s="199">
        <f>IF(N86="nulová",J86,0)</f>
        <v>0</v>
      </c>
      <c r="BJ86" s="18" t="s">
        <v>1895</v>
      </c>
      <c r="BK86" s="199">
        <f>ROUND(I86*H86,2)</f>
        <v>0</v>
      </c>
      <c r="BL86" s="18" t="s">
        <v>617</v>
      </c>
      <c r="BM86" s="18" t="s">
        <v>627</v>
      </c>
    </row>
    <row r="87" spans="2:65" s="11" customFormat="1" ht="29.85" customHeight="1">
      <c r="B87" s="171"/>
      <c r="C87" s="172"/>
      <c r="D87" s="185" t="s">
        <v>1945</v>
      </c>
      <c r="E87" s="186" t="s">
        <v>628</v>
      </c>
      <c r="F87" s="186" t="s">
        <v>629</v>
      </c>
      <c r="G87" s="172"/>
      <c r="H87" s="172"/>
      <c r="I87" s="175"/>
      <c r="J87" s="187">
        <f>BK87</f>
        <v>0</v>
      </c>
      <c r="K87" s="172"/>
      <c r="L87" s="177"/>
      <c r="M87" s="178"/>
      <c r="N87" s="179"/>
      <c r="O87" s="179"/>
      <c r="P87" s="180">
        <f>P88</f>
        <v>0</v>
      </c>
      <c r="Q87" s="179"/>
      <c r="R87" s="180">
        <f>R88</f>
        <v>0</v>
      </c>
      <c r="S87" s="179"/>
      <c r="T87" s="181">
        <f>T88</f>
        <v>0</v>
      </c>
      <c r="AR87" s="182" t="s">
        <v>2039</v>
      </c>
      <c r="AT87" s="183" t="s">
        <v>1945</v>
      </c>
      <c r="AU87" s="183" t="s">
        <v>1895</v>
      </c>
      <c r="AY87" s="182" t="s">
        <v>2080</v>
      </c>
      <c r="BK87" s="184">
        <f>BK88</f>
        <v>0</v>
      </c>
    </row>
    <row r="88" spans="2:65" s="1" customFormat="1" ht="22.5" customHeight="1">
      <c r="B88" s="35"/>
      <c r="C88" s="188" t="s">
        <v>2039</v>
      </c>
      <c r="D88" s="188" t="s">
        <v>2082</v>
      </c>
      <c r="E88" s="189" t="s">
        <v>630</v>
      </c>
      <c r="F88" s="190" t="s">
        <v>629</v>
      </c>
      <c r="G88" s="191" t="s">
        <v>8</v>
      </c>
      <c r="H88" s="192">
        <v>1</v>
      </c>
      <c r="I88" s="193"/>
      <c r="J88" s="194">
        <f>ROUND(I88*H88,2)</f>
        <v>0</v>
      </c>
      <c r="K88" s="190" t="s">
        <v>1893</v>
      </c>
      <c r="L88" s="55"/>
      <c r="M88" s="195" t="s">
        <v>1893</v>
      </c>
      <c r="N88" s="196" t="s">
        <v>1917</v>
      </c>
      <c r="O88" s="36"/>
      <c r="P88" s="197">
        <f>O88*H88</f>
        <v>0</v>
      </c>
      <c r="Q88" s="197">
        <v>0</v>
      </c>
      <c r="R88" s="197">
        <f>Q88*H88</f>
        <v>0</v>
      </c>
      <c r="S88" s="197">
        <v>0</v>
      </c>
      <c r="T88" s="198">
        <f>S88*H88</f>
        <v>0</v>
      </c>
      <c r="AR88" s="18" t="s">
        <v>617</v>
      </c>
      <c r="AT88" s="18" t="s">
        <v>2082</v>
      </c>
      <c r="AU88" s="18" t="s">
        <v>1955</v>
      </c>
      <c r="AY88" s="18" t="s">
        <v>2080</v>
      </c>
      <c r="BE88" s="199">
        <f>IF(N88="základní",J88,0)</f>
        <v>0</v>
      </c>
      <c r="BF88" s="199">
        <f>IF(N88="snížená",J88,0)</f>
        <v>0</v>
      </c>
      <c r="BG88" s="199">
        <f>IF(N88="zákl. přenesená",J88,0)</f>
        <v>0</v>
      </c>
      <c r="BH88" s="199">
        <f>IF(N88="sníž. přenesená",J88,0)</f>
        <v>0</v>
      </c>
      <c r="BI88" s="199">
        <f>IF(N88="nulová",J88,0)</f>
        <v>0</v>
      </c>
      <c r="BJ88" s="18" t="s">
        <v>1895</v>
      </c>
      <c r="BK88" s="199">
        <f>ROUND(I88*H88,2)</f>
        <v>0</v>
      </c>
      <c r="BL88" s="18" t="s">
        <v>617</v>
      </c>
      <c r="BM88" s="18" t="s">
        <v>631</v>
      </c>
    </row>
    <row r="89" spans="2:65" s="11" customFormat="1" ht="29.85" customHeight="1">
      <c r="B89" s="171"/>
      <c r="C89" s="172"/>
      <c r="D89" s="185" t="s">
        <v>1945</v>
      </c>
      <c r="E89" s="186" t="s">
        <v>632</v>
      </c>
      <c r="F89" s="186" t="s">
        <v>633</v>
      </c>
      <c r="G89" s="172"/>
      <c r="H89" s="172"/>
      <c r="I89" s="175"/>
      <c r="J89" s="187">
        <f>BK89</f>
        <v>0</v>
      </c>
      <c r="K89" s="172"/>
      <c r="L89" s="177"/>
      <c r="M89" s="178"/>
      <c r="N89" s="179"/>
      <c r="O89" s="179"/>
      <c r="P89" s="180">
        <f>SUM(P90:P91)</f>
        <v>0</v>
      </c>
      <c r="Q89" s="179"/>
      <c r="R89" s="180">
        <f>SUM(R90:R91)</f>
        <v>0</v>
      </c>
      <c r="S89" s="179"/>
      <c r="T89" s="181">
        <f>SUM(T90:T91)</f>
        <v>0</v>
      </c>
      <c r="AR89" s="182" t="s">
        <v>2039</v>
      </c>
      <c r="AT89" s="183" t="s">
        <v>1945</v>
      </c>
      <c r="AU89" s="183" t="s">
        <v>1895</v>
      </c>
      <c r="AY89" s="182" t="s">
        <v>2080</v>
      </c>
      <c r="BK89" s="184">
        <f>SUM(BK90:BK91)</f>
        <v>0</v>
      </c>
    </row>
    <row r="90" spans="2:65" s="1" customFormat="1" ht="22.5" customHeight="1">
      <c r="B90" s="35"/>
      <c r="C90" s="188" t="s">
        <v>2107</v>
      </c>
      <c r="D90" s="188" t="s">
        <v>2082</v>
      </c>
      <c r="E90" s="189" t="s">
        <v>634</v>
      </c>
      <c r="F90" s="190" t="s">
        <v>635</v>
      </c>
      <c r="G90" s="191" t="s">
        <v>8</v>
      </c>
      <c r="H90" s="192">
        <v>1</v>
      </c>
      <c r="I90" s="193"/>
      <c r="J90" s="194">
        <f>ROUND(I90*H90,2)</f>
        <v>0</v>
      </c>
      <c r="K90" s="190" t="s">
        <v>1893</v>
      </c>
      <c r="L90" s="55"/>
      <c r="M90" s="195" t="s">
        <v>1893</v>
      </c>
      <c r="N90" s="196" t="s">
        <v>1917</v>
      </c>
      <c r="O90" s="36"/>
      <c r="P90" s="197">
        <f>O90*H90</f>
        <v>0</v>
      </c>
      <c r="Q90" s="197">
        <v>0</v>
      </c>
      <c r="R90" s="197">
        <f>Q90*H90</f>
        <v>0</v>
      </c>
      <c r="S90" s="197">
        <v>0</v>
      </c>
      <c r="T90" s="198">
        <f>S90*H90</f>
        <v>0</v>
      </c>
      <c r="AR90" s="18" t="s">
        <v>617</v>
      </c>
      <c r="AT90" s="18" t="s">
        <v>2082</v>
      </c>
      <c r="AU90" s="18" t="s">
        <v>1955</v>
      </c>
      <c r="AY90" s="18" t="s">
        <v>2080</v>
      </c>
      <c r="BE90" s="199">
        <f>IF(N90="základní",J90,0)</f>
        <v>0</v>
      </c>
      <c r="BF90" s="199">
        <f>IF(N90="snížená",J90,0)</f>
        <v>0</v>
      </c>
      <c r="BG90" s="199">
        <f>IF(N90="zákl. přenesená",J90,0)</f>
        <v>0</v>
      </c>
      <c r="BH90" s="199">
        <f>IF(N90="sníž. přenesená",J90,0)</f>
        <v>0</v>
      </c>
      <c r="BI90" s="199">
        <f>IF(N90="nulová",J90,0)</f>
        <v>0</v>
      </c>
      <c r="BJ90" s="18" t="s">
        <v>1895</v>
      </c>
      <c r="BK90" s="199">
        <f>ROUND(I90*H90,2)</f>
        <v>0</v>
      </c>
      <c r="BL90" s="18" t="s">
        <v>617</v>
      </c>
      <c r="BM90" s="18" t="s">
        <v>636</v>
      </c>
    </row>
    <row r="91" spans="2:65" s="1" customFormat="1" ht="22.5" customHeight="1">
      <c r="B91" s="35"/>
      <c r="C91" s="188" t="s">
        <v>2112</v>
      </c>
      <c r="D91" s="188" t="s">
        <v>2082</v>
      </c>
      <c r="E91" s="189" t="s">
        <v>637</v>
      </c>
      <c r="F91" s="190" t="s">
        <v>638</v>
      </c>
      <c r="G91" s="191" t="s">
        <v>8</v>
      </c>
      <c r="H91" s="192">
        <v>1</v>
      </c>
      <c r="I91" s="193"/>
      <c r="J91" s="194">
        <f>ROUND(I91*H91,2)</f>
        <v>0</v>
      </c>
      <c r="K91" s="190" t="s">
        <v>1893</v>
      </c>
      <c r="L91" s="55"/>
      <c r="M91" s="195" t="s">
        <v>1893</v>
      </c>
      <c r="N91" s="226" t="s">
        <v>1917</v>
      </c>
      <c r="O91" s="227"/>
      <c r="P91" s="228">
        <f>O91*H91</f>
        <v>0</v>
      </c>
      <c r="Q91" s="228">
        <v>0</v>
      </c>
      <c r="R91" s="228">
        <f>Q91*H91</f>
        <v>0</v>
      </c>
      <c r="S91" s="228">
        <v>0</v>
      </c>
      <c r="T91" s="229">
        <f>S91*H91</f>
        <v>0</v>
      </c>
      <c r="AR91" s="18" t="s">
        <v>617</v>
      </c>
      <c r="AT91" s="18" t="s">
        <v>2082</v>
      </c>
      <c r="AU91" s="18" t="s">
        <v>1955</v>
      </c>
      <c r="AY91" s="18" t="s">
        <v>2080</v>
      </c>
      <c r="BE91" s="199">
        <f>IF(N91="základní",J91,0)</f>
        <v>0</v>
      </c>
      <c r="BF91" s="199">
        <f>IF(N91="snížená",J91,0)</f>
        <v>0</v>
      </c>
      <c r="BG91" s="199">
        <f>IF(N91="zákl. přenesená",J91,0)</f>
        <v>0</v>
      </c>
      <c r="BH91" s="199">
        <f>IF(N91="sníž. přenesená",J91,0)</f>
        <v>0</v>
      </c>
      <c r="BI91" s="199">
        <f>IF(N91="nulová",J91,0)</f>
        <v>0</v>
      </c>
      <c r="BJ91" s="18" t="s">
        <v>1895</v>
      </c>
      <c r="BK91" s="199">
        <f>ROUND(I91*H91,2)</f>
        <v>0</v>
      </c>
      <c r="BL91" s="18" t="s">
        <v>617</v>
      </c>
      <c r="BM91" s="18" t="s">
        <v>639</v>
      </c>
    </row>
    <row r="92" spans="2:65" s="1" customFormat="1" ht="6.95" customHeight="1">
      <c r="B92" s="50"/>
      <c r="C92" s="51"/>
      <c r="D92" s="51"/>
      <c r="E92" s="51"/>
      <c r="F92" s="51"/>
      <c r="G92" s="51"/>
      <c r="H92" s="51"/>
      <c r="I92" s="135"/>
      <c r="J92" s="51"/>
      <c r="K92" s="51"/>
      <c r="L92" s="55"/>
    </row>
  </sheetData>
  <sheetProtection sheet="1" objects="1" scenarios="1" formatColumns="0" formatRows="0" sort="0" autoFilter="0"/>
  <autoFilter ref="C79:K79"/>
  <mergeCells count="9">
    <mergeCell ref="E70:H70"/>
    <mergeCell ref="E72:H72"/>
    <mergeCell ref="G1:H1"/>
    <mergeCell ref="L2:V2"/>
    <mergeCell ref="E7:H7"/>
    <mergeCell ref="E9:H9"/>
    <mergeCell ref="E24:H24"/>
    <mergeCell ref="E45:H45"/>
    <mergeCell ref="E47:H47"/>
  </mergeCells>
  <phoneticPr fontId="51" type="noConversion"/>
  <hyperlinks>
    <hyperlink ref="F1:G1" location="C2" tooltip="Krycí list soupisu" display="1) Krycí list soupisu"/>
    <hyperlink ref="G1:H1" location="C54" tooltip="Rekapitulace" display="2) Rekapitulace"/>
    <hyperlink ref="J1" location="C79" tooltip="Soupis prací" display="3) Soupis prací"/>
    <hyperlink ref="L1:V1" location="'Rekapitulace stavby'!C2" tooltip="Rekapitulace stavby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16"/>
  <sheetViews>
    <sheetView showGridLines="0" zoomScaleNormal="100" workbookViewId="0"/>
  </sheetViews>
  <sheetFormatPr defaultRowHeight="13.5"/>
  <cols>
    <col min="1" max="1" width="8.33203125" style="283" customWidth="1"/>
    <col min="2" max="2" width="1.6640625" style="283" customWidth="1"/>
    <col min="3" max="4" width="5" style="283" customWidth="1"/>
    <col min="5" max="5" width="11.6640625" style="283" customWidth="1"/>
    <col min="6" max="6" width="9.1640625" style="283" customWidth="1"/>
    <col min="7" max="7" width="5" style="283" customWidth="1"/>
    <col min="8" max="8" width="77.83203125" style="283" customWidth="1"/>
    <col min="9" max="10" width="20" style="283" customWidth="1"/>
    <col min="11" max="11" width="1.6640625" style="283" customWidth="1"/>
    <col min="12" max="16384" width="9.33203125" style="283"/>
  </cols>
  <sheetData>
    <row r="1" spans="2:11" ht="37.5" customHeight="1"/>
    <row r="2" spans="2:11" ht="7.5" customHeight="1">
      <c r="B2" s="284"/>
      <c r="C2" s="285"/>
      <c r="D2" s="285"/>
      <c r="E2" s="285"/>
      <c r="F2" s="285"/>
      <c r="G2" s="285"/>
      <c r="H2" s="285"/>
      <c r="I2" s="285"/>
      <c r="J2" s="285"/>
      <c r="K2" s="286"/>
    </row>
    <row r="3" spans="2:11" s="289" customFormat="1" ht="45" customHeight="1">
      <c r="B3" s="287"/>
      <c r="C3" s="412" t="s">
        <v>647</v>
      </c>
      <c r="D3" s="412"/>
      <c r="E3" s="412"/>
      <c r="F3" s="412"/>
      <c r="G3" s="412"/>
      <c r="H3" s="412"/>
      <c r="I3" s="412"/>
      <c r="J3" s="412"/>
      <c r="K3" s="288"/>
    </row>
    <row r="4" spans="2:11" ht="25.5" customHeight="1">
      <c r="B4" s="290"/>
      <c r="C4" s="416" t="s">
        <v>648</v>
      </c>
      <c r="D4" s="416"/>
      <c r="E4" s="416"/>
      <c r="F4" s="416"/>
      <c r="G4" s="416"/>
      <c r="H4" s="416"/>
      <c r="I4" s="416"/>
      <c r="J4" s="416"/>
      <c r="K4" s="291"/>
    </row>
    <row r="5" spans="2:11" ht="5.25" customHeight="1">
      <c r="B5" s="290"/>
      <c r="C5" s="292"/>
      <c r="D5" s="292"/>
      <c r="E5" s="292"/>
      <c r="F5" s="292"/>
      <c r="G5" s="292"/>
      <c r="H5" s="292"/>
      <c r="I5" s="292"/>
      <c r="J5" s="292"/>
      <c r="K5" s="291"/>
    </row>
    <row r="6" spans="2:11" ht="15" customHeight="1">
      <c r="B6" s="290"/>
      <c r="C6" s="415" t="s">
        <v>649</v>
      </c>
      <c r="D6" s="415"/>
      <c r="E6" s="415"/>
      <c r="F6" s="415"/>
      <c r="G6" s="415"/>
      <c r="H6" s="415"/>
      <c r="I6" s="415"/>
      <c r="J6" s="415"/>
      <c r="K6" s="291"/>
    </row>
    <row r="7" spans="2:11" ht="15" customHeight="1">
      <c r="B7" s="293"/>
      <c r="C7" s="415" t="s">
        <v>650</v>
      </c>
      <c r="D7" s="415"/>
      <c r="E7" s="415"/>
      <c r="F7" s="415"/>
      <c r="G7" s="415"/>
      <c r="H7" s="415"/>
      <c r="I7" s="415"/>
      <c r="J7" s="415"/>
      <c r="K7" s="291"/>
    </row>
    <row r="8" spans="2:11" ht="12.75" customHeight="1">
      <c r="B8" s="293"/>
      <c r="C8" s="294"/>
      <c r="D8" s="294"/>
      <c r="E8" s="294"/>
      <c r="F8" s="294"/>
      <c r="G8" s="294"/>
      <c r="H8" s="294"/>
      <c r="I8" s="294"/>
      <c r="J8" s="294"/>
      <c r="K8" s="291"/>
    </row>
    <row r="9" spans="2:11" ht="15" customHeight="1">
      <c r="B9" s="293"/>
      <c r="C9" s="415" t="s">
        <v>651</v>
      </c>
      <c r="D9" s="415"/>
      <c r="E9" s="415"/>
      <c r="F9" s="415"/>
      <c r="G9" s="415"/>
      <c r="H9" s="415"/>
      <c r="I9" s="415"/>
      <c r="J9" s="415"/>
      <c r="K9" s="291"/>
    </row>
    <row r="10" spans="2:11" ht="15" customHeight="1">
      <c r="B10" s="293"/>
      <c r="C10" s="294"/>
      <c r="D10" s="415" t="s">
        <v>652</v>
      </c>
      <c r="E10" s="415"/>
      <c r="F10" s="415"/>
      <c r="G10" s="415"/>
      <c r="H10" s="415"/>
      <c r="I10" s="415"/>
      <c r="J10" s="415"/>
      <c r="K10" s="291"/>
    </row>
    <row r="11" spans="2:11" ht="15" customHeight="1">
      <c r="B11" s="293"/>
      <c r="C11" s="295"/>
      <c r="D11" s="415" t="s">
        <v>653</v>
      </c>
      <c r="E11" s="415"/>
      <c r="F11" s="415"/>
      <c r="G11" s="415"/>
      <c r="H11" s="415"/>
      <c r="I11" s="415"/>
      <c r="J11" s="415"/>
      <c r="K11" s="291"/>
    </row>
    <row r="12" spans="2:11" ht="12.75" customHeight="1">
      <c r="B12" s="293"/>
      <c r="C12" s="295"/>
      <c r="D12" s="295"/>
      <c r="E12" s="295"/>
      <c r="F12" s="295"/>
      <c r="G12" s="295"/>
      <c r="H12" s="295"/>
      <c r="I12" s="295"/>
      <c r="J12" s="295"/>
      <c r="K12" s="291"/>
    </row>
    <row r="13" spans="2:11" ht="15" customHeight="1">
      <c r="B13" s="293"/>
      <c r="C13" s="295"/>
      <c r="D13" s="415" t="s">
        <v>654</v>
      </c>
      <c r="E13" s="415"/>
      <c r="F13" s="415"/>
      <c r="G13" s="415"/>
      <c r="H13" s="415"/>
      <c r="I13" s="415"/>
      <c r="J13" s="415"/>
      <c r="K13" s="291"/>
    </row>
    <row r="14" spans="2:11" ht="15" customHeight="1">
      <c r="B14" s="293"/>
      <c r="C14" s="295"/>
      <c r="D14" s="415" t="s">
        <v>655</v>
      </c>
      <c r="E14" s="415"/>
      <c r="F14" s="415"/>
      <c r="G14" s="415"/>
      <c r="H14" s="415"/>
      <c r="I14" s="415"/>
      <c r="J14" s="415"/>
      <c r="K14" s="291"/>
    </row>
    <row r="15" spans="2:11" ht="15" customHeight="1">
      <c r="B15" s="293"/>
      <c r="C15" s="295"/>
      <c r="D15" s="415" t="s">
        <v>656</v>
      </c>
      <c r="E15" s="415"/>
      <c r="F15" s="415"/>
      <c r="G15" s="415"/>
      <c r="H15" s="415"/>
      <c r="I15" s="415"/>
      <c r="J15" s="415"/>
      <c r="K15" s="291"/>
    </row>
    <row r="16" spans="2:11" ht="15" customHeight="1">
      <c r="B16" s="293"/>
      <c r="C16" s="295"/>
      <c r="D16" s="295"/>
      <c r="E16" s="296" t="s">
        <v>1952</v>
      </c>
      <c r="F16" s="415" t="s">
        <v>657</v>
      </c>
      <c r="G16" s="415"/>
      <c r="H16" s="415"/>
      <c r="I16" s="415"/>
      <c r="J16" s="415"/>
      <c r="K16" s="291"/>
    </row>
    <row r="17" spans="2:11" ht="15" customHeight="1">
      <c r="B17" s="293"/>
      <c r="C17" s="295"/>
      <c r="D17" s="295"/>
      <c r="E17" s="296" t="s">
        <v>658</v>
      </c>
      <c r="F17" s="415" t="s">
        <v>659</v>
      </c>
      <c r="G17" s="415"/>
      <c r="H17" s="415"/>
      <c r="I17" s="415"/>
      <c r="J17" s="415"/>
      <c r="K17" s="291"/>
    </row>
    <row r="18" spans="2:11" ht="15" customHeight="1">
      <c r="B18" s="293"/>
      <c r="C18" s="295"/>
      <c r="D18" s="295"/>
      <c r="E18" s="296" t="s">
        <v>660</v>
      </c>
      <c r="F18" s="415" t="s">
        <v>661</v>
      </c>
      <c r="G18" s="415"/>
      <c r="H18" s="415"/>
      <c r="I18" s="415"/>
      <c r="J18" s="415"/>
      <c r="K18" s="291"/>
    </row>
    <row r="19" spans="2:11" ht="15" customHeight="1">
      <c r="B19" s="293"/>
      <c r="C19" s="295"/>
      <c r="D19" s="295"/>
      <c r="E19" s="296" t="s">
        <v>2044</v>
      </c>
      <c r="F19" s="415" t="s">
        <v>2043</v>
      </c>
      <c r="G19" s="415"/>
      <c r="H19" s="415"/>
      <c r="I19" s="415"/>
      <c r="J19" s="415"/>
      <c r="K19" s="291"/>
    </row>
    <row r="20" spans="2:11" ht="15" customHeight="1">
      <c r="B20" s="293"/>
      <c r="C20" s="295"/>
      <c r="D20" s="295"/>
      <c r="E20" s="296" t="s">
        <v>1264</v>
      </c>
      <c r="F20" s="415" t="s">
        <v>1265</v>
      </c>
      <c r="G20" s="415"/>
      <c r="H20" s="415"/>
      <c r="I20" s="415"/>
      <c r="J20" s="415"/>
      <c r="K20" s="291"/>
    </row>
    <row r="21" spans="2:11" ht="15" customHeight="1">
      <c r="B21" s="293"/>
      <c r="C21" s="295"/>
      <c r="D21" s="295"/>
      <c r="E21" s="296" t="s">
        <v>1974</v>
      </c>
      <c r="F21" s="415" t="s">
        <v>662</v>
      </c>
      <c r="G21" s="415"/>
      <c r="H21" s="415"/>
      <c r="I21" s="415"/>
      <c r="J21" s="415"/>
      <c r="K21" s="291"/>
    </row>
    <row r="22" spans="2:11" ht="12.75" customHeight="1">
      <c r="B22" s="293"/>
      <c r="C22" s="295"/>
      <c r="D22" s="295"/>
      <c r="E22" s="295"/>
      <c r="F22" s="295"/>
      <c r="G22" s="295"/>
      <c r="H22" s="295"/>
      <c r="I22" s="295"/>
      <c r="J22" s="295"/>
      <c r="K22" s="291"/>
    </row>
    <row r="23" spans="2:11" ht="15" customHeight="1">
      <c r="B23" s="293"/>
      <c r="C23" s="415" t="s">
        <v>663</v>
      </c>
      <c r="D23" s="415"/>
      <c r="E23" s="415"/>
      <c r="F23" s="415"/>
      <c r="G23" s="415"/>
      <c r="H23" s="415"/>
      <c r="I23" s="415"/>
      <c r="J23" s="415"/>
      <c r="K23" s="291"/>
    </row>
    <row r="24" spans="2:11" ht="15" customHeight="1">
      <c r="B24" s="293"/>
      <c r="C24" s="415" t="s">
        <v>664</v>
      </c>
      <c r="D24" s="415"/>
      <c r="E24" s="415"/>
      <c r="F24" s="415"/>
      <c r="G24" s="415"/>
      <c r="H24" s="415"/>
      <c r="I24" s="415"/>
      <c r="J24" s="415"/>
      <c r="K24" s="291"/>
    </row>
    <row r="25" spans="2:11" ht="15" customHeight="1">
      <c r="B25" s="293"/>
      <c r="C25" s="294"/>
      <c r="D25" s="415" t="s">
        <v>665</v>
      </c>
      <c r="E25" s="415"/>
      <c r="F25" s="415"/>
      <c r="G25" s="415"/>
      <c r="H25" s="415"/>
      <c r="I25" s="415"/>
      <c r="J25" s="415"/>
      <c r="K25" s="291"/>
    </row>
    <row r="26" spans="2:11" ht="15" customHeight="1">
      <c r="B26" s="293"/>
      <c r="C26" s="295"/>
      <c r="D26" s="415" t="s">
        <v>666</v>
      </c>
      <c r="E26" s="415"/>
      <c r="F26" s="415"/>
      <c r="G26" s="415"/>
      <c r="H26" s="415"/>
      <c r="I26" s="415"/>
      <c r="J26" s="415"/>
      <c r="K26" s="291"/>
    </row>
    <row r="27" spans="2:11" ht="12.75" customHeight="1">
      <c r="B27" s="293"/>
      <c r="C27" s="295"/>
      <c r="D27" s="295"/>
      <c r="E27" s="295"/>
      <c r="F27" s="295"/>
      <c r="G27" s="295"/>
      <c r="H27" s="295"/>
      <c r="I27" s="295"/>
      <c r="J27" s="295"/>
      <c r="K27" s="291"/>
    </row>
    <row r="28" spans="2:11" ht="15" customHeight="1">
      <c r="B28" s="293"/>
      <c r="C28" s="295"/>
      <c r="D28" s="415" t="s">
        <v>667</v>
      </c>
      <c r="E28" s="415"/>
      <c r="F28" s="415"/>
      <c r="G28" s="415"/>
      <c r="H28" s="415"/>
      <c r="I28" s="415"/>
      <c r="J28" s="415"/>
      <c r="K28" s="291"/>
    </row>
    <row r="29" spans="2:11" ht="15" customHeight="1">
      <c r="B29" s="293"/>
      <c r="C29" s="295"/>
      <c r="D29" s="415" t="s">
        <v>668</v>
      </c>
      <c r="E29" s="415"/>
      <c r="F29" s="415"/>
      <c r="G29" s="415"/>
      <c r="H29" s="415"/>
      <c r="I29" s="415"/>
      <c r="J29" s="415"/>
      <c r="K29" s="291"/>
    </row>
    <row r="30" spans="2:11" ht="12.75" customHeight="1">
      <c r="B30" s="293"/>
      <c r="C30" s="295"/>
      <c r="D30" s="295"/>
      <c r="E30" s="295"/>
      <c r="F30" s="295"/>
      <c r="G30" s="295"/>
      <c r="H30" s="295"/>
      <c r="I30" s="295"/>
      <c r="J30" s="295"/>
      <c r="K30" s="291"/>
    </row>
    <row r="31" spans="2:11" ht="15" customHeight="1">
      <c r="B31" s="293"/>
      <c r="C31" s="295"/>
      <c r="D31" s="415" t="s">
        <v>669</v>
      </c>
      <c r="E31" s="415"/>
      <c r="F31" s="415"/>
      <c r="G31" s="415"/>
      <c r="H31" s="415"/>
      <c r="I31" s="415"/>
      <c r="J31" s="415"/>
      <c r="K31" s="291"/>
    </row>
    <row r="32" spans="2:11" ht="15" customHeight="1">
      <c r="B32" s="293"/>
      <c r="C32" s="295"/>
      <c r="D32" s="415" t="s">
        <v>670</v>
      </c>
      <c r="E32" s="415"/>
      <c r="F32" s="415"/>
      <c r="G32" s="415"/>
      <c r="H32" s="415"/>
      <c r="I32" s="415"/>
      <c r="J32" s="415"/>
      <c r="K32" s="291"/>
    </row>
    <row r="33" spans="2:11" ht="15" customHeight="1">
      <c r="B33" s="293"/>
      <c r="C33" s="295"/>
      <c r="D33" s="415" t="s">
        <v>671</v>
      </c>
      <c r="E33" s="415"/>
      <c r="F33" s="415"/>
      <c r="G33" s="415"/>
      <c r="H33" s="415"/>
      <c r="I33" s="415"/>
      <c r="J33" s="415"/>
      <c r="K33" s="291"/>
    </row>
    <row r="34" spans="2:11" ht="15" customHeight="1">
      <c r="B34" s="293"/>
      <c r="C34" s="295"/>
      <c r="D34" s="294"/>
      <c r="E34" s="297" t="s">
        <v>2065</v>
      </c>
      <c r="F34" s="294"/>
      <c r="G34" s="415" t="s">
        <v>672</v>
      </c>
      <c r="H34" s="415"/>
      <c r="I34" s="415"/>
      <c r="J34" s="415"/>
      <c r="K34" s="291"/>
    </row>
    <row r="35" spans="2:11" ht="30.75" customHeight="1">
      <c r="B35" s="293"/>
      <c r="C35" s="295"/>
      <c r="D35" s="294"/>
      <c r="E35" s="297" t="s">
        <v>673</v>
      </c>
      <c r="F35" s="294"/>
      <c r="G35" s="415" t="s">
        <v>674</v>
      </c>
      <c r="H35" s="415"/>
      <c r="I35" s="415"/>
      <c r="J35" s="415"/>
      <c r="K35" s="291"/>
    </row>
    <row r="36" spans="2:11" ht="15" customHeight="1">
      <c r="B36" s="293"/>
      <c r="C36" s="295"/>
      <c r="D36" s="294"/>
      <c r="E36" s="297" t="s">
        <v>1927</v>
      </c>
      <c r="F36" s="294"/>
      <c r="G36" s="415" t="s">
        <v>675</v>
      </c>
      <c r="H36" s="415"/>
      <c r="I36" s="415"/>
      <c r="J36" s="415"/>
      <c r="K36" s="291"/>
    </row>
    <row r="37" spans="2:11" ht="15" customHeight="1">
      <c r="B37" s="293"/>
      <c r="C37" s="295"/>
      <c r="D37" s="294"/>
      <c r="E37" s="297" t="s">
        <v>2066</v>
      </c>
      <c r="F37" s="294"/>
      <c r="G37" s="415" t="s">
        <v>676</v>
      </c>
      <c r="H37" s="415"/>
      <c r="I37" s="415"/>
      <c r="J37" s="415"/>
      <c r="K37" s="291"/>
    </row>
    <row r="38" spans="2:11" ht="15" customHeight="1">
      <c r="B38" s="293"/>
      <c r="C38" s="295"/>
      <c r="D38" s="294"/>
      <c r="E38" s="297" t="s">
        <v>2067</v>
      </c>
      <c r="F38" s="294"/>
      <c r="G38" s="415" t="s">
        <v>677</v>
      </c>
      <c r="H38" s="415"/>
      <c r="I38" s="415"/>
      <c r="J38" s="415"/>
      <c r="K38" s="291"/>
    </row>
    <row r="39" spans="2:11" ht="15" customHeight="1">
      <c r="B39" s="293"/>
      <c r="C39" s="295"/>
      <c r="D39" s="294"/>
      <c r="E39" s="297" t="s">
        <v>2068</v>
      </c>
      <c r="F39" s="294"/>
      <c r="G39" s="415" t="s">
        <v>678</v>
      </c>
      <c r="H39" s="415"/>
      <c r="I39" s="415"/>
      <c r="J39" s="415"/>
      <c r="K39" s="291"/>
    </row>
    <row r="40" spans="2:11" ht="15" customHeight="1">
      <c r="B40" s="293"/>
      <c r="C40" s="295"/>
      <c r="D40" s="294"/>
      <c r="E40" s="297" t="s">
        <v>679</v>
      </c>
      <c r="F40" s="294"/>
      <c r="G40" s="415" t="s">
        <v>680</v>
      </c>
      <c r="H40" s="415"/>
      <c r="I40" s="415"/>
      <c r="J40" s="415"/>
      <c r="K40" s="291"/>
    </row>
    <row r="41" spans="2:11" ht="15" customHeight="1">
      <c r="B41" s="293"/>
      <c r="C41" s="295"/>
      <c r="D41" s="294"/>
      <c r="E41" s="297"/>
      <c r="F41" s="294"/>
      <c r="G41" s="415" t="s">
        <v>681</v>
      </c>
      <c r="H41" s="415"/>
      <c r="I41" s="415"/>
      <c r="J41" s="415"/>
      <c r="K41" s="291"/>
    </row>
    <row r="42" spans="2:11" ht="15" customHeight="1">
      <c r="B42" s="293"/>
      <c r="C42" s="295"/>
      <c r="D42" s="294"/>
      <c r="E42" s="297" t="s">
        <v>682</v>
      </c>
      <c r="F42" s="294"/>
      <c r="G42" s="415" t="s">
        <v>683</v>
      </c>
      <c r="H42" s="415"/>
      <c r="I42" s="415"/>
      <c r="J42" s="415"/>
      <c r="K42" s="291"/>
    </row>
    <row r="43" spans="2:11" ht="15" customHeight="1">
      <c r="B43" s="293"/>
      <c r="C43" s="295"/>
      <c r="D43" s="294"/>
      <c r="E43" s="297" t="s">
        <v>2070</v>
      </c>
      <c r="F43" s="294"/>
      <c r="G43" s="415" t="s">
        <v>684</v>
      </c>
      <c r="H43" s="415"/>
      <c r="I43" s="415"/>
      <c r="J43" s="415"/>
      <c r="K43" s="291"/>
    </row>
    <row r="44" spans="2:11" ht="12.75" customHeight="1">
      <c r="B44" s="293"/>
      <c r="C44" s="295"/>
      <c r="D44" s="294"/>
      <c r="E44" s="294"/>
      <c r="F44" s="294"/>
      <c r="G44" s="294"/>
      <c r="H44" s="294"/>
      <c r="I44" s="294"/>
      <c r="J44" s="294"/>
      <c r="K44" s="291"/>
    </row>
    <row r="45" spans="2:11" ht="15" customHeight="1">
      <c r="B45" s="293"/>
      <c r="C45" s="295"/>
      <c r="D45" s="415" t="s">
        <v>685</v>
      </c>
      <c r="E45" s="415"/>
      <c r="F45" s="415"/>
      <c r="G45" s="415"/>
      <c r="H45" s="415"/>
      <c r="I45" s="415"/>
      <c r="J45" s="415"/>
      <c r="K45" s="291"/>
    </row>
    <row r="46" spans="2:11" ht="15" customHeight="1">
      <c r="B46" s="293"/>
      <c r="C46" s="295"/>
      <c r="D46" s="295"/>
      <c r="E46" s="415" t="s">
        <v>686</v>
      </c>
      <c r="F46" s="415"/>
      <c r="G46" s="415"/>
      <c r="H46" s="415"/>
      <c r="I46" s="415"/>
      <c r="J46" s="415"/>
      <c r="K46" s="291"/>
    </row>
    <row r="47" spans="2:11" ht="15" customHeight="1">
      <c r="B47" s="293"/>
      <c r="C47" s="295"/>
      <c r="D47" s="295"/>
      <c r="E47" s="415" t="s">
        <v>687</v>
      </c>
      <c r="F47" s="415"/>
      <c r="G47" s="415"/>
      <c r="H47" s="415"/>
      <c r="I47" s="415"/>
      <c r="J47" s="415"/>
      <c r="K47" s="291"/>
    </row>
    <row r="48" spans="2:11" ht="15" customHeight="1">
      <c r="B48" s="293"/>
      <c r="C48" s="295"/>
      <c r="D48" s="295"/>
      <c r="E48" s="415" t="s">
        <v>688</v>
      </c>
      <c r="F48" s="415"/>
      <c r="G48" s="415"/>
      <c r="H48" s="415"/>
      <c r="I48" s="415"/>
      <c r="J48" s="415"/>
      <c r="K48" s="291"/>
    </row>
    <row r="49" spans="2:11" ht="15" customHeight="1">
      <c r="B49" s="293"/>
      <c r="C49" s="295"/>
      <c r="D49" s="415" t="s">
        <v>689</v>
      </c>
      <c r="E49" s="415"/>
      <c r="F49" s="415"/>
      <c r="G49" s="415"/>
      <c r="H49" s="415"/>
      <c r="I49" s="415"/>
      <c r="J49" s="415"/>
      <c r="K49" s="291"/>
    </row>
    <row r="50" spans="2:11" ht="25.5" customHeight="1">
      <c r="B50" s="290"/>
      <c r="C50" s="416" t="s">
        <v>690</v>
      </c>
      <c r="D50" s="416"/>
      <c r="E50" s="416"/>
      <c r="F50" s="416"/>
      <c r="G50" s="416"/>
      <c r="H50" s="416"/>
      <c r="I50" s="416"/>
      <c r="J50" s="416"/>
      <c r="K50" s="291"/>
    </row>
    <row r="51" spans="2:11" ht="5.25" customHeight="1">
      <c r="B51" s="290"/>
      <c r="C51" s="292"/>
      <c r="D51" s="292"/>
      <c r="E51" s="292"/>
      <c r="F51" s="292"/>
      <c r="G51" s="292"/>
      <c r="H51" s="292"/>
      <c r="I51" s="292"/>
      <c r="J51" s="292"/>
      <c r="K51" s="291"/>
    </row>
    <row r="52" spans="2:11" ht="15" customHeight="1">
      <c r="B52" s="290"/>
      <c r="C52" s="415" t="s">
        <v>691</v>
      </c>
      <c r="D52" s="415"/>
      <c r="E52" s="415"/>
      <c r="F52" s="415"/>
      <c r="G52" s="415"/>
      <c r="H52" s="415"/>
      <c r="I52" s="415"/>
      <c r="J52" s="415"/>
      <c r="K52" s="291"/>
    </row>
    <row r="53" spans="2:11" ht="15" customHeight="1">
      <c r="B53" s="290"/>
      <c r="C53" s="415" t="s">
        <v>692</v>
      </c>
      <c r="D53" s="415"/>
      <c r="E53" s="415"/>
      <c r="F53" s="415"/>
      <c r="G53" s="415"/>
      <c r="H53" s="415"/>
      <c r="I53" s="415"/>
      <c r="J53" s="415"/>
      <c r="K53" s="291"/>
    </row>
    <row r="54" spans="2:11" ht="12.75" customHeight="1">
      <c r="B54" s="290"/>
      <c r="C54" s="294"/>
      <c r="D54" s="294"/>
      <c r="E54" s="294"/>
      <c r="F54" s="294"/>
      <c r="G54" s="294"/>
      <c r="H54" s="294"/>
      <c r="I54" s="294"/>
      <c r="J54" s="294"/>
      <c r="K54" s="291"/>
    </row>
    <row r="55" spans="2:11" ht="15" customHeight="1">
      <c r="B55" s="290"/>
      <c r="C55" s="415" t="s">
        <v>693</v>
      </c>
      <c r="D55" s="415"/>
      <c r="E55" s="415"/>
      <c r="F55" s="415"/>
      <c r="G55" s="415"/>
      <c r="H55" s="415"/>
      <c r="I55" s="415"/>
      <c r="J55" s="415"/>
      <c r="K55" s="291"/>
    </row>
    <row r="56" spans="2:11" ht="15" customHeight="1">
      <c r="B56" s="290"/>
      <c r="C56" s="295"/>
      <c r="D56" s="415" t="s">
        <v>694</v>
      </c>
      <c r="E56" s="415"/>
      <c r="F56" s="415"/>
      <c r="G56" s="415"/>
      <c r="H56" s="415"/>
      <c r="I56" s="415"/>
      <c r="J56" s="415"/>
      <c r="K56" s="291"/>
    </row>
    <row r="57" spans="2:11" ht="15" customHeight="1">
      <c r="B57" s="290"/>
      <c r="C57" s="295"/>
      <c r="D57" s="415" t="s">
        <v>695</v>
      </c>
      <c r="E57" s="415"/>
      <c r="F57" s="415"/>
      <c r="G57" s="415"/>
      <c r="H57" s="415"/>
      <c r="I57" s="415"/>
      <c r="J57" s="415"/>
      <c r="K57" s="291"/>
    </row>
    <row r="58" spans="2:11" ht="15" customHeight="1">
      <c r="B58" s="290"/>
      <c r="C58" s="295"/>
      <c r="D58" s="415" t="s">
        <v>696</v>
      </c>
      <c r="E58" s="415"/>
      <c r="F58" s="415"/>
      <c r="G58" s="415"/>
      <c r="H58" s="415"/>
      <c r="I58" s="415"/>
      <c r="J58" s="415"/>
      <c r="K58" s="291"/>
    </row>
    <row r="59" spans="2:11" ht="15" customHeight="1">
      <c r="B59" s="290"/>
      <c r="C59" s="295"/>
      <c r="D59" s="415" t="s">
        <v>697</v>
      </c>
      <c r="E59" s="415"/>
      <c r="F59" s="415"/>
      <c r="G59" s="415"/>
      <c r="H59" s="415"/>
      <c r="I59" s="415"/>
      <c r="J59" s="415"/>
      <c r="K59" s="291"/>
    </row>
    <row r="60" spans="2:11" ht="15" customHeight="1">
      <c r="B60" s="290"/>
      <c r="C60" s="295"/>
      <c r="D60" s="414" t="s">
        <v>698</v>
      </c>
      <c r="E60" s="414"/>
      <c r="F60" s="414"/>
      <c r="G60" s="414"/>
      <c r="H60" s="414"/>
      <c r="I60" s="414"/>
      <c r="J60" s="414"/>
      <c r="K60" s="291"/>
    </row>
    <row r="61" spans="2:11" ht="15" customHeight="1">
      <c r="B61" s="290"/>
      <c r="C61" s="295"/>
      <c r="D61" s="415" t="s">
        <v>699</v>
      </c>
      <c r="E61" s="415"/>
      <c r="F61" s="415"/>
      <c r="G61" s="415"/>
      <c r="H61" s="415"/>
      <c r="I61" s="415"/>
      <c r="J61" s="415"/>
      <c r="K61" s="291"/>
    </row>
    <row r="62" spans="2:11" ht="12.75" customHeight="1">
      <c r="B62" s="290"/>
      <c r="C62" s="295"/>
      <c r="D62" s="295"/>
      <c r="E62" s="298"/>
      <c r="F62" s="295"/>
      <c r="G62" s="295"/>
      <c r="H62" s="295"/>
      <c r="I62" s="295"/>
      <c r="J62" s="295"/>
      <c r="K62" s="291"/>
    </row>
    <row r="63" spans="2:11" ht="15" customHeight="1">
      <c r="B63" s="290"/>
      <c r="C63" s="295"/>
      <c r="D63" s="415" t="s">
        <v>700</v>
      </c>
      <c r="E63" s="415"/>
      <c r="F63" s="415"/>
      <c r="G63" s="415"/>
      <c r="H63" s="415"/>
      <c r="I63" s="415"/>
      <c r="J63" s="415"/>
      <c r="K63" s="291"/>
    </row>
    <row r="64" spans="2:11" ht="15" customHeight="1">
      <c r="B64" s="290"/>
      <c r="C64" s="295"/>
      <c r="D64" s="414" t="s">
        <v>701</v>
      </c>
      <c r="E64" s="414"/>
      <c r="F64" s="414"/>
      <c r="G64" s="414"/>
      <c r="H64" s="414"/>
      <c r="I64" s="414"/>
      <c r="J64" s="414"/>
      <c r="K64" s="291"/>
    </row>
    <row r="65" spans="2:11" ht="15" customHeight="1">
      <c r="B65" s="290"/>
      <c r="C65" s="295"/>
      <c r="D65" s="415" t="s">
        <v>702</v>
      </c>
      <c r="E65" s="415"/>
      <c r="F65" s="415"/>
      <c r="G65" s="415"/>
      <c r="H65" s="415"/>
      <c r="I65" s="415"/>
      <c r="J65" s="415"/>
      <c r="K65" s="291"/>
    </row>
    <row r="66" spans="2:11" ht="15" customHeight="1">
      <c r="B66" s="290"/>
      <c r="C66" s="295"/>
      <c r="D66" s="415" t="s">
        <v>703</v>
      </c>
      <c r="E66" s="415"/>
      <c r="F66" s="415"/>
      <c r="G66" s="415"/>
      <c r="H66" s="415"/>
      <c r="I66" s="415"/>
      <c r="J66" s="415"/>
      <c r="K66" s="291"/>
    </row>
    <row r="67" spans="2:11" ht="15" customHeight="1">
      <c r="B67" s="290"/>
      <c r="C67" s="295"/>
      <c r="D67" s="415" t="s">
        <v>704</v>
      </c>
      <c r="E67" s="415"/>
      <c r="F67" s="415"/>
      <c r="G67" s="415"/>
      <c r="H67" s="415"/>
      <c r="I67" s="415"/>
      <c r="J67" s="415"/>
      <c r="K67" s="291"/>
    </row>
    <row r="68" spans="2:11" ht="15" customHeight="1">
      <c r="B68" s="290"/>
      <c r="C68" s="295"/>
      <c r="D68" s="415" t="s">
        <v>705</v>
      </c>
      <c r="E68" s="415"/>
      <c r="F68" s="415"/>
      <c r="G68" s="415"/>
      <c r="H68" s="415"/>
      <c r="I68" s="415"/>
      <c r="J68" s="415"/>
      <c r="K68" s="291"/>
    </row>
    <row r="69" spans="2:11" ht="12.75" customHeight="1">
      <c r="B69" s="299"/>
      <c r="C69" s="300"/>
      <c r="D69" s="300"/>
      <c r="E69" s="300"/>
      <c r="F69" s="300"/>
      <c r="G69" s="300"/>
      <c r="H69" s="300"/>
      <c r="I69" s="300"/>
      <c r="J69" s="300"/>
      <c r="K69" s="301"/>
    </row>
    <row r="70" spans="2:11" ht="18.75" customHeight="1">
      <c r="B70" s="302"/>
      <c r="C70" s="302"/>
      <c r="D70" s="302"/>
      <c r="E70" s="302"/>
      <c r="F70" s="302"/>
      <c r="G70" s="302"/>
      <c r="H70" s="302"/>
      <c r="I70" s="302"/>
      <c r="J70" s="302"/>
      <c r="K70" s="303"/>
    </row>
    <row r="71" spans="2:11" ht="18.75" customHeight="1">
      <c r="B71" s="303"/>
      <c r="C71" s="303"/>
      <c r="D71" s="303"/>
      <c r="E71" s="303"/>
      <c r="F71" s="303"/>
      <c r="G71" s="303"/>
      <c r="H71" s="303"/>
      <c r="I71" s="303"/>
      <c r="J71" s="303"/>
      <c r="K71" s="303"/>
    </row>
    <row r="72" spans="2:11" ht="7.5" customHeight="1">
      <c r="B72" s="304"/>
      <c r="C72" s="305"/>
      <c r="D72" s="305"/>
      <c r="E72" s="305"/>
      <c r="F72" s="305"/>
      <c r="G72" s="305"/>
      <c r="H72" s="305"/>
      <c r="I72" s="305"/>
      <c r="J72" s="305"/>
      <c r="K72" s="306"/>
    </row>
    <row r="73" spans="2:11" ht="45" customHeight="1">
      <c r="B73" s="307"/>
      <c r="C73" s="411" t="s">
        <v>646</v>
      </c>
      <c r="D73" s="411"/>
      <c r="E73" s="411"/>
      <c r="F73" s="411"/>
      <c r="G73" s="411"/>
      <c r="H73" s="411"/>
      <c r="I73" s="411"/>
      <c r="J73" s="411"/>
      <c r="K73" s="308"/>
    </row>
    <row r="74" spans="2:11" ht="17.25" customHeight="1">
      <c r="B74" s="307"/>
      <c r="C74" s="309" t="s">
        <v>706</v>
      </c>
      <c r="D74" s="309"/>
      <c r="E74" s="309"/>
      <c r="F74" s="309" t="s">
        <v>707</v>
      </c>
      <c r="G74" s="310"/>
      <c r="H74" s="309" t="s">
        <v>2066</v>
      </c>
      <c r="I74" s="309" t="s">
        <v>1931</v>
      </c>
      <c r="J74" s="309" t="s">
        <v>708</v>
      </c>
      <c r="K74" s="308"/>
    </row>
    <row r="75" spans="2:11" ht="17.25" customHeight="1">
      <c r="B75" s="307"/>
      <c r="C75" s="311" t="s">
        <v>709</v>
      </c>
      <c r="D75" s="311"/>
      <c r="E75" s="311"/>
      <c r="F75" s="312" t="s">
        <v>710</v>
      </c>
      <c r="G75" s="313"/>
      <c r="H75" s="311"/>
      <c r="I75" s="311"/>
      <c r="J75" s="311" t="s">
        <v>711</v>
      </c>
      <c r="K75" s="308"/>
    </row>
    <row r="76" spans="2:11" ht="5.25" customHeight="1">
      <c r="B76" s="307"/>
      <c r="C76" s="314"/>
      <c r="D76" s="314"/>
      <c r="E76" s="314"/>
      <c r="F76" s="314"/>
      <c r="G76" s="315"/>
      <c r="H76" s="314"/>
      <c r="I76" s="314"/>
      <c r="J76" s="314"/>
      <c r="K76" s="308"/>
    </row>
    <row r="77" spans="2:11" ht="15" customHeight="1">
      <c r="B77" s="307"/>
      <c r="C77" s="297" t="s">
        <v>1927</v>
      </c>
      <c r="D77" s="314"/>
      <c r="E77" s="314"/>
      <c r="F77" s="316" t="s">
        <v>712</v>
      </c>
      <c r="G77" s="315"/>
      <c r="H77" s="297" t="s">
        <v>713</v>
      </c>
      <c r="I77" s="297" t="s">
        <v>714</v>
      </c>
      <c r="J77" s="297">
        <v>20</v>
      </c>
      <c r="K77" s="308"/>
    </row>
    <row r="78" spans="2:11" ht="15" customHeight="1">
      <c r="B78" s="307"/>
      <c r="C78" s="297" t="s">
        <v>715</v>
      </c>
      <c r="D78" s="297"/>
      <c r="E78" s="297"/>
      <c r="F78" s="316" t="s">
        <v>712</v>
      </c>
      <c r="G78" s="315"/>
      <c r="H78" s="297" t="s">
        <v>716</v>
      </c>
      <c r="I78" s="297" t="s">
        <v>714</v>
      </c>
      <c r="J78" s="297">
        <v>120</v>
      </c>
      <c r="K78" s="308"/>
    </row>
    <row r="79" spans="2:11" ht="15" customHeight="1">
      <c r="B79" s="317"/>
      <c r="C79" s="297" t="s">
        <v>717</v>
      </c>
      <c r="D79" s="297"/>
      <c r="E79" s="297"/>
      <c r="F79" s="316" t="s">
        <v>718</v>
      </c>
      <c r="G79" s="315"/>
      <c r="H79" s="297" t="s">
        <v>719</v>
      </c>
      <c r="I79" s="297" t="s">
        <v>714</v>
      </c>
      <c r="J79" s="297">
        <v>50</v>
      </c>
      <c r="K79" s="308"/>
    </row>
    <row r="80" spans="2:11" ht="15" customHeight="1">
      <c r="B80" s="317"/>
      <c r="C80" s="297" t="s">
        <v>720</v>
      </c>
      <c r="D80" s="297"/>
      <c r="E80" s="297"/>
      <c r="F80" s="316" t="s">
        <v>712</v>
      </c>
      <c r="G80" s="315"/>
      <c r="H80" s="297" t="s">
        <v>721</v>
      </c>
      <c r="I80" s="297" t="s">
        <v>722</v>
      </c>
      <c r="J80" s="297"/>
      <c r="K80" s="308"/>
    </row>
    <row r="81" spans="2:11" ht="15" customHeight="1">
      <c r="B81" s="317"/>
      <c r="C81" s="318" t="s">
        <v>723</v>
      </c>
      <c r="D81" s="318"/>
      <c r="E81" s="318"/>
      <c r="F81" s="319" t="s">
        <v>718</v>
      </c>
      <c r="G81" s="318"/>
      <c r="H81" s="318" t="s">
        <v>724</v>
      </c>
      <c r="I81" s="318" t="s">
        <v>714</v>
      </c>
      <c r="J81" s="318">
        <v>15</v>
      </c>
      <c r="K81" s="308"/>
    </row>
    <row r="82" spans="2:11" ht="15" customHeight="1">
      <c r="B82" s="317"/>
      <c r="C82" s="318" t="s">
        <v>725</v>
      </c>
      <c r="D82" s="318"/>
      <c r="E82" s="318"/>
      <c r="F82" s="319" t="s">
        <v>718</v>
      </c>
      <c r="G82" s="318"/>
      <c r="H82" s="318" t="s">
        <v>726</v>
      </c>
      <c r="I82" s="318" t="s">
        <v>714</v>
      </c>
      <c r="J82" s="318">
        <v>15</v>
      </c>
      <c r="K82" s="308"/>
    </row>
    <row r="83" spans="2:11" ht="15" customHeight="1">
      <c r="B83" s="317"/>
      <c r="C83" s="318" t="s">
        <v>727</v>
      </c>
      <c r="D83" s="318"/>
      <c r="E83" s="318"/>
      <c r="F83" s="319" t="s">
        <v>718</v>
      </c>
      <c r="G83" s="318"/>
      <c r="H83" s="318" t="s">
        <v>728</v>
      </c>
      <c r="I83" s="318" t="s">
        <v>714</v>
      </c>
      <c r="J83" s="318">
        <v>20</v>
      </c>
      <c r="K83" s="308"/>
    </row>
    <row r="84" spans="2:11" ht="15" customHeight="1">
      <c r="B84" s="317"/>
      <c r="C84" s="318" t="s">
        <v>729</v>
      </c>
      <c r="D84" s="318"/>
      <c r="E84" s="318"/>
      <c r="F84" s="319" t="s">
        <v>718</v>
      </c>
      <c r="G84" s="318"/>
      <c r="H84" s="318" t="s">
        <v>730</v>
      </c>
      <c r="I84" s="318" t="s">
        <v>714</v>
      </c>
      <c r="J84" s="318">
        <v>20</v>
      </c>
      <c r="K84" s="308"/>
    </row>
    <row r="85" spans="2:11" ht="15" customHeight="1">
      <c r="B85" s="317"/>
      <c r="C85" s="297" t="s">
        <v>731</v>
      </c>
      <c r="D85" s="297"/>
      <c r="E85" s="297"/>
      <c r="F85" s="316" t="s">
        <v>718</v>
      </c>
      <c r="G85" s="315"/>
      <c r="H85" s="297" t="s">
        <v>732</v>
      </c>
      <c r="I85" s="297" t="s">
        <v>714</v>
      </c>
      <c r="J85" s="297">
        <v>50</v>
      </c>
      <c r="K85" s="308"/>
    </row>
    <row r="86" spans="2:11" ht="15" customHeight="1">
      <c r="B86" s="317"/>
      <c r="C86" s="297" t="s">
        <v>733</v>
      </c>
      <c r="D86" s="297"/>
      <c r="E86" s="297"/>
      <c r="F86" s="316" t="s">
        <v>718</v>
      </c>
      <c r="G86" s="315"/>
      <c r="H86" s="297" t="s">
        <v>734</v>
      </c>
      <c r="I86" s="297" t="s">
        <v>714</v>
      </c>
      <c r="J86" s="297">
        <v>20</v>
      </c>
      <c r="K86" s="308"/>
    </row>
    <row r="87" spans="2:11" ht="15" customHeight="1">
      <c r="B87" s="317"/>
      <c r="C87" s="297" t="s">
        <v>735</v>
      </c>
      <c r="D87" s="297"/>
      <c r="E87" s="297"/>
      <c r="F87" s="316" t="s">
        <v>718</v>
      </c>
      <c r="G87" s="315"/>
      <c r="H87" s="297" t="s">
        <v>736</v>
      </c>
      <c r="I87" s="297" t="s">
        <v>714</v>
      </c>
      <c r="J87" s="297">
        <v>20</v>
      </c>
      <c r="K87" s="308"/>
    </row>
    <row r="88" spans="2:11" ht="15" customHeight="1">
      <c r="B88" s="317"/>
      <c r="C88" s="297" t="s">
        <v>737</v>
      </c>
      <c r="D88" s="297"/>
      <c r="E88" s="297"/>
      <c r="F88" s="316" t="s">
        <v>718</v>
      </c>
      <c r="G88" s="315"/>
      <c r="H88" s="297" t="s">
        <v>738</v>
      </c>
      <c r="I88" s="297" t="s">
        <v>714</v>
      </c>
      <c r="J88" s="297">
        <v>50</v>
      </c>
      <c r="K88" s="308"/>
    </row>
    <row r="89" spans="2:11" ht="15" customHeight="1">
      <c r="B89" s="317"/>
      <c r="C89" s="297" t="s">
        <v>739</v>
      </c>
      <c r="D89" s="297"/>
      <c r="E89" s="297"/>
      <c r="F89" s="316" t="s">
        <v>718</v>
      </c>
      <c r="G89" s="315"/>
      <c r="H89" s="297" t="s">
        <v>739</v>
      </c>
      <c r="I89" s="297" t="s">
        <v>714</v>
      </c>
      <c r="J89" s="297">
        <v>50</v>
      </c>
      <c r="K89" s="308"/>
    </row>
    <row r="90" spans="2:11" ht="15" customHeight="1">
      <c r="B90" s="317"/>
      <c r="C90" s="297" t="s">
        <v>2071</v>
      </c>
      <c r="D90" s="297"/>
      <c r="E90" s="297"/>
      <c r="F90" s="316" t="s">
        <v>718</v>
      </c>
      <c r="G90" s="315"/>
      <c r="H90" s="297" t="s">
        <v>740</v>
      </c>
      <c r="I90" s="297" t="s">
        <v>714</v>
      </c>
      <c r="J90" s="297">
        <v>255</v>
      </c>
      <c r="K90" s="308"/>
    </row>
    <row r="91" spans="2:11" ht="15" customHeight="1">
      <c r="B91" s="317"/>
      <c r="C91" s="297" t="s">
        <v>741</v>
      </c>
      <c r="D91" s="297"/>
      <c r="E91" s="297"/>
      <c r="F91" s="316" t="s">
        <v>712</v>
      </c>
      <c r="G91" s="315"/>
      <c r="H91" s="297" t="s">
        <v>742</v>
      </c>
      <c r="I91" s="297" t="s">
        <v>743</v>
      </c>
      <c r="J91" s="297"/>
      <c r="K91" s="308"/>
    </row>
    <row r="92" spans="2:11" ht="15" customHeight="1">
      <c r="B92" s="317"/>
      <c r="C92" s="297" t="s">
        <v>744</v>
      </c>
      <c r="D92" s="297"/>
      <c r="E92" s="297"/>
      <c r="F92" s="316" t="s">
        <v>712</v>
      </c>
      <c r="G92" s="315"/>
      <c r="H92" s="297" t="s">
        <v>745</v>
      </c>
      <c r="I92" s="297" t="s">
        <v>746</v>
      </c>
      <c r="J92" s="297"/>
      <c r="K92" s="308"/>
    </row>
    <row r="93" spans="2:11" ht="15" customHeight="1">
      <c r="B93" s="317"/>
      <c r="C93" s="297" t="s">
        <v>747</v>
      </c>
      <c r="D93" s="297"/>
      <c r="E93" s="297"/>
      <c r="F93" s="316" t="s">
        <v>712</v>
      </c>
      <c r="G93" s="315"/>
      <c r="H93" s="297" t="s">
        <v>747</v>
      </c>
      <c r="I93" s="297" t="s">
        <v>746</v>
      </c>
      <c r="J93" s="297"/>
      <c r="K93" s="308"/>
    </row>
    <row r="94" spans="2:11" ht="15" customHeight="1">
      <c r="B94" s="317"/>
      <c r="C94" s="297" t="s">
        <v>1912</v>
      </c>
      <c r="D94" s="297"/>
      <c r="E94" s="297"/>
      <c r="F94" s="316" t="s">
        <v>712</v>
      </c>
      <c r="G94" s="315"/>
      <c r="H94" s="297" t="s">
        <v>748</v>
      </c>
      <c r="I94" s="297" t="s">
        <v>746</v>
      </c>
      <c r="J94" s="297"/>
      <c r="K94" s="308"/>
    </row>
    <row r="95" spans="2:11" ht="15" customHeight="1">
      <c r="B95" s="317"/>
      <c r="C95" s="297" t="s">
        <v>1922</v>
      </c>
      <c r="D95" s="297"/>
      <c r="E95" s="297"/>
      <c r="F95" s="316" t="s">
        <v>712</v>
      </c>
      <c r="G95" s="315"/>
      <c r="H95" s="297" t="s">
        <v>749</v>
      </c>
      <c r="I95" s="297" t="s">
        <v>746</v>
      </c>
      <c r="J95" s="297"/>
      <c r="K95" s="308"/>
    </row>
    <row r="96" spans="2:11" ht="15" customHeight="1">
      <c r="B96" s="320"/>
      <c r="C96" s="321"/>
      <c r="D96" s="321"/>
      <c r="E96" s="321"/>
      <c r="F96" s="321"/>
      <c r="G96" s="321"/>
      <c r="H96" s="321"/>
      <c r="I96" s="321"/>
      <c r="J96" s="321"/>
      <c r="K96" s="322"/>
    </row>
    <row r="97" spans="2:11" ht="18.75" customHeight="1">
      <c r="B97" s="323"/>
      <c r="C97" s="324"/>
      <c r="D97" s="324"/>
      <c r="E97" s="324"/>
      <c r="F97" s="324"/>
      <c r="G97" s="324"/>
      <c r="H97" s="324"/>
      <c r="I97" s="324"/>
      <c r="J97" s="324"/>
      <c r="K97" s="323"/>
    </row>
    <row r="98" spans="2:11" ht="18.75" customHeight="1">
      <c r="B98" s="303"/>
      <c r="C98" s="303"/>
      <c r="D98" s="303"/>
      <c r="E98" s="303"/>
      <c r="F98" s="303"/>
      <c r="G98" s="303"/>
      <c r="H98" s="303"/>
      <c r="I98" s="303"/>
      <c r="J98" s="303"/>
      <c r="K98" s="303"/>
    </row>
    <row r="99" spans="2:11" ht="7.5" customHeight="1">
      <c r="B99" s="304"/>
      <c r="C99" s="305"/>
      <c r="D99" s="305"/>
      <c r="E99" s="305"/>
      <c r="F99" s="305"/>
      <c r="G99" s="305"/>
      <c r="H99" s="305"/>
      <c r="I99" s="305"/>
      <c r="J99" s="305"/>
      <c r="K99" s="306"/>
    </row>
    <row r="100" spans="2:11" ht="45" customHeight="1">
      <c r="B100" s="307"/>
      <c r="C100" s="411" t="s">
        <v>750</v>
      </c>
      <c r="D100" s="411"/>
      <c r="E100" s="411"/>
      <c r="F100" s="411"/>
      <c r="G100" s="411"/>
      <c r="H100" s="411"/>
      <c r="I100" s="411"/>
      <c r="J100" s="411"/>
      <c r="K100" s="308"/>
    </row>
    <row r="101" spans="2:11" ht="17.25" customHeight="1">
      <c r="B101" s="307"/>
      <c r="C101" s="309" t="s">
        <v>706</v>
      </c>
      <c r="D101" s="309"/>
      <c r="E101" s="309"/>
      <c r="F101" s="309" t="s">
        <v>707</v>
      </c>
      <c r="G101" s="310"/>
      <c r="H101" s="309" t="s">
        <v>2066</v>
      </c>
      <c r="I101" s="309" t="s">
        <v>1931</v>
      </c>
      <c r="J101" s="309" t="s">
        <v>708</v>
      </c>
      <c r="K101" s="308"/>
    </row>
    <row r="102" spans="2:11" ht="17.25" customHeight="1">
      <c r="B102" s="307"/>
      <c r="C102" s="311" t="s">
        <v>709</v>
      </c>
      <c r="D102" s="311"/>
      <c r="E102" s="311"/>
      <c r="F102" s="312" t="s">
        <v>710</v>
      </c>
      <c r="G102" s="313"/>
      <c r="H102" s="311"/>
      <c r="I102" s="311"/>
      <c r="J102" s="311" t="s">
        <v>711</v>
      </c>
      <c r="K102" s="308"/>
    </row>
    <row r="103" spans="2:11" ht="5.25" customHeight="1">
      <c r="B103" s="307"/>
      <c r="C103" s="309"/>
      <c r="D103" s="309"/>
      <c r="E103" s="309"/>
      <c r="F103" s="309"/>
      <c r="G103" s="325"/>
      <c r="H103" s="309"/>
      <c r="I103" s="309"/>
      <c r="J103" s="309"/>
      <c r="K103" s="308"/>
    </row>
    <row r="104" spans="2:11" ht="15" customHeight="1">
      <c r="B104" s="307"/>
      <c r="C104" s="297" t="s">
        <v>1927</v>
      </c>
      <c r="D104" s="314"/>
      <c r="E104" s="314"/>
      <c r="F104" s="316" t="s">
        <v>712</v>
      </c>
      <c r="G104" s="325"/>
      <c r="H104" s="297" t="s">
        <v>751</v>
      </c>
      <c r="I104" s="297" t="s">
        <v>714</v>
      </c>
      <c r="J104" s="297">
        <v>20</v>
      </c>
      <c r="K104" s="308"/>
    </row>
    <row r="105" spans="2:11" ht="15" customHeight="1">
      <c r="B105" s="307"/>
      <c r="C105" s="297" t="s">
        <v>715</v>
      </c>
      <c r="D105" s="297"/>
      <c r="E105" s="297"/>
      <c r="F105" s="316" t="s">
        <v>712</v>
      </c>
      <c r="G105" s="297"/>
      <c r="H105" s="297" t="s">
        <v>751</v>
      </c>
      <c r="I105" s="297" t="s">
        <v>714</v>
      </c>
      <c r="J105" s="297">
        <v>120</v>
      </c>
      <c r="K105" s="308"/>
    </row>
    <row r="106" spans="2:11" ht="15" customHeight="1">
      <c r="B106" s="317"/>
      <c r="C106" s="297" t="s">
        <v>717</v>
      </c>
      <c r="D106" s="297"/>
      <c r="E106" s="297"/>
      <c r="F106" s="316" t="s">
        <v>718</v>
      </c>
      <c r="G106" s="297"/>
      <c r="H106" s="297" t="s">
        <v>751</v>
      </c>
      <c r="I106" s="297" t="s">
        <v>714</v>
      </c>
      <c r="J106" s="297">
        <v>50</v>
      </c>
      <c r="K106" s="308"/>
    </row>
    <row r="107" spans="2:11" ht="15" customHeight="1">
      <c r="B107" s="317"/>
      <c r="C107" s="297" t="s">
        <v>720</v>
      </c>
      <c r="D107" s="297"/>
      <c r="E107" s="297"/>
      <c r="F107" s="316" t="s">
        <v>712</v>
      </c>
      <c r="G107" s="297"/>
      <c r="H107" s="297" t="s">
        <v>751</v>
      </c>
      <c r="I107" s="297" t="s">
        <v>722</v>
      </c>
      <c r="J107" s="297"/>
      <c r="K107" s="308"/>
    </row>
    <row r="108" spans="2:11" ht="15" customHeight="1">
      <c r="B108" s="317"/>
      <c r="C108" s="297" t="s">
        <v>731</v>
      </c>
      <c r="D108" s="297"/>
      <c r="E108" s="297"/>
      <c r="F108" s="316" t="s">
        <v>718</v>
      </c>
      <c r="G108" s="297"/>
      <c r="H108" s="297" t="s">
        <v>751</v>
      </c>
      <c r="I108" s="297" t="s">
        <v>714</v>
      </c>
      <c r="J108" s="297">
        <v>50</v>
      </c>
      <c r="K108" s="308"/>
    </row>
    <row r="109" spans="2:11" ht="15" customHeight="1">
      <c r="B109" s="317"/>
      <c r="C109" s="297" t="s">
        <v>739</v>
      </c>
      <c r="D109" s="297"/>
      <c r="E109" s="297"/>
      <c r="F109" s="316" t="s">
        <v>718</v>
      </c>
      <c r="G109" s="297"/>
      <c r="H109" s="297" t="s">
        <v>751</v>
      </c>
      <c r="I109" s="297" t="s">
        <v>714</v>
      </c>
      <c r="J109" s="297">
        <v>50</v>
      </c>
      <c r="K109" s="308"/>
    </row>
    <row r="110" spans="2:11" ht="15" customHeight="1">
      <c r="B110" s="317"/>
      <c r="C110" s="297" t="s">
        <v>737</v>
      </c>
      <c r="D110" s="297"/>
      <c r="E110" s="297"/>
      <c r="F110" s="316" t="s">
        <v>718</v>
      </c>
      <c r="G110" s="297"/>
      <c r="H110" s="297" t="s">
        <v>751</v>
      </c>
      <c r="I110" s="297" t="s">
        <v>714</v>
      </c>
      <c r="J110" s="297">
        <v>50</v>
      </c>
      <c r="K110" s="308"/>
    </row>
    <row r="111" spans="2:11" ht="15" customHeight="1">
      <c r="B111" s="317"/>
      <c r="C111" s="297" t="s">
        <v>1927</v>
      </c>
      <c r="D111" s="297"/>
      <c r="E111" s="297"/>
      <c r="F111" s="316" t="s">
        <v>712</v>
      </c>
      <c r="G111" s="297"/>
      <c r="H111" s="297" t="s">
        <v>752</v>
      </c>
      <c r="I111" s="297" t="s">
        <v>714</v>
      </c>
      <c r="J111" s="297">
        <v>20</v>
      </c>
      <c r="K111" s="308"/>
    </row>
    <row r="112" spans="2:11" ht="15" customHeight="1">
      <c r="B112" s="317"/>
      <c r="C112" s="297" t="s">
        <v>753</v>
      </c>
      <c r="D112" s="297"/>
      <c r="E112" s="297"/>
      <c r="F112" s="316" t="s">
        <v>712</v>
      </c>
      <c r="G112" s="297"/>
      <c r="H112" s="297" t="s">
        <v>754</v>
      </c>
      <c r="I112" s="297" t="s">
        <v>714</v>
      </c>
      <c r="J112" s="297">
        <v>120</v>
      </c>
      <c r="K112" s="308"/>
    </row>
    <row r="113" spans="2:11" ht="15" customHeight="1">
      <c r="B113" s="317"/>
      <c r="C113" s="297" t="s">
        <v>1912</v>
      </c>
      <c r="D113" s="297"/>
      <c r="E113" s="297"/>
      <c r="F113" s="316" t="s">
        <v>712</v>
      </c>
      <c r="G113" s="297"/>
      <c r="H113" s="297" t="s">
        <v>755</v>
      </c>
      <c r="I113" s="297" t="s">
        <v>746</v>
      </c>
      <c r="J113" s="297"/>
      <c r="K113" s="308"/>
    </row>
    <row r="114" spans="2:11" ht="15" customHeight="1">
      <c r="B114" s="317"/>
      <c r="C114" s="297" t="s">
        <v>1922</v>
      </c>
      <c r="D114" s="297"/>
      <c r="E114" s="297"/>
      <c r="F114" s="316" t="s">
        <v>712</v>
      </c>
      <c r="G114" s="297"/>
      <c r="H114" s="297" t="s">
        <v>756</v>
      </c>
      <c r="I114" s="297" t="s">
        <v>746</v>
      </c>
      <c r="J114" s="297"/>
      <c r="K114" s="308"/>
    </row>
    <row r="115" spans="2:11" ht="15" customHeight="1">
      <c r="B115" s="317"/>
      <c r="C115" s="297" t="s">
        <v>1931</v>
      </c>
      <c r="D115" s="297"/>
      <c r="E115" s="297"/>
      <c r="F115" s="316" t="s">
        <v>712</v>
      </c>
      <c r="G115" s="297"/>
      <c r="H115" s="297" t="s">
        <v>757</v>
      </c>
      <c r="I115" s="297" t="s">
        <v>758</v>
      </c>
      <c r="J115" s="297"/>
      <c r="K115" s="308"/>
    </row>
    <row r="116" spans="2:11" ht="15" customHeight="1">
      <c r="B116" s="320"/>
      <c r="C116" s="326"/>
      <c r="D116" s="326"/>
      <c r="E116" s="326"/>
      <c r="F116" s="326"/>
      <c r="G116" s="326"/>
      <c r="H116" s="326"/>
      <c r="I116" s="326"/>
      <c r="J116" s="326"/>
      <c r="K116" s="322"/>
    </row>
    <row r="117" spans="2:11" ht="18.75" customHeight="1">
      <c r="B117" s="327"/>
      <c r="C117" s="294"/>
      <c r="D117" s="294"/>
      <c r="E117" s="294"/>
      <c r="F117" s="328"/>
      <c r="G117" s="294"/>
      <c r="H117" s="294"/>
      <c r="I117" s="294"/>
      <c r="J117" s="294"/>
      <c r="K117" s="327"/>
    </row>
    <row r="118" spans="2:11" ht="18.75" customHeight="1">
      <c r="B118" s="303"/>
      <c r="C118" s="303"/>
      <c r="D118" s="303"/>
      <c r="E118" s="303"/>
      <c r="F118" s="303"/>
      <c r="G118" s="303"/>
      <c r="H118" s="303"/>
      <c r="I118" s="303"/>
      <c r="J118" s="303"/>
      <c r="K118" s="303"/>
    </row>
    <row r="119" spans="2:11" ht="7.5" customHeight="1">
      <c r="B119" s="329"/>
      <c r="C119" s="330"/>
      <c r="D119" s="330"/>
      <c r="E119" s="330"/>
      <c r="F119" s="330"/>
      <c r="G119" s="330"/>
      <c r="H119" s="330"/>
      <c r="I119" s="330"/>
      <c r="J119" s="330"/>
      <c r="K119" s="331"/>
    </row>
    <row r="120" spans="2:11" ht="45" customHeight="1">
      <c r="B120" s="332"/>
      <c r="C120" s="412" t="s">
        <v>759</v>
      </c>
      <c r="D120" s="412"/>
      <c r="E120" s="412"/>
      <c r="F120" s="412"/>
      <c r="G120" s="412"/>
      <c r="H120" s="412"/>
      <c r="I120" s="412"/>
      <c r="J120" s="412"/>
      <c r="K120" s="333"/>
    </row>
    <row r="121" spans="2:11" ht="17.25" customHeight="1">
      <c r="B121" s="334"/>
      <c r="C121" s="309" t="s">
        <v>706</v>
      </c>
      <c r="D121" s="309"/>
      <c r="E121" s="309"/>
      <c r="F121" s="309" t="s">
        <v>707</v>
      </c>
      <c r="G121" s="310"/>
      <c r="H121" s="309" t="s">
        <v>2066</v>
      </c>
      <c r="I121" s="309" t="s">
        <v>1931</v>
      </c>
      <c r="J121" s="309" t="s">
        <v>708</v>
      </c>
      <c r="K121" s="335"/>
    </row>
    <row r="122" spans="2:11" ht="17.25" customHeight="1">
      <c r="B122" s="334"/>
      <c r="C122" s="311" t="s">
        <v>709</v>
      </c>
      <c r="D122" s="311"/>
      <c r="E122" s="311"/>
      <c r="F122" s="312" t="s">
        <v>710</v>
      </c>
      <c r="G122" s="313"/>
      <c r="H122" s="311"/>
      <c r="I122" s="311"/>
      <c r="J122" s="311" t="s">
        <v>711</v>
      </c>
      <c r="K122" s="335"/>
    </row>
    <row r="123" spans="2:11" ht="5.25" customHeight="1">
      <c r="B123" s="336"/>
      <c r="C123" s="314"/>
      <c r="D123" s="314"/>
      <c r="E123" s="314"/>
      <c r="F123" s="314"/>
      <c r="G123" s="297"/>
      <c r="H123" s="314"/>
      <c r="I123" s="314"/>
      <c r="J123" s="314"/>
      <c r="K123" s="337"/>
    </row>
    <row r="124" spans="2:11" ht="15" customHeight="1">
      <c r="B124" s="336"/>
      <c r="C124" s="297" t="s">
        <v>715</v>
      </c>
      <c r="D124" s="314"/>
      <c r="E124" s="314"/>
      <c r="F124" s="316" t="s">
        <v>712</v>
      </c>
      <c r="G124" s="297"/>
      <c r="H124" s="297" t="s">
        <v>751</v>
      </c>
      <c r="I124" s="297" t="s">
        <v>714</v>
      </c>
      <c r="J124" s="297">
        <v>120</v>
      </c>
      <c r="K124" s="338"/>
    </row>
    <row r="125" spans="2:11" ht="15" customHeight="1">
      <c r="B125" s="336"/>
      <c r="C125" s="297" t="s">
        <v>760</v>
      </c>
      <c r="D125" s="297"/>
      <c r="E125" s="297"/>
      <c r="F125" s="316" t="s">
        <v>712</v>
      </c>
      <c r="G125" s="297"/>
      <c r="H125" s="297" t="s">
        <v>761</v>
      </c>
      <c r="I125" s="297" t="s">
        <v>714</v>
      </c>
      <c r="J125" s="297" t="s">
        <v>762</v>
      </c>
      <c r="K125" s="338"/>
    </row>
    <row r="126" spans="2:11" ht="15" customHeight="1">
      <c r="B126" s="336"/>
      <c r="C126" s="297" t="s">
        <v>1974</v>
      </c>
      <c r="D126" s="297"/>
      <c r="E126" s="297"/>
      <c r="F126" s="316" t="s">
        <v>712</v>
      </c>
      <c r="G126" s="297"/>
      <c r="H126" s="297" t="s">
        <v>763</v>
      </c>
      <c r="I126" s="297" t="s">
        <v>714</v>
      </c>
      <c r="J126" s="297" t="s">
        <v>762</v>
      </c>
      <c r="K126" s="338"/>
    </row>
    <row r="127" spans="2:11" ht="15" customHeight="1">
      <c r="B127" s="336"/>
      <c r="C127" s="297" t="s">
        <v>723</v>
      </c>
      <c r="D127" s="297"/>
      <c r="E127" s="297"/>
      <c r="F127" s="316" t="s">
        <v>718</v>
      </c>
      <c r="G127" s="297"/>
      <c r="H127" s="297" t="s">
        <v>724</v>
      </c>
      <c r="I127" s="297" t="s">
        <v>714</v>
      </c>
      <c r="J127" s="297">
        <v>15</v>
      </c>
      <c r="K127" s="338"/>
    </row>
    <row r="128" spans="2:11" ht="15" customHeight="1">
      <c r="B128" s="336"/>
      <c r="C128" s="318" t="s">
        <v>725</v>
      </c>
      <c r="D128" s="318"/>
      <c r="E128" s="318"/>
      <c r="F128" s="319" t="s">
        <v>718</v>
      </c>
      <c r="G128" s="318"/>
      <c r="H128" s="318" t="s">
        <v>726</v>
      </c>
      <c r="I128" s="318" t="s">
        <v>714</v>
      </c>
      <c r="J128" s="318">
        <v>15</v>
      </c>
      <c r="K128" s="338"/>
    </row>
    <row r="129" spans="2:11" ht="15" customHeight="1">
      <c r="B129" s="336"/>
      <c r="C129" s="318" t="s">
        <v>727</v>
      </c>
      <c r="D129" s="318"/>
      <c r="E129" s="318"/>
      <c r="F129" s="319" t="s">
        <v>718</v>
      </c>
      <c r="G129" s="318"/>
      <c r="H129" s="318" t="s">
        <v>728</v>
      </c>
      <c r="I129" s="318" t="s">
        <v>714</v>
      </c>
      <c r="J129" s="318">
        <v>20</v>
      </c>
      <c r="K129" s="338"/>
    </row>
    <row r="130" spans="2:11" ht="15" customHeight="1">
      <c r="B130" s="336"/>
      <c r="C130" s="318" t="s">
        <v>729</v>
      </c>
      <c r="D130" s="318"/>
      <c r="E130" s="318"/>
      <c r="F130" s="319" t="s">
        <v>718</v>
      </c>
      <c r="G130" s="318"/>
      <c r="H130" s="318" t="s">
        <v>730</v>
      </c>
      <c r="I130" s="318" t="s">
        <v>714</v>
      </c>
      <c r="J130" s="318">
        <v>20</v>
      </c>
      <c r="K130" s="338"/>
    </row>
    <row r="131" spans="2:11" ht="15" customHeight="1">
      <c r="B131" s="336"/>
      <c r="C131" s="297" t="s">
        <v>717</v>
      </c>
      <c r="D131" s="297"/>
      <c r="E131" s="297"/>
      <c r="F131" s="316" t="s">
        <v>718</v>
      </c>
      <c r="G131" s="297"/>
      <c r="H131" s="297" t="s">
        <v>751</v>
      </c>
      <c r="I131" s="297" t="s">
        <v>714</v>
      </c>
      <c r="J131" s="297">
        <v>50</v>
      </c>
      <c r="K131" s="338"/>
    </row>
    <row r="132" spans="2:11" ht="15" customHeight="1">
      <c r="B132" s="336"/>
      <c r="C132" s="297" t="s">
        <v>731</v>
      </c>
      <c r="D132" s="297"/>
      <c r="E132" s="297"/>
      <c r="F132" s="316" t="s">
        <v>718</v>
      </c>
      <c r="G132" s="297"/>
      <c r="H132" s="297" t="s">
        <v>751</v>
      </c>
      <c r="I132" s="297" t="s">
        <v>714</v>
      </c>
      <c r="J132" s="297">
        <v>50</v>
      </c>
      <c r="K132" s="338"/>
    </row>
    <row r="133" spans="2:11" ht="15" customHeight="1">
      <c r="B133" s="336"/>
      <c r="C133" s="297" t="s">
        <v>737</v>
      </c>
      <c r="D133" s="297"/>
      <c r="E133" s="297"/>
      <c r="F133" s="316" t="s">
        <v>718</v>
      </c>
      <c r="G133" s="297"/>
      <c r="H133" s="297" t="s">
        <v>751</v>
      </c>
      <c r="I133" s="297" t="s">
        <v>714</v>
      </c>
      <c r="J133" s="297">
        <v>50</v>
      </c>
      <c r="K133" s="338"/>
    </row>
    <row r="134" spans="2:11" ht="15" customHeight="1">
      <c r="B134" s="336"/>
      <c r="C134" s="297" t="s">
        <v>739</v>
      </c>
      <c r="D134" s="297"/>
      <c r="E134" s="297"/>
      <c r="F134" s="316" t="s">
        <v>718</v>
      </c>
      <c r="G134" s="297"/>
      <c r="H134" s="297" t="s">
        <v>751</v>
      </c>
      <c r="I134" s="297" t="s">
        <v>714</v>
      </c>
      <c r="J134" s="297">
        <v>50</v>
      </c>
      <c r="K134" s="338"/>
    </row>
    <row r="135" spans="2:11" ht="15" customHeight="1">
      <c r="B135" s="336"/>
      <c r="C135" s="297" t="s">
        <v>2071</v>
      </c>
      <c r="D135" s="297"/>
      <c r="E135" s="297"/>
      <c r="F135" s="316" t="s">
        <v>718</v>
      </c>
      <c r="G135" s="297"/>
      <c r="H135" s="297" t="s">
        <v>764</v>
      </c>
      <c r="I135" s="297" t="s">
        <v>714</v>
      </c>
      <c r="J135" s="297">
        <v>255</v>
      </c>
      <c r="K135" s="338"/>
    </row>
    <row r="136" spans="2:11" ht="15" customHeight="1">
      <c r="B136" s="336"/>
      <c r="C136" s="297" t="s">
        <v>741</v>
      </c>
      <c r="D136" s="297"/>
      <c r="E136" s="297"/>
      <c r="F136" s="316" t="s">
        <v>712</v>
      </c>
      <c r="G136" s="297"/>
      <c r="H136" s="297" t="s">
        <v>765</v>
      </c>
      <c r="I136" s="297" t="s">
        <v>743</v>
      </c>
      <c r="J136" s="297"/>
      <c r="K136" s="338"/>
    </row>
    <row r="137" spans="2:11" ht="15" customHeight="1">
      <c r="B137" s="336"/>
      <c r="C137" s="297" t="s">
        <v>744</v>
      </c>
      <c r="D137" s="297"/>
      <c r="E137" s="297"/>
      <c r="F137" s="316" t="s">
        <v>712</v>
      </c>
      <c r="G137" s="297"/>
      <c r="H137" s="297" t="s">
        <v>766</v>
      </c>
      <c r="I137" s="297" t="s">
        <v>746</v>
      </c>
      <c r="J137" s="297"/>
      <c r="K137" s="338"/>
    </row>
    <row r="138" spans="2:11" ht="15" customHeight="1">
      <c r="B138" s="336"/>
      <c r="C138" s="297" t="s">
        <v>747</v>
      </c>
      <c r="D138" s="297"/>
      <c r="E138" s="297"/>
      <c r="F138" s="316" t="s">
        <v>712</v>
      </c>
      <c r="G138" s="297"/>
      <c r="H138" s="297" t="s">
        <v>747</v>
      </c>
      <c r="I138" s="297" t="s">
        <v>746</v>
      </c>
      <c r="J138" s="297"/>
      <c r="K138" s="338"/>
    </row>
    <row r="139" spans="2:11" ht="15" customHeight="1">
      <c r="B139" s="336"/>
      <c r="C139" s="297" t="s">
        <v>1912</v>
      </c>
      <c r="D139" s="297"/>
      <c r="E139" s="297"/>
      <c r="F139" s="316" t="s">
        <v>712</v>
      </c>
      <c r="G139" s="297"/>
      <c r="H139" s="297" t="s">
        <v>767</v>
      </c>
      <c r="I139" s="297" t="s">
        <v>746</v>
      </c>
      <c r="J139" s="297"/>
      <c r="K139" s="338"/>
    </row>
    <row r="140" spans="2:11" ht="15" customHeight="1">
      <c r="B140" s="336"/>
      <c r="C140" s="297" t="s">
        <v>768</v>
      </c>
      <c r="D140" s="297"/>
      <c r="E140" s="297"/>
      <c r="F140" s="316" t="s">
        <v>712</v>
      </c>
      <c r="G140" s="297"/>
      <c r="H140" s="297" t="s">
        <v>769</v>
      </c>
      <c r="I140" s="297" t="s">
        <v>746</v>
      </c>
      <c r="J140" s="297"/>
      <c r="K140" s="338"/>
    </row>
    <row r="141" spans="2:11" ht="15" customHeight="1">
      <c r="B141" s="339"/>
      <c r="C141" s="340"/>
      <c r="D141" s="340"/>
      <c r="E141" s="340"/>
      <c r="F141" s="340"/>
      <c r="G141" s="340"/>
      <c r="H141" s="340"/>
      <c r="I141" s="340"/>
      <c r="J141" s="340"/>
      <c r="K141" s="341"/>
    </row>
    <row r="142" spans="2:11" ht="18.75" customHeight="1">
      <c r="B142" s="294"/>
      <c r="C142" s="294"/>
      <c r="D142" s="294"/>
      <c r="E142" s="294"/>
      <c r="F142" s="328"/>
      <c r="G142" s="294"/>
      <c r="H142" s="294"/>
      <c r="I142" s="294"/>
      <c r="J142" s="294"/>
      <c r="K142" s="294"/>
    </row>
    <row r="143" spans="2:11" ht="18.75" customHeight="1">
      <c r="B143" s="303"/>
      <c r="C143" s="303"/>
      <c r="D143" s="303"/>
      <c r="E143" s="303"/>
      <c r="F143" s="303"/>
      <c r="G143" s="303"/>
      <c r="H143" s="303"/>
      <c r="I143" s="303"/>
      <c r="J143" s="303"/>
      <c r="K143" s="303"/>
    </row>
    <row r="144" spans="2:11" ht="7.5" customHeight="1">
      <c r="B144" s="304"/>
      <c r="C144" s="305"/>
      <c r="D144" s="305"/>
      <c r="E144" s="305"/>
      <c r="F144" s="305"/>
      <c r="G144" s="305"/>
      <c r="H144" s="305"/>
      <c r="I144" s="305"/>
      <c r="J144" s="305"/>
      <c r="K144" s="306"/>
    </row>
    <row r="145" spans="2:11" ht="45" customHeight="1">
      <c r="B145" s="307"/>
      <c r="C145" s="411" t="s">
        <v>770</v>
      </c>
      <c r="D145" s="411"/>
      <c r="E145" s="411"/>
      <c r="F145" s="411"/>
      <c r="G145" s="411"/>
      <c r="H145" s="411"/>
      <c r="I145" s="411"/>
      <c r="J145" s="411"/>
      <c r="K145" s="308"/>
    </row>
    <row r="146" spans="2:11" ht="17.25" customHeight="1">
      <c r="B146" s="307"/>
      <c r="C146" s="309" t="s">
        <v>706</v>
      </c>
      <c r="D146" s="309"/>
      <c r="E146" s="309"/>
      <c r="F146" s="309" t="s">
        <v>707</v>
      </c>
      <c r="G146" s="310"/>
      <c r="H146" s="309" t="s">
        <v>2066</v>
      </c>
      <c r="I146" s="309" t="s">
        <v>1931</v>
      </c>
      <c r="J146" s="309" t="s">
        <v>708</v>
      </c>
      <c r="K146" s="308"/>
    </row>
    <row r="147" spans="2:11" ht="17.25" customHeight="1">
      <c r="B147" s="307"/>
      <c r="C147" s="311" t="s">
        <v>709</v>
      </c>
      <c r="D147" s="311"/>
      <c r="E147" s="311"/>
      <c r="F147" s="312" t="s">
        <v>710</v>
      </c>
      <c r="G147" s="313"/>
      <c r="H147" s="311"/>
      <c r="I147" s="311"/>
      <c r="J147" s="311" t="s">
        <v>711</v>
      </c>
      <c r="K147" s="308"/>
    </row>
    <row r="148" spans="2:11" ht="5.25" customHeight="1">
      <c r="B148" s="317"/>
      <c r="C148" s="314"/>
      <c r="D148" s="314"/>
      <c r="E148" s="314"/>
      <c r="F148" s="314"/>
      <c r="G148" s="315"/>
      <c r="H148" s="314"/>
      <c r="I148" s="314"/>
      <c r="J148" s="314"/>
      <c r="K148" s="338"/>
    </row>
    <row r="149" spans="2:11" ht="15" customHeight="1">
      <c r="B149" s="317"/>
      <c r="C149" s="342" t="s">
        <v>715</v>
      </c>
      <c r="D149" s="297"/>
      <c r="E149" s="297"/>
      <c r="F149" s="343" t="s">
        <v>712</v>
      </c>
      <c r="G149" s="297"/>
      <c r="H149" s="342" t="s">
        <v>751</v>
      </c>
      <c r="I149" s="342" t="s">
        <v>714</v>
      </c>
      <c r="J149" s="342">
        <v>120</v>
      </c>
      <c r="K149" s="338"/>
    </row>
    <row r="150" spans="2:11" ht="15" customHeight="1">
      <c r="B150" s="317"/>
      <c r="C150" s="342" t="s">
        <v>760</v>
      </c>
      <c r="D150" s="297"/>
      <c r="E150" s="297"/>
      <c r="F150" s="343" t="s">
        <v>712</v>
      </c>
      <c r="G150" s="297"/>
      <c r="H150" s="342" t="s">
        <v>771</v>
      </c>
      <c r="I150" s="342" t="s">
        <v>714</v>
      </c>
      <c r="J150" s="342" t="s">
        <v>762</v>
      </c>
      <c r="K150" s="338"/>
    </row>
    <row r="151" spans="2:11" ht="15" customHeight="1">
      <c r="B151" s="317"/>
      <c r="C151" s="342" t="s">
        <v>1974</v>
      </c>
      <c r="D151" s="297"/>
      <c r="E151" s="297"/>
      <c r="F151" s="343" t="s">
        <v>712</v>
      </c>
      <c r="G151" s="297"/>
      <c r="H151" s="342" t="s">
        <v>772</v>
      </c>
      <c r="I151" s="342" t="s">
        <v>714</v>
      </c>
      <c r="J151" s="342" t="s">
        <v>762</v>
      </c>
      <c r="K151" s="338"/>
    </row>
    <row r="152" spans="2:11" ht="15" customHeight="1">
      <c r="B152" s="317"/>
      <c r="C152" s="342" t="s">
        <v>717</v>
      </c>
      <c r="D152" s="297"/>
      <c r="E152" s="297"/>
      <c r="F152" s="343" t="s">
        <v>718</v>
      </c>
      <c r="G152" s="297"/>
      <c r="H152" s="342" t="s">
        <v>751</v>
      </c>
      <c r="I152" s="342" t="s">
        <v>714</v>
      </c>
      <c r="J152" s="342">
        <v>50</v>
      </c>
      <c r="K152" s="338"/>
    </row>
    <row r="153" spans="2:11" ht="15" customHeight="1">
      <c r="B153" s="317"/>
      <c r="C153" s="342" t="s">
        <v>720</v>
      </c>
      <c r="D153" s="297"/>
      <c r="E153" s="297"/>
      <c r="F153" s="343" t="s">
        <v>712</v>
      </c>
      <c r="G153" s="297"/>
      <c r="H153" s="342" t="s">
        <v>751</v>
      </c>
      <c r="I153" s="342" t="s">
        <v>722</v>
      </c>
      <c r="J153" s="342"/>
      <c r="K153" s="338"/>
    </row>
    <row r="154" spans="2:11" ht="15" customHeight="1">
      <c r="B154" s="317"/>
      <c r="C154" s="342" t="s">
        <v>731</v>
      </c>
      <c r="D154" s="297"/>
      <c r="E154" s="297"/>
      <c r="F154" s="343" t="s">
        <v>718</v>
      </c>
      <c r="G154" s="297"/>
      <c r="H154" s="342" t="s">
        <v>751</v>
      </c>
      <c r="I154" s="342" t="s">
        <v>714</v>
      </c>
      <c r="J154" s="342">
        <v>50</v>
      </c>
      <c r="K154" s="338"/>
    </row>
    <row r="155" spans="2:11" ht="15" customHeight="1">
      <c r="B155" s="317"/>
      <c r="C155" s="342" t="s">
        <v>739</v>
      </c>
      <c r="D155" s="297"/>
      <c r="E155" s="297"/>
      <c r="F155" s="343" t="s">
        <v>718</v>
      </c>
      <c r="G155" s="297"/>
      <c r="H155" s="342" t="s">
        <v>751</v>
      </c>
      <c r="I155" s="342" t="s">
        <v>714</v>
      </c>
      <c r="J155" s="342">
        <v>50</v>
      </c>
      <c r="K155" s="338"/>
    </row>
    <row r="156" spans="2:11" ht="15" customHeight="1">
      <c r="B156" s="317"/>
      <c r="C156" s="342" t="s">
        <v>737</v>
      </c>
      <c r="D156" s="297"/>
      <c r="E156" s="297"/>
      <c r="F156" s="343" t="s">
        <v>718</v>
      </c>
      <c r="G156" s="297"/>
      <c r="H156" s="342" t="s">
        <v>751</v>
      </c>
      <c r="I156" s="342" t="s">
        <v>714</v>
      </c>
      <c r="J156" s="342">
        <v>50</v>
      </c>
      <c r="K156" s="338"/>
    </row>
    <row r="157" spans="2:11" ht="15" customHeight="1">
      <c r="B157" s="317"/>
      <c r="C157" s="342" t="s">
        <v>2053</v>
      </c>
      <c r="D157" s="297"/>
      <c r="E157" s="297"/>
      <c r="F157" s="343" t="s">
        <v>712</v>
      </c>
      <c r="G157" s="297"/>
      <c r="H157" s="342" t="s">
        <v>773</v>
      </c>
      <c r="I157" s="342" t="s">
        <v>714</v>
      </c>
      <c r="J157" s="342" t="s">
        <v>774</v>
      </c>
      <c r="K157" s="338"/>
    </row>
    <row r="158" spans="2:11" ht="15" customHeight="1">
      <c r="B158" s="317"/>
      <c r="C158" s="342" t="s">
        <v>775</v>
      </c>
      <c r="D158" s="297"/>
      <c r="E158" s="297"/>
      <c r="F158" s="343" t="s">
        <v>712</v>
      </c>
      <c r="G158" s="297"/>
      <c r="H158" s="342" t="s">
        <v>776</v>
      </c>
      <c r="I158" s="342" t="s">
        <v>746</v>
      </c>
      <c r="J158" s="342"/>
      <c r="K158" s="338"/>
    </row>
    <row r="159" spans="2:11" ht="15" customHeight="1">
      <c r="B159" s="344"/>
      <c r="C159" s="326"/>
      <c r="D159" s="326"/>
      <c r="E159" s="326"/>
      <c r="F159" s="326"/>
      <c r="G159" s="326"/>
      <c r="H159" s="326"/>
      <c r="I159" s="326"/>
      <c r="J159" s="326"/>
      <c r="K159" s="345"/>
    </row>
    <row r="160" spans="2:11" ht="18.75" customHeight="1">
      <c r="B160" s="294"/>
      <c r="C160" s="297"/>
      <c r="D160" s="297"/>
      <c r="E160" s="297"/>
      <c r="F160" s="316"/>
      <c r="G160" s="297"/>
      <c r="H160" s="297"/>
      <c r="I160" s="297"/>
      <c r="J160" s="297"/>
      <c r="K160" s="294"/>
    </row>
    <row r="161" spans="2:11" ht="18.75" customHeight="1">
      <c r="B161" s="303"/>
      <c r="C161" s="303"/>
      <c r="D161" s="303"/>
      <c r="E161" s="303"/>
      <c r="F161" s="303"/>
      <c r="G161" s="303"/>
      <c r="H161" s="303"/>
      <c r="I161" s="303"/>
      <c r="J161" s="303"/>
      <c r="K161" s="303"/>
    </row>
    <row r="162" spans="2:11" ht="7.5" customHeight="1">
      <c r="B162" s="284"/>
      <c r="C162" s="285"/>
      <c r="D162" s="285"/>
      <c r="E162" s="285"/>
      <c r="F162" s="285"/>
      <c r="G162" s="285"/>
      <c r="H162" s="285"/>
      <c r="I162" s="285"/>
      <c r="J162" s="285"/>
      <c r="K162" s="286"/>
    </row>
    <row r="163" spans="2:11" ht="45" customHeight="1">
      <c r="B163" s="287"/>
      <c r="C163" s="412" t="s">
        <v>777</v>
      </c>
      <c r="D163" s="412"/>
      <c r="E163" s="412"/>
      <c r="F163" s="412"/>
      <c r="G163" s="412"/>
      <c r="H163" s="412"/>
      <c r="I163" s="412"/>
      <c r="J163" s="412"/>
      <c r="K163" s="288"/>
    </row>
    <row r="164" spans="2:11" ht="17.25" customHeight="1">
      <c r="B164" s="287"/>
      <c r="C164" s="309" t="s">
        <v>706</v>
      </c>
      <c r="D164" s="309"/>
      <c r="E164" s="309"/>
      <c r="F164" s="309" t="s">
        <v>707</v>
      </c>
      <c r="G164" s="346"/>
      <c r="H164" s="347" t="s">
        <v>2066</v>
      </c>
      <c r="I164" s="347" t="s">
        <v>1931</v>
      </c>
      <c r="J164" s="309" t="s">
        <v>708</v>
      </c>
      <c r="K164" s="288"/>
    </row>
    <row r="165" spans="2:11" ht="17.25" customHeight="1">
      <c r="B165" s="290"/>
      <c r="C165" s="311" t="s">
        <v>709</v>
      </c>
      <c r="D165" s="311"/>
      <c r="E165" s="311"/>
      <c r="F165" s="312" t="s">
        <v>710</v>
      </c>
      <c r="G165" s="348"/>
      <c r="H165" s="349"/>
      <c r="I165" s="349"/>
      <c r="J165" s="311" t="s">
        <v>711</v>
      </c>
      <c r="K165" s="291"/>
    </row>
    <row r="166" spans="2:11" ht="5.25" customHeight="1">
      <c r="B166" s="317"/>
      <c r="C166" s="314"/>
      <c r="D166" s="314"/>
      <c r="E166" s="314"/>
      <c r="F166" s="314"/>
      <c r="G166" s="315"/>
      <c r="H166" s="314"/>
      <c r="I166" s="314"/>
      <c r="J166" s="314"/>
      <c r="K166" s="338"/>
    </row>
    <row r="167" spans="2:11" ht="15" customHeight="1">
      <c r="B167" s="317"/>
      <c r="C167" s="297" t="s">
        <v>715</v>
      </c>
      <c r="D167" s="297"/>
      <c r="E167" s="297"/>
      <c r="F167" s="316" t="s">
        <v>712</v>
      </c>
      <c r="G167" s="297"/>
      <c r="H167" s="297" t="s">
        <v>751</v>
      </c>
      <c r="I167" s="297" t="s">
        <v>714</v>
      </c>
      <c r="J167" s="297">
        <v>120</v>
      </c>
      <c r="K167" s="338"/>
    </row>
    <row r="168" spans="2:11" ht="15" customHeight="1">
      <c r="B168" s="317"/>
      <c r="C168" s="297" t="s">
        <v>760</v>
      </c>
      <c r="D168" s="297"/>
      <c r="E168" s="297"/>
      <c r="F168" s="316" t="s">
        <v>712</v>
      </c>
      <c r="G168" s="297"/>
      <c r="H168" s="297" t="s">
        <v>761</v>
      </c>
      <c r="I168" s="297" t="s">
        <v>714</v>
      </c>
      <c r="J168" s="297" t="s">
        <v>762</v>
      </c>
      <c r="K168" s="338"/>
    </row>
    <row r="169" spans="2:11" ht="15" customHeight="1">
      <c r="B169" s="317"/>
      <c r="C169" s="297" t="s">
        <v>1974</v>
      </c>
      <c r="D169" s="297"/>
      <c r="E169" s="297"/>
      <c r="F169" s="316" t="s">
        <v>712</v>
      </c>
      <c r="G169" s="297"/>
      <c r="H169" s="297" t="s">
        <v>778</v>
      </c>
      <c r="I169" s="297" t="s">
        <v>714</v>
      </c>
      <c r="J169" s="297" t="s">
        <v>762</v>
      </c>
      <c r="K169" s="338"/>
    </row>
    <row r="170" spans="2:11" ht="15" customHeight="1">
      <c r="B170" s="317"/>
      <c r="C170" s="297" t="s">
        <v>717</v>
      </c>
      <c r="D170" s="297"/>
      <c r="E170" s="297"/>
      <c r="F170" s="316" t="s">
        <v>718</v>
      </c>
      <c r="G170" s="297"/>
      <c r="H170" s="297" t="s">
        <v>778</v>
      </c>
      <c r="I170" s="297" t="s">
        <v>714</v>
      </c>
      <c r="J170" s="297">
        <v>50</v>
      </c>
      <c r="K170" s="338"/>
    </row>
    <row r="171" spans="2:11" ht="15" customHeight="1">
      <c r="B171" s="317"/>
      <c r="C171" s="297" t="s">
        <v>720</v>
      </c>
      <c r="D171" s="297"/>
      <c r="E171" s="297"/>
      <c r="F171" s="316" t="s">
        <v>712</v>
      </c>
      <c r="G171" s="297"/>
      <c r="H171" s="297" t="s">
        <v>778</v>
      </c>
      <c r="I171" s="297" t="s">
        <v>722</v>
      </c>
      <c r="J171" s="297"/>
      <c r="K171" s="338"/>
    </row>
    <row r="172" spans="2:11" ht="15" customHeight="1">
      <c r="B172" s="317"/>
      <c r="C172" s="297" t="s">
        <v>731</v>
      </c>
      <c r="D172" s="297"/>
      <c r="E172" s="297"/>
      <c r="F172" s="316" t="s">
        <v>718</v>
      </c>
      <c r="G172" s="297"/>
      <c r="H172" s="297" t="s">
        <v>778</v>
      </c>
      <c r="I172" s="297" t="s">
        <v>714</v>
      </c>
      <c r="J172" s="297">
        <v>50</v>
      </c>
      <c r="K172" s="338"/>
    </row>
    <row r="173" spans="2:11" ht="15" customHeight="1">
      <c r="B173" s="317"/>
      <c r="C173" s="297" t="s">
        <v>739</v>
      </c>
      <c r="D173" s="297"/>
      <c r="E173" s="297"/>
      <c r="F173" s="316" t="s">
        <v>718</v>
      </c>
      <c r="G173" s="297"/>
      <c r="H173" s="297" t="s">
        <v>778</v>
      </c>
      <c r="I173" s="297" t="s">
        <v>714</v>
      </c>
      <c r="J173" s="297">
        <v>50</v>
      </c>
      <c r="K173" s="338"/>
    </row>
    <row r="174" spans="2:11" ht="15" customHeight="1">
      <c r="B174" s="317"/>
      <c r="C174" s="297" t="s">
        <v>737</v>
      </c>
      <c r="D174" s="297"/>
      <c r="E174" s="297"/>
      <c r="F174" s="316" t="s">
        <v>718</v>
      </c>
      <c r="G174" s="297"/>
      <c r="H174" s="297" t="s">
        <v>778</v>
      </c>
      <c r="I174" s="297" t="s">
        <v>714</v>
      </c>
      <c r="J174" s="297">
        <v>50</v>
      </c>
      <c r="K174" s="338"/>
    </row>
    <row r="175" spans="2:11" ht="15" customHeight="1">
      <c r="B175" s="317"/>
      <c r="C175" s="297" t="s">
        <v>2065</v>
      </c>
      <c r="D175" s="297"/>
      <c r="E175" s="297"/>
      <c r="F175" s="316" t="s">
        <v>712</v>
      </c>
      <c r="G175" s="297"/>
      <c r="H175" s="297" t="s">
        <v>779</v>
      </c>
      <c r="I175" s="297" t="s">
        <v>780</v>
      </c>
      <c r="J175" s="297"/>
      <c r="K175" s="338"/>
    </row>
    <row r="176" spans="2:11" ht="15" customHeight="1">
      <c r="B176" s="317"/>
      <c r="C176" s="297" t="s">
        <v>1931</v>
      </c>
      <c r="D176" s="297"/>
      <c r="E176" s="297"/>
      <c r="F176" s="316" t="s">
        <v>712</v>
      </c>
      <c r="G176" s="297"/>
      <c r="H176" s="297" t="s">
        <v>781</v>
      </c>
      <c r="I176" s="297" t="s">
        <v>782</v>
      </c>
      <c r="J176" s="297">
        <v>1</v>
      </c>
      <c r="K176" s="338"/>
    </row>
    <row r="177" spans="2:11" ht="15" customHeight="1">
      <c r="B177" s="317"/>
      <c r="C177" s="297" t="s">
        <v>1927</v>
      </c>
      <c r="D177" s="297"/>
      <c r="E177" s="297"/>
      <c r="F177" s="316" t="s">
        <v>712</v>
      </c>
      <c r="G177" s="297"/>
      <c r="H177" s="297" t="s">
        <v>783</v>
      </c>
      <c r="I177" s="297" t="s">
        <v>714</v>
      </c>
      <c r="J177" s="297">
        <v>20</v>
      </c>
      <c r="K177" s="338"/>
    </row>
    <row r="178" spans="2:11" ht="15" customHeight="1">
      <c r="B178" s="317"/>
      <c r="C178" s="297" t="s">
        <v>2066</v>
      </c>
      <c r="D178" s="297"/>
      <c r="E178" s="297"/>
      <c r="F178" s="316" t="s">
        <v>712</v>
      </c>
      <c r="G178" s="297"/>
      <c r="H178" s="297" t="s">
        <v>784</v>
      </c>
      <c r="I178" s="297" t="s">
        <v>714</v>
      </c>
      <c r="J178" s="297">
        <v>255</v>
      </c>
      <c r="K178" s="338"/>
    </row>
    <row r="179" spans="2:11" ht="15" customHeight="1">
      <c r="B179" s="317"/>
      <c r="C179" s="297" t="s">
        <v>2067</v>
      </c>
      <c r="D179" s="297"/>
      <c r="E179" s="297"/>
      <c r="F179" s="316" t="s">
        <v>712</v>
      </c>
      <c r="G179" s="297"/>
      <c r="H179" s="297" t="s">
        <v>677</v>
      </c>
      <c r="I179" s="297" t="s">
        <v>714</v>
      </c>
      <c r="J179" s="297">
        <v>10</v>
      </c>
      <c r="K179" s="338"/>
    </row>
    <row r="180" spans="2:11" ht="15" customHeight="1">
      <c r="B180" s="317"/>
      <c r="C180" s="297" t="s">
        <v>2068</v>
      </c>
      <c r="D180" s="297"/>
      <c r="E180" s="297"/>
      <c r="F180" s="316" t="s">
        <v>712</v>
      </c>
      <c r="G180" s="297"/>
      <c r="H180" s="297" t="s">
        <v>785</v>
      </c>
      <c r="I180" s="297" t="s">
        <v>746</v>
      </c>
      <c r="J180" s="297"/>
      <c r="K180" s="338"/>
    </row>
    <row r="181" spans="2:11" ht="15" customHeight="1">
      <c r="B181" s="317"/>
      <c r="C181" s="297" t="s">
        <v>786</v>
      </c>
      <c r="D181" s="297"/>
      <c r="E181" s="297"/>
      <c r="F181" s="316" t="s">
        <v>712</v>
      </c>
      <c r="G181" s="297"/>
      <c r="H181" s="297" t="s">
        <v>787</v>
      </c>
      <c r="I181" s="297" t="s">
        <v>746</v>
      </c>
      <c r="J181" s="297"/>
      <c r="K181" s="338"/>
    </row>
    <row r="182" spans="2:11" ht="15" customHeight="1">
      <c r="B182" s="317"/>
      <c r="C182" s="297" t="s">
        <v>775</v>
      </c>
      <c r="D182" s="297"/>
      <c r="E182" s="297"/>
      <c r="F182" s="316" t="s">
        <v>712</v>
      </c>
      <c r="G182" s="297"/>
      <c r="H182" s="297" t="s">
        <v>788</v>
      </c>
      <c r="I182" s="297" t="s">
        <v>746</v>
      </c>
      <c r="J182" s="297"/>
      <c r="K182" s="338"/>
    </row>
    <row r="183" spans="2:11" ht="15" customHeight="1">
      <c r="B183" s="317"/>
      <c r="C183" s="297" t="s">
        <v>2070</v>
      </c>
      <c r="D183" s="297"/>
      <c r="E183" s="297"/>
      <c r="F183" s="316" t="s">
        <v>718</v>
      </c>
      <c r="G183" s="297"/>
      <c r="H183" s="297" t="s">
        <v>789</v>
      </c>
      <c r="I183" s="297" t="s">
        <v>714</v>
      </c>
      <c r="J183" s="297">
        <v>50</v>
      </c>
      <c r="K183" s="338"/>
    </row>
    <row r="184" spans="2:11" ht="15" customHeight="1">
      <c r="B184" s="317"/>
      <c r="C184" s="297" t="s">
        <v>790</v>
      </c>
      <c r="D184" s="297"/>
      <c r="E184" s="297"/>
      <c r="F184" s="316" t="s">
        <v>718</v>
      </c>
      <c r="G184" s="297"/>
      <c r="H184" s="297" t="s">
        <v>791</v>
      </c>
      <c r="I184" s="297" t="s">
        <v>792</v>
      </c>
      <c r="J184" s="297"/>
      <c r="K184" s="338"/>
    </row>
    <row r="185" spans="2:11" ht="15" customHeight="1">
      <c r="B185" s="317"/>
      <c r="C185" s="297" t="s">
        <v>793</v>
      </c>
      <c r="D185" s="297"/>
      <c r="E185" s="297"/>
      <c r="F185" s="316" t="s">
        <v>718</v>
      </c>
      <c r="G185" s="297"/>
      <c r="H185" s="297" t="s">
        <v>794</v>
      </c>
      <c r="I185" s="297" t="s">
        <v>792</v>
      </c>
      <c r="J185" s="297"/>
      <c r="K185" s="338"/>
    </row>
    <row r="186" spans="2:11" ht="15" customHeight="1">
      <c r="B186" s="317"/>
      <c r="C186" s="297" t="s">
        <v>795</v>
      </c>
      <c r="D186" s="297"/>
      <c r="E186" s="297"/>
      <c r="F186" s="316" t="s">
        <v>718</v>
      </c>
      <c r="G186" s="297"/>
      <c r="H186" s="297" t="s">
        <v>796</v>
      </c>
      <c r="I186" s="297" t="s">
        <v>792</v>
      </c>
      <c r="J186" s="297"/>
      <c r="K186" s="338"/>
    </row>
    <row r="187" spans="2:11" ht="15" customHeight="1">
      <c r="B187" s="317"/>
      <c r="C187" s="350" t="s">
        <v>797</v>
      </c>
      <c r="D187" s="297"/>
      <c r="E187" s="297"/>
      <c r="F187" s="316" t="s">
        <v>718</v>
      </c>
      <c r="G187" s="297"/>
      <c r="H187" s="297" t="s">
        <v>798</v>
      </c>
      <c r="I187" s="297" t="s">
        <v>799</v>
      </c>
      <c r="J187" s="351" t="s">
        <v>800</v>
      </c>
      <c r="K187" s="338"/>
    </row>
    <row r="188" spans="2:11" ht="15" customHeight="1">
      <c r="B188" s="317"/>
      <c r="C188" s="302" t="s">
        <v>1916</v>
      </c>
      <c r="D188" s="297"/>
      <c r="E188" s="297"/>
      <c r="F188" s="316" t="s">
        <v>712</v>
      </c>
      <c r="G188" s="297"/>
      <c r="H188" s="294" t="s">
        <v>801</v>
      </c>
      <c r="I188" s="297" t="s">
        <v>802</v>
      </c>
      <c r="J188" s="297"/>
      <c r="K188" s="338"/>
    </row>
    <row r="189" spans="2:11" ht="15" customHeight="1">
      <c r="B189" s="317"/>
      <c r="C189" s="302" t="s">
        <v>803</v>
      </c>
      <c r="D189" s="297"/>
      <c r="E189" s="297"/>
      <c r="F189" s="316" t="s">
        <v>712</v>
      </c>
      <c r="G189" s="297"/>
      <c r="H189" s="297" t="s">
        <v>804</v>
      </c>
      <c r="I189" s="297" t="s">
        <v>746</v>
      </c>
      <c r="J189" s="297"/>
      <c r="K189" s="338"/>
    </row>
    <row r="190" spans="2:11" ht="15" customHeight="1">
      <c r="B190" s="317"/>
      <c r="C190" s="302" t="s">
        <v>805</v>
      </c>
      <c r="D190" s="297"/>
      <c r="E190" s="297"/>
      <c r="F190" s="316" t="s">
        <v>712</v>
      </c>
      <c r="G190" s="297"/>
      <c r="H190" s="297" t="s">
        <v>806</v>
      </c>
      <c r="I190" s="297" t="s">
        <v>746</v>
      </c>
      <c r="J190" s="297"/>
      <c r="K190" s="338"/>
    </row>
    <row r="191" spans="2:11" ht="15" customHeight="1">
      <c r="B191" s="317"/>
      <c r="C191" s="302" t="s">
        <v>807</v>
      </c>
      <c r="D191" s="297"/>
      <c r="E191" s="297"/>
      <c r="F191" s="316" t="s">
        <v>718</v>
      </c>
      <c r="G191" s="297"/>
      <c r="H191" s="297" t="s">
        <v>808</v>
      </c>
      <c r="I191" s="297" t="s">
        <v>746</v>
      </c>
      <c r="J191" s="297"/>
      <c r="K191" s="338"/>
    </row>
    <row r="192" spans="2:11" ht="15" customHeight="1">
      <c r="B192" s="344"/>
      <c r="C192" s="352"/>
      <c r="D192" s="326"/>
      <c r="E192" s="326"/>
      <c r="F192" s="326"/>
      <c r="G192" s="326"/>
      <c r="H192" s="326"/>
      <c r="I192" s="326"/>
      <c r="J192" s="326"/>
      <c r="K192" s="345"/>
    </row>
    <row r="193" spans="2:11" ht="18.75" customHeight="1">
      <c r="B193" s="294"/>
      <c r="C193" s="297"/>
      <c r="D193" s="297"/>
      <c r="E193" s="297"/>
      <c r="F193" s="316"/>
      <c r="G193" s="297"/>
      <c r="H193" s="297"/>
      <c r="I193" s="297"/>
      <c r="J193" s="297"/>
      <c r="K193" s="294"/>
    </row>
    <row r="194" spans="2:11" ht="18.75" customHeight="1">
      <c r="B194" s="294"/>
      <c r="C194" s="297"/>
      <c r="D194" s="297"/>
      <c r="E194" s="297"/>
      <c r="F194" s="316"/>
      <c r="G194" s="297"/>
      <c r="H194" s="297"/>
      <c r="I194" s="297"/>
      <c r="J194" s="297"/>
      <c r="K194" s="294"/>
    </row>
    <row r="195" spans="2:11" ht="18.75" customHeight="1">
      <c r="B195" s="303"/>
      <c r="C195" s="303"/>
      <c r="D195" s="303"/>
      <c r="E195" s="303"/>
      <c r="F195" s="303"/>
      <c r="G195" s="303"/>
      <c r="H195" s="303"/>
      <c r="I195" s="303"/>
      <c r="J195" s="303"/>
      <c r="K195" s="303"/>
    </row>
    <row r="196" spans="2:11">
      <c r="B196" s="284"/>
      <c r="C196" s="285"/>
      <c r="D196" s="285"/>
      <c r="E196" s="285"/>
      <c r="F196" s="285"/>
      <c r="G196" s="285"/>
      <c r="H196" s="285"/>
      <c r="I196" s="285"/>
      <c r="J196" s="285"/>
      <c r="K196" s="286"/>
    </row>
    <row r="197" spans="2:11" ht="21">
      <c r="B197" s="287"/>
      <c r="C197" s="412" t="s">
        <v>809</v>
      </c>
      <c r="D197" s="412"/>
      <c r="E197" s="412"/>
      <c r="F197" s="412"/>
      <c r="G197" s="412"/>
      <c r="H197" s="412"/>
      <c r="I197" s="412"/>
      <c r="J197" s="412"/>
      <c r="K197" s="288"/>
    </row>
    <row r="198" spans="2:11" ht="25.5" customHeight="1">
      <c r="B198" s="287"/>
      <c r="C198" s="353" t="s">
        <v>810</v>
      </c>
      <c r="D198" s="353"/>
      <c r="E198" s="353"/>
      <c r="F198" s="353" t="s">
        <v>811</v>
      </c>
      <c r="G198" s="354"/>
      <c r="H198" s="413" t="s">
        <v>812</v>
      </c>
      <c r="I198" s="413"/>
      <c r="J198" s="413"/>
      <c r="K198" s="288"/>
    </row>
    <row r="199" spans="2:11" ht="5.25" customHeight="1">
      <c r="B199" s="317"/>
      <c r="C199" s="314"/>
      <c r="D199" s="314"/>
      <c r="E199" s="314"/>
      <c r="F199" s="314"/>
      <c r="G199" s="297"/>
      <c r="H199" s="314"/>
      <c r="I199" s="314"/>
      <c r="J199" s="314"/>
      <c r="K199" s="338"/>
    </row>
    <row r="200" spans="2:11" ht="15" customHeight="1">
      <c r="B200" s="317"/>
      <c r="C200" s="297" t="s">
        <v>802</v>
      </c>
      <c r="D200" s="297"/>
      <c r="E200" s="297"/>
      <c r="F200" s="316" t="s">
        <v>1917</v>
      </c>
      <c r="G200" s="297"/>
      <c r="H200" s="410" t="s">
        <v>813</v>
      </c>
      <c r="I200" s="410"/>
      <c r="J200" s="410"/>
      <c r="K200" s="338"/>
    </row>
    <row r="201" spans="2:11" ht="15" customHeight="1">
      <c r="B201" s="317"/>
      <c r="C201" s="323"/>
      <c r="D201" s="297"/>
      <c r="E201" s="297"/>
      <c r="F201" s="316" t="s">
        <v>1918</v>
      </c>
      <c r="G201" s="297"/>
      <c r="H201" s="410" t="s">
        <v>814</v>
      </c>
      <c r="I201" s="410"/>
      <c r="J201" s="410"/>
      <c r="K201" s="338"/>
    </row>
    <row r="202" spans="2:11" ht="15" customHeight="1">
      <c r="B202" s="317"/>
      <c r="C202" s="323"/>
      <c r="D202" s="297"/>
      <c r="E202" s="297"/>
      <c r="F202" s="316" t="s">
        <v>1921</v>
      </c>
      <c r="G202" s="297"/>
      <c r="H202" s="410" t="s">
        <v>815</v>
      </c>
      <c r="I202" s="410"/>
      <c r="J202" s="410"/>
      <c r="K202" s="338"/>
    </row>
    <row r="203" spans="2:11" ht="15" customHeight="1">
      <c r="B203" s="317"/>
      <c r="C203" s="297"/>
      <c r="D203" s="297"/>
      <c r="E203" s="297"/>
      <c r="F203" s="316" t="s">
        <v>1919</v>
      </c>
      <c r="G203" s="297"/>
      <c r="H203" s="410" t="s">
        <v>816</v>
      </c>
      <c r="I203" s="410"/>
      <c r="J203" s="410"/>
      <c r="K203" s="338"/>
    </row>
    <row r="204" spans="2:11" ht="15" customHeight="1">
      <c r="B204" s="317"/>
      <c r="C204" s="297"/>
      <c r="D204" s="297"/>
      <c r="E204" s="297"/>
      <c r="F204" s="316" t="s">
        <v>1920</v>
      </c>
      <c r="G204" s="297"/>
      <c r="H204" s="410" t="s">
        <v>817</v>
      </c>
      <c r="I204" s="410"/>
      <c r="J204" s="410"/>
      <c r="K204" s="338"/>
    </row>
    <row r="205" spans="2:11" ht="15" customHeight="1">
      <c r="B205" s="317"/>
      <c r="C205" s="297"/>
      <c r="D205" s="297"/>
      <c r="E205" s="297"/>
      <c r="F205" s="316"/>
      <c r="G205" s="297"/>
      <c r="H205" s="297"/>
      <c r="I205" s="297"/>
      <c r="J205" s="297"/>
      <c r="K205" s="338"/>
    </row>
    <row r="206" spans="2:11" ht="15" customHeight="1">
      <c r="B206" s="317"/>
      <c r="C206" s="297" t="s">
        <v>758</v>
      </c>
      <c r="D206" s="297"/>
      <c r="E206" s="297"/>
      <c r="F206" s="316" t="s">
        <v>1952</v>
      </c>
      <c r="G206" s="297"/>
      <c r="H206" s="410" t="s">
        <v>818</v>
      </c>
      <c r="I206" s="410"/>
      <c r="J206" s="410"/>
      <c r="K206" s="338"/>
    </row>
    <row r="207" spans="2:11" ht="15" customHeight="1">
      <c r="B207" s="317"/>
      <c r="C207" s="323"/>
      <c r="D207" s="297"/>
      <c r="E207" s="297"/>
      <c r="F207" s="316" t="s">
        <v>660</v>
      </c>
      <c r="G207" s="297"/>
      <c r="H207" s="410" t="s">
        <v>661</v>
      </c>
      <c r="I207" s="410"/>
      <c r="J207" s="410"/>
      <c r="K207" s="338"/>
    </row>
    <row r="208" spans="2:11" ht="15" customHeight="1">
      <c r="B208" s="317"/>
      <c r="C208" s="297"/>
      <c r="D208" s="297"/>
      <c r="E208" s="297"/>
      <c r="F208" s="316" t="s">
        <v>658</v>
      </c>
      <c r="G208" s="297"/>
      <c r="H208" s="410" t="s">
        <v>819</v>
      </c>
      <c r="I208" s="410"/>
      <c r="J208" s="410"/>
      <c r="K208" s="338"/>
    </row>
    <row r="209" spans="2:11" ht="15" customHeight="1">
      <c r="B209" s="355"/>
      <c r="C209" s="323"/>
      <c r="D209" s="323"/>
      <c r="E209" s="323"/>
      <c r="F209" s="316" t="s">
        <v>2044</v>
      </c>
      <c r="G209" s="302"/>
      <c r="H209" s="409" t="s">
        <v>2043</v>
      </c>
      <c r="I209" s="409"/>
      <c r="J209" s="409"/>
      <c r="K209" s="356"/>
    </row>
    <row r="210" spans="2:11" ht="15" customHeight="1">
      <c r="B210" s="355"/>
      <c r="C210" s="323"/>
      <c r="D210" s="323"/>
      <c r="E210" s="323"/>
      <c r="F210" s="316" t="s">
        <v>1264</v>
      </c>
      <c r="G210" s="302"/>
      <c r="H210" s="409" t="s">
        <v>820</v>
      </c>
      <c r="I210" s="409"/>
      <c r="J210" s="409"/>
      <c r="K210" s="356"/>
    </row>
    <row r="211" spans="2:11" ht="15" customHeight="1">
      <c r="B211" s="355"/>
      <c r="C211" s="323"/>
      <c r="D211" s="323"/>
      <c r="E211" s="323"/>
      <c r="F211" s="357"/>
      <c r="G211" s="302"/>
      <c r="H211" s="358"/>
      <c r="I211" s="358"/>
      <c r="J211" s="358"/>
      <c r="K211" s="356"/>
    </row>
    <row r="212" spans="2:11" ht="15" customHeight="1">
      <c r="B212" s="355"/>
      <c r="C212" s="297" t="s">
        <v>782</v>
      </c>
      <c r="D212" s="323"/>
      <c r="E212" s="323"/>
      <c r="F212" s="316">
        <v>1</v>
      </c>
      <c r="G212" s="302"/>
      <c r="H212" s="409" t="s">
        <v>821</v>
      </c>
      <c r="I212" s="409"/>
      <c r="J212" s="409"/>
      <c r="K212" s="356"/>
    </row>
    <row r="213" spans="2:11" ht="15" customHeight="1">
      <c r="B213" s="355"/>
      <c r="C213" s="323"/>
      <c r="D213" s="323"/>
      <c r="E213" s="323"/>
      <c r="F213" s="316">
        <v>2</v>
      </c>
      <c r="G213" s="302"/>
      <c r="H213" s="409" t="s">
        <v>822</v>
      </c>
      <c r="I213" s="409"/>
      <c r="J213" s="409"/>
      <c r="K213" s="356"/>
    </row>
    <row r="214" spans="2:11" ht="15" customHeight="1">
      <c r="B214" s="355"/>
      <c r="C214" s="323"/>
      <c r="D214" s="323"/>
      <c r="E214" s="323"/>
      <c r="F214" s="316">
        <v>3</v>
      </c>
      <c r="G214" s="302"/>
      <c r="H214" s="409" t="s">
        <v>823</v>
      </c>
      <c r="I214" s="409"/>
      <c r="J214" s="409"/>
      <c r="K214" s="356"/>
    </row>
    <row r="215" spans="2:11" ht="15" customHeight="1">
      <c r="B215" s="355"/>
      <c r="C215" s="323"/>
      <c r="D215" s="323"/>
      <c r="E215" s="323"/>
      <c r="F215" s="316">
        <v>4</v>
      </c>
      <c r="G215" s="302"/>
      <c r="H215" s="409" t="s">
        <v>824</v>
      </c>
      <c r="I215" s="409"/>
      <c r="J215" s="409"/>
      <c r="K215" s="356"/>
    </row>
    <row r="216" spans="2:11" ht="12.75" customHeight="1">
      <c r="B216" s="359"/>
      <c r="C216" s="360"/>
      <c r="D216" s="360"/>
      <c r="E216" s="360"/>
      <c r="F216" s="360"/>
      <c r="G216" s="360"/>
      <c r="H216" s="360"/>
      <c r="I216" s="360"/>
      <c r="J216" s="360"/>
      <c r="K216" s="361"/>
    </row>
  </sheetData>
  <mergeCells count="77">
    <mergeCell ref="F17:J17"/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D15:J15"/>
    <mergeCell ref="F16:J16"/>
    <mergeCell ref="D32:J32"/>
    <mergeCell ref="F18:J18"/>
    <mergeCell ref="F19:J19"/>
    <mergeCell ref="F20:J20"/>
    <mergeCell ref="F21:J21"/>
    <mergeCell ref="C23:J23"/>
    <mergeCell ref="C24:J24"/>
    <mergeCell ref="D25:J25"/>
    <mergeCell ref="G39:J39"/>
    <mergeCell ref="G40:J40"/>
    <mergeCell ref="G41:J41"/>
    <mergeCell ref="D26:J26"/>
    <mergeCell ref="D28:J28"/>
    <mergeCell ref="D29:J29"/>
    <mergeCell ref="D31:J31"/>
    <mergeCell ref="D33:J33"/>
    <mergeCell ref="G34:J34"/>
    <mergeCell ref="G35:J35"/>
    <mergeCell ref="G36:J36"/>
    <mergeCell ref="G37:J37"/>
    <mergeCell ref="G38:J38"/>
    <mergeCell ref="D59:J59"/>
    <mergeCell ref="E46:J46"/>
    <mergeCell ref="E47:J47"/>
    <mergeCell ref="E48:J48"/>
    <mergeCell ref="D49:J49"/>
    <mergeCell ref="C50:J50"/>
    <mergeCell ref="C52:J52"/>
    <mergeCell ref="C53:J53"/>
    <mergeCell ref="C55:J55"/>
    <mergeCell ref="D56:J56"/>
    <mergeCell ref="D57:J57"/>
    <mergeCell ref="D58:J58"/>
    <mergeCell ref="G42:J42"/>
    <mergeCell ref="G43:J43"/>
    <mergeCell ref="D45:J45"/>
    <mergeCell ref="C145:J145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100:J100"/>
    <mergeCell ref="C120:J120"/>
    <mergeCell ref="H209:J209"/>
    <mergeCell ref="C163:J163"/>
    <mergeCell ref="C197:J197"/>
    <mergeCell ref="H198:J198"/>
    <mergeCell ref="H200:J200"/>
    <mergeCell ref="H201:J201"/>
    <mergeCell ref="H202:J202"/>
    <mergeCell ref="H203:J203"/>
    <mergeCell ref="H215:J215"/>
    <mergeCell ref="H210:J210"/>
    <mergeCell ref="H212:J212"/>
    <mergeCell ref="H213:J213"/>
    <mergeCell ref="H214:J214"/>
    <mergeCell ref="H204:J204"/>
    <mergeCell ref="H206:J206"/>
    <mergeCell ref="H207:J207"/>
    <mergeCell ref="H208:J208"/>
  </mergeCells>
  <phoneticPr fontId="51" type="noConversion"/>
  <pageMargins left="0.59055118110236227" right="0.59055118110236227" top="0.59055118110236227" bottom="0.59055118110236227" header="0" footer="0"/>
  <pageSetup paperSize="9"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64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3" customWidth="1"/>
    <col min="10" max="10" width="23.5" customWidth="1"/>
    <col min="11" max="11" width="15.5" customWidth="1"/>
    <col min="13" max="18" width="9.33203125" hidden="1" customWidth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 customWidth="1"/>
  </cols>
  <sheetData>
    <row r="1" spans="1:70" ht="21.75" customHeight="1">
      <c r="A1" s="16"/>
      <c r="B1" s="276"/>
      <c r="C1" s="276"/>
      <c r="D1" s="275" t="s">
        <v>1874</v>
      </c>
      <c r="E1" s="276"/>
      <c r="F1" s="277" t="s">
        <v>643</v>
      </c>
      <c r="G1" s="405" t="s">
        <v>644</v>
      </c>
      <c r="H1" s="405"/>
      <c r="I1" s="282"/>
      <c r="J1" s="277" t="s">
        <v>645</v>
      </c>
      <c r="K1" s="275" t="s">
        <v>2046</v>
      </c>
      <c r="L1" s="277" t="s">
        <v>646</v>
      </c>
      <c r="M1" s="277"/>
      <c r="N1" s="277"/>
      <c r="O1" s="277"/>
      <c r="P1" s="277"/>
      <c r="Q1" s="277"/>
      <c r="R1" s="277"/>
      <c r="S1" s="277"/>
      <c r="T1" s="277"/>
      <c r="U1" s="273"/>
      <c r="V1" s="273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1:70" ht="36.950000000000003" customHeight="1"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AT2" s="18" t="s">
        <v>1958</v>
      </c>
    </row>
    <row r="3" spans="1:70" ht="6.95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1955</v>
      </c>
    </row>
    <row r="4" spans="1:70" ht="36.950000000000003" customHeight="1">
      <c r="B4" s="22"/>
      <c r="C4" s="23"/>
      <c r="D4" s="24" t="s">
        <v>2047</v>
      </c>
      <c r="E4" s="23"/>
      <c r="F4" s="23"/>
      <c r="G4" s="23"/>
      <c r="H4" s="23"/>
      <c r="I4" s="115"/>
      <c r="J4" s="23"/>
      <c r="K4" s="25"/>
      <c r="M4" s="26" t="s">
        <v>1883</v>
      </c>
      <c r="AT4" s="18" t="s">
        <v>1877</v>
      </c>
    </row>
    <row r="5" spans="1:70" ht="6.95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1:70" ht="15">
      <c r="B6" s="22"/>
      <c r="C6" s="23"/>
      <c r="D6" s="31" t="s">
        <v>1889</v>
      </c>
      <c r="E6" s="23"/>
      <c r="F6" s="23"/>
      <c r="G6" s="23"/>
      <c r="H6" s="23"/>
      <c r="I6" s="115"/>
      <c r="J6" s="23"/>
      <c r="K6" s="25"/>
    </row>
    <row r="7" spans="1:70" ht="22.5" customHeight="1">
      <c r="B7" s="22"/>
      <c r="C7" s="23"/>
      <c r="D7" s="23"/>
      <c r="E7" s="406" t="str">
        <f ca="1">'Rekapitulace stavby'!K6</f>
        <v>Jezero Most-napojení na komunikace a IS - část I</v>
      </c>
      <c r="F7" s="397"/>
      <c r="G7" s="397"/>
      <c r="H7" s="397"/>
      <c r="I7" s="115"/>
      <c r="J7" s="23"/>
      <c r="K7" s="25"/>
    </row>
    <row r="8" spans="1:70" s="1" customFormat="1" ht="15">
      <c r="B8" s="35"/>
      <c r="C8" s="36"/>
      <c r="D8" s="31" t="s">
        <v>2048</v>
      </c>
      <c r="E8" s="36"/>
      <c r="F8" s="36"/>
      <c r="G8" s="36"/>
      <c r="H8" s="36"/>
      <c r="I8" s="116"/>
      <c r="J8" s="36"/>
      <c r="K8" s="39"/>
    </row>
    <row r="9" spans="1:70" s="1" customFormat="1" ht="36.950000000000003" customHeight="1">
      <c r="B9" s="35"/>
      <c r="C9" s="36"/>
      <c r="D9" s="36"/>
      <c r="E9" s="407" t="s">
        <v>2335</v>
      </c>
      <c r="F9" s="386"/>
      <c r="G9" s="386"/>
      <c r="H9" s="386"/>
      <c r="I9" s="116"/>
      <c r="J9" s="36"/>
      <c r="K9" s="39"/>
    </row>
    <row r="10" spans="1:70" s="1" customFormat="1">
      <c r="B10" s="35"/>
      <c r="C10" s="36"/>
      <c r="D10" s="36"/>
      <c r="E10" s="36"/>
      <c r="F10" s="36"/>
      <c r="G10" s="36"/>
      <c r="H10" s="36"/>
      <c r="I10" s="116"/>
      <c r="J10" s="36"/>
      <c r="K10" s="39"/>
    </row>
    <row r="11" spans="1:70" s="1" customFormat="1" ht="14.45" customHeight="1">
      <c r="B11" s="35"/>
      <c r="C11" s="36"/>
      <c r="D11" s="31" t="s">
        <v>1892</v>
      </c>
      <c r="E11" s="36"/>
      <c r="F11" s="29" t="s">
        <v>1954</v>
      </c>
      <c r="G11" s="36"/>
      <c r="H11" s="36"/>
      <c r="I11" s="117" t="s">
        <v>1894</v>
      </c>
      <c r="J11" s="29" t="s">
        <v>1893</v>
      </c>
      <c r="K11" s="39"/>
    </row>
    <row r="12" spans="1:70" s="1" customFormat="1" ht="14.45" customHeight="1">
      <c r="B12" s="35"/>
      <c r="C12" s="36"/>
      <c r="D12" s="31" t="s">
        <v>1896</v>
      </c>
      <c r="E12" s="36"/>
      <c r="F12" s="29" t="s">
        <v>1897</v>
      </c>
      <c r="G12" s="36"/>
      <c r="H12" s="36"/>
      <c r="I12" s="117" t="s">
        <v>1898</v>
      </c>
      <c r="J12" s="118" t="str">
        <f ca="1">'Rekapitulace stavby'!AN8</f>
        <v>28. 11. 2016</v>
      </c>
      <c r="K12" s="39"/>
    </row>
    <row r="13" spans="1:70" s="1" customFormat="1" ht="10.9" customHeight="1">
      <c r="B13" s="35"/>
      <c r="C13" s="36"/>
      <c r="D13" s="36"/>
      <c r="E13" s="36"/>
      <c r="F13" s="36"/>
      <c r="G13" s="36"/>
      <c r="H13" s="36"/>
      <c r="I13" s="116"/>
      <c r="J13" s="36"/>
      <c r="K13" s="39"/>
    </row>
    <row r="14" spans="1:70" s="1" customFormat="1" ht="14.45" customHeight="1">
      <c r="B14" s="35"/>
      <c r="C14" s="36"/>
      <c r="D14" s="31" t="s">
        <v>1901</v>
      </c>
      <c r="E14" s="36"/>
      <c r="F14" s="36"/>
      <c r="G14" s="36"/>
      <c r="H14" s="36"/>
      <c r="I14" s="117" t="s">
        <v>1902</v>
      </c>
      <c r="J14" s="29" t="s">
        <v>1893</v>
      </c>
      <c r="K14" s="39"/>
    </row>
    <row r="15" spans="1:70" s="1" customFormat="1" ht="18" customHeight="1">
      <c r="B15" s="35"/>
      <c r="C15" s="36"/>
      <c r="D15" s="36"/>
      <c r="E15" s="29" t="s">
        <v>1903</v>
      </c>
      <c r="F15" s="36"/>
      <c r="G15" s="36"/>
      <c r="H15" s="36"/>
      <c r="I15" s="117" t="s">
        <v>1904</v>
      </c>
      <c r="J15" s="29" t="s">
        <v>1893</v>
      </c>
      <c r="K15" s="39"/>
    </row>
    <row r="16" spans="1:70" s="1" customFormat="1" ht="6.95" customHeight="1">
      <c r="B16" s="35"/>
      <c r="C16" s="36"/>
      <c r="D16" s="36"/>
      <c r="E16" s="36"/>
      <c r="F16" s="36"/>
      <c r="G16" s="36"/>
      <c r="H16" s="36"/>
      <c r="I16" s="116"/>
      <c r="J16" s="36"/>
      <c r="K16" s="39"/>
    </row>
    <row r="17" spans="2:11" s="1" customFormat="1" ht="14.45" customHeight="1">
      <c r="B17" s="35"/>
      <c r="C17" s="36"/>
      <c r="D17" s="31" t="s">
        <v>1905</v>
      </c>
      <c r="E17" s="36"/>
      <c r="F17" s="36"/>
      <c r="G17" s="36"/>
      <c r="H17" s="36"/>
      <c r="I17" s="117" t="s">
        <v>1902</v>
      </c>
      <c r="J17" s="29" t="str">
        <f ca="1">IF('Rekapitulace stavby'!AN13="Vyplň údaj","",IF('Rekapitulace stavby'!AN13="","",'Rekapitulace stavby'!AN13))</f>
        <v/>
      </c>
      <c r="K17" s="39"/>
    </row>
    <row r="18" spans="2:11" s="1" customFormat="1" ht="18" customHeight="1">
      <c r="B18" s="35"/>
      <c r="C18" s="36"/>
      <c r="D18" s="36"/>
      <c r="E18" s="29" t="str">
        <f ca="1">IF('Rekapitulace stavby'!E14="Vyplň údaj","",IF('Rekapitulace stavby'!E14="","",'Rekapitulace stavby'!E14))</f>
        <v/>
      </c>
      <c r="F18" s="36"/>
      <c r="G18" s="36"/>
      <c r="H18" s="36"/>
      <c r="I18" s="117" t="s">
        <v>1904</v>
      </c>
      <c r="J18" s="29" t="str">
        <f ca="1">IF('Rekapitulace stavby'!AN14="Vyplň údaj","",IF('Rekapitulace stavby'!AN14="","",'Rekapitulace stavby'!AN14))</f>
        <v/>
      </c>
      <c r="K18" s="39"/>
    </row>
    <row r="19" spans="2:11" s="1" customFormat="1" ht="6.95" customHeight="1">
      <c r="B19" s="35"/>
      <c r="C19" s="36"/>
      <c r="D19" s="36"/>
      <c r="E19" s="36"/>
      <c r="F19" s="36"/>
      <c r="G19" s="36"/>
      <c r="H19" s="36"/>
      <c r="I19" s="116"/>
      <c r="J19" s="36"/>
      <c r="K19" s="39"/>
    </row>
    <row r="20" spans="2:11" s="1" customFormat="1" ht="14.45" customHeight="1">
      <c r="B20" s="35"/>
      <c r="C20" s="36"/>
      <c r="D20" s="31" t="s">
        <v>1907</v>
      </c>
      <c r="E20" s="36"/>
      <c r="F20" s="36"/>
      <c r="G20" s="36"/>
      <c r="H20" s="36"/>
      <c r="I20" s="117" t="s">
        <v>1902</v>
      </c>
      <c r="J20" s="29" t="s">
        <v>1893</v>
      </c>
      <c r="K20" s="39"/>
    </row>
    <row r="21" spans="2:11" s="1" customFormat="1" ht="18" customHeight="1">
      <c r="B21" s="35"/>
      <c r="C21" s="36"/>
      <c r="D21" s="36"/>
      <c r="E21" s="29" t="s">
        <v>1908</v>
      </c>
      <c r="F21" s="36"/>
      <c r="G21" s="36"/>
      <c r="H21" s="36"/>
      <c r="I21" s="117" t="s">
        <v>1904</v>
      </c>
      <c r="J21" s="29" t="s">
        <v>1893</v>
      </c>
      <c r="K21" s="39"/>
    </row>
    <row r="22" spans="2:11" s="1" customFormat="1" ht="6.95" customHeight="1">
      <c r="B22" s="35"/>
      <c r="C22" s="36"/>
      <c r="D22" s="36"/>
      <c r="E22" s="36"/>
      <c r="F22" s="36"/>
      <c r="G22" s="36"/>
      <c r="H22" s="36"/>
      <c r="I22" s="116"/>
      <c r="J22" s="36"/>
      <c r="K22" s="39"/>
    </row>
    <row r="23" spans="2:11" s="1" customFormat="1" ht="14.45" customHeight="1">
      <c r="B23" s="35"/>
      <c r="C23" s="36"/>
      <c r="D23" s="31" t="s">
        <v>1909</v>
      </c>
      <c r="E23" s="36"/>
      <c r="F23" s="36"/>
      <c r="G23" s="36"/>
      <c r="H23" s="36"/>
      <c r="I23" s="116"/>
      <c r="J23" s="36"/>
      <c r="K23" s="39"/>
    </row>
    <row r="24" spans="2:11" s="7" customFormat="1" ht="22.5" customHeight="1">
      <c r="B24" s="120"/>
      <c r="C24" s="121"/>
      <c r="D24" s="121"/>
      <c r="E24" s="400" t="s">
        <v>1893</v>
      </c>
      <c r="F24" s="408"/>
      <c r="G24" s="408"/>
      <c r="H24" s="408"/>
      <c r="I24" s="122"/>
      <c r="J24" s="121"/>
      <c r="K24" s="123"/>
    </row>
    <row r="25" spans="2:11" s="1" customFormat="1" ht="6.95" customHeight="1">
      <c r="B25" s="35"/>
      <c r="C25" s="36"/>
      <c r="D25" s="36"/>
      <c r="E25" s="36"/>
      <c r="F25" s="36"/>
      <c r="G25" s="36"/>
      <c r="H25" s="36"/>
      <c r="I25" s="116"/>
      <c r="J25" s="36"/>
      <c r="K25" s="39"/>
    </row>
    <row r="26" spans="2:11" s="1" customFormat="1" ht="6.95" customHeight="1">
      <c r="B26" s="35"/>
      <c r="C26" s="36"/>
      <c r="D26" s="79"/>
      <c r="E26" s="79"/>
      <c r="F26" s="79"/>
      <c r="G26" s="79"/>
      <c r="H26" s="79"/>
      <c r="I26" s="124"/>
      <c r="J26" s="79"/>
      <c r="K26" s="125"/>
    </row>
    <row r="27" spans="2:11" s="1" customFormat="1" ht="25.35" customHeight="1">
      <c r="B27" s="35"/>
      <c r="C27" s="36"/>
      <c r="D27" s="126" t="s">
        <v>1912</v>
      </c>
      <c r="E27" s="36"/>
      <c r="F27" s="36"/>
      <c r="G27" s="36"/>
      <c r="H27" s="36"/>
      <c r="I27" s="116"/>
      <c r="J27" s="127">
        <f>ROUNDUP(J83,2)</f>
        <v>0</v>
      </c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24"/>
      <c r="J28" s="79"/>
      <c r="K28" s="125"/>
    </row>
    <row r="29" spans="2:11" s="1" customFormat="1" ht="14.45" customHeight="1">
      <c r="B29" s="35"/>
      <c r="C29" s="36"/>
      <c r="D29" s="36"/>
      <c r="E29" s="36"/>
      <c r="F29" s="40" t="s">
        <v>1914</v>
      </c>
      <c r="G29" s="36"/>
      <c r="H29" s="36"/>
      <c r="I29" s="128" t="s">
        <v>1913</v>
      </c>
      <c r="J29" s="40" t="s">
        <v>1915</v>
      </c>
      <c r="K29" s="39"/>
    </row>
    <row r="30" spans="2:11" s="1" customFormat="1" ht="14.45" customHeight="1">
      <c r="B30" s="35"/>
      <c r="C30" s="36"/>
      <c r="D30" s="43" t="s">
        <v>1916</v>
      </c>
      <c r="E30" s="43" t="s">
        <v>1917</v>
      </c>
      <c r="F30" s="129">
        <f>ROUNDUP(SUM(BE83:BE163), 2)</f>
        <v>0</v>
      </c>
      <c r="G30" s="36"/>
      <c r="H30" s="36"/>
      <c r="I30" s="130">
        <v>0.21</v>
      </c>
      <c r="J30" s="129">
        <f>ROUNDUP(ROUNDUP((SUM(BE83:BE163)), 2)*I30, 1)</f>
        <v>0</v>
      </c>
      <c r="K30" s="39"/>
    </row>
    <row r="31" spans="2:11" s="1" customFormat="1" ht="14.45" customHeight="1">
      <c r="B31" s="35"/>
      <c r="C31" s="36"/>
      <c r="D31" s="36"/>
      <c r="E31" s="43" t="s">
        <v>1918</v>
      </c>
      <c r="F31" s="129">
        <f>ROUNDUP(SUM(BF83:BF163), 2)</f>
        <v>0</v>
      </c>
      <c r="G31" s="36"/>
      <c r="H31" s="36"/>
      <c r="I31" s="130">
        <v>0.15</v>
      </c>
      <c r="J31" s="129">
        <f>ROUNDUP(ROUNDUP((SUM(BF83:BF163)), 2)*I31, 1)</f>
        <v>0</v>
      </c>
      <c r="K31" s="39"/>
    </row>
    <row r="32" spans="2:11" s="1" customFormat="1" ht="14.45" hidden="1" customHeight="1">
      <c r="B32" s="35"/>
      <c r="C32" s="36"/>
      <c r="D32" s="36"/>
      <c r="E32" s="43" t="s">
        <v>1919</v>
      </c>
      <c r="F32" s="129">
        <f>ROUNDUP(SUM(BG83:BG163), 2)</f>
        <v>0</v>
      </c>
      <c r="G32" s="36"/>
      <c r="H32" s="36"/>
      <c r="I32" s="130">
        <v>0.21</v>
      </c>
      <c r="J32" s="129">
        <v>0</v>
      </c>
      <c r="K32" s="39"/>
    </row>
    <row r="33" spans="2:11" s="1" customFormat="1" ht="14.45" hidden="1" customHeight="1">
      <c r="B33" s="35"/>
      <c r="C33" s="36"/>
      <c r="D33" s="36"/>
      <c r="E33" s="43" t="s">
        <v>1920</v>
      </c>
      <c r="F33" s="129">
        <f>ROUNDUP(SUM(BH83:BH163), 2)</f>
        <v>0</v>
      </c>
      <c r="G33" s="36"/>
      <c r="H33" s="36"/>
      <c r="I33" s="130">
        <v>0.15</v>
      </c>
      <c r="J33" s="129">
        <v>0</v>
      </c>
      <c r="K33" s="39"/>
    </row>
    <row r="34" spans="2:11" s="1" customFormat="1" ht="14.45" hidden="1" customHeight="1">
      <c r="B34" s="35"/>
      <c r="C34" s="36"/>
      <c r="D34" s="36"/>
      <c r="E34" s="43" t="s">
        <v>1921</v>
      </c>
      <c r="F34" s="129">
        <f>ROUNDUP(SUM(BI83:BI163), 2)</f>
        <v>0</v>
      </c>
      <c r="G34" s="36"/>
      <c r="H34" s="36"/>
      <c r="I34" s="130">
        <v>0</v>
      </c>
      <c r="J34" s="129">
        <v>0</v>
      </c>
      <c r="K34" s="39"/>
    </row>
    <row r="35" spans="2:11" s="1" customFormat="1" ht="6.95" customHeight="1">
      <c r="B35" s="35"/>
      <c r="C35" s="36"/>
      <c r="D35" s="36"/>
      <c r="E35" s="36"/>
      <c r="F35" s="36"/>
      <c r="G35" s="36"/>
      <c r="H35" s="36"/>
      <c r="I35" s="116"/>
      <c r="J35" s="36"/>
      <c r="K35" s="39"/>
    </row>
    <row r="36" spans="2:11" s="1" customFormat="1" ht="25.35" customHeight="1">
      <c r="B36" s="35"/>
      <c r="C36" s="45"/>
      <c r="D36" s="46" t="s">
        <v>1922</v>
      </c>
      <c r="E36" s="47"/>
      <c r="F36" s="47"/>
      <c r="G36" s="131" t="s">
        <v>1923</v>
      </c>
      <c r="H36" s="48" t="s">
        <v>1924</v>
      </c>
      <c r="I36" s="132"/>
      <c r="J36" s="133">
        <f>SUM(J27:J34)</f>
        <v>0</v>
      </c>
      <c r="K36" s="134"/>
    </row>
    <row r="37" spans="2:11" s="1" customFormat="1" ht="14.45" customHeight="1">
      <c r="B37" s="50"/>
      <c r="C37" s="51"/>
      <c r="D37" s="51"/>
      <c r="E37" s="51"/>
      <c r="F37" s="51"/>
      <c r="G37" s="51"/>
      <c r="H37" s="51"/>
      <c r="I37" s="135"/>
      <c r="J37" s="51"/>
      <c r="K37" s="52"/>
    </row>
    <row r="41" spans="2:11" s="1" customFormat="1" ht="6.95" customHeight="1">
      <c r="B41" s="136"/>
      <c r="C41" s="137"/>
      <c r="D41" s="137"/>
      <c r="E41" s="137"/>
      <c r="F41" s="137"/>
      <c r="G41" s="137"/>
      <c r="H41" s="137"/>
      <c r="I41" s="138"/>
      <c r="J41" s="137"/>
      <c r="K41" s="139"/>
    </row>
    <row r="42" spans="2:11" s="1" customFormat="1" ht="36.950000000000003" customHeight="1">
      <c r="B42" s="35"/>
      <c r="C42" s="24" t="s">
        <v>2052</v>
      </c>
      <c r="D42" s="36"/>
      <c r="E42" s="36"/>
      <c r="F42" s="36"/>
      <c r="G42" s="36"/>
      <c r="H42" s="36"/>
      <c r="I42" s="116"/>
      <c r="J42" s="36"/>
      <c r="K42" s="39"/>
    </row>
    <row r="43" spans="2:11" s="1" customFormat="1" ht="6.95" customHeight="1">
      <c r="B43" s="35"/>
      <c r="C43" s="36"/>
      <c r="D43" s="36"/>
      <c r="E43" s="36"/>
      <c r="F43" s="36"/>
      <c r="G43" s="36"/>
      <c r="H43" s="36"/>
      <c r="I43" s="116"/>
      <c r="J43" s="36"/>
      <c r="K43" s="39"/>
    </row>
    <row r="44" spans="2:11" s="1" customFormat="1" ht="14.45" customHeight="1">
      <c r="B44" s="35"/>
      <c r="C44" s="31" t="s">
        <v>1889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22.5" customHeight="1">
      <c r="B45" s="35"/>
      <c r="C45" s="36"/>
      <c r="D45" s="36"/>
      <c r="E45" s="406" t="str">
        <f>E7</f>
        <v>Jezero Most-napojení na komunikace a IS - část I</v>
      </c>
      <c r="F45" s="386"/>
      <c r="G45" s="386"/>
      <c r="H45" s="386"/>
      <c r="I45" s="116"/>
      <c r="J45" s="36"/>
      <c r="K45" s="39"/>
    </row>
    <row r="46" spans="2:11" s="1" customFormat="1" ht="14.45" customHeight="1">
      <c r="B46" s="35"/>
      <c r="C46" s="31" t="s">
        <v>2048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3.25" customHeight="1">
      <c r="B47" s="35"/>
      <c r="C47" s="36"/>
      <c r="D47" s="36"/>
      <c r="E47" s="407" t="str">
        <f>E9</f>
        <v>SO 102 - SO 102 Příjezdová komunikace - větev východní</v>
      </c>
      <c r="F47" s="386"/>
      <c r="G47" s="386"/>
      <c r="H47" s="386"/>
      <c r="I47" s="116"/>
      <c r="J47" s="36"/>
      <c r="K47" s="39"/>
    </row>
    <row r="48" spans="2:11" s="1" customFormat="1" ht="6.95" customHeight="1">
      <c r="B48" s="35"/>
      <c r="C48" s="36"/>
      <c r="D48" s="36"/>
      <c r="E48" s="36"/>
      <c r="F48" s="36"/>
      <c r="G48" s="36"/>
      <c r="H48" s="36"/>
      <c r="I48" s="116"/>
      <c r="J48" s="36"/>
      <c r="K48" s="39"/>
    </row>
    <row r="49" spans="2:47" s="1" customFormat="1" ht="18" customHeight="1">
      <c r="B49" s="35"/>
      <c r="C49" s="31" t="s">
        <v>1896</v>
      </c>
      <c r="D49" s="36"/>
      <c r="E49" s="36"/>
      <c r="F49" s="29" t="str">
        <f>F12</f>
        <v xml:space="preserve"> </v>
      </c>
      <c r="G49" s="36"/>
      <c r="H49" s="36"/>
      <c r="I49" s="117" t="s">
        <v>1898</v>
      </c>
      <c r="J49" s="118" t="str">
        <f>IF(J12="","",J12)</f>
        <v>28. 11. 2016</v>
      </c>
      <c r="K49" s="39"/>
    </row>
    <row r="50" spans="2:47" s="1" customFormat="1" ht="6.95" customHeight="1">
      <c r="B50" s="35"/>
      <c r="C50" s="36"/>
      <c r="D50" s="36"/>
      <c r="E50" s="36"/>
      <c r="F50" s="36"/>
      <c r="G50" s="36"/>
      <c r="H50" s="36"/>
      <c r="I50" s="116"/>
      <c r="J50" s="36"/>
      <c r="K50" s="39"/>
    </row>
    <row r="51" spans="2:47" s="1" customFormat="1" ht="15">
      <c r="B51" s="35"/>
      <c r="C51" s="31" t="s">
        <v>1901</v>
      </c>
      <c r="D51" s="36"/>
      <c r="E51" s="36"/>
      <c r="F51" s="29" t="str">
        <f>E15</f>
        <v>ČR - Ministerstvo financí</v>
      </c>
      <c r="G51" s="36"/>
      <c r="H51" s="36"/>
      <c r="I51" s="117" t="s">
        <v>1907</v>
      </c>
      <c r="J51" s="29" t="str">
        <f>E21</f>
        <v>Báňské projekty Teplice a.s.</v>
      </c>
      <c r="K51" s="39"/>
    </row>
    <row r="52" spans="2:47" s="1" customFormat="1" ht="14.45" customHeight="1">
      <c r="B52" s="35"/>
      <c r="C52" s="31" t="s">
        <v>1905</v>
      </c>
      <c r="D52" s="36"/>
      <c r="E52" s="36"/>
      <c r="F52" s="29" t="str">
        <f>IF(E18="","",E18)</f>
        <v/>
      </c>
      <c r="G52" s="36"/>
      <c r="H52" s="36"/>
      <c r="I52" s="116"/>
      <c r="J52" s="36"/>
      <c r="K52" s="39"/>
    </row>
    <row r="53" spans="2:47" s="1" customFormat="1" ht="10.35" customHeight="1">
      <c r="B53" s="35"/>
      <c r="C53" s="36"/>
      <c r="D53" s="36"/>
      <c r="E53" s="36"/>
      <c r="F53" s="36"/>
      <c r="G53" s="36"/>
      <c r="H53" s="36"/>
      <c r="I53" s="116"/>
      <c r="J53" s="36"/>
      <c r="K53" s="39"/>
    </row>
    <row r="54" spans="2:47" s="1" customFormat="1" ht="29.25" customHeight="1">
      <c r="B54" s="35"/>
      <c r="C54" s="140" t="s">
        <v>2053</v>
      </c>
      <c r="D54" s="45"/>
      <c r="E54" s="45"/>
      <c r="F54" s="45"/>
      <c r="G54" s="45"/>
      <c r="H54" s="45"/>
      <c r="I54" s="141"/>
      <c r="J54" s="142" t="s">
        <v>2054</v>
      </c>
      <c r="K54" s="49"/>
    </row>
    <row r="55" spans="2:47" s="1" customFormat="1" ht="10.35" customHeight="1">
      <c r="B55" s="35"/>
      <c r="C55" s="36"/>
      <c r="D55" s="36"/>
      <c r="E55" s="36"/>
      <c r="F55" s="36"/>
      <c r="G55" s="36"/>
      <c r="H55" s="36"/>
      <c r="I55" s="116"/>
      <c r="J55" s="36"/>
      <c r="K55" s="39"/>
    </row>
    <row r="56" spans="2:47" s="1" customFormat="1" ht="29.25" customHeight="1">
      <c r="B56" s="35"/>
      <c r="C56" s="143" t="s">
        <v>2055</v>
      </c>
      <c r="D56" s="36"/>
      <c r="E56" s="36"/>
      <c r="F56" s="36"/>
      <c r="G56" s="36"/>
      <c r="H56" s="36"/>
      <c r="I56" s="116"/>
      <c r="J56" s="127">
        <f>J83</f>
        <v>0</v>
      </c>
      <c r="K56" s="39"/>
      <c r="AU56" s="18" t="s">
        <v>2056</v>
      </c>
    </row>
    <row r="57" spans="2:47" s="8" customFormat="1" ht="24.95" customHeight="1">
      <c r="B57" s="144"/>
      <c r="C57" s="145"/>
      <c r="D57" s="146" t="s">
        <v>2057</v>
      </c>
      <c r="E57" s="147"/>
      <c r="F57" s="147"/>
      <c r="G57" s="147"/>
      <c r="H57" s="147"/>
      <c r="I57" s="148"/>
      <c r="J57" s="149">
        <f>J84</f>
        <v>0</v>
      </c>
      <c r="K57" s="150"/>
    </row>
    <row r="58" spans="2:47" s="9" customFormat="1" ht="19.899999999999999" customHeight="1">
      <c r="B58" s="151"/>
      <c r="C58" s="152"/>
      <c r="D58" s="153" t="s">
        <v>2058</v>
      </c>
      <c r="E58" s="154"/>
      <c r="F58" s="154"/>
      <c r="G58" s="154"/>
      <c r="H58" s="154"/>
      <c r="I58" s="155"/>
      <c r="J58" s="156">
        <f>J85</f>
        <v>0</v>
      </c>
      <c r="K58" s="157"/>
    </row>
    <row r="59" spans="2:47" s="9" customFormat="1" ht="19.899999999999999" customHeight="1">
      <c r="B59" s="151"/>
      <c r="C59" s="152"/>
      <c r="D59" s="153" t="s">
        <v>2059</v>
      </c>
      <c r="E59" s="154"/>
      <c r="F59" s="154"/>
      <c r="G59" s="154"/>
      <c r="H59" s="154"/>
      <c r="I59" s="155"/>
      <c r="J59" s="156">
        <f>J115</f>
        <v>0</v>
      </c>
      <c r="K59" s="157"/>
    </row>
    <row r="60" spans="2:47" s="9" customFormat="1" ht="19.899999999999999" customHeight="1">
      <c r="B60" s="151"/>
      <c r="C60" s="152"/>
      <c r="D60" s="153" t="s">
        <v>2060</v>
      </c>
      <c r="E60" s="154"/>
      <c r="F60" s="154"/>
      <c r="G60" s="154"/>
      <c r="H60" s="154"/>
      <c r="I60" s="155"/>
      <c r="J60" s="156">
        <f>J118</f>
        <v>0</v>
      </c>
      <c r="K60" s="157"/>
    </row>
    <row r="61" spans="2:47" s="9" customFormat="1" ht="19.899999999999999" customHeight="1">
      <c r="B61" s="151"/>
      <c r="C61" s="152"/>
      <c r="D61" s="153" t="s">
        <v>2061</v>
      </c>
      <c r="E61" s="154"/>
      <c r="F61" s="154"/>
      <c r="G61" s="154"/>
      <c r="H61" s="154"/>
      <c r="I61" s="155"/>
      <c r="J61" s="156">
        <f>J144</f>
        <v>0</v>
      </c>
      <c r="K61" s="157"/>
    </row>
    <row r="62" spans="2:47" s="9" customFormat="1" ht="19.899999999999999" customHeight="1">
      <c r="B62" s="151"/>
      <c r="C62" s="152"/>
      <c r="D62" s="153" t="s">
        <v>2062</v>
      </c>
      <c r="E62" s="154"/>
      <c r="F62" s="154"/>
      <c r="G62" s="154"/>
      <c r="H62" s="154"/>
      <c r="I62" s="155"/>
      <c r="J62" s="156">
        <f>J153</f>
        <v>0</v>
      </c>
      <c r="K62" s="157"/>
    </row>
    <row r="63" spans="2:47" s="9" customFormat="1" ht="14.85" customHeight="1">
      <c r="B63" s="151"/>
      <c r="C63" s="152"/>
      <c r="D63" s="153" t="s">
        <v>2063</v>
      </c>
      <c r="E63" s="154"/>
      <c r="F63" s="154"/>
      <c r="G63" s="154"/>
      <c r="H63" s="154"/>
      <c r="I63" s="155"/>
      <c r="J63" s="156">
        <f>J162</f>
        <v>0</v>
      </c>
      <c r="K63" s="157"/>
    </row>
    <row r="64" spans="2:47" s="1" customFormat="1" ht="21.75" customHeight="1">
      <c r="B64" s="35"/>
      <c r="C64" s="36"/>
      <c r="D64" s="36"/>
      <c r="E64" s="36"/>
      <c r="F64" s="36"/>
      <c r="G64" s="36"/>
      <c r="H64" s="36"/>
      <c r="I64" s="116"/>
      <c r="J64" s="36"/>
      <c r="K64" s="39"/>
    </row>
    <row r="65" spans="2:12" s="1" customFormat="1" ht="6.95" customHeight="1">
      <c r="B65" s="50"/>
      <c r="C65" s="51"/>
      <c r="D65" s="51"/>
      <c r="E65" s="51"/>
      <c r="F65" s="51"/>
      <c r="G65" s="51"/>
      <c r="H65" s="51"/>
      <c r="I65" s="135"/>
      <c r="J65" s="51"/>
      <c r="K65" s="52"/>
    </row>
    <row r="69" spans="2:12" s="1" customFormat="1" ht="6.95" customHeight="1">
      <c r="B69" s="53"/>
      <c r="C69" s="54"/>
      <c r="D69" s="54"/>
      <c r="E69" s="54"/>
      <c r="F69" s="54"/>
      <c r="G69" s="54"/>
      <c r="H69" s="54"/>
      <c r="I69" s="138"/>
      <c r="J69" s="54"/>
      <c r="K69" s="54"/>
      <c r="L69" s="55"/>
    </row>
    <row r="70" spans="2:12" s="1" customFormat="1" ht="36.950000000000003" customHeight="1">
      <c r="B70" s="35"/>
      <c r="C70" s="56" t="s">
        <v>2064</v>
      </c>
      <c r="D70" s="57"/>
      <c r="E70" s="57"/>
      <c r="F70" s="57"/>
      <c r="G70" s="57"/>
      <c r="H70" s="57"/>
      <c r="I70" s="158"/>
      <c r="J70" s="57"/>
      <c r="K70" s="57"/>
      <c r="L70" s="55"/>
    </row>
    <row r="71" spans="2:12" s="1" customFormat="1" ht="6.95" customHeight="1">
      <c r="B71" s="35"/>
      <c r="C71" s="57"/>
      <c r="D71" s="57"/>
      <c r="E71" s="57"/>
      <c r="F71" s="57"/>
      <c r="G71" s="57"/>
      <c r="H71" s="57"/>
      <c r="I71" s="158"/>
      <c r="J71" s="57"/>
      <c r="K71" s="57"/>
      <c r="L71" s="55"/>
    </row>
    <row r="72" spans="2:12" s="1" customFormat="1" ht="14.45" customHeight="1">
      <c r="B72" s="35"/>
      <c r="C72" s="59" t="s">
        <v>1889</v>
      </c>
      <c r="D72" s="57"/>
      <c r="E72" s="57"/>
      <c r="F72" s="57"/>
      <c r="G72" s="57"/>
      <c r="H72" s="57"/>
      <c r="I72" s="158"/>
      <c r="J72" s="57"/>
      <c r="K72" s="57"/>
      <c r="L72" s="55"/>
    </row>
    <row r="73" spans="2:12" s="1" customFormat="1" ht="22.5" customHeight="1">
      <c r="B73" s="35"/>
      <c r="C73" s="57"/>
      <c r="D73" s="57"/>
      <c r="E73" s="404" t="str">
        <f>E7</f>
        <v>Jezero Most-napojení na komunikace a IS - část I</v>
      </c>
      <c r="F73" s="379"/>
      <c r="G73" s="379"/>
      <c r="H73" s="379"/>
      <c r="I73" s="158"/>
      <c r="J73" s="57"/>
      <c r="K73" s="57"/>
      <c r="L73" s="55"/>
    </row>
    <row r="74" spans="2:12" s="1" customFormat="1" ht="14.45" customHeight="1">
      <c r="B74" s="35"/>
      <c r="C74" s="59" t="s">
        <v>2048</v>
      </c>
      <c r="D74" s="57"/>
      <c r="E74" s="57"/>
      <c r="F74" s="57"/>
      <c r="G74" s="57"/>
      <c r="H74" s="57"/>
      <c r="I74" s="158"/>
      <c r="J74" s="57"/>
      <c r="K74" s="57"/>
      <c r="L74" s="55"/>
    </row>
    <row r="75" spans="2:12" s="1" customFormat="1" ht="23.25" customHeight="1">
      <c r="B75" s="35"/>
      <c r="C75" s="57"/>
      <c r="D75" s="57"/>
      <c r="E75" s="376" t="str">
        <f>E9</f>
        <v>SO 102 - SO 102 Příjezdová komunikace - větev východní</v>
      </c>
      <c r="F75" s="379"/>
      <c r="G75" s="379"/>
      <c r="H75" s="379"/>
      <c r="I75" s="158"/>
      <c r="J75" s="57"/>
      <c r="K75" s="57"/>
      <c r="L75" s="55"/>
    </row>
    <row r="76" spans="2:12" s="1" customFormat="1" ht="6.95" customHeight="1">
      <c r="B76" s="35"/>
      <c r="C76" s="57"/>
      <c r="D76" s="57"/>
      <c r="E76" s="57"/>
      <c r="F76" s="57"/>
      <c r="G76" s="57"/>
      <c r="H76" s="57"/>
      <c r="I76" s="158"/>
      <c r="J76" s="57"/>
      <c r="K76" s="57"/>
      <c r="L76" s="55"/>
    </row>
    <row r="77" spans="2:12" s="1" customFormat="1" ht="18" customHeight="1">
      <c r="B77" s="35"/>
      <c r="C77" s="59" t="s">
        <v>1896</v>
      </c>
      <c r="D77" s="57"/>
      <c r="E77" s="57"/>
      <c r="F77" s="159" t="str">
        <f>F12</f>
        <v xml:space="preserve"> </v>
      </c>
      <c r="G77" s="57"/>
      <c r="H77" s="57"/>
      <c r="I77" s="160" t="s">
        <v>1898</v>
      </c>
      <c r="J77" s="67" t="str">
        <f>IF(J12="","",J12)</f>
        <v>28. 11. 2016</v>
      </c>
      <c r="K77" s="57"/>
      <c r="L77" s="55"/>
    </row>
    <row r="78" spans="2:12" s="1" customFormat="1" ht="6.95" customHeight="1">
      <c r="B78" s="35"/>
      <c r="C78" s="57"/>
      <c r="D78" s="57"/>
      <c r="E78" s="57"/>
      <c r="F78" s="57"/>
      <c r="G78" s="57"/>
      <c r="H78" s="57"/>
      <c r="I78" s="158"/>
      <c r="J78" s="57"/>
      <c r="K78" s="57"/>
      <c r="L78" s="55"/>
    </row>
    <row r="79" spans="2:12" s="1" customFormat="1" ht="15">
      <c r="B79" s="35"/>
      <c r="C79" s="59" t="s">
        <v>1901</v>
      </c>
      <c r="D79" s="57"/>
      <c r="E79" s="57"/>
      <c r="F79" s="159" t="str">
        <f>E15</f>
        <v>ČR - Ministerstvo financí</v>
      </c>
      <c r="G79" s="57"/>
      <c r="H79" s="57"/>
      <c r="I79" s="160" t="s">
        <v>1907</v>
      </c>
      <c r="J79" s="159" t="str">
        <f>E21</f>
        <v>Báňské projekty Teplice a.s.</v>
      </c>
      <c r="K79" s="57"/>
      <c r="L79" s="55"/>
    </row>
    <row r="80" spans="2:12" s="1" customFormat="1" ht="14.45" customHeight="1">
      <c r="B80" s="35"/>
      <c r="C80" s="59" t="s">
        <v>1905</v>
      </c>
      <c r="D80" s="57"/>
      <c r="E80" s="57"/>
      <c r="F80" s="159" t="str">
        <f>IF(E18="","",E18)</f>
        <v/>
      </c>
      <c r="G80" s="57"/>
      <c r="H80" s="57"/>
      <c r="I80" s="158"/>
      <c r="J80" s="57"/>
      <c r="K80" s="57"/>
      <c r="L80" s="55"/>
    </row>
    <row r="81" spans="2:65" s="1" customFormat="1" ht="10.35" customHeight="1">
      <c r="B81" s="35"/>
      <c r="C81" s="57"/>
      <c r="D81" s="57"/>
      <c r="E81" s="57"/>
      <c r="F81" s="57"/>
      <c r="G81" s="57"/>
      <c r="H81" s="57"/>
      <c r="I81" s="158"/>
      <c r="J81" s="57"/>
      <c r="K81" s="57"/>
      <c r="L81" s="55"/>
    </row>
    <row r="82" spans="2:65" s="10" customFormat="1" ht="29.25" customHeight="1">
      <c r="B82" s="161"/>
      <c r="C82" s="162" t="s">
        <v>2065</v>
      </c>
      <c r="D82" s="163" t="s">
        <v>1931</v>
      </c>
      <c r="E82" s="163" t="s">
        <v>1927</v>
      </c>
      <c r="F82" s="163" t="s">
        <v>2066</v>
      </c>
      <c r="G82" s="163" t="s">
        <v>2067</v>
      </c>
      <c r="H82" s="163" t="s">
        <v>2068</v>
      </c>
      <c r="I82" s="164" t="s">
        <v>2069</v>
      </c>
      <c r="J82" s="163" t="s">
        <v>2054</v>
      </c>
      <c r="K82" s="165" t="s">
        <v>2070</v>
      </c>
      <c r="L82" s="166"/>
      <c r="M82" s="75" t="s">
        <v>2071</v>
      </c>
      <c r="N82" s="76" t="s">
        <v>1916</v>
      </c>
      <c r="O82" s="76" t="s">
        <v>2072</v>
      </c>
      <c r="P82" s="76" t="s">
        <v>2073</v>
      </c>
      <c r="Q82" s="76" t="s">
        <v>2074</v>
      </c>
      <c r="R82" s="76" t="s">
        <v>2075</v>
      </c>
      <c r="S82" s="76" t="s">
        <v>2076</v>
      </c>
      <c r="T82" s="77" t="s">
        <v>2077</v>
      </c>
    </row>
    <row r="83" spans="2:65" s="1" customFormat="1" ht="29.25" customHeight="1">
      <c r="B83" s="35"/>
      <c r="C83" s="81" t="s">
        <v>2055</v>
      </c>
      <c r="D83" s="57"/>
      <c r="E83" s="57"/>
      <c r="F83" s="57"/>
      <c r="G83" s="57"/>
      <c r="H83" s="57"/>
      <c r="I83" s="158"/>
      <c r="J83" s="167">
        <f>BK83</f>
        <v>0</v>
      </c>
      <c r="K83" s="57"/>
      <c r="L83" s="55"/>
      <c r="M83" s="78"/>
      <c r="N83" s="79"/>
      <c r="O83" s="79"/>
      <c r="P83" s="168">
        <f>P84</f>
        <v>0</v>
      </c>
      <c r="Q83" s="79"/>
      <c r="R83" s="168">
        <f>R84</f>
        <v>202.42746219009999</v>
      </c>
      <c r="S83" s="79"/>
      <c r="T83" s="169">
        <f>T84</f>
        <v>1028.5081600000001</v>
      </c>
      <c r="AT83" s="18" t="s">
        <v>1945</v>
      </c>
      <c r="AU83" s="18" t="s">
        <v>2056</v>
      </c>
      <c r="BK83" s="170">
        <f>BK84</f>
        <v>0</v>
      </c>
    </row>
    <row r="84" spans="2:65" s="11" customFormat="1" ht="37.35" customHeight="1">
      <c r="B84" s="171"/>
      <c r="C84" s="172"/>
      <c r="D84" s="173" t="s">
        <v>1945</v>
      </c>
      <c r="E84" s="174" t="s">
        <v>2078</v>
      </c>
      <c r="F84" s="174" t="s">
        <v>2079</v>
      </c>
      <c r="G84" s="172"/>
      <c r="H84" s="172"/>
      <c r="I84" s="175"/>
      <c r="J84" s="176">
        <f>BK84</f>
        <v>0</v>
      </c>
      <c r="K84" s="172"/>
      <c r="L84" s="177"/>
      <c r="M84" s="178"/>
      <c r="N84" s="179"/>
      <c r="O84" s="179"/>
      <c r="P84" s="180">
        <f>P85+P115+P118+P144+P153</f>
        <v>0</v>
      </c>
      <c r="Q84" s="179"/>
      <c r="R84" s="180">
        <f>R85+R115+R118+R144+R153</f>
        <v>202.42746219009999</v>
      </c>
      <c r="S84" s="179"/>
      <c r="T84" s="181">
        <f>T85+T115+T118+T144+T153</f>
        <v>1028.5081600000001</v>
      </c>
      <c r="AR84" s="182" t="s">
        <v>1895</v>
      </c>
      <c r="AT84" s="183" t="s">
        <v>1945</v>
      </c>
      <c r="AU84" s="183" t="s">
        <v>1946</v>
      </c>
      <c r="AY84" s="182" t="s">
        <v>2080</v>
      </c>
      <c r="BK84" s="184">
        <f>BK85+BK115+BK118+BK144+BK153</f>
        <v>0</v>
      </c>
    </row>
    <row r="85" spans="2:65" s="11" customFormat="1" ht="19.899999999999999" customHeight="1">
      <c r="B85" s="171"/>
      <c r="C85" s="172"/>
      <c r="D85" s="185" t="s">
        <v>1945</v>
      </c>
      <c r="E85" s="186" t="s">
        <v>1895</v>
      </c>
      <c r="F85" s="186" t="s">
        <v>2081</v>
      </c>
      <c r="G85" s="172"/>
      <c r="H85" s="172"/>
      <c r="I85" s="175"/>
      <c r="J85" s="187">
        <f>BK85</f>
        <v>0</v>
      </c>
      <c r="K85" s="172"/>
      <c r="L85" s="177"/>
      <c r="M85" s="178"/>
      <c r="N85" s="179"/>
      <c r="O85" s="179"/>
      <c r="P85" s="180">
        <f>SUM(P86:P114)</f>
        <v>0</v>
      </c>
      <c r="Q85" s="179"/>
      <c r="R85" s="180">
        <f>SUM(R86:R114)</f>
        <v>0.57555147009999996</v>
      </c>
      <c r="S85" s="179"/>
      <c r="T85" s="181">
        <f>SUM(T86:T114)</f>
        <v>1028.5081600000001</v>
      </c>
      <c r="AR85" s="182" t="s">
        <v>1895</v>
      </c>
      <c r="AT85" s="183" t="s">
        <v>1945</v>
      </c>
      <c r="AU85" s="183" t="s">
        <v>1895</v>
      </c>
      <c r="AY85" s="182" t="s">
        <v>2080</v>
      </c>
      <c r="BK85" s="184">
        <f>SUM(BK86:BK114)</f>
        <v>0</v>
      </c>
    </row>
    <row r="86" spans="2:65" s="1" customFormat="1" ht="22.5" customHeight="1">
      <c r="B86" s="35"/>
      <c r="C86" s="188" t="s">
        <v>1895</v>
      </c>
      <c r="D86" s="188" t="s">
        <v>2082</v>
      </c>
      <c r="E86" s="189" t="s">
        <v>2336</v>
      </c>
      <c r="F86" s="190" t="s">
        <v>2337</v>
      </c>
      <c r="G86" s="191" t="s">
        <v>2122</v>
      </c>
      <c r="H86" s="192">
        <v>4017.61</v>
      </c>
      <c r="I86" s="193"/>
      <c r="J86" s="194">
        <f>ROUND(I86*H86,2)</f>
        <v>0</v>
      </c>
      <c r="K86" s="190" t="s">
        <v>2086</v>
      </c>
      <c r="L86" s="55"/>
      <c r="M86" s="195" t="s">
        <v>1893</v>
      </c>
      <c r="N86" s="196" t="s">
        <v>1917</v>
      </c>
      <c r="O86" s="36"/>
      <c r="P86" s="197">
        <f>O86*H86</f>
        <v>0</v>
      </c>
      <c r="Q86" s="197">
        <v>1.2541000000000001E-4</v>
      </c>
      <c r="R86" s="197">
        <f>Q86*H86</f>
        <v>0.5038484701</v>
      </c>
      <c r="S86" s="197">
        <v>0.25600000000000001</v>
      </c>
      <c r="T86" s="198">
        <f>S86*H86</f>
        <v>1028.5081600000001</v>
      </c>
      <c r="AR86" s="18" t="s">
        <v>2036</v>
      </c>
      <c r="AT86" s="18" t="s">
        <v>2082</v>
      </c>
      <c r="AU86" s="18" t="s">
        <v>1955</v>
      </c>
      <c r="AY86" s="18" t="s">
        <v>2080</v>
      </c>
      <c r="BE86" s="199">
        <f>IF(N86="základní",J86,0)</f>
        <v>0</v>
      </c>
      <c r="BF86" s="199">
        <f>IF(N86="snížená",J86,0)</f>
        <v>0</v>
      </c>
      <c r="BG86" s="199">
        <f>IF(N86="zákl. přenesená",J86,0)</f>
        <v>0</v>
      </c>
      <c r="BH86" s="199">
        <f>IF(N86="sníž. přenesená",J86,0)</f>
        <v>0</v>
      </c>
      <c r="BI86" s="199">
        <f>IF(N86="nulová",J86,0)</f>
        <v>0</v>
      </c>
      <c r="BJ86" s="18" t="s">
        <v>1895</v>
      </c>
      <c r="BK86" s="199">
        <f>ROUND(I86*H86,2)</f>
        <v>0</v>
      </c>
      <c r="BL86" s="18" t="s">
        <v>2036</v>
      </c>
      <c r="BM86" s="18" t="s">
        <v>2338</v>
      </c>
    </row>
    <row r="87" spans="2:65" s="12" customFormat="1">
      <c r="B87" s="200"/>
      <c r="C87" s="201"/>
      <c r="D87" s="202" t="s">
        <v>2088</v>
      </c>
      <c r="E87" s="203" t="s">
        <v>1893</v>
      </c>
      <c r="F87" s="204" t="s">
        <v>2339</v>
      </c>
      <c r="G87" s="201"/>
      <c r="H87" s="205">
        <v>4017.61</v>
      </c>
      <c r="I87" s="206"/>
      <c r="J87" s="201"/>
      <c r="K87" s="201"/>
      <c r="L87" s="207"/>
      <c r="M87" s="208"/>
      <c r="N87" s="209"/>
      <c r="O87" s="209"/>
      <c r="P87" s="209"/>
      <c r="Q87" s="209"/>
      <c r="R87" s="209"/>
      <c r="S87" s="209"/>
      <c r="T87" s="210"/>
      <c r="AT87" s="211" t="s">
        <v>2088</v>
      </c>
      <c r="AU87" s="211" t="s">
        <v>1955</v>
      </c>
      <c r="AV87" s="12" t="s">
        <v>1955</v>
      </c>
      <c r="AW87" s="12" t="s">
        <v>1911</v>
      </c>
      <c r="AX87" s="12" t="s">
        <v>1946</v>
      </c>
      <c r="AY87" s="211" t="s">
        <v>2080</v>
      </c>
    </row>
    <row r="88" spans="2:65" s="1" customFormat="1" ht="22.5" customHeight="1">
      <c r="B88" s="35"/>
      <c r="C88" s="188" t="s">
        <v>1955</v>
      </c>
      <c r="D88" s="188" t="s">
        <v>2082</v>
      </c>
      <c r="E88" s="189" t="s">
        <v>2083</v>
      </c>
      <c r="F88" s="190" t="s">
        <v>2084</v>
      </c>
      <c r="G88" s="191" t="s">
        <v>2085</v>
      </c>
      <c r="H88" s="192">
        <v>1841.1</v>
      </c>
      <c r="I88" s="193"/>
      <c r="J88" s="194">
        <f>ROUND(I88*H88,2)</f>
        <v>0</v>
      </c>
      <c r="K88" s="190" t="s">
        <v>2086</v>
      </c>
      <c r="L88" s="55"/>
      <c r="M88" s="195" t="s">
        <v>1893</v>
      </c>
      <c r="N88" s="196" t="s">
        <v>1917</v>
      </c>
      <c r="O88" s="36"/>
      <c r="P88" s="197">
        <f>O88*H88</f>
        <v>0</v>
      </c>
      <c r="Q88" s="197">
        <v>0</v>
      </c>
      <c r="R88" s="197">
        <f>Q88*H88</f>
        <v>0</v>
      </c>
      <c r="S88" s="197">
        <v>0</v>
      </c>
      <c r="T88" s="198">
        <f>S88*H88</f>
        <v>0</v>
      </c>
      <c r="AR88" s="18" t="s">
        <v>2036</v>
      </c>
      <c r="AT88" s="18" t="s">
        <v>2082</v>
      </c>
      <c r="AU88" s="18" t="s">
        <v>1955</v>
      </c>
      <c r="AY88" s="18" t="s">
        <v>2080</v>
      </c>
      <c r="BE88" s="199">
        <f>IF(N88="základní",J88,0)</f>
        <v>0</v>
      </c>
      <c r="BF88" s="199">
        <f>IF(N88="snížená",J88,0)</f>
        <v>0</v>
      </c>
      <c r="BG88" s="199">
        <f>IF(N88="zákl. přenesená",J88,0)</f>
        <v>0</v>
      </c>
      <c r="BH88" s="199">
        <f>IF(N88="sníž. přenesená",J88,0)</f>
        <v>0</v>
      </c>
      <c r="BI88" s="199">
        <f>IF(N88="nulová",J88,0)</f>
        <v>0</v>
      </c>
      <c r="BJ88" s="18" t="s">
        <v>1895</v>
      </c>
      <c r="BK88" s="199">
        <f>ROUND(I88*H88,2)</f>
        <v>0</v>
      </c>
      <c r="BL88" s="18" t="s">
        <v>2036</v>
      </c>
      <c r="BM88" s="18" t="s">
        <v>2340</v>
      </c>
    </row>
    <row r="89" spans="2:65" s="12" customFormat="1">
      <c r="B89" s="200"/>
      <c r="C89" s="201"/>
      <c r="D89" s="202" t="s">
        <v>2088</v>
      </c>
      <c r="E89" s="203" t="s">
        <v>1893</v>
      </c>
      <c r="F89" s="204" t="s">
        <v>2341</v>
      </c>
      <c r="G89" s="201"/>
      <c r="H89" s="205">
        <v>1841.1</v>
      </c>
      <c r="I89" s="206"/>
      <c r="J89" s="201"/>
      <c r="K89" s="201"/>
      <c r="L89" s="207"/>
      <c r="M89" s="208"/>
      <c r="N89" s="209"/>
      <c r="O89" s="209"/>
      <c r="P89" s="209"/>
      <c r="Q89" s="209"/>
      <c r="R89" s="209"/>
      <c r="S89" s="209"/>
      <c r="T89" s="210"/>
      <c r="AT89" s="211" t="s">
        <v>2088</v>
      </c>
      <c r="AU89" s="211" t="s">
        <v>1955</v>
      </c>
      <c r="AV89" s="12" t="s">
        <v>1955</v>
      </c>
      <c r="AW89" s="12" t="s">
        <v>1911</v>
      </c>
      <c r="AX89" s="12" t="s">
        <v>1946</v>
      </c>
      <c r="AY89" s="211" t="s">
        <v>2080</v>
      </c>
    </row>
    <row r="90" spans="2:65" s="1" customFormat="1" ht="22.5" customHeight="1">
      <c r="B90" s="35"/>
      <c r="C90" s="188" t="s">
        <v>2033</v>
      </c>
      <c r="D90" s="188" t="s">
        <v>2082</v>
      </c>
      <c r="E90" s="189" t="s">
        <v>2090</v>
      </c>
      <c r="F90" s="190" t="s">
        <v>2091</v>
      </c>
      <c r="G90" s="191" t="s">
        <v>2085</v>
      </c>
      <c r="H90" s="192">
        <v>552.33000000000004</v>
      </c>
      <c r="I90" s="193"/>
      <c r="J90" s="194">
        <f>ROUND(I90*H90,2)</f>
        <v>0</v>
      </c>
      <c r="K90" s="190" t="s">
        <v>2086</v>
      </c>
      <c r="L90" s="55"/>
      <c r="M90" s="195" t="s">
        <v>1893</v>
      </c>
      <c r="N90" s="196" t="s">
        <v>1917</v>
      </c>
      <c r="O90" s="36"/>
      <c r="P90" s="197">
        <f>O90*H90</f>
        <v>0</v>
      </c>
      <c r="Q90" s="197">
        <v>0</v>
      </c>
      <c r="R90" s="197">
        <f>Q90*H90</f>
        <v>0</v>
      </c>
      <c r="S90" s="197">
        <v>0</v>
      </c>
      <c r="T90" s="198">
        <f>S90*H90</f>
        <v>0</v>
      </c>
      <c r="AR90" s="18" t="s">
        <v>2036</v>
      </c>
      <c r="AT90" s="18" t="s">
        <v>2082</v>
      </c>
      <c r="AU90" s="18" t="s">
        <v>1955</v>
      </c>
      <c r="AY90" s="18" t="s">
        <v>2080</v>
      </c>
      <c r="BE90" s="199">
        <f>IF(N90="základní",J90,0)</f>
        <v>0</v>
      </c>
      <c r="BF90" s="199">
        <f>IF(N90="snížená",J90,0)</f>
        <v>0</v>
      </c>
      <c r="BG90" s="199">
        <f>IF(N90="zákl. přenesená",J90,0)</f>
        <v>0</v>
      </c>
      <c r="BH90" s="199">
        <f>IF(N90="sníž. přenesená",J90,0)</f>
        <v>0</v>
      </c>
      <c r="BI90" s="199">
        <f>IF(N90="nulová",J90,0)</f>
        <v>0</v>
      </c>
      <c r="BJ90" s="18" t="s">
        <v>1895</v>
      </c>
      <c r="BK90" s="199">
        <f>ROUND(I90*H90,2)</f>
        <v>0</v>
      </c>
      <c r="BL90" s="18" t="s">
        <v>2036</v>
      </c>
      <c r="BM90" s="18" t="s">
        <v>2342</v>
      </c>
    </row>
    <row r="91" spans="2:65" s="12" customFormat="1">
      <c r="B91" s="200"/>
      <c r="C91" s="201"/>
      <c r="D91" s="202" t="s">
        <v>2088</v>
      </c>
      <c r="E91" s="201"/>
      <c r="F91" s="204" t="s">
        <v>2343</v>
      </c>
      <c r="G91" s="201"/>
      <c r="H91" s="205">
        <v>552.33000000000004</v>
      </c>
      <c r="I91" s="206"/>
      <c r="J91" s="201"/>
      <c r="K91" s="201"/>
      <c r="L91" s="207"/>
      <c r="M91" s="208"/>
      <c r="N91" s="209"/>
      <c r="O91" s="209"/>
      <c r="P91" s="209"/>
      <c r="Q91" s="209"/>
      <c r="R91" s="209"/>
      <c r="S91" s="209"/>
      <c r="T91" s="210"/>
      <c r="AT91" s="211" t="s">
        <v>2088</v>
      </c>
      <c r="AU91" s="211" t="s">
        <v>1955</v>
      </c>
      <c r="AV91" s="12" t="s">
        <v>1955</v>
      </c>
      <c r="AW91" s="12" t="s">
        <v>1877</v>
      </c>
      <c r="AX91" s="12" t="s">
        <v>1895</v>
      </c>
      <c r="AY91" s="211" t="s">
        <v>2080</v>
      </c>
    </row>
    <row r="92" spans="2:65" s="1" customFormat="1" ht="22.5" customHeight="1">
      <c r="B92" s="35"/>
      <c r="C92" s="188" t="s">
        <v>2036</v>
      </c>
      <c r="D92" s="188" t="s">
        <v>2082</v>
      </c>
      <c r="E92" s="189" t="s">
        <v>2094</v>
      </c>
      <c r="F92" s="190" t="s">
        <v>2095</v>
      </c>
      <c r="G92" s="191" t="s">
        <v>2096</v>
      </c>
      <c r="H92" s="192">
        <v>92</v>
      </c>
      <c r="I92" s="193"/>
      <c r="J92" s="194">
        <f>ROUND(I92*H92,2)</f>
        <v>0</v>
      </c>
      <c r="K92" s="190" t="s">
        <v>2086</v>
      </c>
      <c r="L92" s="55"/>
      <c r="M92" s="195" t="s">
        <v>1893</v>
      </c>
      <c r="N92" s="196" t="s">
        <v>1917</v>
      </c>
      <c r="O92" s="36"/>
      <c r="P92" s="197">
        <f>O92*H92</f>
        <v>0</v>
      </c>
      <c r="Q92" s="197">
        <v>0</v>
      </c>
      <c r="R92" s="197">
        <f>Q92*H92</f>
        <v>0</v>
      </c>
      <c r="S92" s="197">
        <v>0</v>
      </c>
      <c r="T92" s="198">
        <f>S92*H92</f>
        <v>0</v>
      </c>
      <c r="AR92" s="18" t="s">
        <v>2036</v>
      </c>
      <c r="AT92" s="18" t="s">
        <v>2082</v>
      </c>
      <c r="AU92" s="18" t="s">
        <v>1955</v>
      </c>
      <c r="AY92" s="18" t="s">
        <v>2080</v>
      </c>
      <c r="BE92" s="199">
        <f>IF(N92="základní",J92,0)</f>
        <v>0</v>
      </c>
      <c r="BF92" s="199">
        <f>IF(N92="snížená",J92,0)</f>
        <v>0</v>
      </c>
      <c r="BG92" s="199">
        <f>IF(N92="zákl. přenesená",J92,0)</f>
        <v>0</v>
      </c>
      <c r="BH92" s="199">
        <f>IF(N92="sníž. přenesená",J92,0)</f>
        <v>0</v>
      </c>
      <c r="BI92" s="199">
        <f>IF(N92="nulová",J92,0)</f>
        <v>0</v>
      </c>
      <c r="BJ92" s="18" t="s">
        <v>1895</v>
      </c>
      <c r="BK92" s="199">
        <f>ROUND(I92*H92,2)</f>
        <v>0</v>
      </c>
      <c r="BL92" s="18" t="s">
        <v>2036</v>
      </c>
      <c r="BM92" s="18" t="s">
        <v>2097</v>
      </c>
    </row>
    <row r="93" spans="2:65" s="12" customFormat="1">
      <c r="B93" s="200"/>
      <c r="C93" s="201"/>
      <c r="D93" s="202" t="s">
        <v>2088</v>
      </c>
      <c r="E93" s="203" t="s">
        <v>1893</v>
      </c>
      <c r="F93" s="204" t="s">
        <v>2344</v>
      </c>
      <c r="G93" s="201"/>
      <c r="H93" s="205">
        <v>92</v>
      </c>
      <c r="I93" s="206"/>
      <c r="J93" s="201"/>
      <c r="K93" s="201"/>
      <c r="L93" s="207"/>
      <c r="M93" s="208"/>
      <c r="N93" s="209"/>
      <c r="O93" s="209"/>
      <c r="P93" s="209"/>
      <c r="Q93" s="209"/>
      <c r="R93" s="209"/>
      <c r="S93" s="209"/>
      <c r="T93" s="210"/>
      <c r="AT93" s="211" t="s">
        <v>2088</v>
      </c>
      <c r="AU93" s="211" t="s">
        <v>1955</v>
      </c>
      <c r="AV93" s="12" t="s">
        <v>1955</v>
      </c>
      <c r="AW93" s="12" t="s">
        <v>1911</v>
      </c>
      <c r="AX93" s="12" t="s">
        <v>1946</v>
      </c>
      <c r="AY93" s="211" t="s">
        <v>2080</v>
      </c>
    </row>
    <row r="94" spans="2:65" s="1" customFormat="1" ht="22.5" customHeight="1">
      <c r="B94" s="35"/>
      <c r="C94" s="188" t="s">
        <v>2039</v>
      </c>
      <c r="D94" s="188" t="s">
        <v>2082</v>
      </c>
      <c r="E94" s="189" t="s">
        <v>2099</v>
      </c>
      <c r="F94" s="190" t="s">
        <v>2100</v>
      </c>
      <c r="G94" s="191" t="s">
        <v>2085</v>
      </c>
      <c r="H94" s="192">
        <v>1864.1</v>
      </c>
      <c r="I94" s="193"/>
      <c r="J94" s="194">
        <f>ROUND(I94*H94,2)</f>
        <v>0</v>
      </c>
      <c r="K94" s="190" t="s">
        <v>2086</v>
      </c>
      <c r="L94" s="55"/>
      <c r="M94" s="195" t="s">
        <v>1893</v>
      </c>
      <c r="N94" s="196" t="s">
        <v>1917</v>
      </c>
      <c r="O94" s="36"/>
      <c r="P94" s="197">
        <f>O94*H94</f>
        <v>0</v>
      </c>
      <c r="Q94" s="197">
        <v>0</v>
      </c>
      <c r="R94" s="197">
        <f>Q94*H94</f>
        <v>0</v>
      </c>
      <c r="S94" s="197">
        <v>0</v>
      </c>
      <c r="T94" s="198">
        <f>S94*H94</f>
        <v>0</v>
      </c>
      <c r="AR94" s="18" t="s">
        <v>2036</v>
      </c>
      <c r="AT94" s="18" t="s">
        <v>2082</v>
      </c>
      <c r="AU94" s="18" t="s">
        <v>1955</v>
      </c>
      <c r="AY94" s="18" t="s">
        <v>2080</v>
      </c>
      <c r="BE94" s="199">
        <f>IF(N94="základní",J94,0)</f>
        <v>0</v>
      </c>
      <c r="BF94" s="199">
        <f>IF(N94="snížená",J94,0)</f>
        <v>0</v>
      </c>
      <c r="BG94" s="199">
        <f>IF(N94="zákl. přenesená",J94,0)</f>
        <v>0</v>
      </c>
      <c r="BH94" s="199">
        <f>IF(N94="sníž. přenesená",J94,0)</f>
        <v>0</v>
      </c>
      <c r="BI94" s="199">
        <f>IF(N94="nulová",J94,0)</f>
        <v>0</v>
      </c>
      <c r="BJ94" s="18" t="s">
        <v>1895</v>
      </c>
      <c r="BK94" s="199">
        <f>ROUND(I94*H94,2)</f>
        <v>0</v>
      </c>
      <c r="BL94" s="18" t="s">
        <v>2036</v>
      </c>
      <c r="BM94" s="18" t="s">
        <v>2345</v>
      </c>
    </row>
    <row r="95" spans="2:65" s="12" customFormat="1">
      <c r="B95" s="200"/>
      <c r="C95" s="201"/>
      <c r="D95" s="202" t="s">
        <v>2088</v>
      </c>
      <c r="E95" s="203" t="s">
        <v>1893</v>
      </c>
      <c r="F95" s="204" t="s">
        <v>2346</v>
      </c>
      <c r="G95" s="201"/>
      <c r="H95" s="205">
        <v>1864.1</v>
      </c>
      <c r="I95" s="206"/>
      <c r="J95" s="201"/>
      <c r="K95" s="201"/>
      <c r="L95" s="207"/>
      <c r="M95" s="208"/>
      <c r="N95" s="209"/>
      <c r="O95" s="209"/>
      <c r="P95" s="209"/>
      <c r="Q95" s="209"/>
      <c r="R95" s="209"/>
      <c r="S95" s="209"/>
      <c r="T95" s="210"/>
      <c r="AT95" s="211" t="s">
        <v>2088</v>
      </c>
      <c r="AU95" s="211" t="s">
        <v>1955</v>
      </c>
      <c r="AV95" s="12" t="s">
        <v>1955</v>
      </c>
      <c r="AW95" s="12" t="s">
        <v>1911</v>
      </c>
      <c r="AX95" s="12" t="s">
        <v>1895</v>
      </c>
      <c r="AY95" s="211" t="s">
        <v>2080</v>
      </c>
    </row>
    <row r="96" spans="2:65" s="1" customFormat="1" ht="22.5" customHeight="1">
      <c r="B96" s="35"/>
      <c r="C96" s="188" t="s">
        <v>2107</v>
      </c>
      <c r="D96" s="188" t="s">
        <v>2082</v>
      </c>
      <c r="E96" s="189" t="s">
        <v>2108</v>
      </c>
      <c r="F96" s="190" t="s">
        <v>2109</v>
      </c>
      <c r="G96" s="191" t="s">
        <v>2085</v>
      </c>
      <c r="H96" s="192">
        <v>1864.1</v>
      </c>
      <c r="I96" s="193"/>
      <c r="J96" s="194">
        <f>ROUND(I96*H96,2)</f>
        <v>0</v>
      </c>
      <c r="K96" s="190" t="s">
        <v>2086</v>
      </c>
      <c r="L96" s="55"/>
      <c r="M96" s="195" t="s">
        <v>1893</v>
      </c>
      <c r="N96" s="196" t="s">
        <v>1917</v>
      </c>
      <c r="O96" s="36"/>
      <c r="P96" s="197">
        <f>O96*H96</f>
        <v>0</v>
      </c>
      <c r="Q96" s="197">
        <v>0</v>
      </c>
      <c r="R96" s="197">
        <f>Q96*H96</f>
        <v>0</v>
      </c>
      <c r="S96" s="197">
        <v>0</v>
      </c>
      <c r="T96" s="198">
        <f>S96*H96</f>
        <v>0</v>
      </c>
      <c r="AR96" s="18" t="s">
        <v>2036</v>
      </c>
      <c r="AT96" s="18" t="s">
        <v>2082</v>
      </c>
      <c r="AU96" s="18" t="s">
        <v>1955</v>
      </c>
      <c r="AY96" s="18" t="s">
        <v>2080</v>
      </c>
      <c r="BE96" s="199">
        <f>IF(N96="základní",J96,0)</f>
        <v>0</v>
      </c>
      <c r="BF96" s="199">
        <f>IF(N96="snížená",J96,0)</f>
        <v>0</v>
      </c>
      <c r="BG96" s="199">
        <f>IF(N96="zákl. přenesená",J96,0)</f>
        <v>0</v>
      </c>
      <c r="BH96" s="199">
        <f>IF(N96="sníž. přenesená",J96,0)</f>
        <v>0</v>
      </c>
      <c r="BI96" s="199">
        <f>IF(N96="nulová",J96,0)</f>
        <v>0</v>
      </c>
      <c r="BJ96" s="18" t="s">
        <v>1895</v>
      </c>
      <c r="BK96" s="199">
        <f>ROUND(I96*H96,2)</f>
        <v>0</v>
      </c>
      <c r="BL96" s="18" t="s">
        <v>2036</v>
      </c>
      <c r="BM96" s="18" t="s">
        <v>2347</v>
      </c>
    </row>
    <row r="97" spans="2:65" s="12" customFormat="1">
      <c r="B97" s="200"/>
      <c r="C97" s="201"/>
      <c r="D97" s="202" t="s">
        <v>2088</v>
      </c>
      <c r="E97" s="203" t="s">
        <v>1893</v>
      </c>
      <c r="F97" s="204" t="s">
        <v>2348</v>
      </c>
      <c r="G97" s="201"/>
      <c r="H97" s="205">
        <v>1864.1</v>
      </c>
      <c r="I97" s="206"/>
      <c r="J97" s="201"/>
      <c r="K97" s="201"/>
      <c r="L97" s="207"/>
      <c r="M97" s="208"/>
      <c r="N97" s="209"/>
      <c r="O97" s="209"/>
      <c r="P97" s="209"/>
      <c r="Q97" s="209"/>
      <c r="R97" s="209"/>
      <c r="S97" s="209"/>
      <c r="T97" s="210"/>
      <c r="AT97" s="211" t="s">
        <v>2088</v>
      </c>
      <c r="AU97" s="211" t="s">
        <v>1955</v>
      </c>
      <c r="AV97" s="12" t="s">
        <v>1955</v>
      </c>
      <c r="AW97" s="12" t="s">
        <v>1911</v>
      </c>
      <c r="AX97" s="12" t="s">
        <v>1946</v>
      </c>
      <c r="AY97" s="211" t="s">
        <v>2080</v>
      </c>
    </row>
    <row r="98" spans="2:65" s="1" customFormat="1" ht="22.5" customHeight="1">
      <c r="B98" s="35"/>
      <c r="C98" s="188" t="s">
        <v>2112</v>
      </c>
      <c r="D98" s="188" t="s">
        <v>2082</v>
      </c>
      <c r="E98" s="189" t="s">
        <v>2113</v>
      </c>
      <c r="F98" s="190" t="s">
        <v>2114</v>
      </c>
      <c r="G98" s="191" t="s">
        <v>2115</v>
      </c>
      <c r="H98" s="192">
        <v>3168.97</v>
      </c>
      <c r="I98" s="193"/>
      <c r="J98" s="194">
        <f>ROUND(I98*H98,2)</f>
        <v>0</v>
      </c>
      <c r="K98" s="190" t="s">
        <v>2086</v>
      </c>
      <c r="L98" s="55"/>
      <c r="M98" s="195" t="s">
        <v>1893</v>
      </c>
      <c r="N98" s="196" t="s">
        <v>1917</v>
      </c>
      <c r="O98" s="36"/>
      <c r="P98" s="197">
        <f>O98*H98</f>
        <v>0</v>
      </c>
      <c r="Q98" s="197">
        <v>0</v>
      </c>
      <c r="R98" s="197">
        <f>Q98*H98</f>
        <v>0</v>
      </c>
      <c r="S98" s="197">
        <v>0</v>
      </c>
      <c r="T98" s="198">
        <f>S98*H98</f>
        <v>0</v>
      </c>
      <c r="AR98" s="18" t="s">
        <v>2036</v>
      </c>
      <c r="AT98" s="18" t="s">
        <v>2082</v>
      </c>
      <c r="AU98" s="18" t="s">
        <v>1955</v>
      </c>
      <c r="AY98" s="18" t="s">
        <v>2080</v>
      </c>
      <c r="BE98" s="199">
        <f>IF(N98="základní",J98,0)</f>
        <v>0</v>
      </c>
      <c r="BF98" s="199">
        <f>IF(N98="snížená",J98,0)</f>
        <v>0</v>
      </c>
      <c r="BG98" s="199">
        <f>IF(N98="zákl. přenesená",J98,0)</f>
        <v>0</v>
      </c>
      <c r="BH98" s="199">
        <f>IF(N98="sníž. přenesená",J98,0)</f>
        <v>0</v>
      </c>
      <c r="BI98" s="199">
        <f>IF(N98="nulová",J98,0)</f>
        <v>0</v>
      </c>
      <c r="BJ98" s="18" t="s">
        <v>1895</v>
      </c>
      <c r="BK98" s="199">
        <f>ROUND(I98*H98,2)</f>
        <v>0</v>
      </c>
      <c r="BL98" s="18" t="s">
        <v>2036</v>
      </c>
      <c r="BM98" s="18" t="s">
        <v>2349</v>
      </c>
    </row>
    <row r="99" spans="2:65" s="12" customFormat="1">
      <c r="B99" s="200"/>
      <c r="C99" s="201"/>
      <c r="D99" s="212" t="s">
        <v>2088</v>
      </c>
      <c r="E99" s="213" t="s">
        <v>1893</v>
      </c>
      <c r="F99" s="214" t="s">
        <v>2350</v>
      </c>
      <c r="G99" s="201"/>
      <c r="H99" s="215">
        <v>1864.1</v>
      </c>
      <c r="I99" s="206"/>
      <c r="J99" s="201"/>
      <c r="K99" s="201"/>
      <c r="L99" s="207"/>
      <c r="M99" s="208"/>
      <c r="N99" s="209"/>
      <c r="O99" s="209"/>
      <c r="P99" s="209"/>
      <c r="Q99" s="209"/>
      <c r="R99" s="209"/>
      <c r="S99" s="209"/>
      <c r="T99" s="210"/>
      <c r="AT99" s="211" t="s">
        <v>2088</v>
      </c>
      <c r="AU99" s="211" t="s">
        <v>1955</v>
      </c>
      <c r="AV99" s="12" t="s">
        <v>1955</v>
      </c>
      <c r="AW99" s="12" t="s">
        <v>1911</v>
      </c>
      <c r="AX99" s="12" t="s">
        <v>1946</v>
      </c>
      <c r="AY99" s="211" t="s">
        <v>2080</v>
      </c>
    </row>
    <row r="100" spans="2:65" s="12" customFormat="1">
      <c r="B100" s="200"/>
      <c r="C100" s="201"/>
      <c r="D100" s="202" t="s">
        <v>2088</v>
      </c>
      <c r="E100" s="201"/>
      <c r="F100" s="204" t="s">
        <v>2351</v>
      </c>
      <c r="G100" s="201"/>
      <c r="H100" s="205">
        <v>3168.97</v>
      </c>
      <c r="I100" s="206"/>
      <c r="J100" s="201"/>
      <c r="K100" s="201"/>
      <c r="L100" s="207"/>
      <c r="M100" s="208"/>
      <c r="N100" s="209"/>
      <c r="O100" s="209"/>
      <c r="P100" s="209"/>
      <c r="Q100" s="209"/>
      <c r="R100" s="209"/>
      <c r="S100" s="209"/>
      <c r="T100" s="210"/>
      <c r="AT100" s="211" t="s">
        <v>2088</v>
      </c>
      <c r="AU100" s="211" t="s">
        <v>1955</v>
      </c>
      <c r="AV100" s="12" t="s">
        <v>1955</v>
      </c>
      <c r="AW100" s="12" t="s">
        <v>1877</v>
      </c>
      <c r="AX100" s="12" t="s">
        <v>1895</v>
      </c>
      <c r="AY100" s="211" t="s">
        <v>2080</v>
      </c>
    </row>
    <row r="101" spans="2:65" s="1" customFormat="1" ht="22.5" customHeight="1">
      <c r="B101" s="35"/>
      <c r="C101" s="188" t="s">
        <v>2119</v>
      </c>
      <c r="D101" s="188" t="s">
        <v>2082</v>
      </c>
      <c r="E101" s="189" t="s">
        <v>2120</v>
      </c>
      <c r="F101" s="190" t="s">
        <v>2121</v>
      </c>
      <c r="G101" s="191" t="s">
        <v>2122</v>
      </c>
      <c r="H101" s="192">
        <v>2276.3000000000002</v>
      </c>
      <c r="I101" s="193"/>
      <c r="J101" s="194">
        <f>ROUND(I101*H101,2)</f>
        <v>0</v>
      </c>
      <c r="K101" s="190" t="s">
        <v>2086</v>
      </c>
      <c r="L101" s="55"/>
      <c r="M101" s="195" t="s">
        <v>1893</v>
      </c>
      <c r="N101" s="196" t="s">
        <v>1917</v>
      </c>
      <c r="O101" s="36"/>
      <c r="P101" s="197">
        <f>O101*H101</f>
        <v>0</v>
      </c>
      <c r="Q101" s="197">
        <v>0</v>
      </c>
      <c r="R101" s="197">
        <f>Q101*H101</f>
        <v>0</v>
      </c>
      <c r="S101" s="197">
        <v>0</v>
      </c>
      <c r="T101" s="198">
        <f>S101*H101</f>
        <v>0</v>
      </c>
      <c r="AR101" s="18" t="s">
        <v>2036</v>
      </c>
      <c r="AT101" s="18" t="s">
        <v>2082</v>
      </c>
      <c r="AU101" s="18" t="s">
        <v>1955</v>
      </c>
      <c r="AY101" s="18" t="s">
        <v>2080</v>
      </c>
      <c r="BE101" s="199">
        <f>IF(N101="základní",J101,0)</f>
        <v>0</v>
      </c>
      <c r="BF101" s="199">
        <f>IF(N101="snížená",J101,0)</f>
        <v>0</v>
      </c>
      <c r="BG101" s="199">
        <f>IF(N101="zákl. přenesená",J101,0)</f>
        <v>0</v>
      </c>
      <c r="BH101" s="199">
        <f>IF(N101="sníž. přenesená",J101,0)</f>
        <v>0</v>
      </c>
      <c r="BI101" s="199">
        <f>IF(N101="nulová",J101,0)</f>
        <v>0</v>
      </c>
      <c r="BJ101" s="18" t="s">
        <v>1895</v>
      </c>
      <c r="BK101" s="199">
        <f>ROUND(I101*H101,2)</f>
        <v>0</v>
      </c>
      <c r="BL101" s="18" t="s">
        <v>2036</v>
      </c>
      <c r="BM101" s="18" t="s">
        <v>2352</v>
      </c>
    </row>
    <row r="102" spans="2:65" s="12" customFormat="1">
      <c r="B102" s="200"/>
      <c r="C102" s="201"/>
      <c r="D102" s="202" t="s">
        <v>2088</v>
      </c>
      <c r="E102" s="203" t="s">
        <v>1893</v>
      </c>
      <c r="F102" s="204" t="s">
        <v>2353</v>
      </c>
      <c r="G102" s="201"/>
      <c r="H102" s="205">
        <v>2276.3000000000002</v>
      </c>
      <c r="I102" s="206"/>
      <c r="J102" s="201"/>
      <c r="K102" s="201"/>
      <c r="L102" s="207"/>
      <c r="M102" s="208"/>
      <c r="N102" s="209"/>
      <c r="O102" s="209"/>
      <c r="P102" s="209"/>
      <c r="Q102" s="209"/>
      <c r="R102" s="209"/>
      <c r="S102" s="209"/>
      <c r="T102" s="210"/>
      <c r="AT102" s="211" t="s">
        <v>2088</v>
      </c>
      <c r="AU102" s="211" t="s">
        <v>1955</v>
      </c>
      <c r="AV102" s="12" t="s">
        <v>1955</v>
      </c>
      <c r="AW102" s="12" t="s">
        <v>1911</v>
      </c>
      <c r="AX102" s="12" t="s">
        <v>1946</v>
      </c>
      <c r="AY102" s="211" t="s">
        <v>2080</v>
      </c>
    </row>
    <row r="103" spans="2:65" s="1" customFormat="1" ht="22.5" customHeight="1">
      <c r="B103" s="35"/>
      <c r="C103" s="216" t="s">
        <v>2125</v>
      </c>
      <c r="D103" s="216" t="s">
        <v>2126</v>
      </c>
      <c r="E103" s="217" t="s">
        <v>2127</v>
      </c>
      <c r="F103" s="218" t="s">
        <v>2128</v>
      </c>
      <c r="G103" s="219" t="s">
        <v>2129</v>
      </c>
      <c r="H103" s="220">
        <v>71.703000000000003</v>
      </c>
      <c r="I103" s="221"/>
      <c r="J103" s="222">
        <f>ROUND(I103*H103,2)</f>
        <v>0</v>
      </c>
      <c r="K103" s="218" t="s">
        <v>2086</v>
      </c>
      <c r="L103" s="223"/>
      <c r="M103" s="224" t="s">
        <v>1893</v>
      </c>
      <c r="N103" s="225" t="s">
        <v>1917</v>
      </c>
      <c r="O103" s="36"/>
      <c r="P103" s="197">
        <f>O103*H103</f>
        <v>0</v>
      </c>
      <c r="Q103" s="197">
        <v>1E-3</v>
      </c>
      <c r="R103" s="197">
        <f>Q103*H103</f>
        <v>7.1703000000000003E-2</v>
      </c>
      <c r="S103" s="197">
        <v>0</v>
      </c>
      <c r="T103" s="198">
        <f>S103*H103</f>
        <v>0</v>
      </c>
      <c r="AR103" s="18" t="s">
        <v>2119</v>
      </c>
      <c r="AT103" s="18" t="s">
        <v>2126</v>
      </c>
      <c r="AU103" s="18" t="s">
        <v>1955</v>
      </c>
      <c r="AY103" s="18" t="s">
        <v>2080</v>
      </c>
      <c r="BE103" s="199">
        <f>IF(N103="základní",J103,0)</f>
        <v>0</v>
      </c>
      <c r="BF103" s="199">
        <f>IF(N103="snížená",J103,0)</f>
        <v>0</v>
      </c>
      <c r="BG103" s="199">
        <f>IF(N103="zákl. přenesená",J103,0)</f>
        <v>0</v>
      </c>
      <c r="BH103" s="199">
        <f>IF(N103="sníž. přenesená",J103,0)</f>
        <v>0</v>
      </c>
      <c r="BI103" s="199">
        <f>IF(N103="nulová",J103,0)</f>
        <v>0</v>
      </c>
      <c r="BJ103" s="18" t="s">
        <v>1895</v>
      </c>
      <c r="BK103" s="199">
        <f>ROUND(I103*H103,2)</f>
        <v>0</v>
      </c>
      <c r="BL103" s="18" t="s">
        <v>2036</v>
      </c>
      <c r="BM103" s="18" t="s">
        <v>2354</v>
      </c>
    </row>
    <row r="104" spans="2:65" s="12" customFormat="1">
      <c r="B104" s="200"/>
      <c r="C104" s="201"/>
      <c r="D104" s="202" t="s">
        <v>2088</v>
      </c>
      <c r="E104" s="201"/>
      <c r="F104" s="204" t="s">
        <v>2355</v>
      </c>
      <c r="G104" s="201"/>
      <c r="H104" s="205">
        <v>71.703000000000003</v>
      </c>
      <c r="I104" s="206"/>
      <c r="J104" s="201"/>
      <c r="K104" s="201"/>
      <c r="L104" s="207"/>
      <c r="M104" s="208"/>
      <c r="N104" s="209"/>
      <c r="O104" s="209"/>
      <c r="P104" s="209"/>
      <c r="Q104" s="209"/>
      <c r="R104" s="209"/>
      <c r="S104" s="209"/>
      <c r="T104" s="210"/>
      <c r="AT104" s="211" t="s">
        <v>2088</v>
      </c>
      <c r="AU104" s="211" t="s">
        <v>1955</v>
      </c>
      <c r="AV104" s="12" t="s">
        <v>1955</v>
      </c>
      <c r="AW104" s="12" t="s">
        <v>1877</v>
      </c>
      <c r="AX104" s="12" t="s">
        <v>1895</v>
      </c>
      <c r="AY104" s="211" t="s">
        <v>2080</v>
      </c>
    </row>
    <row r="105" spans="2:65" s="1" customFormat="1" ht="22.5" customHeight="1">
      <c r="B105" s="35"/>
      <c r="C105" s="188" t="s">
        <v>1900</v>
      </c>
      <c r="D105" s="188" t="s">
        <v>2082</v>
      </c>
      <c r="E105" s="189" t="s">
        <v>2132</v>
      </c>
      <c r="F105" s="190" t="s">
        <v>2133</v>
      </c>
      <c r="G105" s="191" t="s">
        <v>2122</v>
      </c>
      <c r="H105" s="192">
        <v>2782.2</v>
      </c>
      <c r="I105" s="193"/>
      <c r="J105" s="194">
        <f>ROUND(I105*H105,2)</f>
        <v>0</v>
      </c>
      <c r="K105" s="190" t="s">
        <v>2086</v>
      </c>
      <c r="L105" s="55"/>
      <c r="M105" s="195" t="s">
        <v>1893</v>
      </c>
      <c r="N105" s="196" t="s">
        <v>1917</v>
      </c>
      <c r="O105" s="36"/>
      <c r="P105" s="197">
        <f>O105*H105</f>
        <v>0</v>
      </c>
      <c r="Q105" s="197">
        <v>0</v>
      </c>
      <c r="R105" s="197">
        <f>Q105*H105</f>
        <v>0</v>
      </c>
      <c r="S105" s="197">
        <v>0</v>
      </c>
      <c r="T105" s="198">
        <f>S105*H105</f>
        <v>0</v>
      </c>
      <c r="AR105" s="18" t="s">
        <v>2036</v>
      </c>
      <c r="AT105" s="18" t="s">
        <v>2082</v>
      </c>
      <c r="AU105" s="18" t="s">
        <v>1955</v>
      </c>
      <c r="AY105" s="18" t="s">
        <v>2080</v>
      </c>
      <c r="BE105" s="199">
        <f>IF(N105="základní",J105,0)</f>
        <v>0</v>
      </c>
      <c r="BF105" s="199">
        <f>IF(N105="snížená",J105,0)</f>
        <v>0</v>
      </c>
      <c r="BG105" s="199">
        <f>IF(N105="zákl. přenesená",J105,0)</f>
        <v>0</v>
      </c>
      <c r="BH105" s="199">
        <f>IF(N105="sníž. přenesená",J105,0)</f>
        <v>0</v>
      </c>
      <c r="BI105" s="199">
        <f>IF(N105="nulová",J105,0)</f>
        <v>0</v>
      </c>
      <c r="BJ105" s="18" t="s">
        <v>1895</v>
      </c>
      <c r="BK105" s="199">
        <f>ROUND(I105*H105,2)</f>
        <v>0</v>
      </c>
      <c r="BL105" s="18" t="s">
        <v>2036</v>
      </c>
      <c r="BM105" s="18" t="s">
        <v>2356</v>
      </c>
    </row>
    <row r="106" spans="2:65" s="12" customFormat="1">
      <c r="B106" s="200"/>
      <c r="C106" s="201"/>
      <c r="D106" s="202" t="s">
        <v>2088</v>
      </c>
      <c r="E106" s="203" t="s">
        <v>1893</v>
      </c>
      <c r="F106" s="204" t="s">
        <v>2357</v>
      </c>
      <c r="G106" s="201"/>
      <c r="H106" s="205">
        <v>2782.2</v>
      </c>
      <c r="I106" s="206"/>
      <c r="J106" s="201"/>
      <c r="K106" s="201"/>
      <c r="L106" s="207"/>
      <c r="M106" s="208"/>
      <c r="N106" s="209"/>
      <c r="O106" s="209"/>
      <c r="P106" s="209"/>
      <c r="Q106" s="209"/>
      <c r="R106" s="209"/>
      <c r="S106" s="209"/>
      <c r="T106" s="210"/>
      <c r="AT106" s="211" t="s">
        <v>2088</v>
      </c>
      <c r="AU106" s="211" t="s">
        <v>1955</v>
      </c>
      <c r="AV106" s="12" t="s">
        <v>1955</v>
      </c>
      <c r="AW106" s="12" t="s">
        <v>1911</v>
      </c>
      <c r="AX106" s="12" t="s">
        <v>1946</v>
      </c>
      <c r="AY106" s="211" t="s">
        <v>2080</v>
      </c>
    </row>
    <row r="107" spans="2:65" s="1" customFormat="1" ht="22.5" customHeight="1">
      <c r="B107" s="35"/>
      <c r="C107" s="188" t="s">
        <v>2136</v>
      </c>
      <c r="D107" s="188" t="s">
        <v>2082</v>
      </c>
      <c r="E107" s="189" t="s">
        <v>2137</v>
      </c>
      <c r="F107" s="190" t="s">
        <v>2138</v>
      </c>
      <c r="G107" s="191" t="s">
        <v>2122</v>
      </c>
      <c r="H107" s="192">
        <v>413.5</v>
      </c>
      <c r="I107" s="193"/>
      <c r="J107" s="194">
        <f>ROUND(I107*H107,2)</f>
        <v>0</v>
      </c>
      <c r="K107" s="190" t="s">
        <v>2086</v>
      </c>
      <c r="L107" s="55"/>
      <c r="M107" s="195" t="s">
        <v>1893</v>
      </c>
      <c r="N107" s="196" t="s">
        <v>1917</v>
      </c>
      <c r="O107" s="36"/>
      <c r="P107" s="197">
        <f>O107*H107</f>
        <v>0</v>
      </c>
      <c r="Q107" s="197">
        <v>0</v>
      </c>
      <c r="R107" s="197">
        <f>Q107*H107</f>
        <v>0</v>
      </c>
      <c r="S107" s="197">
        <v>0</v>
      </c>
      <c r="T107" s="198">
        <f>S107*H107</f>
        <v>0</v>
      </c>
      <c r="AR107" s="18" t="s">
        <v>2036</v>
      </c>
      <c r="AT107" s="18" t="s">
        <v>2082</v>
      </c>
      <c r="AU107" s="18" t="s">
        <v>1955</v>
      </c>
      <c r="AY107" s="18" t="s">
        <v>2080</v>
      </c>
      <c r="BE107" s="199">
        <f>IF(N107="základní",J107,0)</f>
        <v>0</v>
      </c>
      <c r="BF107" s="199">
        <f>IF(N107="snížená",J107,0)</f>
        <v>0</v>
      </c>
      <c r="BG107" s="199">
        <f>IF(N107="zákl. přenesená",J107,0)</f>
        <v>0</v>
      </c>
      <c r="BH107" s="199">
        <f>IF(N107="sníž. přenesená",J107,0)</f>
        <v>0</v>
      </c>
      <c r="BI107" s="199">
        <f>IF(N107="nulová",J107,0)</f>
        <v>0</v>
      </c>
      <c r="BJ107" s="18" t="s">
        <v>1895</v>
      </c>
      <c r="BK107" s="199">
        <f>ROUND(I107*H107,2)</f>
        <v>0</v>
      </c>
      <c r="BL107" s="18" t="s">
        <v>2036</v>
      </c>
      <c r="BM107" s="18" t="s">
        <v>2358</v>
      </c>
    </row>
    <row r="108" spans="2:65" s="12" customFormat="1">
      <c r="B108" s="200"/>
      <c r="C108" s="201"/>
      <c r="D108" s="202" t="s">
        <v>2088</v>
      </c>
      <c r="E108" s="203" t="s">
        <v>1893</v>
      </c>
      <c r="F108" s="204" t="s">
        <v>2359</v>
      </c>
      <c r="G108" s="201"/>
      <c r="H108" s="205">
        <v>413.5</v>
      </c>
      <c r="I108" s="206"/>
      <c r="J108" s="201"/>
      <c r="K108" s="201"/>
      <c r="L108" s="207"/>
      <c r="M108" s="208"/>
      <c r="N108" s="209"/>
      <c r="O108" s="209"/>
      <c r="P108" s="209"/>
      <c r="Q108" s="209"/>
      <c r="R108" s="209"/>
      <c r="S108" s="209"/>
      <c r="T108" s="210"/>
      <c r="AT108" s="211" t="s">
        <v>2088</v>
      </c>
      <c r="AU108" s="211" t="s">
        <v>1955</v>
      </c>
      <c r="AV108" s="12" t="s">
        <v>1955</v>
      </c>
      <c r="AW108" s="12" t="s">
        <v>1911</v>
      </c>
      <c r="AX108" s="12" t="s">
        <v>1946</v>
      </c>
      <c r="AY108" s="211" t="s">
        <v>2080</v>
      </c>
    </row>
    <row r="109" spans="2:65" s="1" customFormat="1" ht="22.5" customHeight="1">
      <c r="B109" s="35"/>
      <c r="C109" s="188" t="s">
        <v>2141</v>
      </c>
      <c r="D109" s="188" t="s">
        <v>2082</v>
      </c>
      <c r="E109" s="189" t="s">
        <v>2142</v>
      </c>
      <c r="F109" s="190" t="s">
        <v>2143</v>
      </c>
      <c r="G109" s="191" t="s">
        <v>2122</v>
      </c>
      <c r="H109" s="192">
        <v>616.9</v>
      </c>
      <c r="I109" s="193"/>
      <c r="J109" s="194">
        <f>ROUND(I109*H109,2)</f>
        <v>0</v>
      </c>
      <c r="K109" s="190" t="s">
        <v>2086</v>
      </c>
      <c r="L109" s="55"/>
      <c r="M109" s="195" t="s">
        <v>1893</v>
      </c>
      <c r="N109" s="196" t="s">
        <v>1917</v>
      </c>
      <c r="O109" s="36"/>
      <c r="P109" s="197">
        <f>O109*H109</f>
        <v>0</v>
      </c>
      <c r="Q109" s="197">
        <v>0</v>
      </c>
      <c r="R109" s="197">
        <f>Q109*H109</f>
        <v>0</v>
      </c>
      <c r="S109" s="197">
        <v>0</v>
      </c>
      <c r="T109" s="198">
        <f>S109*H109</f>
        <v>0</v>
      </c>
      <c r="AR109" s="18" t="s">
        <v>2036</v>
      </c>
      <c r="AT109" s="18" t="s">
        <v>2082</v>
      </c>
      <c r="AU109" s="18" t="s">
        <v>1955</v>
      </c>
      <c r="AY109" s="18" t="s">
        <v>2080</v>
      </c>
      <c r="BE109" s="199">
        <f>IF(N109="základní",J109,0)</f>
        <v>0</v>
      </c>
      <c r="BF109" s="199">
        <f>IF(N109="snížená",J109,0)</f>
        <v>0</v>
      </c>
      <c r="BG109" s="199">
        <f>IF(N109="zákl. přenesená",J109,0)</f>
        <v>0</v>
      </c>
      <c r="BH109" s="199">
        <f>IF(N109="sníž. přenesená",J109,0)</f>
        <v>0</v>
      </c>
      <c r="BI109" s="199">
        <f>IF(N109="nulová",J109,0)</f>
        <v>0</v>
      </c>
      <c r="BJ109" s="18" t="s">
        <v>1895</v>
      </c>
      <c r="BK109" s="199">
        <f>ROUND(I109*H109,2)</f>
        <v>0</v>
      </c>
      <c r="BL109" s="18" t="s">
        <v>2036</v>
      </c>
      <c r="BM109" s="18" t="s">
        <v>2360</v>
      </c>
    </row>
    <row r="110" spans="2:65" s="12" customFormat="1">
      <c r="B110" s="200"/>
      <c r="C110" s="201"/>
      <c r="D110" s="202" t="s">
        <v>2088</v>
      </c>
      <c r="E110" s="203" t="s">
        <v>1893</v>
      </c>
      <c r="F110" s="204" t="s">
        <v>2361</v>
      </c>
      <c r="G110" s="201"/>
      <c r="H110" s="205">
        <v>616.9</v>
      </c>
      <c r="I110" s="206"/>
      <c r="J110" s="201"/>
      <c r="K110" s="201"/>
      <c r="L110" s="207"/>
      <c r="M110" s="208"/>
      <c r="N110" s="209"/>
      <c r="O110" s="209"/>
      <c r="P110" s="209"/>
      <c r="Q110" s="209"/>
      <c r="R110" s="209"/>
      <c r="S110" s="209"/>
      <c r="T110" s="210"/>
      <c r="AT110" s="211" t="s">
        <v>2088</v>
      </c>
      <c r="AU110" s="211" t="s">
        <v>1955</v>
      </c>
      <c r="AV110" s="12" t="s">
        <v>1955</v>
      </c>
      <c r="AW110" s="12" t="s">
        <v>1911</v>
      </c>
      <c r="AX110" s="12" t="s">
        <v>1946</v>
      </c>
      <c r="AY110" s="211" t="s">
        <v>2080</v>
      </c>
    </row>
    <row r="111" spans="2:65" s="1" customFormat="1" ht="22.5" customHeight="1">
      <c r="B111" s="35"/>
      <c r="C111" s="188" t="s">
        <v>2146</v>
      </c>
      <c r="D111" s="188" t="s">
        <v>2082</v>
      </c>
      <c r="E111" s="189" t="s">
        <v>2147</v>
      </c>
      <c r="F111" s="190" t="s">
        <v>2148</v>
      </c>
      <c r="G111" s="191" t="s">
        <v>2122</v>
      </c>
      <c r="H111" s="192">
        <v>2276.3000000000002</v>
      </c>
      <c r="I111" s="193"/>
      <c r="J111" s="194">
        <f>ROUND(I111*H111,2)</f>
        <v>0</v>
      </c>
      <c r="K111" s="190" t="s">
        <v>2086</v>
      </c>
      <c r="L111" s="55"/>
      <c r="M111" s="195" t="s">
        <v>1893</v>
      </c>
      <c r="N111" s="196" t="s">
        <v>1917</v>
      </c>
      <c r="O111" s="36"/>
      <c r="P111" s="197">
        <f>O111*H111</f>
        <v>0</v>
      </c>
      <c r="Q111" s="197">
        <v>0</v>
      </c>
      <c r="R111" s="197">
        <f>Q111*H111</f>
        <v>0</v>
      </c>
      <c r="S111" s="197">
        <v>0</v>
      </c>
      <c r="T111" s="198">
        <f>S111*H111</f>
        <v>0</v>
      </c>
      <c r="AR111" s="18" t="s">
        <v>2036</v>
      </c>
      <c r="AT111" s="18" t="s">
        <v>2082</v>
      </c>
      <c r="AU111" s="18" t="s">
        <v>1955</v>
      </c>
      <c r="AY111" s="18" t="s">
        <v>2080</v>
      </c>
      <c r="BE111" s="199">
        <f>IF(N111="základní",J111,0)</f>
        <v>0</v>
      </c>
      <c r="BF111" s="199">
        <f>IF(N111="snížená",J111,0)</f>
        <v>0</v>
      </c>
      <c r="BG111" s="199">
        <f>IF(N111="zákl. přenesená",J111,0)</f>
        <v>0</v>
      </c>
      <c r="BH111" s="199">
        <f>IF(N111="sníž. přenesená",J111,0)</f>
        <v>0</v>
      </c>
      <c r="BI111" s="199">
        <f>IF(N111="nulová",J111,0)</f>
        <v>0</v>
      </c>
      <c r="BJ111" s="18" t="s">
        <v>1895</v>
      </c>
      <c r="BK111" s="199">
        <f>ROUND(I111*H111,2)</f>
        <v>0</v>
      </c>
      <c r="BL111" s="18" t="s">
        <v>2036</v>
      </c>
      <c r="BM111" s="18" t="s">
        <v>2362</v>
      </c>
    </row>
    <row r="112" spans="2:65" s="12" customFormat="1">
      <c r="B112" s="200"/>
      <c r="C112" s="201"/>
      <c r="D112" s="202" t="s">
        <v>2088</v>
      </c>
      <c r="E112" s="203" t="s">
        <v>1893</v>
      </c>
      <c r="F112" s="204" t="s">
        <v>2363</v>
      </c>
      <c r="G112" s="201"/>
      <c r="H112" s="205">
        <v>2276.3000000000002</v>
      </c>
      <c r="I112" s="206"/>
      <c r="J112" s="201"/>
      <c r="K112" s="201"/>
      <c r="L112" s="207"/>
      <c r="M112" s="208"/>
      <c r="N112" s="209"/>
      <c r="O112" s="209"/>
      <c r="P112" s="209"/>
      <c r="Q112" s="209"/>
      <c r="R112" s="209"/>
      <c r="S112" s="209"/>
      <c r="T112" s="210"/>
      <c r="AT112" s="211" t="s">
        <v>2088</v>
      </c>
      <c r="AU112" s="211" t="s">
        <v>1955</v>
      </c>
      <c r="AV112" s="12" t="s">
        <v>1955</v>
      </c>
      <c r="AW112" s="12" t="s">
        <v>1911</v>
      </c>
      <c r="AX112" s="12" t="s">
        <v>1895</v>
      </c>
      <c r="AY112" s="211" t="s">
        <v>2080</v>
      </c>
    </row>
    <row r="113" spans="2:65" s="1" customFormat="1" ht="22.5" customHeight="1">
      <c r="B113" s="35"/>
      <c r="C113" s="216" t="s">
        <v>2151</v>
      </c>
      <c r="D113" s="216" t="s">
        <v>2126</v>
      </c>
      <c r="E113" s="217" t="s">
        <v>2152</v>
      </c>
      <c r="F113" s="218" t="s">
        <v>2153</v>
      </c>
      <c r="G113" s="219" t="s">
        <v>2085</v>
      </c>
      <c r="H113" s="220">
        <v>227.63</v>
      </c>
      <c r="I113" s="221"/>
      <c r="J113" s="222">
        <f>ROUND(I113*H113,2)</f>
        <v>0</v>
      </c>
      <c r="K113" s="218" t="s">
        <v>2086</v>
      </c>
      <c r="L113" s="223"/>
      <c r="M113" s="224" t="s">
        <v>1893</v>
      </c>
      <c r="N113" s="225" t="s">
        <v>1917</v>
      </c>
      <c r="O113" s="36"/>
      <c r="P113" s="197">
        <f>O113*H113</f>
        <v>0</v>
      </c>
      <c r="Q113" s="197">
        <v>0</v>
      </c>
      <c r="R113" s="197">
        <f>Q113*H113</f>
        <v>0</v>
      </c>
      <c r="S113" s="197">
        <v>0</v>
      </c>
      <c r="T113" s="198">
        <f>S113*H113</f>
        <v>0</v>
      </c>
      <c r="AR113" s="18" t="s">
        <v>2119</v>
      </c>
      <c r="AT113" s="18" t="s">
        <v>2126</v>
      </c>
      <c r="AU113" s="18" t="s">
        <v>1955</v>
      </c>
      <c r="AY113" s="18" t="s">
        <v>2080</v>
      </c>
      <c r="BE113" s="199">
        <f>IF(N113="základní",J113,0)</f>
        <v>0</v>
      </c>
      <c r="BF113" s="199">
        <f>IF(N113="snížená",J113,0)</f>
        <v>0</v>
      </c>
      <c r="BG113" s="199">
        <f>IF(N113="zákl. přenesená",J113,0)</f>
        <v>0</v>
      </c>
      <c r="BH113" s="199">
        <f>IF(N113="sníž. přenesená",J113,0)</f>
        <v>0</v>
      </c>
      <c r="BI113" s="199">
        <f>IF(N113="nulová",J113,0)</f>
        <v>0</v>
      </c>
      <c r="BJ113" s="18" t="s">
        <v>1895</v>
      </c>
      <c r="BK113" s="199">
        <f>ROUND(I113*H113,2)</f>
        <v>0</v>
      </c>
      <c r="BL113" s="18" t="s">
        <v>2036</v>
      </c>
      <c r="BM113" s="18" t="s">
        <v>2364</v>
      </c>
    </row>
    <row r="114" spans="2:65" s="12" customFormat="1">
      <c r="B114" s="200"/>
      <c r="C114" s="201"/>
      <c r="D114" s="212" t="s">
        <v>2088</v>
      </c>
      <c r="E114" s="201"/>
      <c r="F114" s="214" t="s">
        <v>2365</v>
      </c>
      <c r="G114" s="201"/>
      <c r="H114" s="215">
        <v>227.63</v>
      </c>
      <c r="I114" s="206"/>
      <c r="J114" s="201"/>
      <c r="K114" s="201"/>
      <c r="L114" s="207"/>
      <c r="M114" s="208"/>
      <c r="N114" s="209"/>
      <c r="O114" s="209"/>
      <c r="P114" s="209"/>
      <c r="Q114" s="209"/>
      <c r="R114" s="209"/>
      <c r="S114" s="209"/>
      <c r="T114" s="210"/>
      <c r="AT114" s="211" t="s">
        <v>2088</v>
      </c>
      <c r="AU114" s="211" t="s">
        <v>1955</v>
      </c>
      <c r="AV114" s="12" t="s">
        <v>1955</v>
      </c>
      <c r="AW114" s="12" t="s">
        <v>1877</v>
      </c>
      <c r="AX114" s="12" t="s">
        <v>1895</v>
      </c>
      <c r="AY114" s="211" t="s">
        <v>2080</v>
      </c>
    </row>
    <row r="115" spans="2:65" s="11" customFormat="1" ht="29.85" customHeight="1">
      <c r="B115" s="171"/>
      <c r="C115" s="172"/>
      <c r="D115" s="185" t="s">
        <v>1945</v>
      </c>
      <c r="E115" s="186" t="s">
        <v>1955</v>
      </c>
      <c r="F115" s="186" t="s">
        <v>2155</v>
      </c>
      <c r="G115" s="172"/>
      <c r="H115" s="172"/>
      <c r="I115" s="175"/>
      <c r="J115" s="187">
        <f>BK115</f>
        <v>0</v>
      </c>
      <c r="K115" s="172"/>
      <c r="L115" s="177"/>
      <c r="M115" s="178"/>
      <c r="N115" s="179"/>
      <c r="O115" s="179"/>
      <c r="P115" s="180">
        <f>SUM(P116:P117)</f>
        <v>0</v>
      </c>
      <c r="Q115" s="179"/>
      <c r="R115" s="180">
        <f>SUM(R116:R117)</f>
        <v>20.844403200000002</v>
      </c>
      <c r="S115" s="179"/>
      <c r="T115" s="181">
        <f>SUM(T116:T117)</f>
        <v>0</v>
      </c>
      <c r="AR115" s="182" t="s">
        <v>1895</v>
      </c>
      <c r="AT115" s="183" t="s">
        <v>1945</v>
      </c>
      <c r="AU115" s="183" t="s">
        <v>1895</v>
      </c>
      <c r="AY115" s="182" t="s">
        <v>2080</v>
      </c>
      <c r="BK115" s="184">
        <f>SUM(BK116:BK117)</f>
        <v>0</v>
      </c>
    </row>
    <row r="116" spans="2:65" s="1" customFormat="1" ht="31.5" customHeight="1">
      <c r="B116" s="35"/>
      <c r="C116" s="188" t="s">
        <v>1881</v>
      </c>
      <c r="D116" s="188" t="s">
        <v>2082</v>
      </c>
      <c r="E116" s="189" t="s">
        <v>2156</v>
      </c>
      <c r="F116" s="190" t="s">
        <v>2157</v>
      </c>
      <c r="G116" s="191" t="s">
        <v>2096</v>
      </c>
      <c r="H116" s="192">
        <v>92</v>
      </c>
      <c r="I116" s="193"/>
      <c r="J116" s="194">
        <f>ROUND(I116*H116,2)</f>
        <v>0</v>
      </c>
      <c r="K116" s="190" t="s">
        <v>2086</v>
      </c>
      <c r="L116" s="55"/>
      <c r="M116" s="195" t="s">
        <v>1893</v>
      </c>
      <c r="N116" s="196" t="s">
        <v>1917</v>
      </c>
      <c r="O116" s="36"/>
      <c r="P116" s="197">
        <f>O116*H116</f>
        <v>0</v>
      </c>
      <c r="Q116" s="197">
        <v>0.22656960000000001</v>
      </c>
      <c r="R116" s="197">
        <f>Q116*H116</f>
        <v>20.844403200000002</v>
      </c>
      <c r="S116" s="197">
        <v>0</v>
      </c>
      <c r="T116" s="198">
        <f>S116*H116</f>
        <v>0</v>
      </c>
      <c r="AR116" s="18" t="s">
        <v>2036</v>
      </c>
      <c r="AT116" s="18" t="s">
        <v>2082</v>
      </c>
      <c r="AU116" s="18" t="s">
        <v>1955</v>
      </c>
      <c r="AY116" s="18" t="s">
        <v>2080</v>
      </c>
      <c r="BE116" s="199">
        <f>IF(N116="základní",J116,0)</f>
        <v>0</v>
      </c>
      <c r="BF116" s="199">
        <f>IF(N116="snížená",J116,0)</f>
        <v>0</v>
      </c>
      <c r="BG116" s="199">
        <f>IF(N116="zákl. přenesená",J116,0)</f>
        <v>0</v>
      </c>
      <c r="BH116" s="199">
        <f>IF(N116="sníž. přenesená",J116,0)</f>
        <v>0</v>
      </c>
      <c r="BI116" s="199">
        <f>IF(N116="nulová",J116,0)</f>
        <v>0</v>
      </c>
      <c r="BJ116" s="18" t="s">
        <v>1895</v>
      </c>
      <c r="BK116" s="199">
        <f>ROUND(I116*H116,2)</f>
        <v>0</v>
      </c>
      <c r="BL116" s="18" t="s">
        <v>2036</v>
      </c>
      <c r="BM116" s="18" t="s">
        <v>2158</v>
      </c>
    </row>
    <row r="117" spans="2:65" s="12" customFormat="1">
      <c r="B117" s="200"/>
      <c r="C117" s="201"/>
      <c r="D117" s="212" t="s">
        <v>2088</v>
      </c>
      <c r="E117" s="213" t="s">
        <v>1893</v>
      </c>
      <c r="F117" s="214" t="s">
        <v>2344</v>
      </c>
      <c r="G117" s="201"/>
      <c r="H117" s="215">
        <v>92</v>
      </c>
      <c r="I117" s="206"/>
      <c r="J117" s="201"/>
      <c r="K117" s="201"/>
      <c r="L117" s="207"/>
      <c r="M117" s="208"/>
      <c r="N117" s="209"/>
      <c r="O117" s="209"/>
      <c r="P117" s="209"/>
      <c r="Q117" s="209"/>
      <c r="R117" s="209"/>
      <c r="S117" s="209"/>
      <c r="T117" s="210"/>
      <c r="AT117" s="211" t="s">
        <v>2088</v>
      </c>
      <c r="AU117" s="211" t="s">
        <v>1955</v>
      </c>
      <c r="AV117" s="12" t="s">
        <v>1955</v>
      </c>
      <c r="AW117" s="12" t="s">
        <v>1911</v>
      </c>
      <c r="AX117" s="12" t="s">
        <v>1946</v>
      </c>
      <c r="AY117" s="211" t="s">
        <v>2080</v>
      </c>
    </row>
    <row r="118" spans="2:65" s="11" customFormat="1" ht="29.85" customHeight="1">
      <c r="B118" s="171"/>
      <c r="C118" s="172"/>
      <c r="D118" s="185" t="s">
        <v>1945</v>
      </c>
      <c r="E118" s="186" t="s">
        <v>2039</v>
      </c>
      <c r="F118" s="186" t="s">
        <v>2160</v>
      </c>
      <c r="G118" s="172"/>
      <c r="H118" s="172"/>
      <c r="I118" s="175"/>
      <c r="J118" s="187">
        <f>BK118</f>
        <v>0</v>
      </c>
      <c r="K118" s="172"/>
      <c r="L118" s="177"/>
      <c r="M118" s="178"/>
      <c r="N118" s="179"/>
      <c r="O118" s="179"/>
      <c r="P118" s="180">
        <f>SUM(P119:P143)</f>
        <v>0</v>
      </c>
      <c r="Q118" s="179"/>
      <c r="R118" s="180">
        <f>SUM(R119:R143)</f>
        <v>7.3651887999999994</v>
      </c>
      <c r="S118" s="179"/>
      <c r="T118" s="181">
        <f>SUM(T119:T143)</f>
        <v>0</v>
      </c>
      <c r="AR118" s="182" t="s">
        <v>1895</v>
      </c>
      <c r="AT118" s="183" t="s">
        <v>1945</v>
      </c>
      <c r="AU118" s="183" t="s">
        <v>1895</v>
      </c>
      <c r="AY118" s="182" t="s">
        <v>2080</v>
      </c>
      <c r="BK118" s="184">
        <f>SUM(BK119:BK143)</f>
        <v>0</v>
      </c>
    </row>
    <row r="119" spans="2:65" s="1" customFormat="1" ht="31.5" customHeight="1">
      <c r="B119" s="35"/>
      <c r="C119" s="188" t="s">
        <v>2161</v>
      </c>
      <c r="D119" s="188" t="s">
        <v>2082</v>
      </c>
      <c r="E119" s="189" t="s">
        <v>2172</v>
      </c>
      <c r="F119" s="190" t="s">
        <v>2173</v>
      </c>
      <c r="G119" s="191" t="s">
        <v>2122</v>
      </c>
      <c r="H119" s="192">
        <v>2113.5</v>
      </c>
      <c r="I119" s="193"/>
      <c r="J119" s="194">
        <f>ROUND(I119*H119,2)</f>
        <v>0</v>
      </c>
      <c r="K119" s="190" t="s">
        <v>2086</v>
      </c>
      <c r="L119" s="55"/>
      <c r="M119" s="195" t="s">
        <v>1893</v>
      </c>
      <c r="N119" s="196" t="s">
        <v>1917</v>
      </c>
      <c r="O119" s="36"/>
      <c r="P119" s="197">
        <f>O119*H119</f>
        <v>0</v>
      </c>
      <c r="Q119" s="197">
        <v>0</v>
      </c>
      <c r="R119" s="197">
        <f>Q119*H119</f>
        <v>0</v>
      </c>
      <c r="S119" s="197">
        <v>0</v>
      </c>
      <c r="T119" s="198">
        <f>S119*H119</f>
        <v>0</v>
      </c>
      <c r="AR119" s="18" t="s">
        <v>2036</v>
      </c>
      <c r="AT119" s="18" t="s">
        <v>2082</v>
      </c>
      <c r="AU119" s="18" t="s">
        <v>1955</v>
      </c>
      <c r="AY119" s="18" t="s">
        <v>2080</v>
      </c>
      <c r="BE119" s="199">
        <f>IF(N119="základní",J119,0)</f>
        <v>0</v>
      </c>
      <c r="BF119" s="199">
        <f>IF(N119="snížená",J119,0)</f>
        <v>0</v>
      </c>
      <c r="BG119" s="199">
        <f>IF(N119="zákl. přenesená",J119,0)</f>
        <v>0</v>
      </c>
      <c r="BH119" s="199">
        <f>IF(N119="sníž. přenesená",J119,0)</f>
        <v>0</v>
      </c>
      <c r="BI119" s="199">
        <f>IF(N119="nulová",J119,0)</f>
        <v>0</v>
      </c>
      <c r="BJ119" s="18" t="s">
        <v>1895</v>
      </c>
      <c r="BK119" s="199">
        <f>ROUND(I119*H119,2)</f>
        <v>0</v>
      </c>
      <c r="BL119" s="18" t="s">
        <v>2036</v>
      </c>
      <c r="BM119" s="18" t="s">
        <v>2366</v>
      </c>
    </row>
    <row r="120" spans="2:65" s="12" customFormat="1">
      <c r="B120" s="200"/>
      <c r="C120" s="201"/>
      <c r="D120" s="202" t="s">
        <v>2088</v>
      </c>
      <c r="E120" s="203" t="s">
        <v>1893</v>
      </c>
      <c r="F120" s="204" t="s">
        <v>2367</v>
      </c>
      <c r="G120" s="201"/>
      <c r="H120" s="205">
        <v>2113.5</v>
      </c>
      <c r="I120" s="206"/>
      <c r="J120" s="201"/>
      <c r="K120" s="201"/>
      <c r="L120" s="207"/>
      <c r="M120" s="208"/>
      <c r="N120" s="209"/>
      <c r="O120" s="209"/>
      <c r="P120" s="209"/>
      <c r="Q120" s="209"/>
      <c r="R120" s="209"/>
      <c r="S120" s="209"/>
      <c r="T120" s="210"/>
      <c r="AT120" s="211" t="s">
        <v>2088</v>
      </c>
      <c r="AU120" s="211" t="s">
        <v>1955</v>
      </c>
      <c r="AV120" s="12" t="s">
        <v>1955</v>
      </c>
      <c r="AW120" s="12" t="s">
        <v>1911</v>
      </c>
      <c r="AX120" s="12" t="s">
        <v>1895</v>
      </c>
      <c r="AY120" s="211" t="s">
        <v>2080</v>
      </c>
    </row>
    <row r="121" spans="2:65" s="1" customFormat="1" ht="22.5" customHeight="1">
      <c r="B121" s="35"/>
      <c r="C121" s="216" t="s">
        <v>2166</v>
      </c>
      <c r="D121" s="216" t="s">
        <v>2126</v>
      </c>
      <c r="E121" s="217" t="s">
        <v>2167</v>
      </c>
      <c r="F121" s="218" t="s">
        <v>2168</v>
      </c>
      <c r="G121" s="219" t="s">
        <v>2115</v>
      </c>
      <c r="H121" s="220">
        <v>56.008000000000003</v>
      </c>
      <c r="I121" s="221"/>
      <c r="J121" s="222">
        <f>ROUND(I121*H121,2)</f>
        <v>0</v>
      </c>
      <c r="K121" s="218" t="s">
        <v>2086</v>
      </c>
      <c r="L121" s="223"/>
      <c r="M121" s="224" t="s">
        <v>1893</v>
      </c>
      <c r="N121" s="225" t="s">
        <v>1917</v>
      </c>
      <c r="O121" s="36"/>
      <c r="P121" s="197">
        <f>O121*H121</f>
        <v>0</v>
      </c>
      <c r="Q121" s="197">
        <v>0</v>
      </c>
      <c r="R121" s="197">
        <f>Q121*H121</f>
        <v>0</v>
      </c>
      <c r="S121" s="197">
        <v>0</v>
      </c>
      <c r="T121" s="198">
        <f>S121*H121</f>
        <v>0</v>
      </c>
      <c r="AR121" s="18" t="s">
        <v>2119</v>
      </c>
      <c r="AT121" s="18" t="s">
        <v>2126</v>
      </c>
      <c r="AU121" s="18" t="s">
        <v>1955</v>
      </c>
      <c r="AY121" s="18" t="s">
        <v>2080</v>
      </c>
      <c r="BE121" s="199">
        <f>IF(N121="základní",J121,0)</f>
        <v>0</v>
      </c>
      <c r="BF121" s="199">
        <f>IF(N121="snížená",J121,0)</f>
        <v>0</v>
      </c>
      <c r="BG121" s="199">
        <f>IF(N121="zákl. přenesená",J121,0)</f>
        <v>0</v>
      </c>
      <c r="BH121" s="199">
        <f>IF(N121="sníž. přenesená",J121,0)</f>
        <v>0</v>
      </c>
      <c r="BI121" s="199">
        <f>IF(N121="nulová",J121,0)</f>
        <v>0</v>
      </c>
      <c r="BJ121" s="18" t="s">
        <v>1895</v>
      </c>
      <c r="BK121" s="199">
        <f>ROUND(I121*H121,2)</f>
        <v>0</v>
      </c>
      <c r="BL121" s="18" t="s">
        <v>2036</v>
      </c>
      <c r="BM121" s="18" t="s">
        <v>2368</v>
      </c>
    </row>
    <row r="122" spans="2:65" s="12" customFormat="1">
      <c r="B122" s="200"/>
      <c r="C122" s="201"/>
      <c r="D122" s="202" t="s">
        <v>2088</v>
      </c>
      <c r="E122" s="203" t="s">
        <v>1893</v>
      </c>
      <c r="F122" s="204" t="s">
        <v>2369</v>
      </c>
      <c r="G122" s="201"/>
      <c r="H122" s="205">
        <v>56.007750000000001</v>
      </c>
      <c r="I122" s="206"/>
      <c r="J122" s="201"/>
      <c r="K122" s="201"/>
      <c r="L122" s="207"/>
      <c r="M122" s="208"/>
      <c r="N122" s="209"/>
      <c r="O122" s="209"/>
      <c r="P122" s="209"/>
      <c r="Q122" s="209"/>
      <c r="R122" s="209"/>
      <c r="S122" s="209"/>
      <c r="T122" s="210"/>
      <c r="AT122" s="211" t="s">
        <v>2088</v>
      </c>
      <c r="AU122" s="211" t="s">
        <v>1955</v>
      </c>
      <c r="AV122" s="12" t="s">
        <v>1955</v>
      </c>
      <c r="AW122" s="12" t="s">
        <v>1911</v>
      </c>
      <c r="AX122" s="12" t="s">
        <v>1895</v>
      </c>
      <c r="AY122" s="211" t="s">
        <v>2080</v>
      </c>
    </row>
    <row r="123" spans="2:65" s="1" customFormat="1" ht="22.5" customHeight="1">
      <c r="B123" s="35"/>
      <c r="C123" s="188" t="s">
        <v>2171</v>
      </c>
      <c r="D123" s="188" t="s">
        <v>2082</v>
      </c>
      <c r="E123" s="189" t="s">
        <v>2180</v>
      </c>
      <c r="F123" s="190" t="s">
        <v>2181</v>
      </c>
      <c r="G123" s="191" t="s">
        <v>2122</v>
      </c>
      <c r="H123" s="192">
        <v>2209.8200000000002</v>
      </c>
      <c r="I123" s="193"/>
      <c r="J123" s="194">
        <f>ROUND(I123*H123,2)</f>
        <v>0</v>
      </c>
      <c r="K123" s="190" t="s">
        <v>2086</v>
      </c>
      <c r="L123" s="55"/>
      <c r="M123" s="195" t="s">
        <v>1893</v>
      </c>
      <c r="N123" s="196" t="s">
        <v>1917</v>
      </c>
      <c r="O123" s="36"/>
      <c r="P123" s="197">
        <f>O123*H123</f>
        <v>0</v>
      </c>
      <c r="Q123" s="197">
        <v>0</v>
      </c>
      <c r="R123" s="197">
        <f>Q123*H123</f>
        <v>0</v>
      </c>
      <c r="S123" s="197">
        <v>0</v>
      </c>
      <c r="T123" s="198">
        <f>S123*H123</f>
        <v>0</v>
      </c>
      <c r="AR123" s="18" t="s">
        <v>2036</v>
      </c>
      <c r="AT123" s="18" t="s">
        <v>2082</v>
      </c>
      <c r="AU123" s="18" t="s">
        <v>1955</v>
      </c>
      <c r="AY123" s="18" t="s">
        <v>2080</v>
      </c>
      <c r="BE123" s="199">
        <f>IF(N123="základní",J123,0)</f>
        <v>0</v>
      </c>
      <c r="BF123" s="199">
        <f>IF(N123="snížená",J123,0)</f>
        <v>0</v>
      </c>
      <c r="BG123" s="199">
        <f>IF(N123="zákl. přenesená",J123,0)</f>
        <v>0</v>
      </c>
      <c r="BH123" s="199">
        <f>IF(N123="sníž. přenesená",J123,0)</f>
        <v>0</v>
      </c>
      <c r="BI123" s="199">
        <f>IF(N123="nulová",J123,0)</f>
        <v>0</v>
      </c>
      <c r="BJ123" s="18" t="s">
        <v>1895</v>
      </c>
      <c r="BK123" s="199">
        <f>ROUND(I123*H123,2)</f>
        <v>0</v>
      </c>
      <c r="BL123" s="18" t="s">
        <v>2036</v>
      </c>
      <c r="BM123" s="18" t="s">
        <v>2182</v>
      </c>
    </row>
    <row r="124" spans="2:65" s="12" customFormat="1">
      <c r="B124" s="200"/>
      <c r="C124" s="201"/>
      <c r="D124" s="202" t="s">
        <v>2088</v>
      </c>
      <c r="E124" s="203" t="s">
        <v>1893</v>
      </c>
      <c r="F124" s="204" t="s">
        <v>2370</v>
      </c>
      <c r="G124" s="201"/>
      <c r="H124" s="205">
        <v>2209.8200000000002</v>
      </c>
      <c r="I124" s="206"/>
      <c r="J124" s="201"/>
      <c r="K124" s="201"/>
      <c r="L124" s="207"/>
      <c r="M124" s="208"/>
      <c r="N124" s="209"/>
      <c r="O124" s="209"/>
      <c r="P124" s="209"/>
      <c r="Q124" s="209"/>
      <c r="R124" s="209"/>
      <c r="S124" s="209"/>
      <c r="T124" s="210"/>
      <c r="AT124" s="211" t="s">
        <v>2088</v>
      </c>
      <c r="AU124" s="211" t="s">
        <v>1955</v>
      </c>
      <c r="AV124" s="12" t="s">
        <v>1955</v>
      </c>
      <c r="AW124" s="12" t="s">
        <v>1911</v>
      </c>
      <c r="AX124" s="12" t="s">
        <v>1895</v>
      </c>
      <c r="AY124" s="211" t="s">
        <v>2080</v>
      </c>
    </row>
    <row r="125" spans="2:65" s="1" customFormat="1" ht="22.5" customHeight="1">
      <c r="B125" s="35"/>
      <c r="C125" s="188" t="s">
        <v>2176</v>
      </c>
      <c r="D125" s="188" t="s">
        <v>2082</v>
      </c>
      <c r="E125" s="189" t="s">
        <v>2192</v>
      </c>
      <c r="F125" s="190" t="s">
        <v>2193</v>
      </c>
      <c r="G125" s="191" t="s">
        <v>2122</v>
      </c>
      <c r="H125" s="192">
        <v>2209.8200000000002</v>
      </c>
      <c r="I125" s="193"/>
      <c r="J125" s="194">
        <f>ROUND(I125*H125,2)</f>
        <v>0</v>
      </c>
      <c r="K125" s="190" t="s">
        <v>2086</v>
      </c>
      <c r="L125" s="55"/>
      <c r="M125" s="195" t="s">
        <v>1893</v>
      </c>
      <c r="N125" s="196" t="s">
        <v>1917</v>
      </c>
      <c r="O125" s="36"/>
      <c r="P125" s="197">
        <f>O125*H125</f>
        <v>0</v>
      </c>
      <c r="Q125" s="197">
        <v>0</v>
      </c>
      <c r="R125" s="197">
        <f>Q125*H125</f>
        <v>0</v>
      </c>
      <c r="S125" s="197">
        <v>0</v>
      </c>
      <c r="T125" s="198">
        <f>S125*H125</f>
        <v>0</v>
      </c>
      <c r="AR125" s="18" t="s">
        <v>2036</v>
      </c>
      <c r="AT125" s="18" t="s">
        <v>2082</v>
      </c>
      <c r="AU125" s="18" t="s">
        <v>1955</v>
      </c>
      <c r="AY125" s="18" t="s">
        <v>2080</v>
      </c>
      <c r="BE125" s="199">
        <f>IF(N125="základní",J125,0)</f>
        <v>0</v>
      </c>
      <c r="BF125" s="199">
        <f>IF(N125="snížená",J125,0)</f>
        <v>0</v>
      </c>
      <c r="BG125" s="199">
        <f>IF(N125="zákl. přenesená",J125,0)</f>
        <v>0</v>
      </c>
      <c r="BH125" s="199">
        <f>IF(N125="sníž. přenesená",J125,0)</f>
        <v>0</v>
      </c>
      <c r="BI125" s="199">
        <f>IF(N125="nulová",J125,0)</f>
        <v>0</v>
      </c>
      <c r="BJ125" s="18" t="s">
        <v>1895</v>
      </c>
      <c r="BK125" s="199">
        <f>ROUND(I125*H125,2)</f>
        <v>0</v>
      </c>
      <c r="BL125" s="18" t="s">
        <v>2036</v>
      </c>
      <c r="BM125" s="18" t="s">
        <v>2194</v>
      </c>
    </row>
    <row r="126" spans="2:65" s="12" customFormat="1">
      <c r="B126" s="200"/>
      <c r="C126" s="201"/>
      <c r="D126" s="202" t="s">
        <v>2088</v>
      </c>
      <c r="E126" s="203" t="s">
        <v>1893</v>
      </c>
      <c r="F126" s="204" t="s">
        <v>2371</v>
      </c>
      <c r="G126" s="201"/>
      <c r="H126" s="205">
        <v>2209.8200000000002</v>
      </c>
      <c r="I126" s="206"/>
      <c r="J126" s="201"/>
      <c r="K126" s="201"/>
      <c r="L126" s="207"/>
      <c r="M126" s="208"/>
      <c r="N126" s="209"/>
      <c r="O126" s="209"/>
      <c r="P126" s="209"/>
      <c r="Q126" s="209"/>
      <c r="R126" s="209"/>
      <c r="S126" s="209"/>
      <c r="T126" s="210"/>
      <c r="AT126" s="211" t="s">
        <v>2088</v>
      </c>
      <c r="AU126" s="211" t="s">
        <v>1955</v>
      </c>
      <c r="AV126" s="12" t="s">
        <v>1955</v>
      </c>
      <c r="AW126" s="12" t="s">
        <v>1911</v>
      </c>
      <c r="AX126" s="12" t="s">
        <v>1946</v>
      </c>
      <c r="AY126" s="211" t="s">
        <v>2080</v>
      </c>
    </row>
    <row r="127" spans="2:65" s="1" customFormat="1" ht="22.5" customHeight="1">
      <c r="B127" s="35"/>
      <c r="C127" s="188" t="s">
        <v>2179</v>
      </c>
      <c r="D127" s="188" t="s">
        <v>2082</v>
      </c>
      <c r="E127" s="189" t="s">
        <v>2201</v>
      </c>
      <c r="F127" s="190" t="s">
        <v>2202</v>
      </c>
      <c r="G127" s="191" t="s">
        <v>2122</v>
      </c>
      <c r="H127" s="192">
        <v>2019.43</v>
      </c>
      <c r="I127" s="193"/>
      <c r="J127" s="194">
        <f>ROUND(I127*H127,2)</f>
        <v>0</v>
      </c>
      <c r="K127" s="190" t="s">
        <v>2086</v>
      </c>
      <c r="L127" s="55"/>
      <c r="M127" s="195" t="s">
        <v>1893</v>
      </c>
      <c r="N127" s="196" t="s">
        <v>1917</v>
      </c>
      <c r="O127" s="36"/>
      <c r="P127" s="197">
        <f>O127*H127</f>
        <v>0</v>
      </c>
      <c r="Q127" s="197">
        <v>0</v>
      </c>
      <c r="R127" s="197">
        <f>Q127*H127</f>
        <v>0</v>
      </c>
      <c r="S127" s="197">
        <v>0</v>
      </c>
      <c r="T127" s="198">
        <f>S127*H127</f>
        <v>0</v>
      </c>
      <c r="AR127" s="18" t="s">
        <v>2036</v>
      </c>
      <c r="AT127" s="18" t="s">
        <v>2082</v>
      </c>
      <c r="AU127" s="18" t="s">
        <v>1955</v>
      </c>
      <c r="AY127" s="18" t="s">
        <v>2080</v>
      </c>
      <c r="BE127" s="199">
        <f>IF(N127="základní",J127,0)</f>
        <v>0</v>
      </c>
      <c r="BF127" s="199">
        <f>IF(N127="snížená",J127,0)</f>
        <v>0</v>
      </c>
      <c r="BG127" s="199">
        <f>IF(N127="zákl. přenesená",J127,0)</f>
        <v>0</v>
      </c>
      <c r="BH127" s="199">
        <f>IF(N127="sníž. přenesená",J127,0)</f>
        <v>0</v>
      </c>
      <c r="BI127" s="199">
        <f>IF(N127="nulová",J127,0)</f>
        <v>0</v>
      </c>
      <c r="BJ127" s="18" t="s">
        <v>1895</v>
      </c>
      <c r="BK127" s="199">
        <f>ROUND(I127*H127,2)</f>
        <v>0</v>
      </c>
      <c r="BL127" s="18" t="s">
        <v>2036</v>
      </c>
      <c r="BM127" s="18" t="s">
        <v>2203</v>
      </c>
    </row>
    <row r="128" spans="2:65" s="12" customFormat="1">
      <c r="B128" s="200"/>
      <c r="C128" s="201"/>
      <c r="D128" s="202" t="s">
        <v>2088</v>
      </c>
      <c r="E128" s="203" t="s">
        <v>1893</v>
      </c>
      <c r="F128" s="204" t="s">
        <v>2372</v>
      </c>
      <c r="G128" s="201"/>
      <c r="H128" s="205">
        <v>2019.43</v>
      </c>
      <c r="I128" s="206"/>
      <c r="J128" s="201"/>
      <c r="K128" s="201"/>
      <c r="L128" s="207"/>
      <c r="M128" s="208"/>
      <c r="N128" s="209"/>
      <c r="O128" s="209"/>
      <c r="P128" s="209"/>
      <c r="Q128" s="209"/>
      <c r="R128" s="209"/>
      <c r="S128" s="209"/>
      <c r="T128" s="210"/>
      <c r="AT128" s="211" t="s">
        <v>2088</v>
      </c>
      <c r="AU128" s="211" t="s">
        <v>1955</v>
      </c>
      <c r="AV128" s="12" t="s">
        <v>1955</v>
      </c>
      <c r="AW128" s="12" t="s">
        <v>1911</v>
      </c>
      <c r="AX128" s="12" t="s">
        <v>1946</v>
      </c>
      <c r="AY128" s="211" t="s">
        <v>2080</v>
      </c>
    </row>
    <row r="129" spans="2:65" s="1" customFormat="1" ht="22.5" customHeight="1">
      <c r="B129" s="35"/>
      <c r="C129" s="188" t="s">
        <v>1880</v>
      </c>
      <c r="D129" s="188" t="s">
        <v>2082</v>
      </c>
      <c r="E129" s="189" t="s">
        <v>2206</v>
      </c>
      <c r="F129" s="190" t="s">
        <v>2207</v>
      </c>
      <c r="G129" s="191" t="s">
        <v>2085</v>
      </c>
      <c r="H129" s="192">
        <v>373.77</v>
      </c>
      <c r="I129" s="193"/>
      <c r="J129" s="194">
        <f>ROUND(I129*H129,2)</f>
        <v>0</v>
      </c>
      <c r="K129" s="190" t="s">
        <v>2086</v>
      </c>
      <c r="L129" s="55"/>
      <c r="M129" s="195" t="s">
        <v>1893</v>
      </c>
      <c r="N129" s="196" t="s">
        <v>1917</v>
      </c>
      <c r="O129" s="36"/>
      <c r="P129" s="197">
        <f>O129*H129</f>
        <v>0</v>
      </c>
      <c r="Q129" s="197">
        <v>0</v>
      </c>
      <c r="R129" s="197">
        <f>Q129*H129</f>
        <v>0</v>
      </c>
      <c r="S129" s="197">
        <v>0</v>
      </c>
      <c r="T129" s="198">
        <f>S129*H129</f>
        <v>0</v>
      </c>
      <c r="AR129" s="18" t="s">
        <v>2036</v>
      </c>
      <c r="AT129" s="18" t="s">
        <v>2082</v>
      </c>
      <c r="AU129" s="18" t="s">
        <v>1955</v>
      </c>
      <c r="AY129" s="18" t="s">
        <v>2080</v>
      </c>
      <c r="BE129" s="199">
        <f>IF(N129="základní",J129,0)</f>
        <v>0</v>
      </c>
      <c r="BF129" s="199">
        <f>IF(N129="snížená",J129,0)</f>
        <v>0</v>
      </c>
      <c r="BG129" s="199">
        <f>IF(N129="zákl. přenesená",J129,0)</f>
        <v>0</v>
      </c>
      <c r="BH129" s="199">
        <f>IF(N129="sníž. přenesená",J129,0)</f>
        <v>0</v>
      </c>
      <c r="BI129" s="199">
        <f>IF(N129="nulová",J129,0)</f>
        <v>0</v>
      </c>
      <c r="BJ129" s="18" t="s">
        <v>1895</v>
      </c>
      <c r="BK129" s="199">
        <f>ROUND(I129*H129,2)</f>
        <v>0</v>
      </c>
      <c r="BL129" s="18" t="s">
        <v>2036</v>
      </c>
      <c r="BM129" s="18" t="s">
        <v>2373</v>
      </c>
    </row>
    <row r="130" spans="2:65" s="12" customFormat="1">
      <c r="B130" s="200"/>
      <c r="C130" s="201"/>
      <c r="D130" s="202" t="s">
        <v>2088</v>
      </c>
      <c r="E130" s="203" t="s">
        <v>1893</v>
      </c>
      <c r="F130" s="204" t="s">
        <v>2374</v>
      </c>
      <c r="G130" s="201"/>
      <c r="H130" s="205">
        <v>373.77</v>
      </c>
      <c r="I130" s="206"/>
      <c r="J130" s="201"/>
      <c r="K130" s="201"/>
      <c r="L130" s="207"/>
      <c r="M130" s="208"/>
      <c r="N130" s="209"/>
      <c r="O130" s="209"/>
      <c r="P130" s="209"/>
      <c r="Q130" s="209"/>
      <c r="R130" s="209"/>
      <c r="S130" s="209"/>
      <c r="T130" s="210"/>
      <c r="AT130" s="211" t="s">
        <v>2088</v>
      </c>
      <c r="AU130" s="211" t="s">
        <v>1955</v>
      </c>
      <c r="AV130" s="12" t="s">
        <v>1955</v>
      </c>
      <c r="AW130" s="12" t="s">
        <v>1911</v>
      </c>
      <c r="AX130" s="12" t="s">
        <v>1895</v>
      </c>
      <c r="AY130" s="211" t="s">
        <v>2080</v>
      </c>
    </row>
    <row r="131" spans="2:65" s="1" customFormat="1" ht="22.5" customHeight="1">
      <c r="B131" s="35"/>
      <c r="C131" s="188" t="s">
        <v>2187</v>
      </c>
      <c r="D131" s="188" t="s">
        <v>2082</v>
      </c>
      <c r="E131" s="189" t="s">
        <v>2211</v>
      </c>
      <c r="F131" s="190" t="s">
        <v>2212</v>
      </c>
      <c r="G131" s="191" t="s">
        <v>2122</v>
      </c>
      <c r="H131" s="192">
        <v>12074.08</v>
      </c>
      <c r="I131" s="193"/>
      <c r="J131" s="194">
        <f>ROUND(I131*H131,2)</f>
        <v>0</v>
      </c>
      <c r="K131" s="190" t="s">
        <v>2086</v>
      </c>
      <c r="L131" s="55"/>
      <c r="M131" s="195" t="s">
        <v>1893</v>
      </c>
      <c r="N131" s="196" t="s">
        <v>1917</v>
      </c>
      <c r="O131" s="36"/>
      <c r="P131" s="197">
        <f>O131*H131</f>
        <v>0</v>
      </c>
      <c r="Q131" s="197">
        <v>6.0999999999999997E-4</v>
      </c>
      <c r="R131" s="197">
        <f>Q131*H131</f>
        <v>7.3651887999999994</v>
      </c>
      <c r="S131" s="197">
        <v>0</v>
      </c>
      <c r="T131" s="198">
        <f>S131*H131</f>
        <v>0</v>
      </c>
      <c r="AR131" s="18" t="s">
        <v>2036</v>
      </c>
      <c r="AT131" s="18" t="s">
        <v>2082</v>
      </c>
      <c r="AU131" s="18" t="s">
        <v>1955</v>
      </c>
      <c r="AY131" s="18" t="s">
        <v>2080</v>
      </c>
      <c r="BE131" s="199">
        <f>IF(N131="základní",J131,0)</f>
        <v>0</v>
      </c>
      <c r="BF131" s="199">
        <f>IF(N131="snížená",J131,0)</f>
        <v>0</v>
      </c>
      <c r="BG131" s="199">
        <f>IF(N131="zákl. přenesená",J131,0)</f>
        <v>0</v>
      </c>
      <c r="BH131" s="199">
        <f>IF(N131="sníž. přenesená",J131,0)</f>
        <v>0</v>
      </c>
      <c r="BI131" s="199">
        <f>IF(N131="nulová",J131,0)</f>
        <v>0</v>
      </c>
      <c r="BJ131" s="18" t="s">
        <v>1895</v>
      </c>
      <c r="BK131" s="199">
        <f>ROUND(I131*H131,2)</f>
        <v>0</v>
      </c>
      <c r="BL131" s="18" t="s">
        <v>2036</v>
      </c>
      <c r="BM131" s="18" t="s">
        <v>2213</v>
      </c>
    </row>
    <row r="132" spans="2:65" s="12" customFormat="1">
      <c r="B132" s="200"/>
      <c r="C132" s="201"/>
      <c r="D132" s="212" t="s">
        <v>2088</v>
      </c>
      <c r="E132" s="213" t="s">
        <v>1893</v>
      </c>
      <c r="F132" s="214" t="s">
        <v>2375</v>
      </c>
      <c r="G132" s="201"/>
      <c r="H132" s="215">
        <v>2019.43</v>
      </c>
      <c r="I132" s="206"/>
      <c r="J132" s="201"/>
      <c r="K132" s="201"/>
      <c r="L132" s="207"/>
      <c r="M132" s="208"/>
      <c r="N132" s="209"/>
      <c r="O132" s="209"/>
      <c r="P132" s="209"/>
      <c r="Q132" s="209"/>
      <c r="R132" s="209"/>
      <c r="S132" s="209"/>
      <c r="T132" s="210"/>
      <c r="AT132" s="211" t="s">
        <v>2088</v>
      </c>
      <c r="AU132" s="211" t="s">
        <v>1955</v>
      </c>
      <c r="AV132" s="12" t="s">
        <v>1955</v>
      </c>
      <c r="AW132" s="12" t="s">
        <v>1911</v>
      </c>
      <c r="AX132" s="12" t="s">
        <v>1946</v>
      </c>
      <c r="AY132" s="211" t="s">
        <v>2080</v>
      </c>
    </row>
    <row r="133" spans="2:65" s="12" customFormat="1">
      <c r="B133" s="200"/>
      <c r="C133" s="201"/>
      <c r="D133" s="212" t="s">
        <v>2088</v>
      </c>
      <c r="E133" s="213" t="s">
        <v>1893</v>
      </c>
      <c r="F133" s="214" t="s">
        <v>2376</v>
      </c>
      <c r="G133" s="201"/>
      <c r="H133" s="215">
        <v>4017.61</v>
      </c>
      <c r="I133" s="206"/>
      <c r="J133" s="201"/>
      <c r="K133" s="201"/>
      <c r="L133" s="207"/>
      <c r="M133" s="208"/>
      <c r="N133" s="209"/>
      <c r="O133" s="209"/>
      <c r="P133" s="209"/>
      <c r="Q133" s="209"/>
      <c r="R133" s="209"/>
      <c r="S133" s="209"/>
      <c r="T133" s="210"/>
      <c r="AT133" s="211" t="s">
        <v>2088</v>
      </c>
      <c r="AU133" s="211" t="s">
        <v>1955</v>
      </c>
      <c r="AV133" s="12" t="s">
        <v>1955</v>
      </c>
      <c r="AW133" s="12" t="s">
        <v>1911</v>
      </c>
      <c r="AX133" s="12" t="s">
        <v>1946</v>
      </c>
      <c r="AY133" s="211" t="s">
        <v>2080</v>
      </c>
    </row>
    <row r="134" spans="2:65" s="13" customFormat="1">
      <c r="B134" s="230"/>
      <c r="C134" s="231"/>
      <c r="D134" s="212" t="s">
        <v>2088</v>
      </c>
      <c r="E134" s="232" t="s">
        <v>1893</v>
      </c>
      <c r="F134" s="233" t="s">
        <v>2377</v>
      </c>
      <c r="G134" s="231"/>
      <c r="H134" s="234">
        <v>6037.04</v>
      </c>
      <c r="I134" s="235"/>
      <c r="J134" s="231"/>
      <c r="K134" s="231"/>
      <c r="L134" s="236"/>
      <c r="M134" s="237"/>
      <c r="N134" s="238"/>
      <c r="O134" s="238"/>
      <c r="P134" s="238"/>
      <c r="Q134" s="238"/>
      <c r="R134" s="238"/>
      <c r="S134" s="238"/>
      <c r="T134" s="239"/>
      <c r="AT134" s="240" t="s">
        <v>2088</v>
      </c>
      <c r="AU134" s="240" t="s">
        <v>1955</v>
      </c>
      <c r="AV134" s="13" t="s">
        <v>2036</v>
      </c>
      <c r="AW134" s="13" t="s">
        <v>1911</v>
      </c>
      <c r="AX134" s="13" t="s">
        <v>1895</v>
      </c>
      <c r="AY134" s="240" t="s">
        <v>2080</v>
      </c>
    </row>
    <row r="135" spans="2:65" s="12" customFormat="1">
      <c r="B135" s="200"/>
      <c r="C135" s="201"/>
      <c r="D135" s="202" t="s">
        <v>2088</v>
      </c>
      <c r="E135" s="201"/>
      <c r="F135" s="204" t="s">
        <v>2378</v>
      </c>
      <c r="G135" s="201"/>
      <c r="H135" s="205">
        <v>12074.08</v>
      </c>
      <c r="I135" s="206"/>
      <c r="J135" s="201"/>
      <c r="K135" s="201"/>
      <c r="L135" s="207"/>
      <c r="M135" s="208"/>
      <c r="N135" s="209"/>
      <c r="O135" s="209"/>
      <c r="P135" s="209"/>
      <c r="Q135" s="209"/>
      <c r="R135" s="209"/>
      <c r="S135" s="209"/>
      <c r="T135" s="210"/>
      <c r="AT135" s="211" t="s">
        <v>2088</v>
      </c>
      <c r="AU135" s="211" t="s">
        <v>1955</v>
      </c>
      <c r="AV135" s="12" t="s">
        <v>1955</v>
      </c>
      <c r="AW135" s="12" t="s">
        <v>1877</v>
      </c>
      <c r="AX135" s="12" t="s">
        <v>1895</v>
      </c>
      <c r="AY135" s="211" t="s">
        <v>2080</v>
      </c>
    </row>
    <row r="136" spans="2:65" s="1" customFormat="1" ht="31.5" customHeight="1">
      <c r="B136" s="35"/>
      <c r="C136" s="188" t="s">
        <v>2191</v>
      </c>
      <c r="D136" s="188" t="s">
        <v>2082</v>
      </c>
      <c r="E136" s="189" t="s">
        <v>2221</v>
      </c>
      <c r="F136" s="190" t="s">
        <v>2222</v>
      </c>
      <c r="G136" s="191" t="s">
        <v>2122</v>
      </c>
      <c r="H136" s="192">
        <v>6037.04</v>
      </c>
      <c r="I136" s="193"/>
      <c r="J136" s="194">
        <f>ROUND(I136*H136,2)</f>
        <v>0</v>
      </c>
      <c r="K136" s="190" t="s">
        <v>2086</v>
      </c>
      <c r="L136" s="55"/>
      <c r="M136" s="195" t="s">
        <v>1893</v>
      </c>
      <c r="N136" s="196" t="s">
        <v>1917</v>
      </c>
      <c r="O136" s="36"/>
      <c r="P136" s="197">
        <f>O136*H136</f>
        <v>0</v>
      </c>
      <c r="Q136" s="197">
        <v>0</v>
      </c>
      <c r="R136" s="197">
        <f>Q136*H136</f>
        <v>0</v>
      </c>
      <c r="S136" s="197">
        <v>0</v>
      </c>
      <c r="T136" s="198">
        <f>S136*H136</f>
        <v>0</v>
      </c>
      <c r="AR136" s="18" t="s">
        <v>2036</v>
      </c>
      <c r="AT136" s="18" t="s">
        <v>2082</v>
      </c>
      <c r="AU136" s="18" t="s">
        <v>1955</v>
      </c>
      <c r="AY136" s="18" t="s">
        <v>2080</v>
      </c>
      <c r="BE136" s="199">
        <f>IF(N136="základní",J136,0)</f>
        <v>0</v>
      </c>
      <c r="BF136" s="199">
        <f>IF(N136="snížená",J136,0)</f>
        <v>0</v>
      </c>
      <c r="BG136" s="199">
        <f>IF(N136="zákl. přenesená",J136,0)</f>
        <v>0</v>
      </c>
      <c r="BH136" s="199">
        <f>IF(N136="sníž. přenesená",J136,0)</f>
        <v>0</v>
      </c>
      <c r="BI136" s="199">
        <f>IF(N136="nulová",J136,0)</f>
        <v>0</v>
      </c>
      <c r="BJ136" s="18" t="s">
        <v>1895</v>
      </c>
      <c r="BK136" s="199">
        <f>ROUND(I136*H136,2)</f>
        <v>0</v>
      </c>
      <c r="BL136" s="18" t="s">
        <v>2036</v>
      </c>
      <c r="BM136" s="18" t="s">
        <v>2223</v>
      </c>
    </row>
    <row r="137" spans="2:65" s="12" customFormat="1">
      <c r="B137" s="200"/>
      <c r="C137" s="201"/>
      <c r="D137" s="212" t="s">
        <v>2088</v>
      </c>
      <c r="E137" s="213" t="s">
        <v>1893</v>
      </c>
      <c r="F137" s="214" t="s">
        <v>2375</v>
      </c>
      <c r="G137" s="201"/>
      <c r="H137" s="215">
        <v>2019.43</v>
      </c>
      <c r="I137" s="206"/>
      <c r="J137" s="201"/>
      <c r="K137" s="201"/>
      <c r="L137" s="207"/>
      <c r="M137" s="208"/>
      <c r="N137" s="209"/>
      <c r="O137" s="209"/>
      <c r="P137" s="209"/>
      <c r="Q137" s="209"/>
      <c r="R137" s="209"/>
      <c r="S137" s="209"/>
      <c r="T137" s="210"/>
      <c r="AT137" s="211" t="s">
        <v>2088</v>
      </c>
      <c r="AU137" s="211" t="s">
        <v>1955</v>
      </c>
      <c r="AV137" s="12" t="s">
        <v>1955</v>
      </c>
      <c r="AW137" s="12" t="s">
        <v>1911</v>
      </c>
      <c r="AX137" s="12" t="s">
        <v>1946</v>
      </c>
      <c r="AY137" s="211" t="s">
        <v>2080</v>
      </c>
    </row>
    <row r="138" spans="2:65" s="12" customFormat="1">
      <c r="B138" s="200"/>
      <c r="C138" s="201"/>
      <c r="D138" s="212" t="s">
        <v>2088</v>
      </c>
      <c r="E138" s="213" t="s">
        <v>1893</v>
      </c>
      <c r="F138" s="214" t="s">
        <v>2376</v>
      </c>
      <c r="G138" s="201"/>
      <c r="H138" s="215">
        <v>4017.61</v>
      </c>
      <c r="I138" s="206"/>
      <c r="J138" s="201"/>
      <c r="K138" s="201"/>
      <c r="L138" s="207"/>
      <c r="M138" s="208"/>
      <c r="N138" s="209"/>
      <c r="O138" s="209"/>
      <c r="P138" s="209"/>
      <c r="Q138" s="209"/>
      <c r="R138" s="209"/>
      <c r="S138" s="209"/>
      <c r="T138" s="210"/>
      <c r="AT138" s="211" t="s">
        <v>2088</v>
      </c>
      <c r="AU138" s="211" t="s">
        <v>1955</v>
      </c>
      <c r="AV138" s="12" t="s">
        <v>1955</v>
      </c>
      <c r="AW138" s="12" t="s">
        <v>1911</v>
      </c>
      <c r="AX138" s="12" t="s">
        <v>1946</v>
      </c>
      <c r="AY138" s="211" t="s">
        <v>2080</v>
      </c>
    </row>
    <row r="139" spans="2:65" s="13" customFormat="1">
      <c r="B139" s="230"/>
      <c r="C139" s="231"/>
      <c r="D139" s="202" t="s">
        <v>2088</v>
      </c>
      <c r="E139" s="241" t="s">
        <v>1893</v>
      </c>
      <c r="F139" s="242" t="s">
        <v>2377</v>
      </c>
      <c r="G139" s="231"/>
      <c r="H139" s="243">
        <v>6037.04</v>
      </c>
      <c r="I139" s="235"/>
      <c r="J139" s="231"/>
      <c r="K139" s="231"/>
      <c r="L139" s="236"/>
      <c r="M139" s="237"/>
      <c r="N139" s="238"/>
      <c r="O139" s="238"/>
      <c r="P139" s="238"/>
      <c r="Q139" s="238"/>
      <c r="R139" s="238"/>
      <c r="S139" s="238"/>
      <c r="T139" s="239"/>
      <c r="AT139" s="240" t="s">
        <v>2088</v>
      </c>
      <c r="AU139" s="240" t="s">
        <v>1955</v>
      </c>
      <c r="AV139" s="13" t="s">
        <v>2036</v>
      </c>
      <c r="AW139" s="13" t="s">
        <v>1911</v>
      </c>
      <c r="AX139" s="13" t="s">
        <v>1895</v>
      </c>
      <c r="AY139" s="240" t="s">
        <v>2080</v>
      </c>
    </row>
    <row r="140" spans="2:65" s="1" customFormat="1" ht="22.5" customHeight="1">
      <c r="B140" s="35"/>
      <c r="C140" s="188" t="s">
        <v>2196</v>
      </c>
      <c r="D140" s="188" t="s">
        <v>2082</v>
      </c>
      <c r="E140" s="189" t="s">
        <v>2226</v>
      </c>
      <c r="F140" s="190" t="s">
        <v>2227</v>
      </c>
      <c r="G140" s="191" t="s">
        <v>2122</v>
      </c>
      <c r="H140" s="192">
        <v>6037.04</v>
      </c>
      <c r="I140" s="193"/>
      <c r="J140" s="194">
        <f>ROUND(I140*H140,2)</f>
        <v>0</v>
      </c>
      <c r="K140" s="190" t="s">
        <v>2086</v>
      </c>
      <c r="L140" s="55"/>
      <c r="M140" s="195" t="s">
        <v>1893</v>
      </c>
      <c r="N140" s="196" t="s">
        <v>1917</v>
      </c>
      <c r="O140" s="36"/>
      <c r="P140" s="197">
        <f>O140*H140</f>
        <v>0</v>
      </c>
      <c r="Q140" s="197">
        <v>0</v>
      </c>
      <c r="R140" s="197">
        <f>Q140*H140</f>
        <v>0</v>
      </c>
      <c r="S140" s="197">
        <v>0</v>
      </c>
      <c r="T140" s="198">
        <f>S140*H140</f>
        <v>0</v>
      </c>
      <c r="AR140" s="18" t="s">
        <v>2036</v>
      </c>
      <c r="AT140" s="18" t="s">
        <v>2082</v>
      </c>
      <c r="AU140" s="18" t="s">
        <v>1955</v>
      </c>
      <c r="AY140" s="18" t="s">
        <v>2080</v>
      </c>
      <c r="BE140" s="199">
        <f>IF(N140="základní",J140,0)</f>
        <v>0</v>
      </c>
      <c r="BF140" s="199">
        <f>IF(N140="snížená",J140,0)</f>
        <v>0</v>
      </c>
      <c r="BG140" s="199">
        <f>IF(N140="zákl. přenesená",J140,0)</f>
        <v>0</v>
      </c>
      <c r="BH140" s="199">
        <f>IF(N140="sníž. přenesená",J140,0)</f>
        <v>0</v>
      </c>
      <c r="BI140" s="199">
        <f>IF(N140="nulová",J140,0)</f>
        <v>0</v>
      </c>
      <c r="BJ140" s="18" t="s">
        <v>1895</v>
      </c>
      <c r="BK140" s="199">
        <f>ROUND(I140*H140,2)</f>
        <v>0</v>
      </c>
      <c r="BL140" s="18" t="s">
        <v>2036</v>
      </c>
      <c r="BM140" s="18" t="s">
        <v>2228</v>
      </c>
    </row>
    <row r="141" spans="2:65" s="12" customFormat="1">
      <c r="B141" s="200"/>
      <c r="C141" s="201"/>
      <c r="D141" s="212" t="s">
        <v>2088</v>
      </c>
      <c r="E141" s="213" t="s">
        <v>1893</v>
      </c>
      <c r="F141" s="214" t="s">
        <v>2375</v>
      </c>
      <c r="G141" s="201"/>
      <c r="H141" s="215">
        <v>2019.43</v>
      </c>
      <c r="I141" s="206"/>
      <c r="J141" s="201"/>
      <c r="K141" s="201"/>
      <c r="L141" s="207"/>
      <c r="M141" s="208"/>
      <c r="N141" s="209"/>
      <c r="O141" s="209"/>
      <c r="P141" s="209"/>
      <c r="Q141" s="209"/>
      <c r="R141" s="209"/>
      <c r="S141" s="209"/>
      <c r="T141" s="210"/>
      <c r="AT141" s="211" t="s">
        <v>2088</v>
      </c>
      <c r="AU141" s="211" t="s">
        <v>1955</v>
      </c>
      <c r="AV141" s="12" t="s">
        <v>1955</v>
      </c>
      <c r="AW141" s="12" t="s">
        <v>1911</v>
      </c>
      <c r="AX141" s="12" t="s">
        <v>1946</v>
      </c>
      <c r="AY141" s="211" t="s">
        <v>2080</v>
      </c>
    </row>
    <row r="142" spans="2:65" s="12" customFormat="1">
      <c r="B142" s="200"/>
      <c r="C142" s="201"/>
      <c r="D142" s="212" t="s">
        <v>2088</v>
      </c>
      <c r="E142" s="213" t="s">
        <v>1893</v>
      </c>
      <c r="F142" s="214" t="s">
        <v>2376</v>
      </c>
      <c r="G142" s="201"/>
      <c r="H142" s="215">
        <v>4017.61</v>
      </c>
      <c r="I142" s="206"/>
      <c r="J142" s="201"/>
      <c r="K142" s="201"/>
      <c r="L142" s="207"/>
      <c r="M142" s="208"/>
      <c r="N142" s="209"/>
      <c r="O142" s="209"/>
      <c r="P142" s="209"/>
      <c r="Q142" s="209"/>
      <c r="R142" s="209"/>
      <c r="S142" s="209"/>
      <c r="T142" s="210"/>
      <c r="AT142" s="211" t="s">
        <v>2088</v>
      </c>
      <c r="AU142" s="211" t="s">
        <v>1955</v>
      </c>
      <c r="AV142" s="12" t="s">
        <v>1955</v>
      </c>
      <c r="AW142" s="12" t="s">
        <v>1911</v>
      </c>
      <c r="AX142" s="12" t="s">
        <v>1946</v>
      </c>
      <c r="AY142" s="211" t="s">
        <v>2080</v>
      </c>
    </row>
    <row r="143" spans="2:65" s="13" customFormat="1">
      <c r="B143" s="230"/>
      <c r="C143" s="231"/>
      <c r="D143" s="212" t="s">
        <v>2088</v>
      </c>
      <c r="E143" s="232" t="s">
        <v>1893</v>
      </c>
      <c r="F143" s="233" t="s">
        <v>2377</v>
      </c>
      <c r="G143" s="231"/>
      <c r="H143" s="234">
        <v>6037.04</v>
      </c>
      <c r="I143" s="235"/>
      <c r="J143" s="231"/>
      <c r="K143" s="231"/>
      <c r="L143" s="236"/>
      <c r="M143" s="237"/>
      <c r="N143" s="238"/>
      <c r="O143" s="238"/>
      <c r="P143" s="238"/>
      <c r="Q143" s="238"/>
      <c r="R143" s="238"/>
      <c r="S143" s="238"/>
      <c r="T143" s="239"/>
      <c r="AT143" s="240" t="s">
        <v>2088</v>
      </c>
      <c r="AU143" s="240" t="s">
        <v>1955</v>
      </c>
      <c r="AV143" s="13" t="s">
        <v>2036</v>
      </c>
      <c r="AW143" s="13" t="s">
        <v>1911</v>
      </c>
      <c r="AX143" s="13" t="s">
        <v>1895</v>
      </c>
      <c r="AY143" s="240" t="s">
        <v>2080</v>
      </c>
    </row>
    <row r="144" spans="2:65" s="11" customFormat="1" ht="29.85" customHeight="1">
      <c r="B144" s="171"/>
      <c r="C144" s="172"/>
      <c r="D144" s="185" t="s">
        <v>1945</v>
      </c>
      <c r="E144" s="186" t="s">
        <v>2119</v>
      </c>
      <c r="F144" s="186" t="s">
        <v>2249</v>
      </c>
      <c r="G144" s="172"/>
      <c r="H144" s="172"/>
      <c r="I144" s="175"/>
      <c r="J144" s="187">
        <f>BK144</f>
        <v>0</v>
      </c>
      <c r="K144" s="172"/>
      <c r="L144" s="177"/>
      <c r="M144" s="178"/>
      <c r="N144" s="179"/>
      <c r="O144" s="179"/>
      <c r="P144" s="180">
        <f>SUM(P145:P152)</f>
        <v>0</v>
      </c>
      <c r="Q144" s="179"/>
      <c r="R144" s="180">
        <f>SUM(R145:R152)</f>
        <v>1.3957999999999999</v>
      </c>
      <c r="S144" s="179"/>
      <c r="T144" s="181">
        <f>SUM(T145:T152)</f>
        <v>0</v>
      </c>
      <c r="AR144" s="182" t="s">
        <v>1895</v>
      </c>
      <c r="AT144" s="183" t="s">
        <v>1945</v>
      </c>
      <c r="AU144" s="183" t="s">
        <v>1895</v>
      </c>
      <c r="AY144" s="182" t="s">
        <v>2080</v>
      </c>
      <c r="BK144" s="184">
        <f>SUM(BK145:BK152)</f>
        <v>0</v>
      </c>
    </row>
    <row r="145" spans="2:65" s="1" customFormat="1" ht="22.5" customHeight="1">
      <c r="B145" s="35"/>
      <c r="C145" s="188" t="s">
        <v>2200</v>
      </c>
      <c r="D145" s="188" t="s">
        <v>2082</v>
      </c>
      <c r="E145" s="189" t="s">
        <v>2251</v>
      </c>
      <c r="F145" s="190" t="s">
        <v>2252</v>
      </c>
      <c r="G145" s="191" t="s">
        <v>2253</v>
      </c>
      <c r="H145" s="192">
        <v>2</v>
      </c>
      <c r="I145" s="193"/>
      <c r="J145" s="194">
        <f>ROUND(I145*H145,2)</f>
        <v>0</v>
      </c>
      <c r="K145" s="190" t="s">
        <v>2086</v>
      </c>
      <c r="L145" s="55"/>
      <c r="M145" s="195" t="s">
        <v>1893</v>
      </c>
      <c r="N145" s="196" t="s">
        <v>1917</v>
      </c>
      <c r="O145" s="36"/>
      <c r="P145" s="197">
        <f>O145*H145</f>
        <v>0</v>
      </c>
      <c r="Q145" s="197">
        <v>0.34089999999999998</v>
      </c>
      <c r="R145" s="197">
        <f>Q145*H145</f>
        <v>0.68179999999999996</v>
      </c>
      <c r="S145" s="197">
        <v>0</v>
      </c>
      <c r="T145" s="198">
        <f>S145*H145</f>
        <v>0</v>
      </c>
      <c r="AR145" s="18" t="s">
        <v>2036</v>
      </c>
      <c r="AT145" s="18" t="s">
        <v>2082</v>
      </c>
      <c r="AU145" s="18" t="s">
        <v>1955</v>
      </c>
      <c r="AY145" s="18" t="s">
        <v>2080</v>
      </c>
      <c r="BE145" s="199">
        <f>IF(N145="základní",J145,0)</f>
        <v>0</v>
      </c>
      <c r="BF145" s="199">
        <f>IF(N145="snížená",J145,0)</f>
        <v>0</v>
      </c>
      <c r="BG145" s="199">
        <f>IF(N145="zákl. přenesená",J145,0)</f>
        <v>0</v>
      </c>
      <c r="BH145" s="199">
        <f>IF(N145="sníž. přenesená",J145,0)</f>
        <v>0</v>
      </c>
      <c r="BI145" s="199">
        <f>IF(N145="nulová",J145,0)</f>
        <v>0</v>
      </c>
      <c r="BJ145" s="18" t="s">
        <v>1895</v>
      </c>
      <c r="BK145" s="199">
        <f>ROUND(I145*H145,2)</f>
        <v>0</v>
      </c>
      <c r="BL145" s="18" t="s">
        <v>2036</v>
      </c>
      <c r="BM145" s="18" t="s">
        <v>2254</v>
      </c>
    </row>
    <row r="146" spans="2:65" s="12" customFormat="1">
      <c r="B146" s="200"/>
      <c r="C146" s="201"/>
      <c r="D146" s="202" t="s">
        <v>2088</v>
      </c>
      <c r="E146" s="203" t="s">
        <v>1893</v>
      </c>
      <c r="F146" s="204" t="s">
        <v>2379</v>
      </c>
      <c r="G146" s="201"/>
      <c r="H146" s="205">
        <v>2</v>
      </c>
      <c r="I146" s="206"/>
      <c r="J146" s="201"/>
      <c r="K146" s="201"/>
      <c r="L146" s="207"/>
      <c r="M146" s="208"/>
      <c r="N146" s="209"/>
      <c r="O146" s="209"/>
      <c r="P146" s="209"/>
      <c r="Q146" s="209"/>
      <c r="R146" s="209"/>
      <c r="S146" s="209"/>
      <c r="T146" s="210"/>
      <c r="AT146" s="211" t="s">
        <v>2088</v>
      </c>
      <c r="AU146" s="211" t="s">
        <v>1955</v>
      </c>
      <c r="AV146" s="12" t="s">
        <v>1955</v>
      </c>
      <c r="AW146" s="12" t="s">
        <v>1911</v>
      </c>
      <c r="AX146" s="12" t="s">
        <v>1946</v>
      </c>
      <c r="AY146" s="211" t="s">
        <v>2080</v>
      </c>
    </row>
    <row r="147" spans="2:65" s="1" customFormat="1" ht="22.5" customHeight="1">
      <c r="B147" s="35"/>
      <c r="C147" s="216" t="s">
        <v>2205</v>
      </c>
      <c r="D147" s="216" t="s">
        <v>2126</v>
      </c>
      <c r="E147" s="217" t="s">
        <v>2257</v>
      </c>
      <c r="F147" s="218" t="s">
        <v>2258</v>
      </c>
      <c r="G147" s="219" t="s">
        <v>2253</v>
      </c>
      <c r="H147" s="220">
        <v>2</v>
      </c>
      <c r="I147" s="221"/>
      <c r="J147" s="222">
        <f t="shared" ref="J147:J152" si="0">ROUND(I147*H147,2)</f>
        <v>0</v>
      </c>
      <c r="K147" s="218" t="s">
        <v>2086</v>
      </c>
      <c r="L147" s="223"/>
      <c r="M147" s="224" t="s">
        <v>1893</v>
      </c>
      <c r="N147" s="225" t="s">
        <v>1917</v>
      </c>
      <c r="O147" s="36"/>
      <c r="P147" s="197">
        <f t="shared" ref="P147:P152" si="1">O147*H147</f>
        <v>0</v>
      </c>
      <c r="Q147" s="197">
        <v>9.7000000000000003E-2</v>
      </c>
      <c r="R147" s="197">
        <f t="shared" ref="R147:R152" si="2">Q147*H147</f>
        <v>0.19400000000000001</v>
      </c>
      <c r="S147" s="197">
        <v>0</v>
      </c>
      <c r="T147" s="198">
        <f t="shared" ref="T147:T152" si="3">S147*H147</f>
        <v>0</v>
      </c>
      <c r="AR147" s="18" t="s">
        <v>2119</v>
      </c>
      <c r="AT147" s="18" t="s">
        <v>2126</v>
      </c>
      <c r="AU147" s="18" t="s">
        <v>1955</v>
      </c>
      <c r="AY147" s="18" t="s">
        <v>2080</v>
      </c>
      <c r="BE147" s="199">
        <f t="shared" ref="BE147:BE152" si="4">IF(N147="základní",J147,0)</f>
        <v>0</v>
      </c>
      <c r="BF147" s="199">
        <f t="shared" ref="BF147:BF152" si="5">IF(N147="snížená",J147,0)</f>
        <v>0</v>
      </c>
      <c r="BG147" s="199">
        <f t="shared" ref="BG147:BG152" si="6">IF(N147="zákl. přenesená",J147,0)</f>
        <v>0</v>
      </c>
      <c r="BH147" s="199">
        <f t="shared" ref="BH147:BH152" si="7">IF(N147="sníž. přenesená",J147,0)</f>
        <v>0</v>
      </c>
      <c r="BI147" s="199">
        <f t="shared" ref="BI147:BI152" si="8">IF(N147="nulová",J147,0)</f>
        <v>0</v>
      </c>
      <c r="BJ147" s="18" t="s">
        <v>1895</v>
      </c>
      <c r="BK147" s="199">
        <f t="shared" ref="BK147:BK152" si="9">ROUND(I147*H147,2)</f>
        <v>0</v>
      </c>
      <c r="BL147" s="18" t="s">
        <v>2036</v>
      </c>
      <c r="BM147" s="18" t="s">
        <v>2380</v>
      </c>
    </row>
    <row r="148" spans="2:65" s="1" customFormat="1" ht="22.5" customHeight="1">
      <c r="B148" s="35"/>
      <c r="C148" s="216" t="s">
        <v>2210</v>
      </c>
      <c r="D148" s="216" t="s">
        <v>2126</v>
      </c>
      <c r="E148" s="217" t="s">
        <v>2261</v>
      </c>
      <c r="F148" s="218" t="s">
        <v>2262</v>
      </c>
      <c r="G148" s="219" t="s">
        <v>2253</v>
      </c>
      <c r="H148" s="220">
        <v>2</v>
      </c>
      <c r="I148" s="221"/>
      <c r="J148" s="222">
        <f t="shared" si="0"/>
        <v>0</v>
      </c>
      <c r="K148" s="218" t="s">
        <v>2086</v>
      </c>
      <c r="L148" s="223"/>
      <c r="M148" s="224" t="s">
        <v>1893</v>
      </c>
      <c r="N148" s="225" t="s">
        <v>1917</v>
      </c>
      <c r="O148" s="36"/>
      <c r="P148" s="197">
        <f t="shared" si="1"/>
        <v>0</v>
      </c>
      <c r="Q148" s="197">
        <v>0.111</v>
      </c>
      <c r="R148" s="197">
        <f t="shared" si="2"/>
        <v>0.222</v>
      </c>
      <c r="S148" s="197">
        <v>0</v>
      </c>
      <c r="T148" s="198">
        <f t="shared" si="3"/>
        <v>0</v>
      </c>
      <c r="AR148" s="18" t="s">
        <v>2119</v>
      </c>
      <c r="AT148" s="18" t="s">
        <v>2126</v>
      </c>
      <c r="AU148" s="18" t="s">
        <v>1955</v>
      </c>
      <c r="AY148" s="18" t="s">
        <v>2080</v>
      </c>
      <c r="BE148" s="199">
        <f t="shared" si="4"/>
        <v>0</v>
      </c>
      <c r="BF148" s="199">
        <f t="shared" si="5"/>
        <v>0</v>
      </c>
      <c r="BG148" s="199">
        <f t="shared" si="6"/>
        <v>0</v>
      </c>
      <c r="BH148" s="199">
        <f t="shared" si="7"/>
        <v>0</v>
      </c>
      <c r="BI148" s="199">
        <f t="shared" si="8"/>
        <v>0</v>
      </c>
      <c r="BJ148" s="18" t="s">
        <v>1895</v>
      </c>
      <c r="BK148" s="199">
        <f t="shared" si="9"/>
        <v>0</v>
      </c>
      <c r="BL148" s="18" t="s">
        <v>2036</v>
      </c>
      <c r="BM148" s="18" t="s">
        <v>2381</v>
      </c>
    </row>
    <row r="149" spans="2:65" s="1" customFormat="1" ht="22.5" customHeight="1">
      <c r="B149" s="35"/>
      <c r="C149" s="216" t="s">
        <v>2216</v>
      </c>
      <c r="D149" s="216" t="s">
        <v>2126</v>
      </c>
      <c r="E149" s="217" t="s">
        <v>2265</v>
      </c>
      <c r="F149" s="218" t="s">
        <v>2266</v>
      </c>
      <c r="G149" s="219" t="s">
        <v>2253</v>
      </c>
      <c r="H149" s="220">
        <v>2</v>
      </c>
      <c r="I149" s="221"/>
      <c r="J149" s="222">
        <f t="shared" si="0"/>
        <v>0</v>
      </c>
      <c r="K149" s="218" t="s">
        <v>2086</v>
      </c>
      <c r="L149" s="223"/>
      <c r="M149" s="224" t="s">
        <v>1893</v>
      </c>
      <c r="N149" s="225" t="s">
        <v>1917</v>
      </c>
      <c r="O149" s="36"/>
      <c r="P149" s="197">
        <f t="shared" si="1"/>
        <v>0</v>
      </c>
      <c r="Q149" s="197">
        <v>2.7E-2</v>
      </c>
      <c r="R149" s="197">
        <f t="shared" si="2"/>
        <v>5.3999999999999999E-2</v>
      </c>
      <c r="S149" s="197">
        <v>0</v>
      </c>
      <c r="T149" s="198">
        <f t="shared" si="3"/>
        <v>0</v>
      </c>
      <c r="AR149" s="18" t="s">
        <v>2119</v>
      </c>
      <c r="AT149" s="18" t="s">
        <v>2126</v>
      </c>
      <c r="AU149" s="18" t="s">
        <v>1955</v>
      </c>
      <c r="AY149" s="18" t="s">
        <v>2080</v>
      </c>
      <c r="BE149" s="199">
        <f t="shared" si="4"/>
        <v>0</v>
      </c>
      <c r="BF149" s="199">
        <f t="shared" si="5"/>
        <v>0</v>
      </c>
      <c r="BG149" s="199">
        <f t="shared" si="6"/>
        <v>0</v>
      </c>
      <c r="BH149" s="199">
        <f t="shared" si="7"/>
        <v>0</v>
      </c>
      <c r="BI149" s="199">
        <f t="shared" si="8"/>
        <v>0</v>
      </c>
      <c r="BJ149" s="18" t="s">
        <v>1895</v>
      </c>
      <c r="BK149" s="199">
        <f t="shared" si="9"/>
        <v>0</v>
      </c>
      <c r="BL149" s="18" t="s">
        <v>2036</v>
      </c>
      <c r="BM149" s="18" t="s">
        <v>2382</v>
      </c>
    </row>
    <row r="150" spans="2:65" s="1" customFormat="1" ht="22.5" customHeight="1">
      <c r="B150" s="35"/>
      <c r="C150" s="216" t="s">
        <v>2220</v>
      </c>
      <c r="D150" s="216" t="s">
        <v>2126</v>
      </c>
      <c r="E150" s="217" t="s">
        <v>2269</v>
      </c>
      <c r="F150" s="218" t="s">
        <v>2270</v>
      </c>
      <c r="G150" s="219" t="s">
        <v>2253</v>
      </c>
      <c r="H150" s="220">
        <v>2</v>
      </c>
      <c r="I150" s="221"/>
      <c r="J150" s="222">
        <f t="shared" si="0"/>
        <v>0</v>
      </c>
      <c r="K150" s="218" t="s">
        <v>2086</v>
      </c>
      <c r="L150" s="223"/>
      <c r="M150" s="224" t="s">
        <v>1893</v>
      </c>
      <c r="N150" s="225" t="s">
        <v>1917</v>
      </c>
      <c r="O150" s="36"/>
      <c r="P150" s="197">
        <f t="shared" si="1"/>
        <v>0</v>
      </c>
      <c r="Q150" s="197">
        <v>4.0000000000000001E-3</v>
      </c>
      <c r="R150" s="197">
        <f t="shared" si="2"/>
        <v>8.0000000000000002E-3</v>
      </c>
      <c r="S150" s="197">
        <v>0</v>
      </c>
      <c r="T150" s="198">
        <f t="shared" si="3"/>
        <v>0</v>
      </c>
      <c r="AR150" s="18" t="s">
        <v>2119</v>
      </c>
      <c r="AT150" s="18" t="s">
        <v>2126</v>
      </c>
      <c r="AU150" s="18" t="s">
        <v>1955</v>
      </c>
      <c r="AY150" s="18" t="s">
        <v>2080</v>
      </c>
      <c r="BE150" s="199">
        <f t="shared" si="4"/>
        <v>0</v>
      </c>
      <c r="BF150" s="199">
        <f t="shared" si="5"/>
        <v>0</v>
      </c>
      <c r="BG150" s="199">
        <f t="shared" si="6"/>
        <v>0</v>
      </c>
      <c r="BH150" s="199">
        <f t="shared" si="7"/>
        <v>0</v>
      </c>
      <c r="BI150" s="199">
        <f t="shared" si="8"/>
        <v>0</v>
      </c>
      <c r="BJ150" s="18" t="s">
        <v>1895</v>
      </c>
      <c r="BK150" s="199">
        <f t="shared" si="9"/>
        <v>0</v>
      </c>
      <c r="BL150" s="18" t="s">
        <v>2036</v>
      </c>
      <c r="BM150" s="18" t="s">
        <v>2383</v>
      </c>
    </row>
    <row r="151" spans="2:65" s="1" customFormat="1" ht="22.5" customHeight="1">
      <c r="B151" s="35"/>
      <c r="C151" s="216" t="s">
        <v>2225</v>
      </c>
      <c r="D151" s="216" t="s">
        <v>2126</v>
      </c>
      <c r="E151" s="217" t="s">
        <v>2273</v>
      </c>
      <c r="F151" s="218" t="s">
        <v>2274</v>
      </c>
      <c r="G151" s="219" t="s">
        <v>2253</v>
      </c>
      <c r="H151" s="220">
        <v>2</v>
      </c>
      <c r="I151" s="221"/>
      <c r="J151" s="222">
        <f t="shared" si="0"/>
        <v>0</v>
      </c>
      <c r="K151" s="218" t="s">
        <v>2086</v>
      </c>
      <c r="L151" s="223"/>
      <c r="M151" s="224" t="s">
        <v>1893</v>
      </c>
      <c r="N151" s="225" t="s">
        <v>1917</v>
      </c>
      <c r="O151" s="36"/>
      <c r="P151" s="197">
        <f t="shared" si="1"/>
        <v>0</v>
      </c>
      <c r="Q151" s="197">
        <v>0.06</v>
      </c>
      <c r="R151" s="197">
        <f t="shared" si="2"/>
        <v>0.12</v>
      </c>
      <c r="S151" s="197">
        <v>0</v>
      </c>
      <c r="T151" s="198">
        <f t="shared" si="3"/>
        <v>0</v>
      </c>
      <c r="AR151" s="18" t="s">
        <v>2119</v>
      </c>
      <c r="AT151" s="18" t="s">
        <v>2126</v>
      </c>
      <c r="AU151" s="18" t="s">
        <v>1955</v>
      </c>
      <c r="AY151" s="18" t="s">
        <v>2080</v>
      </c>
      <c r="BE151" s="199">
        <f t="shared" si="4"/>
        <v>0</v>
      </c>
      <c r="BF151" s="199">
        <f t="shared" si="5"/>
        <v>0</v>
      </c>
      <c r="BG151" s="199">
        <f t="shared" si="6"/>
        <v>0</v>
      </c>
      <c r="BH151" s="199">
        <f t="shared" si="7"/>
        <v>0</v>
      </c>
      <c r="BI151" s="199">
        <f t="shared" si="8"/>
        <v>0</v>
      </c>
      <c r="BJ151" s="18" t="s">
        <v>1895</v>
      </c>
      <c r="BK151" s="199">
        <f t="shared" si="9"/>
        <v>0</v>
      </c>
      <c r="BL151" s="18" t="s">
        <v>2036</v>
      </c>
      <c r="BM151" s="18" t="s">
        <v>2384</v>
      </c>
    </row>
    <row r="152" spans="2:65" s="1" customFormat="1" ht="22.5" customHeight="1">
      <c r="B152" s="35"/>
      <c r="C152" s="216" t="s">
        <v>2229</v>
      </c>
      <c r="D152" s="216" t="s">
        <v>2126</v>
      </c>
      <c r="E152" s="217" t="s">
        <v>2277</v>
      </c>
      <c r="F152" s="218" t="s">
        <v>2278</v>
      </c>
      <c r="G152" s="219" t="s">
        <v>2253</v>
      </c>
      <c r="H152" s="220">
        <v>2</v>
      </c>
      <c r="I152" s="221"/>
      <c r="J152" s="222">
        <f t="shared" si="0"/>
        <v>0</v>
      </c>
      <c r="K152" s="218" t="s">
        <v>2086</v>
      </c>
      <c r="L152" s="223"/>
      <c r="M152" s="224" t="s">
        <v>1893</v>
      </c>
      <c r="N152" s="225" t="s">
        <v>1917</v>
      </c>
      <c r="O152" s="36"/>
      <c r="P152" s="197">
        <f t="shared" si="1"/>
        <v>0</v>
      </c>
      <c r="Q152" s="197">
        <v>5.8000000000000003E-2</v>
      </c>
      <c r="R152" s="197">
        <f t="shared" si="2"/>
        <v>0.11600000000000001</v>
      </c>
      <c r="S152" s="197">
        <v>0</v>
      </c>
      <c r="T152" s="198">
        <f t="shared" si="3"/>
        <v>0</v>
      </c>
      <c r="AR152" s="18" t="s">
        <v>2119</v>
      </c>
      <c r="AT152" s="18" t="s">
        <v>2126</v>
      </c>
      <c r="AU152" s="18" t="s">
        <v>1955</v>
      </c>
      <c r="AY152" s="18" t="s">
        <v>2080</v>
      </c>
      <c r="BE152" s="199">
        <f t="shared" si="4"/>
        <v>0</v>
      </c>
      <c r="BF152" s="199">
        <f t="shared" si="5"/>
        <v>0</v>
      </c>
      <c r="BG152" s="199">
        <f t="shared" si="6"/>
        <v>0</v>
      </c>
      <c r="BH152" s="199">
        <f t="shared" si="7"/>
        <v>0</v>
      </c>
      <c r="BI152" s="199">
        <f t="shared" si="8"/>
        <v>0</v>
      </c>
      <c r="BJ152" s="18" t="s">
        <v>1895</v>
      </c>
      <c r="BK152" s="199">
        <f t="shared" si="9"/>
        <v>0</v>
      </c>
      <c r="BL152" s="18" t="s">
        <v>2036</v>
      </c>
      <c r="BM152" s="18" t="s">
        <v>2385</v>
      </c>
    </row>
    <row r="153" spans="2:65" s="11" customFormat="1" ht="29.85" customHeight="1">
      <c r="B153" s="171"/>
      <c r="C153" s="172"/>
      <c r="D153" s="185" t="s">
        <v>1945</v>
      </c>
      <c r="E153" s="186" t="s">
        <v>2125</v>
      </c>
      <c r="F153" s="186" t="s">
        <v>2280</v>
      </c>
      <c r="G153" s="172"/>
      <c r="H153" s="172"/>
      <c r="I153" s="175"/>
      <c r="J153" s="187">
        <f>BK153</f>
        <v>0</v>
      </c>
      <c r="K153" s="172"/>
      <c r="L153" s="177"/>
      <c r="M153" s="178"/>
      <c r="N153" s="179"/>
      <c r="O153" s="179"/>
      <c r="P153" s="180">
        <f>P154+SUM(P155:P162)</f>
        <v>0</v>
      </c>
      <c r="Q153" s="179"/>
      <c r="R153" s="180">
        <f>R154+SUM(R155:R162)</f>
        <v>172.24651871999998</v>
      </c>
      <c r="S153" s="179"/>
      <c r="T153" s="181">
        <f>T154+SUM(T155:T162)</f>
        <v>0</v>
      </c>
      <c r="AR153" s="182" t="s">
        <v>1895</v>
      </c>
      <c r="AT153" s="183" t="s">
        <v>1945</v>
      </c>
      <c r="AU153" s="183" t="s">
        <v>1895</v>
      </c>
      <c r="AY153" s="182" t="s">
        <v>2080</v>
      </c>
      <c r="BK153" s="184">
        <f>BK154+SUM(BK155:BK162)</f>
        <v>0</v>
      </c>
    </row>
    <row r="154" spans="2:65" s="1" customFormat="1" ht="31.5" customHeight="1">
      <c r="B154" s="35"/>
      <c r="C154" s="188" t="s">
        <v>2234</v>
      </c>
      <c r="D154" s="188" t="s">
        <v>2082</v>
      </c>
      <c r="E154" s="189" t="s">
        <v>2310</v>
      </c>
      <c r="F154" s="190" t="s">
        <v>2311</v>
      </c>
      <c r="G154" s="191" t="s">
        <v>2096</v>
      </c>
      <c r="H154" s="192">
        <v>711</v>
      </c>
      <c r="I154" s="193"/>
      <c r="J154" s="194">
        <f>ROUND(I154*H154,2)</f>
        <v>0</v>
      </c>
      <c r="K154" s="190" t="s">
        <v>2086</v>
      </c>
      <c r="L154" s="55"/>
      <c r="M154" s="195" t="s">
        <v>1893</v>
      </c>
      <c r="N154" s="196" t="s">
        <v>1917</v>
      </c>
      <c r="O154" s="36"/>
      <c r="P154" s="197">
        <f>O154*H154</f>
        <v>0</v>
      </c>
      <c r="Q154" s="197">
        <v>0.15539952000000001</v>
      </c>
      <c r="R154" s="197">
        <f>Q154*H154</f>
        <v>110.48905872</v>
      </c>
      <c r="S154" s="197">
        <v>0</v>
      </c>
      <c r="T154" s="198">
        <f>S154*H154</f>
        <v>0</v>
      </c>
      <c r="AR154" s="18" t="s">
        <v>2036</v>
      </c>
      <c r="AT154" s="18" t="s">
        <v>2082</v>
      </c>
      <c r="AU154" s="18" t="s">
        <v>1955</v>
      </c>
      <c r="AY154" s="18" t="s">
        <v>2080</v>
      </c>
      <c r="BE154" s="199">
        <f>IF(N154="základní",J154,0)</f>
        <v>0</v>
      </c>
      <c r="BF154" s="199">
        <f>IF(N154="snížená",J154,0)</f>
        <v>0</v>
      </c>
      <c r="BG154" s="199">
        <f>IF(N154="zákl. přenesená",J154,0)</f>
        <v>0</v>
      </c>
      <c r="BH154" s="199">
        <f>IF(N154="sníž. přenesená",J154,0)</f>
        <v>0</v>
      </c>
      <c r="BI154" s="199">
        <f>IF(N154="nulová",J154,0)</f>
        <v>0</v>
      </c>
      <c r="BJ154" s="18" t="s">
        <v>1895</v>
      </c>
      <c r="BK154" s="199">
        <f>ROUND(I154*H154,2)</f>
        <v>0</v>
      </c>
      <c r="BL154" s="18" t="s">
        <v>2036</v>
      </c>
      <c r="BM154" s="18" t="s">
        <v>2312</v>
      </c>
    </row>
    <row r="155" spans="2:65" s="12" customFormat="1">
      <c r="B155" s="200"/>
      <c r="C155" s="201"/>
      <c r="D155" s="202" t="s">
        <v>2088</v>
      </c>
      <c r="E155" s="203" t="s">
        <v>1893</v>
      </c>
      <c r="F155" s="204" t="s">
        <v>2386</v>
      </c>
      <c r="G155" s="201"/>
      <c r="H155" s="205">
        <v>711</v>
      </c>
      <c r="I155" s="206"/>
      <c r="J155" s="201"/>
      <c r="K155" s="201"/>
      <c r="L155" s="207"/>
      <c r="M155" s="208"/>
      <c r="N155" s="209"/>
      <c r="O155" s="209"/>
      <c r="P155" s="209"/>
      <c r="Q155" s="209"/>
      <c r="R155" s="209"/>
      <c r="S155" s="209"/>
      <c r="T155" s="210"/>
      <c r="AT155" s="211" t="s">
        <v>2088</v>
      </c>
      <c r="AU155" s="211" t="s">
        <v>1955</v>
      </c>
      <c r="AV155" s="12" t="s">
        <v>1955</v>
      </c>
      <c r="AW155" s="12" t="s">
        <v>1911</v>
      </c>
      <c r="AX155" s="12" t="s">
        <v>1946</v>
      </c>
      <c r="AY155" s="211" t="s">
        <v>2080</v>
      </c>
    </row>
    <row r="156" spans="2:65" s="1" customFormat="1" ht="22.5" customHeight="1">
      <c r="B156" s="35"/>
      <c r="C156" s="216" t="s">
        <v>2239</v>
      </c>
      <c r="D156" s="216" t="s">
        <v>2126</v>
      </c>
      <c r="E156" s="217" t="s">
        <v>2315</v>
      </c>
      <c r="F156" s="218" t="s">
        <v>2316</v>
      </c>
      <c r="G156" s="219" t="s">
        <v>2253</v>
      </c>
      <c r="H156" s="220">
        <v>718.11</v>
      </c>
      <c r="I156" s="221"/>
      <c r="J156" s="222">
        <f>ROUND(I156*H156,2)</f>
        <v>0</v>
      </c>
      <c r="K156" s="218" t="s">
        <v>2086</v>
      </c>
      <c r="L156" s="223"/>
      <c r="M156" s="224" t="s">
        <v>1893</v>
      </c>
      <c r="N156" s="225" t="s">
        <v>1917</v>
      </c>
      <c r="O156" s="36"/>
      <c r="P156" s="197">
        <f>O156*H156</f>
        <v>0</v>
      </c>
      <c r="Q156" s="197">
        <v>8.5999999999999993E-2</v>
      </c>
      <c r="R156" s="197">
        <f>Q156*H156</f>
        <v>61.757459999999995</v>
      </c>
      <c r="S156" s="197">
        <v>0</v>
      </c>
      <c r="T156" s="198">
        <f>S156*H156</f>
        <v>0</v>
      </c>
      <c r="AR156" s="18" t="s">
        <v>2119</v>
      </c>
      <c r="AT156" s="18" t="s">
        <v>2126</v>
      </c>
      <c r="AU156" s="18" t="s">
        <v>1955</v>
      </c>
      <c r="AY156" s="18" t="s">
        <v>2080</v>
      </c>
      <c r="BE156" s="199">
        <f>IF(N156="základní",J156,0)</f>
        <v>0</v>
      </c>
      <c r="BF156" s="199">
        <f>IF(N156="snížená",J156,0)</f>
        <v>0</v>
      </c>
      <c r="BG156" s="199">
        <f>IF(N156="zákl. přenesená",J156,0)</f>
        <v>0</v>
      </c>
      <c r="BH156" s="199">
        <f>IF(N156="sníž. přenesená",J156,0)</f>
        <v>0</v>
      </c>
      <c r="BI156" s="199">
        <f>IF(N156="nulová",J156,0)</f>
        <v>0</v>
      </c>
      <c r="BJ156" s="18" t="s">
        <v>1895</v>
      </c>
      <c r="BK156" s="199">
        <f>ROUND(I156*H156,2)</f>
        <v>0</v>
      </c>
      <c r="BL156" s="18" t="s">
        <v>2036</v>
      </c>
      <c r="BM156" s="18" t="s">
        <v>2317</v>
      </c>
    </row>
    <row r="157" spans="2:65" s="12" customFormat="1">
      <c r="B157" s="200"/>
      <c r="C157" s="201"/>
      <c r="D157" s="202" t="s">
        <v>2088</v>
      </c>
      <c r="E157" s="201"/>
      <c r="F157" s="204" t="s">
        <v>2387</v>
      </c>
      <c r="G157" s="201"/>
      <c r="H157" s="205">
        <v>718.11</v>
      </c>
      <c r="I157" s="206"/>
      <c r="J157" s="201"/>
      <c r="K157" s="201"/>
      <c r="L157" s="207"/>
      <c r="M157" s="208"/>
      <c r="N157" s="209"/>
      <c r="O157" s="209"/>
      <c r="P157" s="209"/>
      <c r="Q157" s="209"/>
      <c r="R157" s="209"/>
      <c r="S157" s="209"/>
      <c r="T157" s="210"/>
      <c r="AT157" s="211" t="s">
        <v>2088</v>
      </c>
      <c r="AU157" s="211" t="s">
        <v>1955</v>
      </c>
      <c r="AV157" s="12" t="s">
        <v>1955</v>
      </c>
      <c r="AW157" s="12" t="s">
        <v>1877</v>
      </c>
      <c r="AX157" s="12" t="s">
        <v>1895</v>
      </c>
      <c r="AY157" s="211" t="s">
        <v>2080</v>
      </c>
    </row>
    <row r="158" spans="2:65" s="1" customFormat="1" ht="22.5" customHeight="1">
      <c r="B158" s="35"/>
      <c r="C158" s="188" t="s">
        <v>2244</v>
      </c>
      <c r="D158" s="188" t="s">
        <v>2082</v>
      </c>
      <c r="E158" s="189" t="s">
        <v>2388</v>
      </c>
      <c r="F158" s="190" t="s">
        <v>2389</v>
      </c>
      <c r="G158" s="191" t="s">
        <v>2115</v>
      </c>
      <c r="H158" s="192">
        <v>1028.508</v>
      </c>
      <c r="I158" s="193"/>
      <c r="J158" s="194">
        <f>ROUND(I158*H158,2)</f>
        <v>0</v>
      </c>
      <c r="K158" s="190" t="s">
        <v>2086</v>
      </c>
      <c r="L158" s="55"/>
      <c r="M158" s="195" t="s">
        <v>1893</v>
      </c>
      <c r="N158" s="196" t="s">
        <v>1917</v>
      </c>
      <c r="O158" s="36"/>
      <c r="P158" s="197">
        <f>O158*H158</f>
        <v>0</v>
      </c>
      <c r="Q158" s="197">
        <v>0</v>
      </c>
      <c r="R158" s="197">
        <f>Q158*H158</f>
        <v>0</v>
      </c>
      <c r="S158" s="197">
        <v>0</v>
      </c>
      <c r="T158" s="198">
        <f>S158*H158</f>
        <v>0</v>
      </c>
      <c r="AR158" s="18" t="s">
        <v>2036</v>
      </c>
      <c r="AT158" s="18" t="s">
        <v>2082</v>
      </c>
      <c r="AU158" s="18" t="s">
        <v>1955</v>
      </c>
      <c r="AY158" s="18" t="s">
        <v>2080</v>
      </c>
      <c r="BE158" s="199">
        <f>IF(N158="základní",J158,0)</f>
        <v>0</v>
      </c>
      <c r="BF158" s="199">
        <f>IF(N158="snížená",J158,0)</f>
        <v>0</v>
      </c>
      <c r="BG158" s="199">
        <f>IF(N158="zákl. přenesená",J158,0)</f>
        <v>0</v>
      </c>
      <c r="BH158" s="199">
        <f>IF(N158="sníž. přenesená",J158,0)</f>
        <v>0</v>
      </c>
      <c r="BI158" s="199">
        <f>IF(N158="nulová",J158,0)</f>
        <v>0</v>
      </c>
      <c r="BJ158" s="18" t="s">
        <v>1895</v>
      </c>
      <c r="BK158" s="199">
        <f>ROUND(I158*H158,2)</f>
        <v>0</v>
      </c>
      <c r="BL158" s="18" t="s">
        <v>2036</v>
      </c>
      <c r="BM158" s="18" t="s">
        <v>2390</v>
      </c>
    </row>
    <row r="159" spans="2:65" s="1" customFormat="1" ht="22.5" customHeight="1">
      <c r="B159" s="35"/>
      <c r="C159" s="188" t="s">
        <v>2250</v>
      </c>
      <c r="D159" s="188" t="s">
        <v>2082</v>
      </c>
      <c r="E159" s="189" t="s">
        <v>2391</v>
      </c>
      <c r="F159" s="190" t="s">
        <v>2392</v>
      </c>
      <c r="G159" s="191" t="s">
        <v>2115</v>
      </c>
      <c r="H159" s="192">
        <v>9256.5720000000001</v>
      </c>
      <c r="I159" s="193"/>
      <c r="J159" s="194">
        <f>ROUND(I159*H159,2)</f>
        <v>0</v>
      </c>
      <c r="K159" s="190" t="s">
        <v>2086</v>
      </c>
      <c r="L159" s="55"/>
      <c r="M159" s="195" t="s">
        <v>1893</v>
      </c>
      <c r="N159" s="196" t="s">
        <v>1917</v>
      </c>
      <c r="O159" s="36"/>
      <c r="P159" s="197">
        <f>O159*H159</f>
        <v>0</v>
      </c>
      <c r="Q159" s="197">
        <v>0</v>
      </c>
      <c r="R159" s="197">
        <f>Q159*H159</f>
        <v>0</v>
      </c>
      <c r="S159" s="197">
        <v>0</v>
      </c>
      <c r="T159" s="198">
        <f>S159*H159</f>
        <v>0</v>
      </c>
      <c r="AR159" s="18" t="s">
        <v>2036</v>
      </c>
      <c r="AT159" s="18" t="s">
        <v>2082</v>
      </c>
      <c r="AU159" s="18" t="s">
        <v>1955</v>
      </c>
      <c r="AY159" s="18" t="s">
        <v>2080</v>
      </c>
      <c r="BE159" s="199">
        <f>IF(N159="základní",J159,0)</f>
        <v>0</v>
      </c>
      <c r="BF159" s="199">
        <f>IF(N159="snížená",J159,0)</f>
        <v>0</v>
      </c>
      <c r="BG159" s="199">
        <f>IF(N159="zákl. přenesená",J159,0)</f>
        <v>0</v>
      </c>
      <c r="BH159" s="199">
        <f>IF(N159="sníž. přenesená",J159,0)</f>
        <v>0</v>
      </c>
      <c r="BI159" s="199">
        <f>IF(N159="nulová",J159,0)</f>
        <v>0</v>
      </c>
      <c r="BJ159" s="18" t="s">
        <v>1895</v>
      </c>
      <c r="BK159" s="199">
        <f>ROUND(I159*H159,2)</f>
        <v>0</v>
      </c>
      <c r="BL159" s="18" t="s">
        <v>2036</v>
      </c>
      <c r="BM159" s="18" t="s">
        <v>2393</v>
      </c>
    </row>
    <row r="160" spans="2:65" s="12" customFormat="1">
      <c r="B160" s="200"/>
      <c r="C160" s="201"/>
      <c r="D160" s="202" t="s">
        <v>2088</v>
      </c>
      <c r="E160" s="201"/>
      <c r="F160" s="204" t="s">
        <v>2394</v>
      </c>
      <c r="G160" s="201"/>
      <c r="H160" s="205">
        <v>9256.5720000000001</v>
      </c>
      <c r="I160" s="206"/>
      <c r="J160" s="201"/>
      <c r="K160" s="201"/>
      <c r="L160" s="207"/>
      <c r="M160" s="208"/>
      <c r="N160" s="209"/>
      <c r="O160" s="209"/>
      <c r="P160" s="209"/>
      <c r="Q160" s="209"/>
      <c r="R160" s="209"/>
      <c r="S160" s="209"/>
      <c r="T160" s="210"/>
      <c r="AT160" s="211" t="s">
        <v>2088</v>
      </c>
      <c r="AU160" s="211" t="s">
        <v>1955</v>
      </c>
      <c r="AV160" s="12" t="s">
        <v>1955</v>
      </c>
      <c r="AW160" s="12" t="s">
        <v>1877</v>
      </c>
      <c r="AX160" s="12" t="s">
        <v>1895</v>
      </c>
      <c r="AY160" s="211" t="s">
        <v>2080</v>
      </c>
    </row>
    <row r="161" spans="2:65" s="1" customFormat="1" ht="22.5" customHeight="1">
      <c r="B161" s="35"/>
      <c r="C161" s="188" t="s">
        <v>2256</v>
      </c>
      <c r="D161" s="188" t="s">
        <v>2082</v>
      </c>
      <c r="E161" s="189" t="s">
        <v>2395</v>
      </c>
      <c r="F161" s="190" t="s">
        <v>2396</v>
      </c>
      <c r="G161" s="191" t="s">
        <v>2115</v>
      </c>
      <c r="H161" s="192">
        <v>1028.508</v>
      </c>
      <c r="I161" s="193"/>
      <c r="J161" s="194">
        <f>ROUND(I161*H161,2)</f>
        <v>0</v>
      </c>
      <c r="K161" s="190" t="s">
        <v>1893</v>
      </c>
      <c r="L161" s="55"/>
      <c r="M161" s="195" t="s">
        <v>1893</v>
      </c>
      <c r="N161" s="196" t="s">
        <v>1917</v>
      </c>
      <c r="O161" s="36"/>
      <c r="P161" s="197">
        <f>O161*H161</f>
        <v>0</v>
      </c>
      <c r="Q161" s="197">
        <v>0</v>
      </c>
      <c r="R161" s="197">
        <f>Q161*H161</f>
        <v>0</v>
      </c>
      <c r="S161" s="197">
        <v>0</v>
      </c>
      <c r="T161" s="198">
        <f>S161*H161</f>
        <v>0</v>
      </c>
      <c r="AR161" s="18" t="s">
        <v>2036</v>
      </c>
      <c r="AT161" s="18" t="s">
        <v>2082</v>
      </c>
      <c r="AU161" s="18" t="s">
        <v>1955</v>
      </c>
      <c r="AY161" s="18" t="s">
        <v>2080</v>
      </c>
      <c r="BE161" s="199">
        <f>IF(N161="základní",J161,0)</f>
        <v>0</v>
      </c>
      <c r="BF161" s="199">
        <f>IF(N161="snížená",J161,0)</f>
        <v>0</v>
      </c>
      <c r="BG161" s="199">
        <f>IF(N161="zákl. přenesená",J161,0)</f>
        <v>0</v>
      </c>
      <c r="BH161" s="199">
        <f>IF(N161="sníž. přenesená",J161,0)</f>
        <v>0</v>
      </c>
      <c r="BI161" s="199">
        <f>IF(N161="nulová",J161,0)</f>
        <v>0</v>
      </c>
      <c r="BJ161" s="18" t="s">
        <v>1895</v>
      </c>
      <c r="BK161" s="199">
        <f>ROUND(I161*H161,2)</f>
        <v>0</v>
      </c>
      <c r="BL161" s="18" t="s">
        <v>2036</v>
      </c>
      <c r="BM161" s="18" t="s">
        <v>2397</v>
      </c>
    </row>
    <row r="162" spans="2:65" s="11" customFormat="1" ht="22.35" customHeight="1">
      <c r="B162" s="171"/>
      <c r="C162" s="172"/>
      <c r="D162" s="185" t="s">
        <v>1945</v>
      </c>
      <c r="E162" s="186" t="s">
        <v>2329</v>
      </c>
      <c r="F162" s="186" t="s">
        <v>2330</v>
      </c>
      <c r="G162" s="172"/>
      <c r="H162" s="172"/>
      <c r="I162" s="175"/>
      <c r="J162" s="187">
        <f>BK162</f>
        <v>0</v>
      </c>
      <c r="K162" s="172"/>
      <c r="L162" s="177"/>
      <c r="M162" s="178"/>
      <c r="N162" s="179"/>
      <c r="O162" s="179"/>
      <c r="P162" s="180">
        <f>P163</f>
        <v>0</v>
      </c>
      <c r="Q162" s="179"/>
      <c r="R162" s="180">
        <f>R163</f>
        <v>0</v>
      </c>
      <c r="S162" s="179"/>
      <c r="T162" s="181">
        <f>T163</f>
        <v>0</v>
      </c>
      <c r="AR162" s="182" t="s">
        <v>1895</v>
      </c>
      <c r="AT162" s="183" t="s">
        <v>1945</v>
      </c>
      <c r="AU162" s="183" t="s">
        <v>1955</v>
      </c>
      <c r="AY162" s="182" t="s">
        <v>2080</v>
      </c>
      <c r="BK162" s="184">
        <f>BK163</f>
        <v>0</v>
      </c>
    </row>
    <row r="163" spans="2:65" s="1" customFormat="1" ht="31.5" customHeight="1">
      <c r="B163" s="35"/>
      <c r="C163" s="188" t="s">
        <v>2260</v>
      </c>
      <c r="D163" s="188" t="s">
        <v>2082</v>
      </c>
      <c r="E163" s="189" t="s">
        <v>2332</v>
      </c>
      <c r="F163" s="190" t="s">
        <v>2333</v>
      </c>
      <c r="G163" s="191" t="s">
        <v>2115</v>
      </c>
      <c r="H163" s="192">
        <v>202.42699999999999</v>
      </c>
      <c r="I163" s="193"/>
      <c r="J163" s="194">
        <f>ROUND(I163*H163,2)</f>
        <v>0</v>
      </c>
      <c r="K163" s="190" t="s">
        <v>2086</v>
      </c>
      <c r="L163" s="55"/>
      <c r="M163" s="195" t="s">
        <v>1893</v>
      </c>
      <c r="N163" s="226" t="s">
        <v>1917</v>
      </c>
      <c r="O163" s="227"/>
      <c r="P163" s="228">
        <f>O163*H163</f>
        <v>0</v>
      </c>
      <c r="Q163" s="228">
        <v>0</v>
      </c>
      <c r="R163" s="228">
        <f>Q163*H163</f>
        <v>0</v>
      </c>
      <c r="S163" s="228">
        <v>0</v>
      </c>
      <c r="T163" s="229">
        <f>S163*H163</f>
        <v>0</v>
      </c>
      <c r="AR163" s="18" t="s">
        <v>2036</v>
      </c>
      <c r="AT163" s="18" t="s">
        <v>2082</v>
      </c>
      <c r="AU163" s="18" t="s">
        <v>2033</v>
      </c>
      <c r="AY163" s="18" t="s">
        <v>2080</v>
      </c>
      <c r="BE163" s="199">
        <f>IF(N163="základní",J163,0)</f>
        <v>0</v>
      </c>
      <c r="BF163" s="199">
        <f>IF(N163="snížená",J163,0)</f>
        <v>0</v>
      </c>
      <c r="BG163" s="199">
        <f>IF(N163="zákl. přenesená",J163,0)</f>
        <v>0</v>
      </c>
      <c r="BH163" s="199">
        <f>IF(N163="sníž. přenesená",J163,0)</f>
        <v>0</v>
      </c>
      <c r="BI163" s="199">
        <f>IF(N163="nulová",J163,0)</f>
        <v>0</v>
      </c>
      <c r="BJ163" s="18" t="s">
        <v>1895</v>
      </c>
      <c r="BK163" s="199">
        <f>ROUND(I163*H163,2)</f>
        <v>0</v>
      </c>
      <c r="BL163" s="18" t="s">
        <v>2036</v>
      </c>
      <c r="BM163" s="18" t="s">
        <v>2334</v>
      </c>
    </row>
    <row r="164" spans="2:65" s="1" customFormat="1" ht="6.95" customHeight="1">
      <c r="B164" s="50"/>
      <c r="C164" s="51"/>
      <c r="D164" s="51"/>
      <c r="E164" s="51"/>
      <c r="F164" s="51"/>
      <c r="G164" s="51"/>
      <c r="H164" s="51"/>
      <c r="I164" s="135"/>
      <c r="J164" s="51"/>
      <c r="K164" s="51"/>
      <c r="L164" s="55"/>
    </row>
  </sheetData>
  <sheetProtection sheet="1" objects="1" scenarios="1" formatColumns="0" formatRows="0" sort="0" autoFilter="0"/>
  <autoFilter ref="C82:K82"/>
  <mergeCells count="9">
    <mergeCell ref="E73:H73"/>
    <mergeCell ref="E75:H75"/>
    <mergeCell ref="G1:H1"/>
    <mergeCell ref="L2:V2"/>
    <mergeCell ref="E7:H7"/>
    <mergeCell ref="E9:H9"/>
    <mergeCell ref="E24:H24"/>
    <mergeCell ref="E45:H45"/>
    <mergeCell ref="E47:H47"/>
  </mergeCells>
  <phoneticPr fontId="51" type="noConversion"/>
  <hyperlinks>
    <hyperlink ref="F1:G1" location="C2" tooltip="Krycí list soupisu" display="1) Krycí list soupisu"/>
    <hyperlink ref="G1:H1" location="C54" tooltip="Rekapitulace" display="2) Rekapitulace"/>
    <hyperlink ref="J1" location="C82" tooltip="Soupis prací" display="3) Soupis prací"/>
    <hyperlink ref="L1:V1" location="'Rekapitulace stavby'!C2" tooltip="Rekapitulace stavby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3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3" customWidth="1"/>
    <col min="10" max="10" width="23.5" customWidth="1"/>
    <col min="11" max="11" width="15.5" customWidth="1"/>
    <col min="13" max="18" width="9.33203125" hidden="1" customWidth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 customWidth="1"/>
  </cols>
  <sheetData>
    <row r="1" spans="1:70" ht="21.75" customHeight="1">
      <c r="A1" s="16"/>
      <c r="B1" s="276"/>
      <c r="C1" s="276"/>
      <c r="D1" s="275" t="s">
        <v>1874</v>
      </c>
      <c r="E1" s="276"/>
      <c r="F1" s="277" t="s">
        <v>643</v>
      </c>
      <c r="G1" s="405" t="s">
        <v>644</v>
      </c>
      <c r="H1" s="405"/>
      <c r="I1" s="282"/>
      <c r="J1" s="277" t="s">
        <v>645</v>
      </c>
      <c r="K1" s="275" t="s">
        <v>2046</v>
      </c>
      <c r="L1" s="277" t="s">
        <v>646</v>
      </c>
      <c r="M1" s="277"/>
      <c r="N1" s="277"/>
      <c r="O1" s="277"/>
      <c r="P1" s="277"/>
      <c r="Q1" s="277"/>
      <c r="R1" s="277"/>
      <c r="S1" s="277"/>
      <c r="T1" s="277"/>
      <c r="U1" s="273"/>
      <c r="V1" s="273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1:70" ht="36.950000000000003" customHeight="1"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AT2" s="18" t="s">
        <v>1961</v>
      </c>
    </row>
    <row r="3" spans="1:70" ht="6.95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1955</v>
      </c>
    </row>
    <row r="4" spans="1:70" ht="36.950000000000003" customHeight="1">
      <c r="B4" s="22"/>
      <c r="C4" s="23"/>
      <c r="D4" s="24" t="s">
        <v>2047</v>
      </c>
      <c r="E4" s="23"/>
      <c r="F4" s="23"/>
      <c r="G4" s="23"/>
      <c r="H4" s="23"/>
      <c r="I4" s="115"/>
      <c r="J4" s="23"/>
      <c r="K4" s="25"/>
      <c r="M4" s="26" t="s">
        <v>1883</v>
      </c>
      <c r="AT4" s="18" t="s">
        <v>1877</v>
      </c>
    </row>
    <row r="5" spans="1:70" ht="6.95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1:70" ht="15">
      <c r="B6" s="22"/>
      <c r="C6" s="23"/>
      <c r="D6" s="31" t="s">
        <v>1889</v>
      </c>
      <c r="E6" s="23"/>
      <c r="F6" s="23"/>
      <c r="G6" s="23"/>
      <c r="H6" s="23"/>
      <c r="I6" s="115"/>
      <c r="J6" s="23"/>
      <c r="K6" s="25"/>
    </row>
    <row r="7" spans="1:70" ht="22.5" customHeight="1">
      <c r="B7" s="22"/>
      <c r="C7" s="23"/>
      <c r="D7" s="23"/>
      <c r="E7" s="406" t="str">
        <f ca="1">'Rekapitulace stavby'!K6</f>
        <v>Jezero Most-napojení na komunikace a IS - část I</v>
      </c>
      <c r="F7" s="397"/>
      <c r="G7" s="397"/>
      <c r="H7" s="397"/>
      <c r="I7" s="115"/>
      <c r="J7" s="23"/>
      <c r="K7" s="25"/>
    </row>
    <row r="8" spans="1:70" s="1" customFormat="1" ht="15">
      <c r="B8" s="35"/>
      <c r="C8" s="36"/>
      <c r="D8" s="31" t="s">
        <v>2048</v>
      </c>
      <c r="E8" s="36"/>
      <c r="F8" s="36"/>
      <c r="G8" s="36"/>
      <c r="H8" s="36"/>
      <c r="I8" s="116"/>
      <c r="J8" s="36"/>
      <c r="K8" s="39"/>
    </row>
    <row r="9" spans="1:70" s="1" customFormat="1" ht="36.950000000000003" customHeight="1">
      <c r="B9" s="35"/>
      <c r="C9" s="36"/>
      <c r="D9" s="36"/>
      <c r="E9" s="407" t="s">
        <v>2398</v>
      </c>
      <c r="F9" s="386"/>
      <c r="G9" s="386"/>
      <c r="H9" s="386"/>
      <c r="I9" s="116"/>
      <c r="J9" s="36"/>
      <c r="K9" s="39"/>
    </row>
    <row r="10" spans="1:70" s="1" customFormat="1">
      <c r="B10" s="35"/>
      <c r="C10" s="36"/>
      <c r="D10" s="36"/>
      <c r="E10" s="36"/>
      <c r="F10" s="36"/>
      <c r="G10" s="36"/>
      <c r="H10" s="36"/>
      <c r="I10" s="116"/>
      <c r="J10" s="36"/>
      <c r="K10" s="39"/>
    </row>
    <row r="11" spans="1:70" s="1" customFormat="1" ht="14.45" customHeight="1">
      <c r="B11" s="35"/>
      <c r="C11" s="36"/>
      <c r="D11" s="31" t="s">
        <v>1892</v>
      </c>
      <c r="E11" s="36"/>
      <c r="F11" s="29" t="s">
        <v>1962</v>
      </c>
      <c r="G11" s="36"/>
      <c r="H11" s="36"/>
      <c r="I11" s="117" t="s">
        <v>1894</v>
      </c>
      <c r="J11" s="29" t="s">
        <v>1893</v>
      </c>
      <c r="K11" s="39"/>
    </row>
    <row r="12" spans="1:70" s="1" customFormat="1" ht="14.45" customHeight="1">
      <c r="B12" s="35"/>
      <c r="C12" s="36"/>
      <c r="D12" s="31" t="s">
        <v>1896</v>
      </c>
      <c r="E12" s="36"/>
      <c r="F12" s="29" t="s">
        <v>1897</v>
      </c>
      <c r="G12" s="36"/>
      <c r="H12" s="36"/>
      <c r="I12" s="117" t="s">
        <v>1898</v>
      </c>
      <c r="J12" s="118" t="str">
        <f ca="1">'Rekapitulace stavby'!AN8</f>
        <v>28. 11. 2016</v>
      </c>
      <c r="K12" s="39"/>
    </row>
    <row r="13" spans="1:70" s="1" customFormat="1" ht="21.75" customHeight="1">
      <c r="B13" s="35"/>
      <c r="C13" s="36"/>
      <c r="D13" s="28" t="s">
        <v>2050</v>
      </c>
      <c r="E13" s="36"/>
      <c r="F13" s="119" t="s">
        <v>2399</v>
      </c>
      <c r="G13" s="36"/>
      <c r="H13" s="36"/>
      <c r="I13" s="116"/>
      <c r="J13" s="36"/>
      <c r="K13" s="39"/>
    </row>
    <row r="14" spans="1:70" s="1" customFormat="1" ht="14.45" customHeight="1">
      <c r="B14" s="35"/>
      <c r="C14" s="36"/>
      <c r="D14" s="31" t="s">
        <v>1901</v>
      </c>
      <c r="E14" s="36"/>
      <c r="F14" s="36"/>
      <c r="G14" s="36"/>
      <c r="H14" s="36"/>
      <c r="I14" s="117" t="s">
        <v>1902</v>
      </c>
      <c r="J14" s="29" t="s">
        <v>1893</v>
      </c>
      <c r="K14" s="39"/>
    </row>
    <row r="15" spans="1:70" s="1" customFormat="1" ht="18" customHeight="1">
      <c r="B15" s="35"/>
      <c r="C15" s="36"/>
      <c r="D15" s="36"/>
      <c r="E15" s="29" t="s">
        <v>1903</v>
      </c>
      <c r="F15" s="36"/>
      <c r="G15" s="36"/>
      <c r="H15" s="36"/>
      <c r="I15" s="117" t="s">
        <v>1904</v>
      </c>
      <c r="J15" s="29" t="s">
        <v>1893</v>
      </c>
      <c r="K15" s="39"/>
    </row>
    <row r="16" spans="1:70" s="1" customFormat="1" ht="6.95" customHeight="1">
      <c r="B16" s="35"/>
      <c r="C16" s="36"/>
      <c r="D16" s="36"/>
      <c r="E16" s="36"/>
      <c r="F16" s="36"/>
      <c r="G16" s="36"/>
      <c r="H16" s="36"/>
      <c r="I16" s="116"/>
      <c r="J16" s="36"/>
      <c r="K16" s="39"/>
    </row>
    <row r="17" spans="2:11" s="1" customFormat="1" ht="14.45" customHeight="1">
      <c r="B17" s="35"/>
      <c r="C17" s="36"/>
      <c r="D17" s="31" t="s">
        <v>1905</v>
      </c>
      <c r="E17" s="36"/>
      <c r="F17" s="36"/>
      <c r="G17" s="36"/>
      <c r="H17" s="36"/>
      <c r="I17" s="117" t="s">
        <v>1902</v>
      </c>
      <c r="J17" s="29" t="str">
        <f ca="1">IF('Rekapitulace stavby'!AN13="Vyplň údaj","",IF('Rekapitulace stavby'!AN13="","",'Rekapitulace stavby'!AN13))</f>
        <v/>
      </c>
      <c r="K17" s="39"/>
    </row>
    <row r="18" spans="2:11" s="1" customFormat="1" ht="18" customHeight="1">
      <c r="B18" s="35"/>
      <c r="C18" s="36"/>
      <c r="D18" s="36"/>
      <c r="E18" s="29" t="str">
        <f ca="1">IF('Rekapitulace stavby'!E14="Vyplň údaj","",IF('Rekapitulace stavby'!E14="","",'Rekapitulace stavby'!E14))</f>
        <v/>
      </c>
      <c r="F18" s="36"/>
      <c r="G18" s="36"/>
      <c r="H18" s="36"/>
      <c r="I18" s="117" t="s">
        <v>1904</v>
      </c>
      <c r="J18" s="29" t="str">
        <f ca="1">IF('Rekapitulace stavby'!AN14="Vyplň údaj","",IF('Rekapitulace stavby'!AN14="","",'Rekapitulace stavby'!AN14))</f>
        <v/>
      </c>
      <c r="K18" s="39"/>
    </row>
    <row r="19" spans="2:11" s="1" customFormat="1" ht="6.95" customHeight="1">
      <c r="B19" s="35"/>
      <c r="C19" s="36"/>
      <c r="D19" s="36"/>
      <c r="E19" s="36"/>
      <c r="F19" s="36"/>
      <c r="G19" s="36"/>
      <c r="H19" s="36"/>
      <c r="I19" s="116"/>
      <c r="J19" s="36"/>
      <c r="K19" s="39"/>
    </row>
    <row r="20" spans="2:11" s="1" customFormat="1" ht="14.45" customHeight="1">
      <c r="B20" s="35"/>
      <c r="C20" s="36"/>
      <c r="D20" s="31" t="s">
        <v>1907</v>
      </c>
      <c r="E20" s="36"/>
      <c r="F20" s="36"/>
      <c r="G20" s="36"/>
      <c r="H20" s="36"/>
      <c r="I20" s="117" t="s">
        <v>1902</v>
      </c>
      <c r="J20" s="29" t="s">
        <v>1893</v>
      </c>
      <c r="K20" s="39"/>
    </row>
    <row r="21" spans="2:11" s="1" customFormat="1" ht="18" customHeight="1">
      <c r="B21" s="35"/>
      <c r="C21" s="36"/>
      <c r="D21" s="36"/>
      <c r="E21" s="29" t="s">
        <v>1908</v>
      </c>
      <c r="F21" s="36"/>
      <c r="G21" s="36"/>
      <c r="H21" s="36"/>
      <c r="I21" s="117" t="s">
        <v>1904</v>
      </c>
      <c r="J21" s="29" t="s">
        <v>1893</v>
      </c>
      <c r="K21" s="39"/>
    </row>
    <row r="22" spans="2:11" s="1" customFormat="1" ht="6.95" customHeight="1">
      <c r="B22" s="35"/>
      <c r="C22" s="36"/>
      <c r="D22" s="36"/>
      <c r="E22" s="36"/>
      <c r="F22" s="36"/>
      <c r="G22" s="36"/>
      <c r="H22" s="36"/>
      <c r="I22" s="116"/>
      <c r="J22" s="36"/>
      <c r="K22" s="39"/>
    </row>
    <row r="23" spans="2:11" s="1" customFormat="1" ht="14.45" customHeight="1">
      <c r="B23" s="35"/>
      <c r="C23" s="36"/>
      <c r="D23" s="31" t="s">
        <v>1909</v>
      </c>
      <c r="E23" s="36"/>
      <c r="F23" s="36"/>
      <c r="G23" s="36"/>
      <c r="H23" s="36"/>
      <c r="I23" s="116"/>
      <c r="J23" s="36"/>
      <c r="K23" s="39"/>
    </row>
    <row r="24" spans="2:11" s="7" customFormat="1" ht="22.5" customHeight="1">
      <c r="B24" s="120"/>
      <c r="C24" s="121"/>
      <c r="D24" s="121"/>
      <c r="E24" s="400" t="s">
        <v>1893</v>
      </c>
      <c r="F24" s="408"/>
      <c r="G24" s="408"/>
      <c r="H24" s="408"/>
      <c r="I24" s="122"/>
      <c r="J24" s="121"/>
      <c r="K24" s="123"/>
    </row>
    <row r="25" spans="2:11" s="1" customFormat="1" ht="6.95" customHeight="1">
      <c r="B25" s="35"/>
      <c r="C25" s="36"/>
      <c r="D25" s="36"/>
      <c r="E25" s="36"/>
      <c r="F25" s="36"/>
      <c r="G25" s="36"/>
      <c r="H25" s="36"/>
      <c r="I25" s="116"/>
      <c r="J25" s="36"/>
      <c r="K25" s="39"/>
    </row>
    <row r="26" spans="2:11" s="1" customFormat="1" ht="6.95" customHeight="1">
      <c r="B26" s="35"/>
      <c r="C26" s="36"/>
      <c r="D26" s="79"/>
      <c r="E26" s="79"/>
      <c r="F26" s="79"/>
      <c r="G26" s="79"/>
      <c r="H26" s="79"/>
      <c r="I26" s="124"/>
      <c r="J26" s="79"/>
      <c r="K26" s="125"/>
    </row>
    <row r="27" spans="2:11" s="1" customFormat="1" ht="25.35" customHeight="1">
      <c r="B27" s="35"/>
      <c r="C27" s="36"/>
      <c r="D27" s="126" t="s">
        <v>1912</v>
      </c>
      <c r="E27" s="36"/>
      <c r="F27" s="36"/>
      <c r="G27" s="36"/>
      <c r="H27" s="36"/>
      <c r="I27" s="116"/>
      <c r="J27" s="127">
        <f>ROUNDUP(J78,2)</f>
        <v>0</v>
      </c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24"/>
      <c r="J28" s="79"/>
      <c r="K28" s="125"/>
    </row>
    <row r="29" spans="2:11" s="1" customFormat="1" ht="14.45" customHeight="1">
      <c r="B29" s="35"/>
      <c r="C29" s="36"/>
      <c r="D29" s="36"/>
      <c r="E29" s="36"/>
      <c r="F29" s="40" t="s">
        <v>1914</v>
      </c>
      <c r="G29" s="36"/>
      <c r="H29" s="36"/>
      <c r="I29" s="128" t="s">
        <v>1913</v>
      </c>
      <c r="J29" s="40" t="s">
        <v>1915</v>
      </c>
      <c r="K29" s="39"/>
    </row>
    <row r="30" spans="2:11" s="1" customFormat="1" ht="14.45" customHeight="1">
      <c r="B30" s="35"/>
      <c r="C30" s="36"/>
      <c r="D30" s="43" t="s">
        <v>1916</v>
      </c>
      <c r="E30" s="43" t="s">
        <v>1917</v>
      </c>
      <c r="F30" s="129">
        <f>ROUNDUP(SUM(BE78:BE92), 2)</f>
        <v>0</v>
      </c>
      <c r="G30" s="36"/>
      <c r="H30" s="36"/>
      <c r="I30" s="130">
        <v>0.21</v>
      </c>
      <c r="J30" s="129">
        <f>ROUNDUP(ROUNDUP((SUM(BE78:BE92)), 2)*I30, 1)</f>
        <v>0</v>
      </c>
      <c r="K30" s="39"/>
    </row>
    <row r="31" spans="2:11" s="1" customFormat="1" ht="14.45" customHeight="1">
      <c r="B31" s="35"/>
      <c r="C31" s="36"/>
      <c r="D31" s="36"/>
      <c r="E31" s="43" t="s">
        <v>1918</v>
      </c>
      <c r="F31" s="129">
        <f>ROUNDUP(SUM(BF78:BF92), 2)</f>
        <v>0</v>
      </c>
      <c r="G31" s="36"/>
      <c r="H31" s="36"/>
      <c r="I31" s="130">
        <v>0.15</v>
      </c>
      <c r="J31" s="129">
        <f>ROUNDUP(ROUNDUP((SUM(BF78:BF92)), 2)*I31, 1)</f>
        <v>0</v>
      </c>
      <c r="K31" s="39"/>
    </row>
    <row r="32" spans="2:11" s="1" customFormat="1" ht="14.45" hidden="1" customHeight="1">
      <c r="B32" s="35"/>
      <c r="C32" s="36"/>
      <c r="D32" s="36"/>
      <c r="E32" s="43" t="s">
        <v>1919</v>
      </c>
      <c r="F32" s="129">
        <f>ROUNDUP(SUM(BG78:BG92), 2)</f>
        <v>0</v>
      </c>
      <c r="G32" s="36"/>
      <c r="H32" s="36"/>
      <c r="I32" s="130">
        <v>0.21</v>
      </c>
      <c r="J32" s="129">
        <v>0</v>
      </c>
      <c r="K32" s="39"/>
    </row>
    <row r="33" spans="2:11" s="1" customFormat="1" ht="14.45" hidden="1" customHeight="1">
      <c r="B33" s="35"/>
      <c r="C33" s="36"/>
      <c r="D33" s="36"/>
      <c r="E33" s="43" t="s">
        <v>1920</v>
      </c>
      <c r="F33" s="129">
        <f>ROUNDUP(SUM(BH78:BH92), 2)</f>
        <v>0</v>
      </c>
      <c r="G33" s="36"/>
      <c r="H33" s="36"/>
      <c r="I33" s="130">
        <v>0.15</v>
      </c>
      <c r="J33" s="129">
        <v>0</v>
      </c>
      <c r="K33" s="39"/>
    </row>
    <row r="34" spans="2:11" s="1" customFormat="1" ht="14.45" hidden="1" customHeight="1">
      <c r="B34" s="35"/>
      <c r="C34" s="36"/>
      <c r="D34" s="36"/>
      <c r="E34" s="43" t="s">
        <v>1921</v>
      </c>
      <c r="F34" s="129">
        <f>ROUNDUP(SUM(BI78:BI92), 2)</f>
        <v>0</v>
      </c>
      <c r="G34" s="36"/>
      <c r="H34" s="36"/>
      <c r="I34" s="130">
        <v>0</v>
      </c>
      <c r="J34" s="129">
        <v>0</v>
      </c>
      <c r="K34" s="39"/>
    </row>
    <row r="35" spans="2:11" s="1" customFormat="1" ht="6.95" customHeight="1">
      <c r="B35" s="35"/>
      <c r="C35" s="36"/>
      <c r="D35" s="36"/>
      <c r="E35" s="36"/>
      <c r="F35" s="36"/>
      <c r="G35" s="36"/>
      <c r="H35" s="36"/>
      <c r="I35" s="116"/>
      <c r="J35" s="36"/>
      <c r="K35" s="39"/>
    </row>
    <row r="36" spans="2:11" s="1" customFormat="1" ht="25.35" customHeight="1">
      <c r="B36" s="35"/>
      <c r="C36" s="45"/>
      <c r="D36" s="46" t="s">
        <v>1922</v>
      </c>
      <c r="E36" s="47"/>
      <c r="F36" s="47"/>
      <c r="G36" s="131" t="s">
        <v>1923</v>
      </c>
      <c r="H36" s="48" t="s">
        <v>1924</v>
      </c>
      <c r="I36" s="132"/>
      <c r="J36" s="133">
        <f>SUM(J27:J34)</f>
        <v>0</v>
      </c>
      <c r="K36" s="134"/>
    </row>
    <row r="37" spans="2:11" s="1" customFormat="1" ht="14.45" customHeight="1">
      <c r="B37" s="50"/>
      <c r="C37" s="51"/>
      <c r="D37" s="51"/>
      <c r="E37" s="51"/>
      <c r="F37" s="51"/>
      <c r="G37" s="51"/>
      <c r="H37" s="51"/>
      <c r="I37" s="135"/>
      <c r="J37" s="51"/>
      <c r="K37" s="52"/>
    </row>
    <row r="41" spans="2:11" s="1" customFormat="1" ht="6.95" customHeight="1">
      <c r="B41" s="136"/>
      <c r="C41" s="137"/>
      <c r="D41" s="137"/>
      <c r="E41" s="137"/>
      <c r="F41" s="137"/>
      <c r="G41" s="137"/>
      <c r="H41" s="137"/>
      <c r="I41" s="138"/>
      <c r="J41" s="137"/>
      <c r="K41" s="139"/>
    </row>
    <row r="42" spans="2:11" s="1" customFormat="1" ht="36.950000000000003" customHeight="1">
      <c r="B42" s="35"/>
      <c r="C42" s="24" t="s">
        <v>2052</v>
      </c>
      <c r="D42" s="36"/>
      <c r="E42" s="36"/>
      <c r="F42" s="36"/>
      <c r="G42" s="36"/>
      <c r="H42" s="36"/>
      <c r="I42" s="116"/>
      <c r="J42" s="36"/>
      <c r="K42" s="39"/>
    </row>
    <row r="43" spans="2:11" s="1" customFormat="1" ht="6.95" customHeight="1">
      <c r="B43" s="35"/>
      <c r="C43" s="36"/>
      <c r="D43" s="36"/>
      <c r="E43" s="36"/>
      <c r="F43" s="36"/>
      <c r="G43" s="36"/>
      <c r="H43" s="36"/>
      <c r="I43" s="116"/>
      <c r="J43" s="36"/>
      <c r="K43" s="39"/>
    </row>
    <row r="44" spans="2:11" s="1" customFormat="1" ht="14.45" customHeight="1">
      <c r="B44" s="35"/>
      <c r="C44" s="31" t="s">
        <v>1889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22.5" customHeight="1">
      <c r="B45" s="35"/>
      <c r="C45" s="36"/>
      <c r="D45" s="36"/>
      <c r="E45" s="406" t="str">
        <f>E7</f>
        <v>Jezero Most-napojení na komunikace a IS - část I</v>
      </c>
      <c r="F45" s="386"/>
      <c r="G45" s="386"/>
      <c r="H45" s="386"/>
      <c r="I45" s="116"/>
      <c r="J45" s="36"/>
      <c r="K45" s="39"/>
    </row>
    <row r="46" spans="2:11" s="1" customFormat="1" ht="14.45" customHeight="1">
      <c r="B46" s="35"/>
      <c r="C46" s="31" t="s">
        <v>2048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3.25" customHeight="1">
      <c r="B47" s="35"/>
      <c r="C47" s="36"/>
      <c r="D47" s="36"/>
      <c r="E47" s="407" t="str">
        <f>E9</f>
        <v>SO 201 - SO 201 Protlaky</v>
      </c>
      <c r="F47" s="386"/>
      <c r="G47" s="386"/>
      <c r="H47" s="386"/>
      <c r="I47" s="116"/>
      <c r="J47" s="36"/>
      <c r="K47" s="39"/>
    </row>
    <row r="48" spans="2:11" s="1" customFormat="1" ht="6.95" customHeight="1">
      <c r="B48" s="35"/>
      <c r="C48" s="36"/>
      <c r="D48" s="36"/>
      <c r="E48" s="36"/>
      <c r="F48" s="36"/>
      <c r="G48" s="36"/>
      <c r="H48" s="36"/>
      <c r="I48" s="116"/>
      <c r="J48" s="36"/>
      <c r="K48" s="39"/>
    </row>
    <row r="49" spans="2:47" s="1" customFormat="1" ht="18" customHeight="1">
      <c r="B49" s="35"/>
      <c r="C49" s="31" t="s">
        <v>1896</v>
      </c>
      <c r="D49" s="36"/>
      <c r="E49" s="36"/>
      <c r="F49" s="29" t="str">
        <f>F12</f>
        <v xml:space="preserve"> </v>
      </c>
      <c r="G49" s="36"/>
      <c r="H49" s="36"/>
      <c r="I49" s="117" t="s">
        <v>1898</v>
      </c>
      <c r="J49" s="118" t="str">
        <f>IF(J12="","",J12)</f>
        <v>28. 11. 2016</v>
      </c>
      <c r="K49" s="39"/>
    </row>
    <row r="50" spans="2:47" s="1" customFormat="1" ht="6.95" customHeight="1">
      <c r="B50" s="35"/>
      <c r="C50" s="36"/>
      <c r="D50" s="36"/>
      <c r="E50" s="36"/>
      <c r="F50" s="36"/>
      <c r="G50" s="36"/>
      <c r="H50" s="36"/>
      <c r="I50" s="116"/>
      <c r="J50" s="36"/>
      <c r="K50" s="39"/>
    </row>
    <row r="51" spans="2:47" s="1" customFormat="1" ht="15">
      <c r="B51" s="35"/>
      <c r="C51" s="31" t="s">
        <v>1901</v>
      </c>
      <c r="D51" s="36"/>
      <c r="E51" s="36"/>
      <c r="F51" s="29" t="str">
        <f>E15</f>
        <v>ČR - Ministerstvo financí</v>
      </c>
      <c r="G51" s="36"/>
      <c r="H51" s="36"/>
      <c r="I51" s="117" t="s">
        <v>1907</v>
      </c>
      <c r="J51" s="29" t="str">
        <f>E21</f>
        <v>Báňské projekty Teplice a.s.</v>
      </c>
      <c r="K51" s="39"/>
    </row>
    <row r="52" spans="2:47" s="1" customFormat="1" ht="14.45" customHeight="1">
      <c r="B52" s="35"/>
      <c r="C52" s="31" t="s">
        <v>1905</v>
      </c>
      <c r="D52" s="36"/>
      <c r="E52" s="36"/>
      <c r="F52" s="29" t="str">
        <f>IF(E18="","",E18)</f>
        <v/>
      </c>
      <c r="G52" s="36"/>
      <c r="H52" s="36"/>
      <c r="I52" s="116"/>
      <c r="J52" s="36"/>
      <c r="K52" s="39"/>
    </row>
    <row r="53" spans="2:47" s="1" customFormat="1" ht="10.35" customHeight="1">
      <c r="B53" s="35"/>
      <c r="C53" s="36"/>
      <c r="D53" s="36"/>
      <c r="E53" s="36"/>
      <c r="F53" s="36"/>
      <c r="G53" s="36"/>
      <c r="H53" s="36"/>
      <c r="I53" s="116"/>
      <c r="J53" s="36"/>
      <c r="K53" s="39"/>
    </row>
    <row r="54" spans="2:47" s="1" customFormat="1" ht="29.25" customHeight="1">
      <c r="B54" s="35"/>
      <c r="C54" s="140" t="s">
        <v>2053</v>
      </c>
      <c r="D54" s="45"/>
      <c r="E54" s="45"/>
      <c r="F54" s="45"/>
      <c r="G54" s="45"/>
      <c r="H54" s="45"/>
      <c r="I54" s="141"/>
      <c r="J54" s="142" t="s">
        <v>2054</v>
      </c>
      <c r="K54" s="49"/>
    </row>
    <row r="55" spans="2:47" s="1" customFormat="1" ht="10.35" customHeight="1">
      <c r="B55" s="35"/>
      <c r="C55" s="36"/>
      <c r="D55" s="36"/>
      <c r="E55" s="36"/>
      <c r="F55" s="36"/>
      <c r="G55" s="36"/>
      <c r="H55" s="36"/>
      <c r="I55" s="116"/>
      <c r="J55" s="36"/>
      <c r="K55" s="39"/>
    </row>
    <row r="56" spans="2:47" s="1" customFormat="1" ht="29.25" customHeight="1">
      <c r="B56" s="35"/>
      <c r="C56" s="143" t="s">
        <v>2055</v>
      </c>
      <c r="D56" s="36"/>
      <c r="E56" s="36"/>
      <c r="F56" s="36"/>
      <c r="G56" s="36"/>
      <c r="H56" s="36"/>
      <c r="I56" s="116"/>
      <c r="J56" s="127">
        <f>J78</f>
        <v>0</v>
      </c>
      <c r="K56" s="39"/>
      <c r="AU56" s="18" t="s">
        <v>2056</v>
      </c>
    </row>
    <row r="57" spans="2:47" s="8" customFormat="1" ht="24.95" customHeight="1">
      <c r="B57" s="144"/>
      <c r="C57" s="145"/>
      <c r="D57" s="146" t="s">
        <v>2057</v>
      </c>
      <c r="E57" s="147"/>
      <c r="F57" s="147"/>
      <c r="G57" s="147"/>
      <c r="H57" s="147"/>
      <c r="I57" s="148"/>
      <c r="J57" s="149">
        <f>J79</f>
        <v>0</v>
      </c>
      <c r="K57" s="150"/>
    </row>
    <row r="58" spans="2:47" s="9" customFormat="1" ht="19.899999999999999" customHeight="1">
      <c r="B58" s="151"/>
      <c r="C58" s="152"/>
      <c r="D58" s="153" t="s">
        <v>2058</v>
      </c>
      <c r="E58" s="154"/>
      <c r="F58" s="154"/>
      <c r="G58" s="154"/>
      <c r="H58" s="154"/>
      <c r="I58" s="155"/>
      <c r="J58" s="156">
        <f>J80</f>
        <v>0</v>
      </c>
      <c r="K58" s="157"/>
    </row>
    <row r="59" spans="2:47" s="1" customFormat="1" ht="21.75" customHeight="1">
      <c r="B59" s="35"/>
      <c r="C59" s="36"/>
      <c r="D59" s="36"/>
      <c r="E59" s="36"/>
      <c r="F59" s="36"/>
      <c r="G59" s="36"/>
      <c r="H59" s="36"/>
      <c r="I59" s="116"/>
      <c r="J59" s="36"/>
      <c r="K59" s="39"/>
    </row>
    <row r="60" spans="2:47" s="1" customFormat="1" ht="6.95" customHeight="1">
      <c r="B60" s="50"/>
      <c r="C60" s="51"/>
      <c r="D60" s="51"/>
      <c r="E60" s="51"/>
      <c r="F60" s="51"/>
      <c r="G60" s="51"/>
      <c r="H60" s="51"/>
      <c r="I60" s="135"/>
      <c r="J60" s="51"/>
      <c r="K60" s="52"/>
    </row>
    <row r="64" spans="2:47" s="1" customFormat="1" ht="6.95" customHeight="1">
      <c r="B64" s="53"/>
      <c r="C64" s="54"/>
      <c r="D64" s="54"/>
      <c r="E64" s="54"/>
      <c r="F64" s="54"/>
      <c r="G64" s="54"/>
      <c r="H64" s="54"/>
      <c r="I64" s="138"/>
      <c r="J64" s="54"/>
      <c r="K64" s="54"/>
      <c r="L64" s="55"/>
    </row>
    <row r="65" spans="2:63" s="1" customFormat="1" ht="36.950000000000003" customHeight="1">
      <c r="B65" s="35"/>
      <c r="C65" s="56" t="s">
        <v>2064</v>
      </c>
      <c r="D65" s="57"/>
      <c r="E65" s="57"/>
      <c r="F65" s="57"/>
      <c r="G65" s="57"/>
      <c r="H65" s="57"/>
      <c r="I65" s="158"/>
      <c r="J65" s="57"/>
      <c r="K65" s="57"/>
      <c r="L65" s="55"/>
    </row>
    <row r="66" spans="2:63" s="1" customFormat="1" ht="6.95" customHeight="1">
      <c r="B66" s="35"/>
      <c r="C66" s="57"/>
      <c r="D66" s="57"/>
      <c r="E66" s="57"/>
      <c r="F66" s="57"/>
      <c r="G66" s="57"/>
      <c r="H66" s="57"/>
      <c r="I66" s="158"/>
      <c r="J66" s="57"/>
      <c r="K66" s="57"/>
      <c r="L66" s="55"/>
    </row>
    <row r="67" spans="2:63" s="1" customFormat="1" ht="14.45" customHeight="1">
      <c r="B67" s="35"/>
      <c r="C67" s="59" t="s">
        <v>1889</v>
      </c>
      <c r="D67" s="57"/>
      <c r="E67" s="57"/>
      <c r="F67" s="57"/>
      <c r="G67" s="57"/>
      <c r="H67" s="57"/>
      <c r="I67" s="158"/>
      <c r="J67" s="57"/>
      <c r="K67" s="57"/>
      <c r="L67" s="55"/>
    </row>
    <row r="68" spans="2:63" s="1" customFormat="1" ht="22.5" customHeight="1">
      <c r="B68" s="35"/>
      <c r="C68" s="57"/>
      <c r="D68" s="57"/>
      <c r="E68" s="404" t="str">
        <f>E7</f>
        <v>Jezero Most-napojení na komunikace a IS - část I</v>
      </c>
      <c r="F68" s="379"/>
      <c r="G68" s="379"/>
      <c r="H68" s="379"/>
      <c r="I68" s="158"/>
      <c r="J68" s="57"/>
      <c r="K68" s="57"/>
      <c r="L68" s="55"/>
    </row>
    <row r="69" spans="2:63" s="1" customFormat="1" ht="14.45" customHeight="1">
      <c r="B69" s="35"/>
      <c r="C69" s="59" t="s">
        <v>2048</v>
      </c>
      <c r="D69" s="57"/>
      <c r="E69" s="57"/>
      <c r="F69" s="57"/>
      <c r="G69" s="57"/>
      <c r="H69" s="57"/>
      <c r="I69" s="158"/>
      <c r="J69" s="57"/>
      <c r="K69" s="57"/>
      <c r="L69" s="55"/>
    </row>
    <row r="70" spans="2:63" s="1" customFormat="1" ht="23.25" customHeight="1">
      <c r="B70" s="35"/>
      <c r="C70" s="57"/>
      <c r="D70" s="57"/>
      <c r="E70" s="376" t="str">
        <f>E9</f>
        <v>SO 201 - SO 201 Protlaky</v>
      </c>
      <c r="F70" s="379"/>
      <c r="G70" s="379"/>
      <c r="H70" s="379"/>
      <c r="I70" s="158"/>
      <c r="J70" s="57"/>
      <c r="K70" s="57"/>
      <c r="L70" s="55"/>
    </row>
    <row r="71" spans="2:63" s="1" customFormat="1" ht="6.95" customHeight="1">
      <c r="B71" s="35"/>
      <c r="C71" s="57"/>
      <c r="D71" s="57"/>
      <c r="E71" s="57"/>
      <c r="F71" s="57"/>
      <c r="G71" s="57"/>
      <c r="H71" s="57"/>
      <c r="I71" s="158"/>
      <c r="J71" s="57"/>
      <c r="K71" s="57"/>
      <c r="L71" s="55"/>
    </row>
    <row r="72" spans="2:63" s="1" customFormat="1" ht="18" customHeight="1">
      <c r="B72" s="35"/>
      <c r="C72" s="59" t="s">
        <v>1896</v>
      </c>
      <c r="D72" s="57"/>
      <c r="E72" s="57"/>
      <c r="F72" s="159" t="str">
        <f>F12</f>
        <v xml:space="preserve"> </v>
      </c>
      <c r="G72" s="57"/>
      <c r="H72" s="57"/>
      <c r="I72" s="160" t="s">
        <v>1898</v>
      </c>
      <c r="J72" s="67" t="str">
        <f>IF(J12="","",J12)</f>
        <v>28. 11. 2016</v>
      </c>
      <c r="K72" s="57"/>
      <c r="L72" s="55"/>
    </row>
    <row r="73" spans="2:63" s="1" customFormat="1" ht="6.95" customHeight="1">
      <c r="B73" s="35"/>
      <c r="C73" s="57"/>
      <c r="D73" s="57"/>
      <c r="E73" s="57"/>
      <c r="F73" s="57"/>
      <c r="G73" s="57"/>
      <c r="H73" s="57"/>
      <c r="I73" s="158"/>
      <c r="J73" s="57"/>
      <c r="K73" s="57"/>
      <c r="L73" s="55"/>
    </row>
    <row r="74" spans="2:63" s="1" customFormat="1" ht="15">
      <c r="B74" s="35"/>
      <c r="C74" s="59" t="s">
        <v>1901</v>
      </c>
      <c r="D74" s="57"/>
      <c r="E74" s="57"/>
      <c r="F74" s="159" t="str">
        <f>E15</f>
        <v>ČR - Ministerstvo financí</v>
      </c>
      <c r="G74" s="57"/>
      <c r="H74" s="57"/>
      <c r="I74" s="160" t="s">
        <v>1907</v>
      </c>
      <c r="J74" s="159" t="str">
        <f>E21</f>
        <v>Báňské projekty Teplice a.s.</v>
      </c>
      <c r="K74" s="57"/>
      <c r="L74" s="55"/>
    </row>
    <row r="75" spans="2:63" s="1" customFormat="1" ht="14.45" customHeight="1">
      <c r="B75" s="35"/>
      <c r="C75" s="59" t="s">
        <v>1905</v>
      </c>
      <c r="D75" s="57"/>
      <c r="E75" s="57"/>
      <c r="F75" s="159" t="str">
        <f>IF(E18="","",E18)</f>
        <v/>
      </c>
      <c r="G75" s="57"/>
      <c r="H75" s="57"/>
      <c r="I75" s="158"/>
      <c r="J75" s="57"/>
      <c r="K75" s="57"/>
      <c r="L75" s="55"/>
    </row>
    <row r="76" spans="2:63" s="1" customFormat="1" ht="10.35" customHeight="1">
      <c r="B76" s="35"/>
      <c r="C76" s="57"/>
      <c r="D76" s="57"/>
      <c r="E76" s="57"/>
      <c r="F76" s="57"/>
      <c r="G76" s="57"/>
      <c r="H76" s="57"/>
      <c r="I76" s="158"/>
      <c r="J76" s="57"/>
      <c r="K76" s="57"/>
      <c r="L76" s="55"/>
    </row>
    <row r="77" spans="2:63" s="10" customFormat="1" ht="29.25" customHeight="1">
      <c r="B77" s="161"/>
      <c r="C77" s="162" t="s">
        <v>2065</v>
      </c>
      <c r="D77" s="163" t="s">
        <v>1931</v>
      </c>
      <c r="E77" s="163" t="s">
        <v>1927</v>
      </c>
      <c r="F77" s="163" t="s">
        <v>2066</v>
      </c>
      <c r="G77" s="163" t="s">
        <v>2067</v>
      </c>
      <c r="H77" s="163" t="s">
        <v>2068</v>
      </c>
      <c r="I77" s="164" t="s">
        <v>2069</v>
      </c>
      <c r="J77" s="163" t="s">
        <v>2054</v>
      </c>
      <c r="K77" s="165" t="s">
        <v>2070</v>
      </c>
      <c r="L77" s="166"/>
      <c r="M77" s="75" t="s">
        <v>2071</v>
      </c>
      <c r="N77" s="76" t="s">
        <v>1916</v>
      </c>
      <c r="O77" s="76" t="s">
        <v>2072</v>
      </c>
      <c r="P77" s="76" t="s">
        <v>2073</v>
      </c>
      <c r="Q77" s="76" t="s">
        <v>2074</v>
      </c>
      <c r="R77" s="76" t="s">
        <v>2075</v>
      </c>
      <c r="S77" s="76" t="s">
        <v>2076</v>
      </c>
      <c r="T77" s="77" t="s">
        <v>2077</v>
      </c>
    </row>
    <row r="78" spans="2:63" s="1" customFormat="1" ht="29.25" customHeight="1">
      <c r="B78" s="35"/>
      <c r="C78" s="81" t="s">
        <v>2055</v>
      </c>
      <c r="D78" s="57"/>
      <c r="E78" s="57"/>
      <c r="F78" s="57"/>
      <c r="G78" s="57"/>
      <c r="H78" s="57"/>
      <c r="I78" s="158"/>
      <c r="J78" s="167">
        <f>BK78</f>
        <v>0</v>
      </c>
      <c r="K78" s="57"/>
      <c r="L78" s="55"/>
      <c r="M78" s="78"/>
      <c r="N78" s="79"/>
      <c r="O78" s="79"/>
      <c r="P78" s="168">
        <f>P79</f>
        <v>0</v>
      </c>
      <c r="Q78" s="79"/>
      <c r="R78" s="168">
        <f>R79</f>
        <v>1.4536829999999998</v>
      </c>
      <c r="S78" s="79"/>
      <c r="T78" s="169">
        <f>T79</f>
        <v>0</v>
      </c>
      <c r="AT78" s="18" t="s">
        <v>1945</v>
      </c>
      <c r="AU78" s="18" t="s">
        <v>2056</v>
      </c>
      <c r="BK78" s="170">
        <f>BK79</f>
        <v>0</v>
      </c>
    </row>
    <row r="79" spans="2:63" s="11" customFormat="1" ht="37.35" customHeight="1">
      <c r="B79" s="171"/>
      <c r="C79" s="172"/>
      <c r="D79" s="173" t="s">
        <v>1945</v>
      </c>
      <c r="E79" s="174" t="s">
        <v>2078</v>
      </c>
      <c r="F79" s="174" t="s">
        <v>2079</v>
      </c>
      <c r="G79" s="172"/>
      <c r="H79" s="172"/>
      <c r="I79" s="175"/>
      <c r="J79" s="176">
        <f>BK79</f>
        <v>0</v>
      </c>
      <c r="K79" s="172"/>
      <c r="L79" s="177"/>
      <c r="M79" s="178"/>
      <c r="N79" s="179"/>
      <c r="O79" s="179"/>
      <c r="P79" s="180">
        <f>P80</f>
        <v>0</v>
      </c>
      <c r="Q79" s="179"/>
      <c r="R79" s="180">
        <f>R80</f>
        <v>1.4536829999999998</v>
      </c>
      <c r="S79" s="179"/>
      <c r="T79" s="181">
        <f>T80</f>
        <v>0</v>
      </c>
      <c r="AR79" s="182" t="s">
        <v>1895</v>
      </c>
      <c r="AT79" s="183" t="s">
        <v>1945</v>
      </c>
      <c r="AU79" s="183" t="s">
        <v>1946</v>
      </c>
      <c r="AY79" s="182" t="s">
        <v>2080</v>
      </c>
      <c r="BK79" s="184">
        <f>BK80</f>
        <v>0</v>
      </c>
    </row>
    <row r="80" spans="2:63" s="11" customFormat="1" ht="19.899999999999999" customHeight="1">
      <c r="B80" s="171"/>
      <c r="C80" s="172"/>
      <c r="D80" s="185" t="s">
        <v>1945</v>
      </c>
      <c r="E80" s="186" t="s">
        <v>1895</v>
      </c>
      <c r="F80" s="186" t="s">
        <v>2081</v>
      </c>
      <c r="G80" s="172"/>
      <c r="H80" s="172"/>
      <c r="I80" s="175"/>
      <c r="J80" s="187">
        <f>BK80</f>
        <v>0</v>
      </c>
      <c r="K80" s="172"/>
      <c r="L80" s="177"/>
      <c r="M80" s="178"/>
      <c r="N80" s="179"/>
      <c r="O80" s="179"/>
      <c r="P80" s="180">
        <f>SUM(P81:P92)</f>
        <v>0</v>
      </c>
      <c r="Q80" s="179"/>
      <c r="R80" s="180">
        <f>SUM(R81:R92)</f>
        <v>1.4536829999999998</v>
      </c>
      <c r="S80" s="179"/>
      <c r="T80" s="181">
        <f>SUM(T81:T92)</f>
        <v>0</v>
      </c>
      <c r="AR80" s="182" t="s">
        <v>1895</v>
      </c>
      <c r="AT80" s="183" t="s">
        <v>1945</v>
      </c>
      <c r="AU80" s="183" t="s">
        <v>1895</v>
      </c>
      <c r="AY80" s="182" t="s">
        <v>2080</v>
      </c>
      <c r="BK80" s="184">
        <f>SUM(BK81:BK92)</f>
        <v>0</v>
      </c>
    </row>
    <row r="81" spans="2:65" s="1" customFormat="1" ht="22.5" customHeight="1">
      <c r="B81" s="35"/>
      <c r="C81" s="188" t="s">
        <v>1895</v>
      </c>
      <c r="D81" s="188" t="s">
        <v>2082</v>
      </c>
      <c r="E81" s="189" t="s">
        <v>2400</v>
      </c>
      <c r="F81" s="190" t="s">
        <v>2401</v>
      </c>
      <c r="G81" s="191" t="s">
        <v>2085</v>
      </c>
      <c r="H81" s="192">
        <v>32.4</v>
      </c>
      <c r="I81" s="193"/>
      <c r="J81" s="194">
        <f>ROUND(I81*H81,2)</f>
        <v>0</v>
      </c>
      <c r="K81" s="190" t="s">
        <v>2086</v>
      </c>
      <c r="L81" s="55"/>
      <c r="M81" s="195" t="s">
        <v>1893</v>
      </c>
      <c r="N81" s="196" t="s">
        <v>1917</v>
      </c>
      <c r="O81" s="36"/>
      <c r="P81" s="197">
        <f>O81*H81</f>
        <v>0</v>
      </c>
      <c r="Q81" s="197">
        <v>0</v>
      </c>
      <c r="R81" s="197">
        <f>Q81*H81</f>
        <v>0</v>
      </c>
      <c r="S81" s="197">
        <v>0</v>
      </c>
      <c r="T81" s="198">
        <f>S81*H81</f>
        <v>0</v>
      </c>
      <c r="AR81" s="18" t="s">
        <v>2036</v>
      </c>
      <c r="AT81" s="18" t="s">
        <v>2082</v>
      </c>
      <c r="AU81" s="18" t="s">
        <v>1955</v>
      </c>
      <c r="AY81" s="18" t="s">
        <v>2080</v>
      </c>
      <c r="BE81" s="199">
        <f>IF(N81="základní",J81,0)</f>
        <v>0</v>
      </c>
      <c r="BF81" s="199">
        <f>IF(N81="snížená",J81,0)</f>
        <v>0</v>
      </c>
      <c r="BG81" s="199">
        <f>IF(N81="zákl. přenesená",J81,0)</f>
        <v>0</v>
      </c>
      <c r="BH81" s="199">
        <f>IF(N81="sníž. přenesená",J81,0)</f>
        <v>0</v>
      </c>
      <c r="BI81" s="199">
        <f>IF(N81="nulová",J81,0)</f>
        <v>0</v>
      </c>
      <c r="BJ81" s="18" t="s">
        <v>1895</v>
      </c>
      <c r="BK81" s="199">
        <f>ROUND(I81*H81,2)</f>
        <v>0</v>
      </c>
      <c r="BL81" s="18" t="s">
        <v>2036</v>
      </c>
      <c r="BM81" s="18" t="s">
        <v>2402</v>
      </c>
    </row>
    <row r="82" spans="2:65" s="12" customFormat="1">
      <c r="B82" s="200"/>
      <c r="C82" s="201"/>
      <c r="D82" s="202" t="s">
        <v>2088</v>
      </c>
      <c r="E82" s="203" t="s">
        <v>1893</v>
      </c>
      <c r="F82" s="204" t="s">
        <v>2403</v>
      </c>
      <c r="G82" s="201"/>
      <c r="H82" s="205">
        <v>32.4</v>
      </c>
      <c r="I82" s="206"/>
      <c r="J82" s="201"/>
      <c r="K82" s="201"/>
      <c r="L82" s="207"/>
      <c r="M82" s="208"/>
      <c r="N82" s="209"/>
      <c r="O82" s="209"/>
      <c r="P82" s="209"/>
      <c r="Q82" s="209"/>
      <c r="R82" s="209"/>
      <c r="S82" s="209"/>
      <c r="T82" s="210"/>
      <c r="AT82" s="211" t="s">
        <v>2088</v>
      </c>
      <c r="AU82" s="211" t="s">
        <v>1955</v>
      </c>
      <c r="AV82" s="12" t="s">
        <v>1955</v>
      </c>
      <c r="AW82" s="12" t="s">
        <v>1911</v>
      </c>
      <c r="AX82" s="12" t="s">
        <v>1895</v>
      </c>
      <c r="AY82" s="211" t="s">
        <v>2080</v>
      </c>
    </row>
    <row r="83" spans="2:65" s="1" customFormat="1" ht="22.5" customHeight="1">
      <c r="B83" s="35"/>
      <c r="C83" s="188" t="s">
        <v>1955</v>
      </c>
      <c r="D83" s="188" t="s">
        <v>2082</v>
      </c>
      <c r="E83" s="189" t="s">
        <v>2404</v>
      </c>
      <c r="F83" s="190" t="s">
        <v>2405</v>
      </c>
      <c r="G83" s="191" t="s">
        <v>2085</v>
      </c>
      <c r="H83" s="192">
        <v>16.2</v>
      </c>
      <c r="I83" s="193"/>
      <c r="J83" s="194">
        <f>ROUND(I83*H83,2)</f>
        <v>0</v>
      </c>
      <c r="K83" s="190" t="s">
        <v>2086</v>
      </c>
      <c r="L83" s="55"/>
      <c r="M83" s="195" t="s">
        <v>1893</v>
      </c>
      <c r="N83" s="196" t="s">
        <v>1917</v>
      </c>
      <c r="O83" s="36"/>
      <c r="P83" s="197">
        <f>O83*H83</f>
        <v>0</v>
      </c>
      <c r="Q83" s="197">
        <v>0</v>
      </c>
      <c r="R83" s="197">
        <f>Q83*H83</f>
        <v>0</v>
      </c>
      <c r="S83" s="197">
        <v>0</v>
      </c>
      <c r="T83" s="198">
        <f>S83*H83</f>
        <v>0</v>
      </c>
      <c r="AR83" s="18" t="s">
        <v>2036</v>
      </c>
      <c r="AT83" s="18" t="s">
        <v>2082</v>
      </c>
      <c r="AU83" s="18" t="s">
        <v>1955</v>
      </c>
      <c r="AY83" s="18" t="s">
        <v>2080</v>
      </c>
      <c r="BE83" s="199">
        <f>IF(N83="základní",J83,0)</f>
        <v>0</v>
      </c>
      <c r="BF83" s="199">
        <f>IF(N83="snížená",J83,0)</f>
        <v>0</v>
      </c>
      <c r="BG83" s="199">
        <f>IF(N83="zákl. přenesená",J83,0)</f>
        <v>0</v>
      </c>
      <c r="BH83" s="199">
        <f>IF(N83="sníž. přenesená",J83,0)</f>
        <v>0</v>
      </c>
      <c r="BI83" s="199">
        <f>IF(N83="nulová",J83,0)</f>
        <v>0</v>
      </c>
      <c r="BJ83" s="18" t="s">
        <v>1895</v>
      </c>
      <c r="BK83" s="199">
        <f>ROUND(I83*H83,2)</f>
        <v>0</v>
      </c>
      <c r="BL83" s="18" t="s">
        <v>2036</v>
      </c>
      <c r="BM83" s="18" t="s">
        <v>2406</v>
      </c>
    </row>
    <row r="84" spans="2:65" s="12" customFormat="1">
      <c r="B84" s="200"/>
      <c r="C84" s="201"/>
      <c r="D84" s="202" t="s">
        <v>2088</v>
      </c>
      <c r="E84" s="201"/>
      <c r="F84" s="204" t="s">
        <v>2407</v>
      </c>
      <c r="G84" s="201"/>
      <c r="H84" s="205">
        <v>16.2</v>
      </c>
      <c r="I84" s="206"/>
      <c r="J84" s="201"/>
      <c r="K84" s="201"/>
      <c r="L84" s="207"/>
      <c r="M84" s="208"/>
      <c r="N84" s="209"/>
      <c r="O84" s="209"/>
      <c r="P84" s="209"/>
      <c r="Q84" s="209"/>
      <c r="R84" s="209"/>
      <c r="S84" s="209"/>
      <c r="T84" s="210"/>
      <c r="AT84" s="211" t="s">
        <v>2088</v>
      </c>
      <c r="AU84" s="211" t="s">
        <v>1955</v>
      </c>
      <c r="AV84" s="12" t="s">
        <v>1955</v>
      </c>
      <c r="AW84" s="12" t="s">
        <v>1877</v>
      </c>
      <c r="AX84" s="12" t="s">
        <v>1895</v>
      </c>
      <c r="AY84" s="211" t="s">
        <v>2080</v>
      </c>
    </row>
    <row r="85" spans="2:65" s="1" customFormat="1" ht="22.5" customHeight="1">
      <c r="B85" s="35"/>
      <c r="C85" s="188" t="s">
        <v>2033</v>
      </c>
      <c r="D85" s="188" t="s">
        <v>2082</v>
      </c>
      <c r="E85" s="189" t="s">
        <v>2408</v>
      </c>
      <c r="F85" s="190" t="s">
        <v>2409</v>
      </c>
      <c r="G85" s="191" t="s">
        <v>2096</v>
      </c>
      <c r="H85" s="192">
        <v>154</v>
      </c>
      <c r="I85" s="193"/>
      <c r="J85" s="194">
        <f>ROUND(I85*H85,2)</f>
        <v>0</v>
      </c>
      <c r="K85" s="190" t="s">
        <v>2086</v>
      </c>
      <c r="L85" s="55"/>
      <c r="M85" s="195" t="s">
        <v>1893</v>
      </c>
      <c r="N85" s="196" t="s">
        <v>1917</v>
      </c>
      <c r="O85" s="36"/>
      <c r="P85" s="197">
        <f>O85*H85</f>
        <v>0</v>
      </c>
      <c r="Q85" s="197">
        <v>0</v>
      </c>
      <c r="R85" s="197">
        <f>Q85*H85</f>
        <v>0</v>
      </c>
      <c r="S85" s="197">
        <v>0</v>
      </c>
      <c r="T85" s="198">
        <f>S85*H85</f>
        <v>0</v>
      </c>
      <c r="AR85" s="18" t="s">
        <v>2036</v>
      </c>
      <c r="AT85" s="18" t="s">
        <v>2082</v>
      </c>
      <c r="AU85" s="18" t="s">
        <v>1955</v>
      </c>
      <c r="AY85" s="18" t="s">
        <v>2080</v>
      </c>
      <c r="BE85" s="199">
        <f>IF(N85="základní",J85,0)</f>
        <v>0</v>
      </c>
      <c r="BF85" s="199">
        <f>IF(N85="snížená",J85,0)</f>
        <v>0</v>
      </c>
      <c r="BG85" s="199">
        <f>IF(N85="zákl. přenesená",J85,0)</f>
        <v>0</v>
      </c>
      <c r="BH85" s="199">
        <f>IF(N85="sníž. přenesená",J85,0)</f>
        <v>0</v>
      </c>
      <c r="BI85" s="199">
        <f>IF(N85="nulová",J85,0)</f>
        <v>0</v>
      </c>
      <c r="BJ85" s="18" t="s">
        <v>1895</v>
      </c>
      <c r="BK85" s="199">
        <f>ROUND(I85*H85,2)</f>
        <v>0</v>
      </c>
      <c r="BL85" s="18" t="s">
        <v>2036</v>
      </c>
      <c r="BM85" s="18" t="s">
        <v>2410</v>
      </c>
    </row>
    <row r="86" spans="2:65" s="12" customFormat="1">
      <c r="B86" s="200"/>
      <c r="C86" s="201"/>
      <c r="D86" s="202" t="s">
        <v>2088</v>
      </c>
      <c r="E86" s="203" t="s">
        <v>1893</v>
      </c>
      <c r="F86" s="204" t="s">
        <v>2411</v>
      </c>
      <c r="G86" s="201"/>
      <c r="H86" s="205">
        <v>154</v>
      </c>
      <c r="I86" s="206"/>
      <c r="J86" s="201"/>
      <c r="K86" s="201"/>
      <c r="L86" s="207"/>
      <c r="M86" s="208"/>
      <c r="N86" s="209"/>
      <c r="O86" s="209"/>
      <c r="P86" s="209"/>
      <c r="Q86" s="209"/>
      <c r="R86" s="209"/>
      <c r="S86" s="209"/>
      <c r="T86" s="210"/>
      <c r="AT86" s="211" t="s">
        <v>2088</v>
      </c>
      <c r="AU86" s="211" t="s">
        <v>1955</v>
      </c>
      <c r="AV86" s="12" t="s">
        <v>1955</v>
      </c>
      <c r="AW86" s="12" t="s">
        <v>1911</v>
      </c>
      <c r="AX86" s="12" t="s">
        <v>1946</v>
      </c>
      <c r="AY86" s="211" t="s">
        <v>2080</v>
      </c>
    </row>
    <row r="87" spans="2:65" s="1" customFormat="1" ht="22.5" customHeight="1">
      <c r="B87" s="35"/>
      <c r="C87" s="216" t="s">
        <v>2036</v>
      </c>
      <c r="D87" s="216" t="s">
        <v>2126</v>
      </c>
      <c r="E87" s="217" t="s">
        <v>2412</v>
      </c>
      <c r="F87" s="218" t="s">
        <v>2413</v>
      </c>
      <c r="G87" s="219" t="s">
        <v>2096</v>
      </c>
      <c r="H87" s="220">
        <v>156.31</v>
      </c>
      <c r="I87" s="221"/>
      <c r="J87" s="222">
        <f>ROUND(I87*H87,2)</f>
        <v>0</v>
      </c>
      <c r="K87" s="218" t="s">
        <v>2086</v>
      </c>
      <c r="L87" s="223"/>
      <c r="M87" s="224" t="s">
        <v>1893</v>
      </c>
      <c r="N87" s="225" t="s">
        <v>1917</v>
      </c>
      <c r="O87" s="36"/>
      <c r="P87" s="197">
        <f>O87*H87</f>
        <v>0</v>
      </c>
      <c r="Q87" s="197">
        <v>9.2999999999999992E-3</v>
      </c>
      <c r="R87" s="197">
        <f>Q87*H87</f>
        <v>1.4536829999999998</v>
      </c>
      <c r="S87" s="197">
        <v>0</v>
      </c>
      <c r="T87" s="198">
        <f>S87*H87</f>
        <v>0</v>
      </c>
      <c r="AR87" s="18" t="s">
        <v>2119</v>
      </c>
      <c r="AT87" s="18" t="s">
        <v>2126</v>
      </c>
      <c r="AU87" s="18" t="s">
        <v>1955</v>
      </c>
      <c r="AY87" s="18" t="s">
        <v>2080</v>
      </c>
      <c r="BE87" s="199">
        <f>IF(N87="základní",J87,0)</f>
        <v>0</v>
      </c>
      <c r="BF87" s="199">
        <f>IF(N87="snížená",J87,0)</f>
        <v>0</v>
      </c>
      <c r="BG87" s="199">
        <f>IF(N87="zákl. přenesená",J87,0)</f>
        <v>0</v>
      </c>
      <c r="BH87" s="199">
        <f>IF(N87="sníž. přenesená",J87,0)</f>
        <v>0</v>
      </c>
      <c r="BI87" s="199">
        <f>IF(N87="nulová",J87,0)</f>
        <v>0</v>
      </c>
      <c r="BJ87" s="18" t="s">
        <v>1895</v>
      </c>
      <c r="BK87" s="199">
        <f>ROUND(I87*H87,2)</f>
        <v>0</v>
      </c>
      <c r="BL87" s="18" t="s">
        <v>2036</v>
      </c>
      <c r="BM87" s="18" t="s">
        <v>2414</v>
      </c>
    </row>
    <row r="88" spans="2:65" s="1" customFormat="1" ht="27">
      <c r="B88" s="35"/>
      <c r="C88" s="57"/>
      <c r="D88" s="212" t="s">
        <v>2415</v>
      </c>
      <c r="E88" s="57"/>
      <c r="F88" s="244" t="s">
        <v>2416</v>
      </c>
      <c r="G88" s="57"/>
      <c r="H88" s="57"/>
      <c r="I88" s="158"/>
      <c r="J88" s="57"/>
      <c r="K88" s="57"/>
      <c r="L88" s="55"/>
      <c r="M88" s="72"/>
      <c r="N88" s="36"/>
      <c r="O88" s="36"/>
      <c r="P88" s="36"/>
      <c r="Q88" s="36"/>
      <c r="R88" s="36"/>
      <c r="S88" s="36"/>
      <c r="T88" s="73"/>
      <c r="AT88" s="18" t="s">
        <v>2415</v>
      </c>
      <c r="AU88" s="18" t="s">
        <v>1955</v>
      </c>
    </row>
    <row r="89" spans="2:65" s="12" customFormat="1">
      <c r="B89" s="200"/>
      <c r="C89" s="201"/>
      <c r="D89" s="202" t="s">
        <v>2088</v>
      </c>
      <c r="E89" s="201"/>
      <c r="F89" s="204" t="s">
        <v>2417</v>
      </c>
      <c r="G89" s="201"/>
      <c r="H89" s="205">
        <v>156.31</v>
      </c>
      <c r="I89" s="206"/>
      <c r="J89" s="201"/>
      <c r="K89" s="201"/>
      <c r="L89" s="207"/>
      <c r="M89" s="208"/>
      <c r="N89" s="209"/>
      <c r="O89" s="209"/>
      <c r="P89" s="209"/>
      <c r="Q89" s="209"/>
      <c r="R89" s="209"/>
      <c r="S89" s="209"/>
      <c r="T89" s="210"/>
      <c r="AT89" s="211" t="s">
        <v>2088</v>
      </c>
      <c r="AU89" s="211" t="s">
        <v>1955</v>
      </c>
      <c r="AV89" s="12" t="s">
        <v>1955</v>
      </c>
      <c r="AW89" s="12" t="s">
        <v>1877</v>
      </c>
      <c r="AX89" s="12" t="s">
        <v>1895</v>
      </c>
      <c r="AY89" s="211" t="s">
        <v>2080</v>
      </c>
    </row>
    <row r="90" spans="2:65" s="1" customFormat="1" ht="22.5" customHeight="1">
      <c r="B90" s="35"/>
      <c r="C90" s="188" t="s">
        <v>2039</v>
      </c>
      <c r="D90" s="188" t="s">
        <v>2082</v>
      </c>
      <c r="E90" s="189" t="s">
        <v>2418</v>
      </c>
      <c r="F90" s="190" t="s">
        <v>2419</v>
      </c>
      <c r="G90" s="191" t="s">
        <v>2085</v>
      </c>
      <c r="H90" s="192">
        <v>32.4</v>
      </c>
      <c r="I90" s="193"/>
      <c r="J90" s="194">
        <f>ROUND(I90*H90,2)</f>
        <v>0</v>
      </c>
      <c r="K90" s="190" t="s">
        <v>2086</v>
      </c>
      <c r="L90" s="55"/>
      <c r="M90" s="195" t="s">
        <v>1893</v>
      </c>
      <c r="N90" s="196" t="s">
        <v>1917</v>
      </c>
      <c r="O90" s="36"/>
      <c r="P90" s="197">
        <f>O90*H90</f>
        <v>0</v>
      </c>
      <c r="Q90" s="197">
        <v>0</v>
      </c>
      <c r="R90" s="197">
        <f>Q90*H90</f>
        <v>0</v>
      </c>
      <c r="S90" s="197">
        <v>0</v>
      </c>
      <c r="T90" s="198">
        <f>S90*H90</f>
        <v>0</v>
      </c>
      <c r="AR90" s="18" t="s">
        <v>2036</v>
      </c>
      <c r="AT90" s="18" t="s">
        <v>2082</v>
      </c>
      <c r="AU90" s="18" t="s">
        <v>1955</v>
      </c>
      <c r="AY90" s="18" t="s">
        <v>2080</v>
      </c>
      <c r="BE90" s="199">
        <f>IF(N90="základní",J90,0)</f>
        <v>0</v>
      </c>
      <c r="BF90" s="199">
        <f>IF(N90="snížená",J90,0)</f>
        <v>0</v>
      </c>
      <c r="BG90" s="199">
        <f>IF(N90="zákl. přenesená",J90,0)</f>
        <v>0</v>
      </c>
      <c r="BH90" s="199">
        <f>IF(N90="sníž. přenesená",J90,0)</f>
        <v>0</v>
      </c>
      <c r="BI90" s="199">
        <f>IF(N90="nulová",J90,0)</f>
        <v>0</v>
      </c>
      <c r="BJ90" s="18" t="s">
        <v>1895</v>
      </c>
      <c r="BK90" s="199">
        <f>ROUND(I90*H90,2)</f>
        <v>0</v>
      </c>
      <c r="BL90" s="18" t="s">
        <v>2036</v>
      </c>
      <c r="BM90" s="18" t="s">
        <v>2420</v>
      </c>
    </row>
    <row r="91" spans="2:65" s="1" customFormat="1" ht="22.5" customHeight="1">
      <c r="B91" s="35"/>
      <c r="C91" s="188" t="s">
        <v>2107</v>
      </c>
      <c r="D91" s="188" t="s">
        <v>2082</v>
      </c>
      <c r="E91" s="189" t="s">
        <v>2421</v>
      </c>
      <c r="F91" s="190" t="s">
        <v>2422</v>
      </c>
      <c r="G91" s="191" t="s">
        <v>2085</v>
      </c>
      <c r="H91" s="192">
        <v>32.4</v>
      </c>
      <c r="I91" s="193"/>
      <c r="J91" s="194">
        <f>ROUND(I91*H91,2)</f>
        <v>0</v>
      </c>
      <c r="K91" s="190" t="s">
        <v>2086</v>
      </c>
      <c r="L91" s="55"/>
      <c r="M91" s="195" t="s">
        <v>1893</v>
      </c>
      <c r="N91" s="196" t="s">
        <v>1917</v>
      </c>
      <c r="O91" s="36"/>
      <c r="P91" s="197">
        <f>O91*H91</f>
        <v>0</v>
      </c>
      <c r="Q91" s="197">
        <v>0</v>
      </c>
      <c r="R91" s="197">
        <f>Q91*H91</f>
        <v>0</v>
      </c>
      <c r="S91" s="197">
        <v>0</v>
      </c>
      <c r="T91" s="198">
        <f>S91*H91</f>
        <v>0</v>
      </c>
      <c r="AR91" s="18" t="s">
        <v>2036</v>
      </c>
      <c r="AT91" s="18" t="s">
        <v>2082</v>
      </c>
      <c r="AU91" s="18" t="s">
        <v>1955</v>
      </c>
      <c r="AY91" s="18" t="s">
        <v>2080</v>
      </c>
      <c r="BE91" s="199">
        <f>IF(N91="základní",J91,0)</f>
        <v>0</v>
      </c>
      <c r="BF91" s="199">
        <f>IF(N91="snížená",J91,0)</f>
        <v>0</v>
      </c>
      <c r="BG91" s="199">
        <f>IF(N91="zákl. přenesená",J91,0)</f>
        <v>0</v>
      </c>
      <c r="BH91" s="199">
        <f>IF(N91="sníž. přenesená",J91,0)</f>
        <v>0</v>
      </c>
      <c r="BI91" s="199">
        <f>IF(N91="nulová",J91,0)</f>
        <v>0</v>
      </c>
      <c r="BJ91" s="18" t="s">
        <v>1895</v>
      </c>
      <c r="BK91" s="199">
        <f>ROUND(I91*H91,2)</f>
        <v>0</v>
      </c>
      <c r="BL91" s="18" t="s">
        <v>2036</v>
      </c>
      <c r="BM91" s="18" t="s">
        <v>2423</v>
      </c>
    </row>
    <row r="92" spans="2:65" s="12" customFormat="1">
      <c r="B92" s="200"/>
      <c r="C92" s="201"/>
      <c r="D92" s="212" t="s">
        <v>2088</v>
      </c>
      <c r="E92" s="213" t="s">
        <v>1893</v>
      </c>
      <c r="F92" s="214" t="s">
        <v>2424</v>
      </c>
      <c r="G92" s="201"/>
      <c r="H92" s="215">
        <v>32.4</v>
      </c>
      <c r="I92" s="206"/>
      <c r="J92" s="201"/>
      <c r="K92" s="201"/>
      <c r="L92" s="207"/>
      <c r="M92" s="245"/>
      <c r="N92" s="246"/>
      <c r="O92" s="246"/>
      <c r="P92" s="246"/>
      <c r="Q92" s="246"/>
      <c r="R92" s="246"/>
      <c r="S92" s="246"/>
      <c r="T92" s="247"/>
      <c r="AT92" s="211" t="s">
        <v>2088</v>
      </c>
      <c r="AU92" s="211" t="s">
        <v>1955</v>
      </c>
      <c r="AV92" s="12" t="s">
        <v>1955</v>
      </c>
      <c r="AW92" s="12" t="s">
        <v>1911</v>
      </c>
      <c r="AX92" s="12" t="s">
        <v>1946</v>
      </c>
      <c r="AY92" s="211" t="s">
        <v>2080</v>
      </c>
    </row>
    <row r="93" spans="2:65" s="1" customFormat="1" ht="6.95" customHeight="1">
      <c r="B93" s="50"/>
      <c r="C93" s="51"/>
      <c r="D93" s="51"/>
      <c r="E93" s="51"/>
      <c r="F93" s="51"/>
      <c r="G93" s="51"/>
      <c r="H93" s="51"/>
      <c r="I93" s="135"/>
      <c r="J93" s="51"/>
      <c r="K93" s="51"/>
      <c r="L93" s="55"/>
    </row>
  </sheetData>
  <sheetProtection sheet="1" objects="1" scenarios="1" formatColumns="0" formatRows="0" sort="0" autoFilter="0"/>
  <autoFilter ref="C77:K77"/>
  <mergeCells count="9">
    <mergeCell ref="E68:H68"/>
    <mergeCell ref="E70:H70"/>
    <mergeCell ref="G1:H1"/>
    <mergeCell ref="L2:V2"/>
    <mergeCell ref="E7:H7"/>
    <mergeCell ref="E9:H9"/>
    <mergeCell ref="E24:H24"/>
    <mergeCell ref="E45:H45"/>
    <mergeCell ref="E47:H47"/>
  </mergeCells>
  <phoneticPr fontId="51" type="noConversion"/>
  <hyperlinks>
    <hyperlink ref="F1:G1" location="C2" tooltip="Krycí list soupisu" display="1) Krycí list soupisu"/>
    <hyperlink ref="G1:H1" location="C54" tooltip="Rekapitulace" display="2) Rekapitulace"/>
    <hyperlink ref="J1" location="C77" tooltip="Soupis prací" display="3) Soupis prací"/>
    <hyperlink ref="L1:V1" location="'Rekapitulace stavby'!C2" tooltip="Rekapitulace stavby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26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3" customWidth="1"/>
    <col min="10" max="10" width="23.5" customWidth="1"/>
    <col min="11" max="11" width="15.5" customWidth="1"/>
    <col min="13" max="18" width="9.33203125" hidden="1" customWidth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 customWidth="1"/>
  </cols>
  <sheetData>
    <row r="1" spans="1:70" ht="21.75" customHeight="1">
      <c r="A1" s="16"/>
      <c r="B1" s="276"/>
      <c r="C1" s="276"/>
      <c r="D1" s="275" t="s">
        <v>1874</v>
      </c>
      <c r="E1" s="276"/>
      <c r="F1" s="277" t="s">
        <v>643</v>
      </c>
      <c r="G1" s="405" t="s">
        <v>644</v>
      </c>
      <c r="H1" s="405"/>
      <c r="I1" s="282"/>
      <c r="J1" s="277" t="s">
        <v>645</v>
      </c>
      <c r="K1" s="275" t="s">
        <v>2046</v>
      </c>
      <c r="L1" s="277" t="s">
        <v>646</v>
      </c>
      <c r="M1" s="277"/>
      <c r="N1" s="277"/>
      <c r="O1" s="277"/>
      <c r="P1" s="277"/>
      <c r="Q1" s="277"/>
      <c r="R1" s="277"/>
      <c r="S1" s="277"/>
      <c r="T1" s="277"/>
      <c r="U1" s="273"/>
      <c r="V1" s="273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1:70" ht="36.950000000000003" customHeight="1"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AT2" s="18" t="s">
        <v>1965</v>
      </c>
    </row>
    <row r="3" spans="1:70" ht="6.95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1955</v>
      </c>
    </row>
    <row r="4" spans="1:70" ht="36.950000000000003" customHeight="1">
      <c r="B4" s="22"/>
      <c r="C4" s="23"/>
      <c r="D4" s="24" t="s">
        <v>2047</v>
      </c>
      <c r="E4" s="23"/>
      <c r="F4" s="23"/>
      <c r="G4" s="23"/>
      <c r="H4" s="23"/>
      <c r="I4" s="115"/>
      <c r="J4" s="23"/>
      <c r="K4" s="25"/>
      <c r="M4" s="26" t="s">
        <v>1883</v>
      </c>
      <c r="AT4" s="18" t="s">
        <v>1877</v>
      </c>
    </row>
    <row r="5" spans="1:70" ht="6.95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1:70" ht="15">
      <c r="B6" s="22"/>
      <c r="C6" s="23"/>
      <c r="D6" s="31" t="s">
        <v>1889</v>
      </c>
      <c r="E6" s="23"/>
      <c r="F6" s="23"/>
      <c r="G6" s="23"/>
      <c r="H6" s="23"/>
      <c r="I6" s="115"/>
      <c r="J6" s="23"/>
      <c r="K6" s="25"/>
    </row>
    <row r="7" spans="1:70" ht="22.5" customHeight="1">
      <c r="B7" s="22"/>
      <c r="C7" s="23"/>
      <c r="D7" s="23"/>
      <c r="E7" s="406" t="str">
        <f ca="1">'Rekapitulace stavby'!K6</f>
        <v>Jezero Most-napojení na komunikace a IS - část I</v>
      </c>
      <c r="F7" s="397"/>
      <c r="G7" s="397"/>
      <c r="H7" s="397"/>
      <c r="I7" s="115"/>
      <c r="J7" s="23"/>
      <c r="K7" s="25"/>
    </row>
    <row r="8" spans="1:70" s="1" customFormat="1" ht="15">
      <c r="B8" s="35"/>
      <c r="C8" s="36"/>
      <c r="D8" s="31" t="s">
        <v>2048</v>
      </c>
      <c r="E8" s="36"/>
      <c r="F8" s="36"/>
      <c r="G8" s="36"/>
      <c r="H8" s="36"/>
      <c r="I8" s="116"/>
      <c r="J8" s="36"/>
      <c r="K8" s="39"/>
    </row>
    <row r="9" spans="1:70" s="1" customFormat="1" ht="36.950000000000003" customHeight="1">
      <c r="B9" s="35"/>
      <c r="C9" s="36"/>
      <c r="D9" s="36"/>
      <c r="E9" s="407" t="s">
        <v>2425</v>
      </c>
      <c r="F9" s="386"/>
      <c r="G9" s="386"/>
      <c r="H9" s="386"/>
      <c r="I9" s="116"/>
      <c r="J9" s="36"/>
      <c r="K9" s="39"/>
    </row>
    <row r="10" spans="1:70" s="1" customFormat="1">
      <c r="B10" s="35"/>
      <c r="C10" s="36"/>
      <c r="D10" s="36"/>
      <c r="E10" s="36"/>
      <c r="F10" s="36"/>
      <c r="G10" s="36"/>
      <c r="H10" s="36"/>
      <c r="I10" s="116"/>
      <c r="J10" s="36"/>
      <c r="K10" s="39"/>
    </row>
    <row r="11" spans="1:70" s="1" customFormat="1" ht="14.45" customHeight="1">
      <c r="B11" s="35"/>
      <c r="C11" s="36"/>
      <c r="D11" s="31" t="s">
        <v>1892</v>
      </c>
      <c r="E11" s="36"/>
      <c r="F11" s="29" t="s">
        <v>1966</v>
      </c>
      <c r="G11" s="36"/>
      <c r="H11" s="36"/>
      <c r="I11" s="117" t="s">
        <v>1894</v>
      </c>
      <c r="J11" s="29" t="s">
        <v>1893</v>
      </c>
      <c r="K11" s="39"/>
    </row>
    <row r="12" spans="1:70" s="1" customFormat="1" ht="14.45" customHeight="1">
      <c r="B12" s="35"/>
      <c r="C12" s="36"/>
      <c r="D12" s="31" t="s">
        <v>1896</v>
      </c>
      <c r="E12" s="36"/>
      <c r="F12" s="29" t="s">
        <v>1897</v>
      </c>
      <c r="G12" s="36"/>
      <c r="H12" s="36"/>
      <c r="I12" s="117" t="s">
        <v>1898</v>
      </c>
      <c r="J12" s="118" t="str">
        <f ca="1">'Rekapitulace stavby'!AN8</f>
        <v>28. 11. 2016</v>
      </c>
      <c r="K12" s="39"/>
    </row>
    <row r="13" spans="1:70" s="1" customFormat="1" ht="21.75" customHeight="1">
      <c r="B13" s="35"/>
      <c r="C13" s="36"/>
      <c r="D13" s="28" t="s">
        <v>2050</v>
      </c>
      <c r="E13" s="36"/>
      <c r="F13" s="119" t="s">
        <v>2399</v>
      </c>
      <c r="G13" s="36"/>
      <c r="H13" s="36"/>
      <c r="I13" s="116"/>
      <c r="J13" s="36"/>
      <c r="K13" s="39"/>
    </row>
    <row r="14" spans="1:70" s="1" customFormat="1" ht="14.45" customHeight="1">
      <c r="B14" s="35"/>
      <c r="C14" s="36"/>
      <c r="D14" s="31" t="s">
        <v>1901</v>
      </c>
      <c r="E14" s="36"/>
      <c r="F14" s="36"/>
      <c r="G14" s="36"/>
      <c r="H14" s="36"/>
      <c r="I14" s="117" t="s">
        <v>1902</v>
      </c>
      <c r="J14" s="29" t="s">
        <v>1893</v>
      </c>
      <c r="K14" s="39"/>
    </row>
    <row r="15" spans="1:70" s="1" customFormat="1" ht="18" customHeight="1">
      <c r="B15" s="35"/>
      <c r="C15" s="36"/>
      <c r="D15" s="36"/>
      <c r="E15" s="29" t="s">
        <v>1903</v>
      </c>
      <c r="F15" s="36"/>
      <c r="G15" s="36"/>
      <c r="H15" s="36"/>
      <c r="I15" s="117" t="s">
        <v>1904</v>
      </c>
      <c r="J15" s="29" t="s">
        <v>1893</v>
      </c>
      <c r="K15" s="39"/>
    </row>
    <row r="16" spans="1:70" s="1" customFormat="1" ht="6.95" customHeight="1">
      <c r="B16" s="35"/>
      <c r="C16" s="36"/>
      <c r="D16" s="36"/>
      <c r="E16" s="36"/>
      <c r="F16" s="36"/>
      <c r="G16" s="36"/>
      <c r="H16" s="36"/>
      <c r="I16" s="116"/>
      <c r="J16" s="36"/>
      <c r="K16" s="39"/>
    </row>
    <row r="17" spans="2:11" s="1" customFormat="1" ht="14.45" customHeight="1">
      <c r="B17" s="35"/>
      <c r="C17" s="36"/>
      <c r="D17" s="31" t="s">
        <v>1905</v>
      </c>
      <c r="E17" s="36"/>
      <c r="F17" s="36"/>
      <c r="G17" s="36"/>
      <c r="H17" s="36"/>
      <c r="I17" s="117" t="s">
        <v>1902</v>
      </c>
      <c r="J17" s="29" t="str">
        <f ca="1">IF('Rekapitulace stavby'!AN13="Vyplň údaj","",IF('Rekapitulace stavby'!AN13="","",'Rekapitulace stavby'!AN13))</f>
        <v/>
      </c>
      <c r="K17" s="39"/>
    </row>
    <row r="18" spans="2:11" s="1" customFormat="1" ht="18" customHeight="1">
      <c r="B18" s="35"/>
      <c r="C18" s="36"/>
      <c r="D18" s="36"/>
      <c r="E18" s="29" t="str">
        <f ca="1">IF('Rekapitulace stavby'!E14="Vyplň údaj","",IF('Rekapitulace stavby'!E14="","",'Rekapitulace stavby'!E14))</f>
        <v/>
      </c>
      <c r="F18" s="36"/>
      <c r="G18" s="36"/>
      <c r="H18" s="36"/>
      <c r="I18" s="117" t="s">
        <v>1904</v>
      </c>
      <c r="J18" s="29" t="str">
        <f ca="1">IF('Rekapitulace stavby'!AN14="Vyplň údaj","",IF('Rekapitulace stavby'!AN14="","",'Rekapitulace stavby'!AN14))</f>
        <v/>
      </c>
      <c r="K18" s="39"/>
    </row>
    <row r="19" spans="2:11" s="1" customFormat="1" ht="6.95" customHeight="1">
      <c r="B19" s="35"/>
      <c r="C19" s="36"/>
      <c r="D19" s="36"/>
      <c r="E19" s="36"/>
      <c r="F19" s="36"/>
      <c r="G19" s="36"/>
      <c r="H19" s="36"/>
      <c r="I19" s="116"/>
      <c r="J19" s="36"/>
      <c r="K19" s="39"/>
    </row>
    <row r="20" spans="2:11" s="1" customFormat="1" ht="14.45" customHeight="1">
      <c r="B20" s="35"/>
      <c r="C20" s="36"/>
      <c r="D20" s="31" t="s">
        <v>1907</v>
      </c>
      <c r="E20" s="36"/>
      <c r="F20" s="36"/>
      <c r="G20" s="36"/>
      <c r="H20" s="36"/>
      <c r="I20" s="117" t="s">
        <v>1902</v>
      </c>
      <c r="J20" s="29" t="s">
        <v>1893</v>
      </c>
      <c r="K20" s="39"/>
    </row>
    <row r="21" spans="2:11" s="1" customFormat="1" ht="18" customHeight="1">
      <c r="B21" s="35"/>
      <c r="C21" s="36"/>
      <c r="D21" s="36"/>
      <c r="E21" s="29" t="s">
        <v>1908</v>
      </c>
      <c r="F21" s="36"/>
      <c r="G21" s="36"/>
      <c r="H21" s="36"/>
      <c r="I21" s="117" t="s">
        <v>1904</v>
      </c>
      <c r="J21" s="29" t="s">
        <v>1893</v>
      </c>
      <c r="K21" s="39"/>
    </row>
    <row r="22" spans="2:11" s="1" customFormat="1" ht="6.95" customHeight="1">
      <c r="B22" s="35"/>
      <c r="C22" s="36"/>
      <c r="D22" s="36"/>
      <c r="E22" s="36"/>
      <c r="F22" s="36"/>
      <c r="G22" s="36"/>
      <c r="H22" s="36"/>
      <c r="I22" s="116"/>
      <c r="J22" s="36"/>
      <c r="K22" s="39"/>
    </row>
    <row r="23" spans="2:11" s="1" customFormat="1" ht="14.45" customHeight="1">
      <c r="B23" s="35"/>
      <c r="C23" s="36"/>
      <c r="D23" s="31" t="s">
        <v>1909</v>
      </c>
      <c r="E23" s="36"/>
      <c r="F23" s="36"/>
      <c r="G23" s="36"/>
      <c r="H23" s="36"/>
      <c r="I23" s="116"/>
      <c r="J23" s="36"/>
      <c r="K23" s="39"/>
    </row>
    <row r="24" spans="2:11" s="7" customFormat="1" ht="22.5" customHeight="1">
      <c r="B24" s="120"/>
      <c r="C24" s="121"/>
      <c r="D24" s="121"/>
      <c r="E24" s="400" t="s">
        <v>1893</v>
      </c>
      <c r="F24" s="408"/>
      <c r="G24" s="408"/>
      <c r="H24" s="408"/>
      <c r="I24" s="122"/>
      <c r="J24" s="121"/>
      <c r="K24" s="123"/>
    </row>
    <row r="25" spans="2:11" s="1" customFormat="1" ht="6.95" customHeight="1">
      <c r="B25" s="35"/>
      <c r="C25" s="36"/>
      <c r="D25" s="36"/>
      <c r="E25" s="36"/>
      <c r="F25" s="36"/>
      <c r="G25" s="36"/>
      <c r="H25" s="36"/>
      <c r="I25" s="116"/>
      <c r="J25" s="36"/>
      <c r="K25" s="39"/>
    </row>
    <row r="26" spans="2:11" s="1" customFormat="1" ht="6.95" customHeight="1">
      <c r="B26" s="35"/>
      <c r="C26" s="36"/>
      <c r="D26" s="79"/>
      <c r="E26" s="79"/>
      <c r="F26" s="79"/>
      <c r="G26" s="79"/>
      <c r="H26" s="79"/>
      <c r="I26" s="124"/>
      <c r="J26" s="79"/>
      <c r="K26" s="125"/>
    </row>
    <row r="27" spans="2:11" s="1" customFormat="1" ht="25.35" customHeight="1">
      <c r="B27" s="35"/>
      <c r="C27" s="36"/>
      <c r="D27" s="126" t="s">
        <v>1912</v>
      </c>
      <c r="E27" s="36"/>
      <c r="F27" s="36"/>
      <c r="G27" s="36"/>
      <c r="H27" s="36"/>
      <c r="I27" s="116"/>
      <c r="J27" s="127">
        <f>ROUNDUP(J85,2)</f>
        <v>0</v>
      </c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24"/>
      <c r="J28" s="79"/>
      <c r="K28" s="125"/>
    </row>
    <row r="29" spans="2:11" s="1" customFormat="1" ht="14.45" customHeight="1">
      <c r="B29" s="35"/>
      <c r="C29" s="36"/>
      <c r="D29" s="36"/>
      <c r="E29" s="36"/>
      <c r="F29" s="40" t="s">
        <v>1914</v>
      </c>
      <c r="G29" s="36"/>
      <c r="H29" s="36"/>
      <c r="I29" s="128" t="s">
        <v>1913</v>
      </c>
      <c r="J29" s="40" t="s">
        <v>1915</v>
      </c>
      <c r="K29" s="39"/>
    </row>
    <row r="30" spans="2:11" s="1" customFormat="1" ht="14.45" customHeight="1">
      <c r="B30" s="35"/>
      <c r="C30" s="36"/>
      <c r="D30" s="43" t="s">
        <v>1916</v>
      </c>
      <c r="E30" s="43" t="s">
        <v>1917</v>
      </c>
      <c r="F30" s="129">
        <f>ROUNDUP(SUM(BE85:BE225), 2)</f>
        <v>0</v>
      </c>
      <c r="G30" s="36"/>
      <c r="H30" s="36"/>
      <c r="I30" s="130">
        <v>0.21</v>
      </c>
      <c r="J30" s="129">
        <f>ROUNDUP(ROUNDUP((SUM(BE85:BE225)), 2)*I30, 1)</f>
        <v>0</v>
      </c>
      <c r="K30" s="39"/>
    </row>
    <row r="31" spans="2:11" s="1" customFormat="1" ht="14.45" customHeight="1">
      <c r="B31" s="35"/>
      <c r="C31" s="36"/>
      <c r="D31" s="36"/>
      <c r="E31" s="43" t="s">
        <v>1918</v>
      </c>
      <c r="F31" s="129">
        <f>ROUNDUP(SUM(BF85:BF225), 2)</f>
        <v>0</v>
      </c>
      <c r="G31" s="36"/>
      <c r="H31" s="36"/>
      <c r="I31" s="130">
        <v>0.15</v>
      </c>
      <c r="J31" s="129">
        <f>ROUNDUP(ROUNDUP((SUM(BF85:BF225)), 2)*I31, 1)</f>
        <v>0</v>
      </c>
      <c r="K31" s="39"/>
    </row>
    <row r="32" spans="2:11" s="1" customFormat="1" ht="14.45" hidden="1" customHeight="1">
      <c r="B32" s="35"/>
      <c r="C32" s="36"/>
      <c r="D32" s="36"/>
      <c r="E32" s="43" t="s">
        <v>1919</v>
      </c>
      <c r="F32" s="129">
        <f>ROUNDUP(SUM(BG85:BG225), 2)</f>
        <v>0</v>
      </c>
      <c r="G32" s="36"/>
      <c r="H32" s="36"/>
      <c r="I32" s="130">
        <v>0.21</v>
      </c>
      <c r="J32" s="129">
        <v>0</v>
      </c>
      <c r="K32" s="39"/>
    </row>
    <row r="33" spans="2:11" s="1" customFormat="1" ht="14.45" hidden="1" customHeight="1">
      <c r="B33" s="35"/>
      <c r="C33" s="36"/>
      <c r="D33" s="36"/>
      <c r="E33" s="43" t="s">
        <v>1920</v>
      </c>
      <c r="F33" s="129">
        <f>ROUNDUP(SUM(BH85:BH225), 2)</f>
        <v>0</v>
      </c>
      <c r="G33" s="36"/>
      <c r="H33" s="36"/>
      <c r="I33" s="130">
        <v>0.15</v>
      </c>
      <c r="J33" s="129">
        <v>0</v>
      </c>
      <c r="K33" s="39"/>
    </row>
    <row r="34" spans="2:11" s="1" customFormat="1" ht="14.45" hidden="1" customHeight="1">
      <c r="B34" s="35"/>
      <c r="C34" s="36"/>
      <c r="D34" s="36"/>
      <c r="E34" s="43" t="s">
        <v>1921</v>
      </c>
      <c r="F34" s="129">
        <f>ROUNDUP(SUM(BI85:BI225), 2)</f>
        <v>0</v>
      </c>
      <c r="G34" s="36"/>
      <c r="H34" s="36"/>
      <c r="I34" s="130">
        <v>0</v>
      </c>
      <c r="J34" s="129">
        <v>0</v>
      </c>
      <c r="K34" s="39"/>
    </row>
    <row r="35" spans="2:11" s="1" customFormat="1" ht="6.95" customHeight="1">
      <c r="B35" s="35"/>
      <c r="C35" s="36"/>
      <c r="D35" s="36"/>
      <c r="E35" s="36"/>
      <c r="F35" s="36"/>
      <c r="G35" s="36"/>
      <c r="H35" s="36"/>
      <c r="I35" s="116"/>
      <c r="J35" s="36"/>
      <c r="K35" s="39"/>
    </row>
    <row r="36" spans="2:11" s="1" customFormat="1" ht="25.35" customHeight="1">
      <c r="B36" s="35"/>
      <c r="C36" s="45"/>
      <c r="D36" s="46" t="s">
        <v>1922</v>
      </c>
      <c r="E36" s="47"/>
      <c r="F36" s="47"/>
      <c r="G36" s="131" t="s">
        <v>1923</v>
      </c>
      <c r="H36" s="48" t="s">
        <v>1924</v>
      </c>
      <c r="I36" s="132"/>
      <c r="J36" s="133">
        <f>SUM(J27:J34)</f>
        <v>0</v>
      </c>
      <c r="K36" s="134"/>
    </row>
    <row r="37" spans="2:11" s="1" customFormat="1" ht="14.45" customHeight="1">
      <c r="B37" s="50"/>
      <c r="C37" s="51"/>
      <c r="D37" s="51"/>
      <c r="E37" s="51"/>
      <c r="F37" s="51"/>
      <c r="G37" s="51"/>
      <c r="H37" s="51"/>
      <c r="I37" s="135"/>
      <c r="J37" s="51"/>
      <c r="K37" s="52"/>
    </row>
    <row r="41" spans="2:11" s="1" customFormat="1" ht="6.95" customHeight="1">
      <c r="B41" s="136"/>
      <c r="C41" s="137"/>
      <c r="D41" s="137"/>
      <c r="E41" s="137"/>
      <c r="F41" s="137"/>
      <c r="G41" s="137"/>
      <c r="H41" s="137"/>
      <c r="I41" s="138"/>
      <c r="J41" s="137"/>
      <c r="K41" s="139"/>
    </row>
    <row r="42" spans="2:11" s="1" customFormat="1" ht="36.950000000000003" customHeight="1">
      <c r="B42" s="35"/>
      <c r="C42" s="24" t="s">
        <v>2052</v>
      </c>
      <c r="D42" s="36"/>
      <c r="E42" s="36"/>
      <c r="F42" s="36"/>
      <c r="G42" s="36"/>
      <c r="H42" s="36"/>
      <c r="I42" s="116"/>
      <c r="J42" s="36"/>
      <c r="K42" s="39"/>
    </row>
    <row r="43" spans="2:11" s="1" customFormat="1" ht="6.95" customHeight="1">
      <c r="B43" s="35"/>
      <c r="C43" s="36"/>
      <c r="D43" s="36"/>
      <c r="E43" s="36"/>
      <c r="F43" s="36"/>
      <c r="G43" s="36"/>
      <c r="H43" s="36"/>
      <c r="I43" s="116"/>
      <c r="J43" s="36"/>
      <c r="K43" s="39"/>
    </row>
    <row r="44" spans="2:11" s="1" customFormat="1" ht="14.45" customHeight="1">
      <c r="B44" s="35"/>
      <c r="C44" s="31" t="s">
        <v>1889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22.5" customHeight="1">
      <c r="B45" s="35"/>
      <c r="C45" s="36"/>
      <c r="D45" s="36"/>
      <c r="E45" s="406" t="str">
        <f>E7</f>
        <v>Jezero Most-napojení na komunikace a IS - část I</v>
      </c>
      <c r="F45" s="386"/>
      <c r="G45" s="386"/>
      <c r="H45" s="386"/>
      <c r="I45" s="116"/>
      <c r="J45" s="36"/>
      <c r="K45" s="39"/>
    </row>
    <row r="46" spans="2:11" s="1" customFormat="1" ht="14.45" customHeight="1">
      <c r="B46" s="35"/>
      <c r="C46" s="31" t="s">
        <v>2048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3.25" customHeight="1">
      <c r="B47" s="35"/>
      <c r="C47" s="36"/>
      <c r="D47" s="36"/>
      <c r="E47" s="407" t="str">
        <f>E9</f>
        <v>SO 301 - SO 301 - Pitný vodovod</v>
      </c>
      <c r="F47" s="386"/>
      <c r="G47" s="386"/>
      <c r="H47" s="386"/>
      <c r="I47" s="116"/>
      <c r="J47" s="36"/>
      <c r="K47" s="39"/>
    </row>
    <row r="48" spans="2:11" s="1" customFormat="1" ht="6.95" customHeight="1">
      <c r="B48" s="35"/>
      <c r="C48" s="36"/>
      <c r="D48" s="36"/>
      <c r="E48" s="36"/>
      <c r="F48" s="36"/>
      <c r="G48" s="36"/>
      <c r="H48" s="36"/>
      <c r="I48" s="116"/>
      <c r="J48" s="36"/>
      <c r="K48" s="39"/>
    </row>
    <row r="49" spans="2:47" s="1" customFormat="1" ht="18" customHeight="1">
      <c r="B49" s="35"/>
      <c r="C49" s="31" t="s">
        <v>1896</v>
      </c>
      <c r="D49" s="36"/>
      <c r="E49" s="36"/>
      <c r="F49" s="29" t="str">
        <f>F12</f>
        <v xml:space="preserve"> </v>
      </c>
      <c r="G49" s="36"/>
      <c r="H49" s="36"/>
      <c r="I49" s="117" t="s">
        <v>1898</v>
      </c>
      <c r="J49" s="118" t="str">
        <f>IF(J12="","",J12)</f>
        <v>28. 11. 2016</v>
      </c>
      <c r="K49" s="39"/>
    </row>
    <row r="50" spans="2:47" s="1" customFormat="1" ht="6.95" customHeight="1">
      <c r="B50" s="35"/>
      <c r="C50" s="36"/>
      <c r="D50" s="36"/>
      <c r="E50" s="36"/>
      <c r="F50" s="36"/>
      <c r="G50" s="36"/>
      <c r="H50" s="36"/>
      <c r="I50" s="116"/>
      <c r="J50" s="36"/>
      <c r="K50" s="39"/>
    </row>
    <row r="51" spans="2:47" s="1" customFormat="1" ht="15">
      <c r="B51" s="35"/>
      <c r="C51" s="31" t="s">
        <v>1901</v>
      </c>
      <c r="D51" s="36"/>
      <c r="E51" s="36"/>
      <c r="F51" s="29" t="str">
        <f>E15</f>
        <v>ČR - Ministerstvo financí</v>
      </c>
      <c r="G51" s="36"/>
      <c r="H51" s="36"/>
      <c r="I51" s="117" t="s">
        <v>1907</v>
      </c>
      <c r="J51" s="29" t="str">
        <f>E21</f>
        <v>Báňské projekty Teplice a.s.</v>
      </c>
      <c r="K51" s="39"/>
    </row>
    <row r="52" spans="2:47" s="1" customFormat="1" ht="14.45" customHeight="1">
      <c r="B52" s="35"/>
      <c r="C52" s="31" t="s">
        <v>1905</v>
      </c>
      <c r="D52" s="36"/>
      <c r="E52" s="36"/>
      <c r="F52" s="29" t="str">
        <f>IF(E18="","",E18)</f>
        <v/>
      </c>
      <c r="G52" s="36"/>
      <c r="H52" s="36"/>
      <c r="I52" s="116"/>
      <c r="J52" s="36"/>
      <c r="K52" s="39"/>
    </row>
    <row r="53" spans="2:47" s="1" customFormat="1" ht="10.35" customHeight="1">
      <c r="B53" s="35"/>
      <c r="C53" s="36"/>
      <c r="D53" s="36"/>
      <c r="E53" s="36"/>
      <c r="F53" s="36"/>
      <c r="G53" s="36"/>
      <c r="H53" s="36"/>
      <c r="I53" s="116"/>
      <c r="J53" s="36"/>
      <c r="K53" s="39"/>
    </row>
    <row r="54" spans="2:47" s="1" customFormat="1" ht="29.25" customHeight="1">
      <c r="B54" s="35"/>
      <c r="C54" s="140" t="s">
        <v>2053</v>
      </c>
      <c r="D54" s="45"/>
      <c r="E54" s="45"/>
      <c r="F54" s="45"/>
      <c r="G54" s="45"/>
      <c r="H54" s="45"/>
      <c r="I54" s="141"/>
      <c r="J54" s="142" t="s">
        <v>2054</v>
      </c>
      <c r="K54" s="49"/>
    </row>
    <row r="55" spans="2:47" s="1" customFormat="1" ht="10.35" customHeight="1">
      <c r="B55" s="35"/>
      <c r="C55" s="36"/>
      <c r="D55" s="36"/>
      <c r="E55" s="36"/>
      <c r="F55" s="36"/>
      <c r="G55" s="36"/>
      <c r="H55" s="36"/>
      <c r="I55" s="116"/>
      <c r="J55" s="36"/>
      <c r="K55" s="39"/>
    </row>
    <row r="56" spans="2:47" s="1" customFormat="1" ht="29.25" customHeight="1">
      <c r="B56" s="35"/>
      <c r="C56" s="143" t="s">
        <v>2055</v>
      </c>
      <c r="D56" s="36"/>
      <c r="E56" s="36"/>
      <c r="F56" s="36"/>
      <c r="G56" s="36"/>
      <c r="H56" s="36"/>
      <c r="I56" s="116"/>
      <c r="J56" s="127">
        <f>J85</f>
        <v>0</v>
      </c>
      <c r="K56" s="39"/>
      <c r="AU56" s="18" t="s">
        <v>2056</v>
      </c>
    </row>
    <row r="57" spans="2:47" s="8" customFormat="1" ht="24.95" customHeight="1">
      <c r="B57" s="144"/>
      <c r="C57" s="145"/>
      <c r="D57" s="146" t="s">
        <v>2057</v>
      </c>
      <c r="E57" s="147"/>
      <c r="F57" s="147"/>
      <c r="G57" s="147"/>
      <c r="H57" s="147"/>
      <c r="I57" s="148"/>
      <c r="J57" s="149">
        <f>J86</f>
        <v>0</v>
      </c>
      <c r="K57" s="150"/>
    </row>
    <row r="58" spans="2:47" s="9" customFormat="1" ht="19.899999999999999" customHeight="1">
      <c r="B58" s="151"/>
      <c r="C58" s="152"/>
      <c r="D58" s="153" t="s">
        <v>2058</v>
      </c>
      <c r="E58" s="154"/>
      <c r="F58" s="154"/>
      <c r="G58" s="154"/>
      <c r="H58" s="154"/>
      <c r="I58" s="155"/>
      <c r="J58" s="156">
        <f>J87</f>
        <v>0</v>
      </c>
      <c r="K58" s="157"/>
    </row>
    <row r="59" spans="2:47" s="9" customFormat="1" ht="19.899999999999999" customHeight="1">
      <c r="B59" s="151"/>
      <c r="C59" s="152"/>
      <c r="D59" s="153" t="s">
        <v>2426</v>
      </c>
      <c r="E59" s="154"/>
      <c r="F59" s="154"/>
      <c r="G59" s="154"/>
      <c r="H59" s="154"/>
      <c r="I59" s="155"/>
      <c r="J59" s="156">
        <f>J113</f>
        <v>0</v>
      </c>
      <c r="K59" s="157"/>
    </row>
    <row r="60" spans="2:47" s="9" customFormat="1" ht="19.899999999999999" customHeight="1">
      <c r="B60" s="151"/>
      <c r="C60" s="152"/>
      <c r="D60" s="153" t="s">
        <v>2061</v>
      </c>
      <c r="E60" s="154"/>
      <c r="F60" s="154"/>
      <c r="G60" s="154"/>
      <c r="H60" s="154"/>
      <c r="I60" s="155"/>
      <c r="J60" s="156">
        <f>J118</f>
        <v>0</v>
      </c>
      <c r="K60" s="157"/>
    </row>
    <row r="61" spans="2:47" s="9" customFormat="1" ht="19.899999999999999" customHeight="1">
      <c r="B61" s="151"/>
      <c r="C61" s="152"/>
      <c r="D61" s="153" t="s">
        <v>2062</v>
      </c>
      <c r="E61" s="154"/>
      <c r="F61" s="154"/>
      <c r="G61" s="154"/>
      <c r="H61" s="154"/>
      <c r="I61" s="155"/>
      <c r="J61" s="156">
        <f>J212</f>
        <v>0</v>
      </c>
      <c r="K61" s="157"/>
    </row>
    <row r="62" spans="2:47" s="9" customFormat="1" ht="14.85" customHeight="1">
      <c r="B62" s="151"/>
      <c r="C62" s="152"/>
      <c r="D62" s="153" t="s">
        <v>2063</v>
      </c>
      <c r="E62" s="154"/>
      <c r="F62" s="154"/>
      <c r="G62" s="154"/>
      <c r="H62" s="154"/>
      <c r="I62" s="155"/>
      <c r="J62" s="156">
        <f>J213</f>
        <v>0</v>
      </c>
      <c r="K62" s="157"/>
    </row>
    <row r="63" spans="2:47" s="8" customFormat="1" ht="24.95" customHeight="1">
      <c r="B63" s="144"/>
      <c r="C63" s="145"/>
      <c r="D63" s="146" t="s">
        <v>2427</v>
      </c>
      <c r="E63" s="147"/>
      <c r="F63" s="147"/>
      <c r="G63" s="147"/>
      <c r="H63" s="147"/>
      <c r="I63" s="148"/>
      <c r="J63" s="149">
        <f>J215</f>
        <v>0</v>
      </c>
      <c r="K63" s="150"/>
    </row>
    <row r="64" spans="2:47" s="9" customFormat="1" ht="19.899999999999999" customHeight="1">
      <c r="B64" s="151"/>
      <c r="C64" s="152"/>
      <c r="D64" s="153" t="s">
        <v>2428</v>
      </c>
      <c r="E64" s="154"/>
      <c r="F64" s="154"/>
      <c r="G64" s="154"/>
      <c r="H64" s="154"/>
      <c r="I64" s="155"/>
      <c r="J64" s="156">
        <f>J216</f>
        <v>0</v>
      </c>
      <c r="K64" s="157"/>
    </row>
    <row r="65" spans="2:12" s="9" customFormat="1" ht="19.899999999999999" customHeight="1">
      <c r="B65" s="151"/>
      <c r="C65" s="152"/>
      <c r="D65" s="153" t="s">
        <v>2429</v>
      </c>
      <c r="E65" s="154"/>
      <c r="F65" s="154"/>
      <c r="G65" s="154"/>
      <c r="H65" s="154"/>
      <c r="I65" s="155"/>
      <c r="J65" s="156">
        <f>J221</f>
        <v>0</v>
      </c>
      <c r="K65" s="157"/>
    </row>
    <row r="66" spans="2:12" s="1" customFormat="1" ht="21.75" customHeight="1">
      <c r="B66" s="35"/>
      <c r="C66" s="36"/>
      <c r="D66" s="36"/>
      <c r="E66" s="36"/>
      <c r="F66" s="36"/>
      <c r="G66" s="36"/>
      <c r="H66" s="36"/>
      <c r="I66" s="116"/>
      <c r="J66" s="36"/>
      <c r="K66" s="39"/>
    </row>
    <row r="67" spans="2:12" s="1" customFormat="1" ht="6.95" customHeight="1">
      <c r="B67" s="50"/>
      <c r="C67" s="51"/>
      <c r="D67" s="51"/>
      <c r="E67" s="51"/>
      <c r="F67" s="51"/>
      <c r="G67" s="51"/>
      <c r="H67" s="51"/>
      <c r="I67" s="135"/>
      <c r="J67" s="51"/>
      <c r="K67" s="52"/>
    </row>
    <row r="71" spans="2:12" s="1" customFormat="1" ht="6.95" customHeight="1">
      <c r="B71" s="53"/>
      <c r="C71" s="54"/>
      <c r="D71" s="54"/>
      <c r="E71" s="54"/>
      <c r="F71" s="54"/>
      <c r="G71" s="54"/>
      <c r="H71" s="54"/>
      <c r="I71" s="138"/>
      <c r="J71" s="54"/>
      <c r="K71" s="54"/>
      <c r="L71" s="55"/>
    </row>
    <row r="72" spans="2:12" s="1" customFormat="1" ht="36.950000000000003" customHeight="1">
      <c r="B72" s="35"/>
      <c r="C72" s="56" t="s">
        <v>2064</v>
      </c>
      <c r="D72" s="57"/>
      <c r="E72" s="57"/>
      <c r="F72" s="57"/>
      <c r="G72" s="57"/>
      <c r="H72" s="57"/>
      <c r="I72" s="158"/>
      <c r="J72" s="57"/>
      <c r="K72" s="57"/>
      <c r="L72" s="55"/>
    </row>
    <row r="73" spans="2:12" s="1" customFormat="1" ht="6.95" customHeight="1">
      <c r="B73" s="35"/>
      <c r="C73" s="57"/>
      <c r="D73" s="57"/>
      <c r="E73" s="57"/>
      <c r="F73" s="57"/>
      <c r="G73" s="57"/>
      <c r="H73" s="57"/>
      <c r="I73" s="158"/>
      <c r="J73" s="57"/>
      <c r="K73" s="57"/>
      <c r="L73" s="55"/>
    </row>
    <row r="74" spans="2:12" s="1" customFormat="1" ht="14.45" customHeight="1">
      <c r="B74" s="35"/>
      <c r="C74" s="59" t="s">
        <v>1889</v>
      </c>
      <c r="D74" s="57"/>
      <c r="E74" s="57"/>
      <c r="F74" s="57"/>
      <c r="G74" s="57"/>
      <c r="H74" s="57"/>
      <c r="I74" s="158"/>
      <c r="J74" s="57"/>
      <c r="K74" s="57"/>
      <c r="L74" s="55"/>
    </row>
    <row r="75" spans="2:12" s="1" customFormat="1" ht="22.5" customHeight="1">
      <c r="B75" s="35"/>
      <c r="C75" s="57"/>
      <c r="D75" s="57"/>
      <c r="E75" s="404" t="str">
        <f>E7</f>
        <v>Jezero Most-napojení na komunikace a IS - část I</v>
      </c>
      <c r="F75" s="379"/>
      <c r="G75" s="379"/>
      <c r="H75" s="379"/>
      <c r="I75" s="158"/>
      <c r="J75" s="57"/>
      <c r="K75" s="57"/>
      <c r="L75" s="55"/>
    </row>
    <row r="76" spans="2:12" s="1" customFormat="1" ht="14.45" customHeight="1">
      <c r="B76" s="35"/>
      <c r="C76" s="59" t="s">
        <v>2048</v>
      </c>
      <c r="D76" s="57"/>
      <c r="E76" s="57"/>
      <c r="F76" s="57"/>
      <c r="G76" s="57"/>
      <c r="H76" s="57"/>
      <c r="I76" s="158"/>
      <c r="J76" s="57"/>
      <c r="K76" s="57"/>
      <c r="L76" s="55"/>
    </row>
    <row r="77" spans="2:12" s="1" customFormat="1" ht="23.25" customHeight="1">
      <c r="B77" s="35"/>
      <c r="C77" s="57"/>
      <c r="D77" s="57"/>
      <c r="E77" s="376" t="str">
        <f>E9</f>
        <v>SO 301 - SO 301 - Pitný vodovod</v>
      </c>
      <c r="F77" s="379"/>
      <c r="G77" s="379"/>
      <c r="H77" s="379"/>
      <c r="I77" s="158"/>
      <c r="J77" s="57"/>
      <c r="K77" s="57"/>
      <c r="L77" s="55"/>
    </row>
    <row r="78" spans="2:12" s="1" customFormat="1" ht="6.95" customHeight="1">
      <c r="B78" s="35"/>
      <c r="C78" s="57"/>
      <c r="D78" s="57"/>
      <c r="E78" s="57"/>
      <c r="F78" s="57"/>
      <c r="G78" s="57"/>
      <c r="H78" s="57"/>
      <c r="I78" s="158"/>
      <c r="J78" s="57"/>
      <c r="K78" s="57"/>
      <c r="L78" s="55"/>
    </row>
    <row r="79" spans="2:12" s="1" customFormat="1" ht="18" customHeight="1">
      <c r="B79" s="35"/>
      <c r="C79" s="59" t="s">
        <v>1896</v>
      </c>
      <c r="D79" s="57"/>
      <c r="E79" s="57"/>
      <c r="F79" s="159" t="str">
        <f>F12</f>
        <v xml:space="preserve"> </v>
      </c>
      <c r="G79" s="57"/>
      <c r="H79" s="57"/>
      <c r="I79" s="160" t="s">
        <v>1898</v>
      </c>
      <c r="J79" s="67" t="str">
        <f>IF(J12="","",J12)</f>
        <v>28. 11. 2016</v>
      </c>
      <c r="K79" s="57"/>
      <c r="L79" s="55"/>
    </row>
    <row r="80" spans="2:12" s="1" customFormat="1" ht="6.95" customHeight="1">
      <c r="B80" s="35"/>
      <c r="C80" s="57"/>
      <c r="D80" s="57"/>
      <c r="E80" s="57"/>
      <c r="F80" s="57"/>
      <c r="G80" s="57"/>
      <c r="H80" s="57"/>
      <c r="I80" s="158"/>
      <c r="J80" s="57"/>
      <c r="K80" s="57"/>
      <c r="L80" s="55"/>
    </row>
    <row r="81" spans="2:65" s="1" customFormat="1" ht="15">
      <c r="B81" s="35"/>
      <c r="C81" s="59" t="s">
        <v>1901</v>
      </c>
      <c r="D81" s="57"/>
      <c r="E81" s="57"/>
      <c r="F81" s="159" t="str">
        <f>E15</f>
        <v>ČR - Ministerstvo financí</v>
      </c>
      <c r="G81" s="57"/>
      <c r="H81" s="57"/>
      <c r="I81" s="160" t="s">
        <v>1907</v>
      </c>
      <c r="J81" s="159" t="str">
        <f>E21</f>
        <v>Báňské projekty Teplice a.s.</v>
      </c>
      <c r="K81" s="57"/>
      <c r="L81" s="55"/>
    </row>
    <row r="82" spans="2:65" s="1" customFormat="1" ht="14.45" customHeight="1">
      <c r="B82" s="35"/>
      <c r="C82" s="59" t="s">
        <v>1905</v>
      </c>
      <c r="D82" s="57"/>
      <c r="E82" s="57"/>
      <c r="F82" s="159" t="str">
        <f>IF(E18="","",E18)</f>
        <v/>
      </c>
      <c r="G82" s="57"/>
      <c r="H82" s="57"/>
      <c r="I82" s="158"/>
      <c r="J82" s="57"/>
      <c r="K82" s="57"/>
      <c r="L82" s="55"/>
    </row>
    <row r="83" spans="2:65" s="1" customFormat="1" ht="10.35" customHeight="1">
      <c r="B83" s="35"/>
      <c r="C83" s="57"/>
      <c r="D83" s="57"/>
      <c r="E83" s="57"/>
      <c r="F83" s="57"/>
      <c r="G83" s="57"/>
      <c r="H83" s="57"/>
      <c r="I83" s="158"/>
      <c r="J83" s="57"/>
      <c r="K83" s="57"/>
      <c r="L83" s="55"/>
    </row>
    <row r="84" spans="2:65" s="10" customFormat="1" ht="29.25" customHeight="1">
      <c r="B84" s="161"/>
      <c r="C84" s="162" t="s">
        <v>2065</v>
      </c>
      <c r="D84" s="163" t="s">
        <v>1931</v>
      </c>
      <c r="E84" s="163" t="s">
        <v>1927</v>
      </c>
      <c r="F84" s="163" t="s">
        <v>2066</v>
      </c>
      <c r="G84" s="163" t="s">
        <v>2067</v>
      </c>
      <c r="H84" s="163" t="s">
        <v>2068</v>
      </c>
      <c r="I84" s="164" t="s">
        <v>2069</v>
      </c>
      <c r="J84" s="163" t="s">
        <v>2054</v>
      </c>
      <c r="K84" s="165" t="s">
        <v>2070</v>
      </c>
      <c r="L84" s="166"/>
      <c r="M84" s="75" t="s">
        <v>2071</v>
      </c>
      <c r="N84" s="76" t="s">
        <v>1916</v>
      </c>
      <c r="O84" s="76" t="s">
        <v>2072</v>
      </c>
      <c r="P84" s="76" t="s">
        <v>2073</v>
      </c>
      <c r="Q84" s="76" t="s">
        <v>2074</v>
      </c>
      <c r="R84" s="76" t="s">
        <v>2075</v>
      </c>
      <c r="S84" s="76" t="s">
        <v>2076</v>
      </c>
      <c r="T84" s="77" t="s">
        <v>2077</v>
      </c>
    </row>
    <row r="85" spans="2:65" s="1" customFormat="1" ht="29.25" customHeight="1">
      <c r="B85" s="35"/>
      <c r="C85" s="81" t="s">
        <v>2055</v>
      </c>
      <c r="D85" s="57"/>
      <c r="E85" s="57"/>
      <c r="F85" s="57"/>
      <c r="G85" s="57"/>
      <c r="H85" s="57"/>
      <c r="I85" s="158"/>
      <c r="J85" s="167">
        <f>BK85</f>
        <v>0</v>
      </c>
      <c r="K85" s="57"/>
      <c r="L85" s="55"/>
      <c r="M85" s="78"/>
      <c r="N85" s="79"/>
      <c r="O85" s="79"/>
      <c r="P85" s="168">
        <f>P86+P215</f>
        <v>0</v>
      </c>
      <c r="Q85" s="79"/>
      <c r="R85" s="168">
        <f>R86+R215</f>
        <v>1363.4585653428001</v>
      </c>
      <c r="S85" s="79"/>
      <c r="T85" s="169">
        <f>T86+T215</f>
        <v>0</v>
      </c>
      <c r="AT85" s="18" t="s">
        <v>1945</v>
      </c>
      <c r="AU85" s="18" t="s">
        <v>2056</v>
      </c>
      <c r="BK85" s="170">
        <f>BK86+BK215</f>
        <v>0</v>
      </c>
    </row>
    <row r="86" spans="2:65" s="11" customFormat="1" ht="37.35" customHeight="1">
      <c r="B86" s="171"/>
      <c r="C86" s="172"/>
      <c r="D86" s="173" t="s">
        <v>1945</v>
      </c>
      <c r="E86" s="174" t="s">
        <v>2078</v>
      </c>
      <c r="F86" s="174" t="s">
        <v>2079</v>
      </c>
      <c r="G86" s="172"/>
      <c r="H86" s="172"/>
      <c r="I86" s="175"/>
      <c r="J86" s="176">
        <f>BK86</f>
        <v>0</v>
      </c>
      <c r="K86" s="172"/>
      <c r="L86" s="177"/>
      <c r="M86" s="178"/>
      <c r="N86" s="179"/>
      <c r="O86" s="179"/>
      <c r="P86" s="180">
        <f>P87+P113+P118+P212</f>
        <v>0</v>
      </c>
      <c r="Q86" s="179"/>
      <c r="R86" s="180">
        <f>R87+R113+R118+R212</f>
        <v>1363.4002852428</v>
      </c>
      <c r="S86" s="179"/>
      <c r="T86" s="181">
        <f>T87+T113+T118+T212</f>
        <v>0</v>
      </c>
      <c r="AR86" s="182" t="s">
        <v>1895</v>
      </c>
      <c r="AT86" s="183" t="s">
        <v>1945</v>
      </c>
      <c r="AU86" s="183" t="s">
        <v>1946</v>
      </c>
      <c r="AY86" s="182" t="s">
        <v>2080</v>
      </c>
      <c r="BK86" s="184">
        <f>BK87+BK113+BK118+BK212</f>
        <v>0</v>
      </c>
    </row>
    <row r="87" spans="2:65" s="11" customFormat="1" ht="19.899999999999999" customHeight="1">
      <c r="B87" s="171"/>
      <c r="C87" s="172"/>
      <c r="D87" s="185" t="s">
        <v>1945</v>
      </c>
      <c r="E87" s="186" t="s">
        <v>1895</v>
      </c>
      <c r="F87" s="186" t="s">
        <v>2081</v>
      </c>
      <c r="G87" s="172"/>
      <c r="H87" s="172"/>
      <c r="I87" s="175"/>
      <c r="J87" s="187">
        <f>BK87</f>
        <v>0</v>
      </c>
      <c r="K87" s="172"/>
      <c r="L87" s="177"/>
      <c r="M87" s="178"/>
      <c r="N87" s="179"/>
      <c r="O87" s="179"/>
      <c r="P87" s="180">
        <f>SUM(P88:P112)</f>
        <v>0</v>
      </c>
      <c r="Q87" s="179"/>
      <c r="R87" s="180">
        <f>SUM(R88:R112)</f>
        <v>891.26603967699998</v>
      </c>
      <c r="S87" s="179"/>
      <c r="T87" s="181">
        <f>SUM(T88:T112)</f>
        <v>0</v>
      </c>
      <c r="AR87" s="182" t="s">
        <v>1895</v>
      </c>
      <c r="AT87" s="183" t="s">
        <v>1945</v>
      </c>
      <c r="AU87" s="183" t="s">
        <v>1895</v>
      </c>
      <c r="AY87" s="182" t="s">
        <v>2080</v>
      </c>
      <c r="BK87" s="184">
        <f>SUM(BK88:BK112)</f>
        <v>0</v>
      </c>
    </row>
    <row r="88" spans="2:65" s="1" customFormat="1" ht="22.5" customHeight="1">
      <c r="B88" s="35"/>
      <c r="C88" s="188" t="s">
        <v>1895</v>
      </c>
      <c r="D88" s="188" t="s">
        <v>2082</v>
      </c>
      <c r="E88" s="189" t="s">
        <v>2430</v>
      </c>
      <c r="F88" s="190" t="s">
        <v>2431</v>
      </c>
      <c r="G88" s="191" t="s">
        <v>2085</v>
      </c>
      <c r="H88" s="192">
        <v>8.1</v>
      </c>
      <c r="I88" s="193"/>
      <c r="J88" s="194">
        <f>ROUND(I88*H88,2)</f>
        <v>0</v>
      </c>
      <c r="K88" s="190" t="s">
        <v>2086</v>
      </c>
      <c r="L88" s="55"/>
      <c r="M88" s="195" t="s">
        <v>1893</v>
      </c>
      <c r="N88" s="196" t="s">
        <v>1917</v>
      </c>
      <c r="O88" s="36"/>
      <c r="P88" s="197">
        <f>O88*H88</f>
        <v>0</v>
      </c>
      <c r="Q88" s="197">
        <v>0</v>
      </c>
      <c r="R88" s="197">
        <f>Q88*H88</f>
        <v>0</v>
      </c>
      <c r="S88" s="197">
        <v>0</v>
      </c>
      <c r="T88" s="198">
        <f>S88*H88</f>
        <v>0</v>
      </c>
      <c r="AR88" s="18" t="s">
        <v>2036</v>
      </c>
      <c r="AT88" s="18" t="s">
        <v>2082</v>
      </c>
      <c r="AU88" s="18" t="s">
        <v>1955</v>
      </c>
      <c r="AY88" s="18" t="s">
        <v>2080</v>
      </c>
      <c r="BE88" s="199">
        <f>IF(N88="základní",J88,0)</f>
        <v>0</v>
      </c>
      <c r="BF88" s="199">
        <f>IF(N88="snížená",J88,0)</f>
        <v>0</v>
      </c>
      <c r="BG88" s="199">
        <f>IF(N88="zákl. přenesená",J88,0)</f>
        <v>0</v>
      </c>
      <c r="BH88" s="199">
        <f>IF(N88="sníž. přenesená",J88,0)</f>
        <v>0</v>
      </c>
      <c r="BI88" s="199">
        <f>IF(N88="nulová",J88,0)</f>
        <v>0</v>
      </c>
      <c r="BJ88" s="18" t="s">
        <v>1895</v>
      </c>
      <c r="BK88" s="199">
        <f>ROUND(I88*H88,2)</f>
        <v>0</v>
      </c>
      <c r="BL88" s="18" t="s">
        <v>2036</v>
      </c>
      <c r="BM88" s="18" t="s">
        <v>2432</v>
      </c>
    </row>
    <row r="89" spans="2:65" s="12" customFormat="1">
      <c r="B89" s="200"/>
      <c r="C89" s="201"/>
      <c r="D89" s="202" t="s">
        <v>2088</v>
      </c>
      <c r="E89" s="203" t="s">
        <v>1893</v>
      </c>
      <c r="F89" s="204" t="s">
        <v>2433</v>
      </c>
      <c r="G89" s="201"/>
      <c r="H89" s="205">
        <v>8.1</v>
      </c>
      <c r="I89" s="206"/>
      <c r="J89" s="201"/>
      <c r="K89" s="201"/>
      <c r="L89" s="207"/>
      <c r="M89" s="208"/>
      <c r="N89" s="209"/>
      <c r="O89" s="209"/>
      <c r="P89" s="209"/>
      <c r="Q89" s="209"/>
      <c r="R89" s="209"/>
      <c r="S89" s="209"/>
      <c r="T89" s="210"/>
      <c r="AT89" s="211" t="s">
        <v>2088</v>
      </c>
      <c r="AU89" s="211" t="s">
        <v>1955</v>
      </c>
      <c r="AV89" s="12" t="s">
        <v>1955</v>
      </c>
      <c r="AW89" s="12" t="s">
        <v>1911</v>
      </c>
      <c r="AX89" s="12" t="s">
        <v>1946</v>
      </c>
      <c r="AY89" s="211" t="s">
        <v>2080</v>
      </c>
    </row>
    <row r="90" spans="2:65" s="1" customFormat="1" ht="22.5" customHeight="1">
      <c r="B90" s="35"/>
      <c r="C90" s="188" t="s">
        <v>1955</v>
      </c>
      <c r="D90" s="188" t="s">
        <v>2082</v>
      </c>
      <c r="E90" s="189" t="s">
        <v>2434</v>
      </c>
      <c r="F90" s="190" t="s">
        <v>2435</v>
      </c>
      <c r="G90" s="191" t="s">
        <v>2085</v>
      </c>
      <c r="H90" s="192">
        <v>2.4300000000000002</v>
      </c>
      <c r="I90" s="193"/>
      <c r="J90" s="194">
        <f>ROUND(I90*H90,2)</f>
        <v>0</v>
      </c>
      <c r="K90" s="190" t="s">
        <v>2086</v>
      </c>
      <c r="L90" s="55"/>
      <c r="M90" s="195" t="s">
        <v>1893</v>
      </c>
      <c r="N90" s="196" t="s">
        <v>1917</v>
      </c>
      <c r="O90" s="36"/>
      <c r="P90" s="197">
        <f>O90*H90</f>
        <v>0</v>
      </c>
      <c r="Q90" s="197">
        <v>0</v>
      </c>
      <c r="R90" s="197">
        <f>Q90*H90</f>
        <v>0</v>
      </c>
      <c r="S90" s="197">
        <v>0</v>
      </c>
      <c r="T90" s="198">
        <f>S90*H90</f>
        <v>0</v>
      </c>
      <c r="AR90" s="18" t="s">
        <v>2036</v>
      </c>
      <c r="AT90" s="18" t="s">
        <v>2082</v>
      </c>
      <c r="AU90" s="18" t="s">
        <v>1955</v>
      </c>
      <c r="AY90" s="18" t="s">
        <v>2080</v>
      </c>
      <c r="BE90" s="199">
        <f>IF(N90="základní",J90,0)</f>
        <v>0</v>
      </c>
      <c r="BF90" s="199">
        <f>IF(N90="snížená",J90,0)</f>
        <v>0</v>
      </c>
      <c r="BG90" s="199">
        <f>IF(N90="zákl. přenesená",J90,0)</f>
        <v>0</v>
      </c>
      <c r="BH90" s="199">
        <f>IF(N90="sníž. přenesená",J90,0)</f>
        <v>0</v>
      </c>
      <c r="BI90" s="199">
        <f>IF(N90="nulová",J90,0)</f>
        <v>0</v>
      </c>
      <c r="BJ90" s="18" t="s">
        <v>1895</v>
      </c>
      <c r="BK90" s="199">
        <f>ROUND(I90*H90,2)</f>
        <v>0</v>
      </c>
      <c r="BL90" s="18" t="s">
        <v>2036</v>
      </c>
      <c r="BM90" s="18" t="s">
        <v>2436</v>
      </c>
    </row>
    <row r="91" spans="2:65" s="12" customFormat="1">
      <c r="B91" s="200"/>
      <c r="C91" s="201"/>
      <c r="D91" s="202" t="s">
        <v>2088</v>
      </c>
      <c r="E91" s="201"/>
      <c r="F91" s="204" t="s">
        <v>2437</v>
      </c>
      <c r="G91" s="201"/>
      <c r="H91" s="205">
        <v>2.4300000000000002</v>
      </c>
      <c r="I91" s="206"/>
      <c r="J91" s="201"/>
      <c r="K91" s="201"/>
      <c r="L91" s="207"/>
      <c r="M91" s="208"/>
      <c r="N91" s="209"/>
      <c r="O91" s="209"/>
      <c r="P91" s="209"/>
      <c r="Q91" s="209"/>
      <c r="R91" s="209"/>
      <c r="S91" s="209"/>
      <c r="T91" s="210"/>
      <c r="AT91" s="211" t="s">
        <v>2088</v>
      </c>
      <c r="AU91" s="211" t="s">
        <v>1955</v>
      </c>
      <c r="AV91" s="12" t="s">
        <v>1955</v>
      </c>
      <c r="AW91" s="12" t="s">
        <v>1877</v>
      </c>
      <c r="AX91" s="12" t="s">
        <v>1895</v>
      </c>
      <c r="AY91" s="211" t="s">
        <v>2080</v>
      </c>
    </row>
    <row r="92" spans="2:65" s="1" customFormat="1" ht="22.5" customHeight="1">
      <c r="B92" s="35"/>
      <c r="C92" s="188" t="s">
        <v>2033</v>
      </c>
      <c r="D92" s="188" t="s">
        <v>2082</v>
      </c>
      <c r="E92" s="189" t="s">
        <v>2438</v>
      </c>
      <c r="F92" s="190" t="s">
        <v>2439</v>
      </c>
      <c r="G92" s="191" t="s">
        <v>2085</v>
      </c>
      <c r="H92" s="192">
        <v>4400</v>
      </c>
      <c r="I92" s="193"/>
      <c r="J92" s="194">
        <f>ROUND(I92*H92,2)</f>
        <v>0</v>
      </c>
      <c r="K92" s="190" t="s">
        <v>2086</v>
      </c>
      <c r="L92" s="55"/>
      <c r="M92" s="195" t="s">
        <v>1893</v>
      </c>
      <c r="N92" s="196" t="s">
        <v>1917</v>
      </c>
      <c r="O92" s="36"/>
      <c r="P92" s="197">
        <f>O92*H92</f>
        <v>0</v>
      </c>
      <c r="Q92" s="197">
        <v>0</v>
      </c>
      <c r="R92" s="197">
        <f>Q92*H92</f>
        <v>0</v>
      </c>
      <c r="S92" s="197">
        <v>0</v>
      </c>
      <c r="T92" s="198">
        <f>S92*H92</f>
        <v>0</v>
      </c>
      <c r="AR92" s="18" t="s">
        <v>2036</v>
      </c>
      <c r="AT92" s="18" t="s">
        <v>2082</v>
      </c>
      <c r="AU92" s="18" t="s">
        <v>1955</v>
      </c>
      <c r="AY92" s="18" t="s">
        <v>2080</v>
      </c>
      <c r="BE92" s="199">
        <f>IF(N92="základní",J92,0)</f>
        <v>0</v>
      </c>
      <c r="BF92" s="199">
        <f>IF(N92="snížená",J92,0)</f>
        <v>0</v>
      </c>
      <c r="BG92" s="199">
        <f>IF(N92="zákl. přenesená",J92,0)</f>
        <v>0</v>
      </c>
      <c r="BH92" s="199">
        <f>IF(N92="sníž. přenesená",J92,0)</f>
        <v>0</v>
      </c>
      <c r="BI92" s="199">
        <f>IF(N92="nulová",J92,0)</f>
        <v>0</v>
      </c>
      <c r="BJ92" s="18" t="s">
        <v>1895</v>
      </c>
      <c r="BK92" s="199">
        <f>ROUND(I92*H92,2)</f>
        <v>0</v>
      </c>
      <c r="BL92" s="18" t="s">
        <v>2036</v>
      </c>
      <c r="BM92" s="18" t="s">
        <v>2440</v>
      </c>
    </row>
    <row r="93" spans="2:65" s="12" customFormat="1">
      <c r="B93" s="200"/>
      <c r="C93" s="201"/>
      <c r="D93" s="202" t="s">
        <v>2088</v>
      </c>
      <c r="E93" s="203" t="s">
        <v>1893</v>
      </c>
      <c r="F93" s="204" t="s">
        <v>2441</v>
      </c>
      <c r="G93" s="201"/>
      <c r="H93" s="205">
        <v>4400</v>
      </c>
      <c r="I93" s="206"/>
      <c r="J93" s="201"/>
      <c r="K93" s="201"/>
      <c r="L93" s="207"/>
      <c r="M93" s="208"/>
      <c r="N93" s="209"/>
      <c r="O93" s="209"/>
      <c r="P93" s="209"/>
      <c r="Q93" s="209"/>
      <c r="R93" s="209"/>
      <c r="S93" s="209"/>
      <c r="T93" s="210"/>
      <c r="AT93" s="211" t="s">
        <v>2088</v>
      </c>
      <c r="AU93" s="211" t="s">
        <v>1955</v>
      </c>
      <c r="AV93" s="12" t="s">
        <v>1955</v>
      </c>
      <c r="AW93" s="12" t="s">
        <v>1911</v>
      </c>
      <c r="AX93" s="12" t="s">
        <v>1946</v>
      </c>
      <c r="AY93" s="211" t="s">
        <v>2080</v>
      </c>
    </row>
    <row r="94" spans="2:65" s="1" customFormat="1" ht="22.5" customHeight="1">
      <c r="B94" s="35"/>
      <c r="C94" s="188" t="s">
        <v>2036</v>
      </c>
      <c r="D94" s="188" t="s">
        <v>2082</v>
      </c>
      <c r="E94" s="189" t="s">
        <v>2442</v>
      </c>
      <c r="F94" s="190" t="s">
        <v>2443</v>
      </c>
      <c r="G94" s="191" t="s">
        <v>2085</v>
      </c>
      <c r="H94" s="192">
        <v>1320</v>
      </c>
      <c r="I94" s="193"/>
      <c r="J94" s="194">
        <f>ROUND(I94*H94,2)</f>
        <v>0</v>
      </c>
      <c r="K94" s="190" t="s">
        <v>2086</v>
      </c>
      <c r="L94" s="55"/>
      <c r="M94" s="195" t="s">
        <v>1893</v>
      </c>
      <c r="N94" s="196" t="s">
        <v>1917</v>
      </c>
      <c r="O94" s="36"/>
      <c r="P94" s="197">
        <f>O94*H94</f>
        <v>0</v>
      </c>
      <c r="Q94" s="197">
        <v>0</v>
      </c>
      <c r="R94" s="197">
        <f>Q94*H94</f>
        <v>0</v>
      </c>
      <c r="S94" s="197">
        <v>0</v>
      </c>
      <c r="T94" s="198">
        <f>S94*H94</f>
        <v>0</v>
      </c>
      <c r="AR94" s="18" t="s">
        <v>2036</v>
      </c>
      <c r="AT94" s="18" t="s">
        <v>2082</v>
      </c>
      <c r="AU94" s="18" t="s">
        <v>1955</v>
      </c>
      <c r="AY94" s="18" t="s">
        <v>2080</v>
      </c>
      <c r="BE94" s="199">
        <f>IF(N94="základní",J94,0)</f>
        <v>0</v>
      </c>
      <c r="BF94" s="199">
        <f>IF(N94="snížená",J94,0)</f>
        <v>0</v>
      </c>
      <c r="BG94" s="199">
        <f>IF(N94="zákl. přenesená",J94,0)</f>
        <v>0</v>
      </c>
      <c r="BH94" s="199">
        <f>IF(N94="sníž. přenesená",J94,0)</f>
        <v>0</v>
      </c>
      <c r="BI94" s="199">
        <f>IF(N94="nulová",J94,0)</f>
        <v>0</v>
      </c>
      <c r="BJ94" s="18" t="s">
        <v>1895</v>
      </c>
      <c r="BK94" s="199">
        <f>ROUND(I94*H94,2)</f>
        <v>0</v>
      </c>
      <c r="BL94" s="18" t="s">
        <v>2036</v>
      </c>
      <c r="BM94" s="18" t="s">
        <v>2444</v>
      </c>
    </row>
    <row r="95" spans="2:65" s="12" customFormat="1">
      <c r="B95" s="200"/>
      <c r="C95" s="201"/>
      <c r="D95" s="202" t="s">
        <v>2088</v>
      </c>
      <c r="E95" s="201"/>
      <c r="F95" s="204" t="s">
        <v>2445</v>
      </c>
      <c r="G95" s="201"/>
      <c r="H95" s="205">
        <v>1320</v>
      </c>
      <c r="I95" s="206"/>
      <c r="J95" s="201"/>
      <c r="K95" s="201"/>
      <c r="L95" s="207"/>
      <c r="M95" s="208"/>
      <c r="N95" s="209"/>
      <c r="O95" s="209"/>
      <c r="P95" s="209"/>
      <c r="Q95" s="209"/>
      <c r="R95" s="209"/>
      <c r="S95" s="209"/>
      <c r="T95" s="210"/>
      <c r="AT95" s="211" t="s">
        <v>2088</v>
      </c>
      <c r="AU95" s="211" t="s">
        <v>1955</v>
      </c>
      <c r="AV95" s="12" t="s">
        <v>1955</v>
      </c>
      <c r="AW95" s="12" t="s">
        <v>1877</v>
      </c>
      <c r="AX95" s="12" t="s">
        <v>1895</v>
      </c>
      <c r="AY95" s="211" t="s">
        <v>2080</v>
      </c>
    </row>
    <row r="96" spans="2:65" s="1" customFormat="1" ht="22.5" customHeight="1">
      <c r="B96" s="35"/>
      <c r="C96" s="188" t="s">
        <v>2039</v>
      </c>
      <c r="D96" s="188" t="s">
        <v>2082</v>
      </c>
      <c r="E96" s="189" t="s">
        <v>2446</v>
      </c>
      <c r="F96" s="190" t="s">
        <v>2447</v>
      </c>
      <c r="G96" s="191" t="s">
        <v>2122</v>
      </c>
      <c r="H96" s="192">
        <v>8072.7</v>
      </c>
      <c r="I96" s="193"/>
      <c r="J96" s="194">
        <f>ROUND(I96*H96,2)</f>
        <v>0</v>
      </c>
      <c r="K96" s="190" t="s">
        <v>2086</v>
      </c>
      <c r="L96" s="55"/>
      <c r="M96" s="195" t="s">
        <v>1893</v>
      </c>
      <c r="N96" s="196" t="s">
        <v>1917</v>
      </c>
      <c r="O96" s="36"/>
      <c r="P96" s="197">
        <f>O96*H96</f>
        <v>0</v>
      </c>
      <c r="Q96" s="197">
        <v>8.3850999999999999E-4</v>
      </c>
      <c r="R96" s="197">
        <f>Q96*H96</f>
        <v>6.7690396769999994</v>
      </c>
      <c r="S96" s="197">
        <v>0</v>
      </c>
      <c r="T96" s="198">
        <f>S96*H96</f>
        <v>0</v>
      </c>
      <c r="AR96" s="18" t="s">
        <v>2036</v>
      </c>
      <c r="AT96" s="18" t="s">
        <v>2082</v>
      </c>
      <c r="AU96" s="18" t="s">
        <v>1955</v>
      </c>
      <c r="AY96" s="18" t="s">
        <v>2080</v>
      </c>
      <c r="BE96" s="199">
        <f>IF(N96="základní",J96,0)</f>
        <v>0</v>
      </c>
      <c r="BF96" s="199">
        <f>IF(N96="snížená",J96,0)</f>
        <v>0</v>
      </c>
      <c r="BG96" s="199">
        <f>IF(N96="zákl. přenesená",J96,0)</f>
        <v>0</v>
      </c>
      <c r="BH96" s="199">
        <f>IF(N96="sníž. přenesená",J96,0)</f>
        <v>0</v>
      </c>
      <c r="BI96" s="199">
        <f>IF(N96="nulová",J96,0)</f>
        <v>0</v>
      </c>
      <c r="BJ96" s="18" t="s">
        <v>1895</v>
      </c>
      <c r="BK96" s="199">
        <f>ROUND(I96*H96,2)</f>
        <v>0</v>
      </c>
      <c r="BL96" s="18" t="s">
        <v>2036</v>
      </c>
      <c r="BM96" s="18" t="s">
        <v>2448</v>
      </c>
    </row>
    <row r="97" spans="2:65" s="12" customFormat="1">
      <c r="B97" s="200"/>
      <c r="C97" s="201"/>
      <c r="D97" s="202" t="s">
        <v>2088</v>
      </c>
      <c r="E97" s="203" t="s">
        <v>1893</v>
      </c>
      <c r="F97" s="204" t="s">
        <v>2449</v>
      </c>
      <c r="G97" s="201"/>
      <c r="H97" s="205">
        <v>8072.7</v>
      </c>
      <c r="I97" s="206"/>
      <c r="J97" s="201"/>
      <c r="K97" s="201"/>
      <c r="L97" s="207"/>
      <c r="M97" s="208"/>
      <c r="N97" s="209"/>
      <c r="O97" s="209"/>
      <c r="P97" s="209"/>
      <c r="Q97" s="209"/>
      <c r="R97" s="209"/>
      <c r="S97" s="209"/>
      <c r="T97" s="210"/>
      <c r="AT97" s="211" t="s">
        <v>2088</v>
      </c>
      <c r="AU97" s="211" t="s">
        <v>1955</v>
      </c>
      <c r="AV97" s="12" t="s">
        <v>1955</v>
      </c>
      <c r="AW97" s="12" t="s">
        <v>1911</v>
      </c>
      <c r="AX97" s="12" t="s">
        <v>1946</v>
      </c>
      <c r="AY97" s="211" t="s">
        <v>2080</v>
      </c>
    </row>
    <row r="98" spans="2:65" s="1" customFormat="1" ht="22.5" customHeight="1">
      <c r="B98" s="35"/>
      <c r="C98" s="188" t="s">
        <v>2107</v>
      </c>
      <c r="D98" s="188" t="s">
        <v>2082</v>
      </c>
      <c r="E98" s="189" t="s">
        <v>2450</v>
      </c>
      <c r="F98" s="190" t="s">
        <v>2451</v>
      </c>
      <c r="G98" s="191" t="s">
        <v>2122</v>
      </c>
      <c r="H98" s="192">
        <v>8072.7</v>
      </c>
      <c r="I98" s="193"/>
      <c r="J98" s="194">
        <f>ROUND(I98*H98,2)</f>
        <v>0</v>
      </c>
      <c r="K98" s="190" t="s">
        <v>2086</v>
      </c>
      <c r="L98" s="55"/>
      <c r="M98" s="195" t="s">
        <v>1893</v>
      </c>
      <c r="N98" s="196" t="s">
        <v>1917</v>
      </c>
      <c r="O98" s="36"/>
      <c r="P98" s="197">
        <f>O98*H98</f>
        <v>0</v>
      </c>
      <c r="Q98" s="197">
        <v>0</v>
      </c>
      <c r="R98" s="197">
        <f>Q98*H98</f>
        <v>0</v>
      </c>
      <c r="S98" s="197">
        <v>0</v>
      </c>
      <c r="T98" s="198">
        <f>S98*H98</f>
        <v>0</v>
      </c>
      <c r="AR98" s="18" t="s">
        <v>2036</v>
      </c>
      <c r="AT98" s="18" t="s">
        <v>2082</v>
      </c>
      <c r="AU98" s="18" t="s">
        <v>1955</v>
      </c>
      <c r="AY98" s="18" t="s">
        <v>2080</v>
      </c>
      <c r="BE98" s="199">
        <f>IF(N98="základní",J98,0)</f>
        <v>0</v>
      </c>
      <c r="BF98" s="199">
        <f>IF(N98="snížená",J98,0)</f>
        <v>0</v>
      </c>
      <c r="BG98" s="199">
        <f>IF(N98="zákl. přenesená",J98,0)</f>
        <v>0</v>
      </c>
      <c r="BH98" s="199">
        <f>IF(N98="sníž. přenesená",J98,0)</f>
        <v>0</v>
      </c>
      <c r="BI98" s="199">
        <f>IF(N98="nulová",J98,0)</f>
        <v>0</v>
      </c>
      <c r="BJ98" s="18" t="s">
        <v>1895</v>
      </c>
      <c r="BK98" s="199">
        <f>ROUND(I98*H98,2)</f>
        <v>0</v>
      </c>
      <c r="BL98" s="18" t="s">
        <v>2036</v>
      </c>
      <c r="BM98" s="18" t="s">
        <v>2452</v>
      </c>
    </row>
    <row r="99" spans="2:65" s="12" customFormat="1">
      <c r="B99" s="200"/>
      <c r="C99" s="201"/>
      <c r="D99" s="202" t="s">
        <v>2088</v>
      </c>
      <c r="E99" s="203" t="s">
        <v>1893</v>
      </c>
      <c r="F99" s="204" t="s">
        <v>2453</v>
      </c>
      <c r="G99" s="201"/>
      <c r="H99" s="205">
        <v>8072.7</v>
      </c>
      <c r="I99" s="206"/>
      <c r="J99" s="201"/>
      <c r="K99" s="201"/>
      <c r="L99" s="207"/>
      <c r="M99" s="208"/>
      <c r="N99" s="209"/>
      <c r="O99" s="209"/>
      <c r="P99" s="209"/>
      <c r="Q99" s="209"/>
      <c r="R99" s="209"/>
      <c r="S99" s="209"/>
      <c r="T99" s="210"/>
      <c r="AT99" s="211" t="s">
        <v>2088</v>
      </c>
      <c r="AU99" s="211" t="s">
        <v>1955</v>
      </c>
      <c r="AV99" s="12" t="s">
        <v>1955</v>
      </c>
      <c r="AW99" s="12" t="s">
        <v>1911</v>
      </c>
      <c r="AX99" s="12" t="s">
        <v>1946</v>
      </c>
      <c r="AY99" s="211" t="s">
        <v>2080</v>
      </c>
    </row>
    <row r="100" spans="2:65" s="1" customFormat="1" ht="22.5" customHeight="1">
      <c r="B100" s="35"/>
      <c r="C100" s="188" t="s">
        <v>2112</v>
      </c>
      <c r="D100" s="188" t="s">
        <v>2082</v>
      </c>
      <c r="E100" s="189" t="s">
        <v>2418</v>
      </c>
      <c r="F100" s="190" t="s">
        <v>2419</v>
      </c>
      <c r="G100" s="191" t="s">
        <v>2085</v>
      </c>
      <c r="H100" s="192">
        <v>4440</v>
      </c>
      <c r="I100" s="193"/>
      <c r="J100" s="194">
        <f>ROUND(I100*H100,2)</f>
        <v>0</v>
      </c>
      <c r="K100" s="190" t="s">
        <v>2086</v>
      </c>
      <c r="L100" s="55"/>
      <c r="M100" s="195" t="s">
        <v>1893</v>
      </c>
      <c r="N100" s="196" t="s">
        <v>1917</v>
      </c>
      <c r="O100" s="36"/>
      <c r="P100" s="197">
        <f>O100*H100</f>
        <v>0</v>
      </c>
      <c r="Q100" s="197">
        <v>0</v>
      </c>
      <c r="R100" s="197">
        <f>Q100*H100</f>
        <v>0</v>
      </c>
      <c r="S100" s="197">
        <v>0</v>
      </c>
      <c r="T100" s="198">
        <f>S100*H100</f>
        <v>0</v>
      </c>
      <c r="AR100" s="18" t="s">
        <v>2036</v>
      </c>
      <c r="AT100" s="18" t="s">
        <v>2082</v>
      </c>
      <c r="AU100" s="18" t="s">
        <v>1955</v>
      </c>
      <c r="AY100" s="18" t="s">
        <v>2080</v>
      </c>
      <c r="BE100" s="199">
        <f>IF(N100="základní",J100,0)</f>
        <v>0</v>
      </c>
      <c r="BF100" s="199">
        <f>IF(N100="snížená",J100,0)</f>
        <v>0</v>
      </c>
      <c r="BG100" s="199">
        <f>IF(N100="zákl. přenesená",J100,0)</f>
        <v>0</v>
      </c>
      <c r="BH100" s="199">
        <f>IF(N100="sníž. přenesená",J100,0)</f>
        <v>0</v>
      </c>
      <c r="BI100" s="199">
        <f>IF(N100="nulová",J100,0)</f>
        <v>0</v>
      </c>
      <c r="BJ100" s="18" t="s">
        <v>1895</v>
      </c>
      <c r="BK100" s="199">
        <f>ROUND(I100*H100,2)</f>
        <v>0</v>
      </c>
      <c r="BL100" s="18" t="s">
        <v>2036</v>
      </c>
      <c r="BM100" s="18" t="s">
        <v>2454</v>
      </c>
    </row>
    <row r="101" spans="2:65" s="12" customFormat="1">
      <c r="B101" s="200"/>
      <c r="C101" s="201"/>
      <c r="D101" s="202" t="s">
        <v>2088</v>
      </c>
      <c r="E101" s="203" t="s">
        <v>1893</v>
      </c>
      <c r="F101" s="204" t="s">
        <v>2455</v>
      </c>
      <c r="G101" s="201"/>
      <c r="H101" s="205">
        <v>4440</v>
      </c>
      <c r="I101" s="206"/>
      <c r="J101" s="201"/>
      <c r="K101" s="201"/>
      <c r="L101" s="207"/>
      <c r="M101" s="208"/>
      <c r="N101" s="209"/>
      <c r="O101" s="209"/>
      <c r="P101" s="209"/>
      <c r="Q101" s="209"/>
      <c r="R101" s="209"/>
      <c r="S101" s="209"/>
      <c r="T101" s="210"/>
      <c r="AT101" s="211" t="s">
        <v>2088</v>
      </c>
      <c r="AU101" s="211" t="s">
        <v>1955</v>
      </c>
      <c r="AV101" s="12" t="s">
        <v>1955</v>
      </c>
      <c r="AW101" s="12" t="s">
        <v>1911</v>
      </c>
      <c r="AX101" s="12" t="s">
        <v>1946</v>
      </c>
      <c r="AY101" s="211" t="s">
        <v>2080</v>
      </c>
    </row>
    <row r="102" spans="2:65" s="1" customFormat="1" ht="22.5" customHeight="1">
      <c r="B102" s="35"/>
      <c r="C102" s="188" t="s">
        <v>2119</v>
      </c>
      <c r="D102" s="188" t="s">
        <v>2082</v>
      </c>
      <c r="E102" s="189" t="s">
        <v>2099</v>
      </c>
      <c r="F102" s="190" t="s">
        <v>2100</v>
      </c>
      <c r="G102" s="191" t="s">
        <v>2085</v>
      </c>
      <c r="H102" s="192">
        <v>805.995</v>
      </c>
      <c r="I102" s="193"/>
      <c r="J102" s="194">
        <f>ROUND(I102*H102,2)</f>
        <v>0</v>
      </c>
      <c r="K102" s="190" t="s">
        <v>2086</v>
      </c>
      <c r="L102" s="55"/>
      <c r="M102" s="195" t="s">
        <v>1893</v>
      </c>
      <c r="N102" s="196" t="s">
        <v>1917</v>
      </c>
      <c r="O102" s="36"/>
      <c r="P102" s="197">
        <f>O102*H102</f>
        <v>0</v>
      </c>
      <c r="Q102" s="197">
        <v>0</v>
      </c>
      <c r="R102" s="197">
        <f>Q102*H102</f>
        <v>0</v>
      </c>
      <c r="S102" s="197">
        <v>0</v>
      </c>
      <c r="T102" s="198">
        <f>S102*H102</f>
        <v>0</v>
      </c>
      <c r="AR102" s="18" t="s">
        <v>2036</v>
      </c>
      <c r="AT102" s="18" t="s">
        <v>2082</v>
      </c>
      <c r="AU102" s="18" t="s">
        <v>1955</v>
      </c>
      <c r="AY102" s="18" t="s">
        <v>2080</v>
      </c>
      <c r="BE102" s="199">
        <f>IF(N102="základní",J102,0)</f>
        <v>0</v>
      </c>
      <c r="BF102" s="199">
        <f>IF(N102="snížená",J102,0)</f>
        <v>0</v>
      </c>
      <c r="BG102" s="199">
        <f>IF(N102="zákl. přenesená",J102,0)</f>
        <v>0</v>
      </c>
      <c r="BH102" s="199">
        <f>IF(N102="sníž. přenesená",J102,0)</f>
        <v>0</v>
      </c>
      <c r="BI102" s="199">
        <f>IF(N102="nulová",J102,0)</f>
        <v>0</v>
      </c>
      <c r="BJ102" s="18" t="s">
        <v>1895</v>
      </c>
      <c r="BK102" s="199">
        <f>ROUND(I102*H102,2)</f>
        <v>0</v>
      </c>
      <c r="BL102" s="18" t="s">
        <v>2036</v>
      </c>
      <c r="BM102" s="18" t="s">
        <v>2456</v>
      </c>
    </row>
    <row r="103" spans="2:65" s="12" customFormat="1">
      <c r="B103" s="200"/>
      <c r="C103" s="201"/>
      <c r="D103" s="202" t="s">
        <v>2088</v>
      </c>
      <c r="E103" s="203" t="s">
        <v>1893</v>
      </c>
      <c r="F103" s="204" t="s">
        <v>2457</v>
      </c>
      <c r="G103" s="201"/>
      <c r="H103" s="205">
        <v>805.995</v>
      </c>
      <c r="I103" s="206"/>
      <c r="J103" s="201"/>
      <c r="K103" s="201"/>
      <c r="L103" s="207"/>
      <c r="M103" s="208"/>
      <c r="N103" s="209"/>
      <c r="O103" s="209"/>
      <c r="P103" s="209"/>
      <c r="Q103" s="209"/>
      <c r="R103" s="209"/>
      <c r="S103" s="209"/>
      <c r="T103" s="210"/>
      <c r="AT103" s="211" t="s">
        <v>2088</v>
      </c>
      <c r="AU103" s="211" t="s">
        <v>1955</v>
      </c>
      <c r="AV103" s="12" t="s">
        <v>1955</v>
      </c>
      <c r="AW103" s="12" t="s">
        <v>1911</v>
      </c>
      <c r="AX103" s="12" t="s">
        <v>1946</v>
      </c>
      <c r="AY103" s="211" t="s">
        <v>2080</v>
      </c>
    </row>
    <row r="104" spans="2:65" s="1" customFormat="1" ht="22.5" customHeight="1">
      <c r="B104" s="35"/>
      <c r="C104" s="188" t="s">
        <v>2125</v>
      </c>
      <c r="D104" s="188" t="s">
        <v>2082</v>
      </c>
      <c r="E104" s="189" t="s">
        <v>2108</v>
      </c>
      <c r="F104" s="190" t="s">
        <v>2109</v>
      </c>
      <c r="G104" s="191" t="s">
        <v>2085</v>
      </c>
      <c r="H104" s="192">
        <v>805.995</v>
      </c>
      <c r="I104" s="193"/>
      <c r="J104" s="194">
        <f>ROUND(I104*H104,2)</f>
        <v>0</v>
      </c>
      <c r="K104" s="190" t="s">
        <v>2086</v>
      </c>
      <c r="L104" s="55"/>
      <c r="M104" s="195" t="s">
        <v>1893</v>
      </c>
      <c r="N104" s="196" t="s">
        <v>1917</v>
      </c>
      <c r="O104" s="36"/>
      <c r="P104" s="197">
        <f>O104*H104</f>
        <v>0</v>
      </c>
      <c r="Q104" s="197">
        <v>0</v>
      </c>
      <c r="R104" s="197">
        <f>Q104*H104</f>
        <v>0</v>
      </c>
      <c r="S104" s="197">
        <v>0</v>
      </c>
      <c r="T104" s="198">
        <f>S104*H104</f>
        <v>0</v>
      </c>
      <c r="AR104" s="18" t="s">
        <v>2036</v>
      </c>
      <c r="AT104" s="18" t="s">
        <v>2082</v>
      </c>
      <c r="AU104" s="18" t="s">
        <v>1955</v>
      </c>
      <c r="AY104" s="18" t="s">
        <v>2080</v>
      </c>
      <c r="BE104" s="199">
        <f>IF(N104="základní",J104,0)</f>
        <v>0</v>
      </c>
      <c r="BF104" s="199">
        <f>IF(N104="snížená",J104,0)</f>
        <v>0</v>
      </c>
      <c r="BG104" s="199">
        <f>IF(N104="zákl. přenesená",J104,0)</f>
        <v>0</v>
      </c>
      <c r="BH104" s="199">
        <f>IF(N104="sníž. přenesená",J104,0)</f>
        <v>0</v>
      </c>
      <c r="BI104" s="199">
        <f>IF(N104="nulová",J104,0)</f>
        <v>0</v>
      </c>
      <c r="BJ104" s="18" t="s">
        <v>1895</v>
      </c>
      <c r="BK104" s="199">
        <f>ROUND(I104*H104,2)</f>
        <v>0</v>
      </c>
      <c r="BL104" s="18" t="s">
        <v>2036</v>
      </c>
      <c r="BM104" s="18" t="s">
        <v>2458</v>
      </c>
    </row>
    <row r="105" spans="2:65" s="1" customFormat="1" ht="22.5" customHeight="1">
      <c r="B105" s="35"/>
      <c r="C105" s="188" t="s">
        <v>1900</v>
      </c>
      <c r="D105" s="188" t="s">
        <v>2082</v>
      </c>
      <c r="E105" s="189" t="s">
        <v>2113</v>
      </c>
      <c r="F105" s="190" t="s">
        <v>2114</v>
      </c>
      <c r="G105" s="191" t="s">
        <v>2115</v>
      </c>
      <c r="H105" s="192">
        <v>1370.192</v>
      </c>
      <c r="I105" s="193"/>
      <c r="J105" s="194">
        <f>ROUND(I105*H105,2)</f>
        <v>0</v>
      </c>
      <c r="K105" s="190" t="s">
        <v>2086</v>
      </c>
      <c r="L105" s="55"/>
      <c r="M105" s="195" t="s">
        <v>1893</v>
      </c>
      <c r="N105" s="196" t="s">
        <v>1917</v>
      </c>
      <c r="O105" s="36"/>
      <c r="P105" s="197">
        <f>O105*H105</f>
        <v>0</v>
      </c>
      <c r="Q105" s="197">
        <v>0</v>
      </c>
      <c r="R105" s="197">
        <f>Q105*H105</f>
        <v>0</v>
      </c>
      <c r="S105" s="197">
        <v>0</v>
      </c>
      <c r="T105" s="198">
        <f>S105*H105</f>
        <v>0</v>
      </c>
      <c r="AR105" s="18" t="s">
        <v>2036</v>
      </c>
      <c r="AT105" s="18" t="s">
        <v>2082</v>
      </c>
      <c r="AU105" s="18" t="s">
        <v>1955</v>
      </c>
      <c r="AY105" s="18" t="s">
        <v>2080</v>
      </c>
      <c r="BE105" s="199">
        <f>IF(N105="základní",J105,0)</f>
        <v>0</v>
      </c>
      <c r="BF105" s="199">
        <f>IF(N105="snížená",J105,0)</f>
        <v>0</v>
      </c>
      <c r="BG105" s="199">
        <f>IF(N105="zákl. přenesená",J105,0)</f>
        <v>0</v>
      </c>
      <c r="BH105" s="199">
        <f>IF(N105="sníž. přenesená",J105,0)</f>
        <v>0</v>
      </c>
      <c r="BI105" s="199">
        <f>IF(N105="nulová",J105,0)</f>
        <v>0</v>
      </c>
      <c r="BJ105" s="18" t="s">
        <v>1895</v>
      </c>
      <c r="BK105" s="199">
        <f>ROUND(I105*H105,2)</f>
        <v>0</v>
      </c>
      <c r="BL105" s="18" t="s">
        <v>2036</v>
      </c>
      <c r="BM105" s="18" t="s">
        <v>2459</v>
      </c>
    </row>
    <row r="106" spans="2:65" s="12" customFormat="1">
      <c r="B106" s="200"/>
      <c r="C106" s="201"/>
      <c r="D106" s="202" t="s">
        <v>2088</v>
      </c>
      <c r="E106" s="201"/>
      <c r="F106" s="204" t="s">
        <v>2460</v>
      </c>
      <c r="G106" s="201"/>
      <c r="H106" s="205">
        <v>1370.192</v>
      </c>
      <c r="I106" s="206"/>
      <c r="J106" s="201"/>
      <c r="K106" s="201"/>
      <c r="L106" s="207"/>
      <c r="M106" s="208"/>
      <c r="N106" s="209"/>
      <c r="O106" s="209"/>
      <c r="P106" s="209"/>
      <c r="Q106" s="209"/>
      <c r="R106" s="209"/>
      <c r="S106" s="209"/>
      <c r="T106" s="210"/>
      <c r="AT106" s="211" t="s">
        <v>2088</v>
      </c>
      <c r="AU106" s="211" t="s">
        <v>1955</v>
      </c>
      <c r="AV106" s="12" t="s">
        <v>1955</v>
      </c>
      <c r="AW106" s="12" t="s">
        <v>1877</v>
      </c>
      <c r="AX106" s="12" t="s">
        <v>1895</v>
      </c>
      <c r="AY106" s="211" t="s">
        <v>2080</v>
      </c>
    </row>
    <row r="107" spans="2:65" s="1" customFormat="1" ht="22.5" customHeight="1">
      <c r="B107" s="35"/>
      <c r="C107" s="188" t="s">
        <v>2136</v>
      </c>
      <c r="D107" s="188" t="s">
        <v>2082</v>
      </c>
      <c r="E107" s="189" t="s">
        <v>2421</v>
      </c>
      <c r="F107" s="190" t="s">
        <v>2422</v>
      </c>
      <c r="G107" s="191" t="s">
        <v>2085</v>
      </c>
      <c r="H107" s="192">
        <v>3602.105</v>
      </c>
      <c r="I107" s="193"/>
      <c r="J107" s="194">
        <f>ROUND(I107*H107,2)</f>
        <v>0</v>
      </c>
      <c r="K107" s="190" t="s">
        <v>2086</v>
      </c>
      <c r="L107" s="55"/>
      <c r="M107" s="195" t="s">
        <v>1893</v>
      </c>
      <c r="N107" s="196" t="s">
        <v>1917</v>
      </c>
      <c r="O107" s="36"/>
      <c r="P107" s="197">
        <f>O107*H107</f>
        <v>0</v>
      </c>
      <c r="Q107" s="197">
        <v>0</v>
      </c>
      <c r="R107" s="197">
        <f>Q107*H107</f>
        <v>0</v>
      </c>
      <c r="S107" s="197">
        <v>0</v>
      </c>
      <c r="T107" s="198">
        <f>S107*H107</f>
        <v>0</v>
      </c>
      <c r="AR107" s="18" t="s">
        <v>2036</v>
      </c>
      <c r="AT107" s="18" t="s">
        <v>2082</v>
      </c>
      <c r="AU107" s="18" t="s">
        <v>1955</v>
      </c>
      <c r="AY107" s="18" t="s">
        <v>2080</v>
      </c>
      <c r="BE107" s="199">
        <f>IF(N107="základní",J107,0)</f>
        <v>0</v>
      </c>
      <c r="BF107" s="199">
        <f>IF(N107="snížená",J107,0)</f>
        <v>0</v>
      </c>
      <c r="BG107" s="199">
        <f>IF(N107="zákl. přenesená",J107,0)</f>
        <v>0</v>
      </c>
      <c r="BH107" s="199">
        <f>IF(N107="sníž. přenesená",J107,0)</f>
        <v>0</v>
      </c>
      <c r="BI107" s="199">
        <f>IF(N107="nulová",J107,0)</f>
        <v>0</v>
      </c>
      <c r="BJ107" s="18" t="s">
        <v>1895</v>
      </c>
      <c r="BK107" s="199">
        <f>ROUND(I107*H107,2)</f>
        <v>0</v>
      </c>
      <c r="BL107" s="18" t="s">
        <v>2036</v>
      </c>
      <c r="BM107" s="18" t="s">
        <v>2461</v>
      </c>
    </row>
    <row r="108" spans="2:65" s="12" customFormat="1">
      <c r="B108" s="200"/>
      <c r="C108" s="201"/>
      <c r="D108" s="202" t="s">
        <v>2088</v>
      </c>
      <c r="E108" s="203" t="s">
        <v>1893</v>
      </c>
      <c r="F108" s="204" t="s">
        <v>2462</v>
      </c>
      <c r="G108" s="201"/>
      <c r="H108" s="205">
        <v>3602.105</v>
      </c>
      <c r="I108" s="206"/>
      <c r="J108" s="201"/>
      <c r="K108" s="201"/>
      <c r="L108" s="207"/>
      <c r="M108" s="208"/>
      <c r="N108" s="209"/>
      <c r="O108" s="209"/>
      <c r="P108" s="209"/>
      <c r="Q108" s="209"/>
      <c r="R108" s="209"/>
      <c r="S108" s="209"/>
      <c r="T108" s="210"/>
      <c r="AT108" s="211" t="s">
        <v>2088</v>
      </c>
      <c r="AU108" s="211" t="s">
        <v>1955</v>
      </c>
      <c r="AV108" s="12" t="s">
        <v>1955</v>
      </c>
      <c r="AW108" s="12" t="s">
        <v>1911</v>
      </c>
      <c r="AX108" s="12" t="s">
        <v>1946</v>
      </c>
      <c r="AY108" s="211" t="s">
        <v>2080</v>
      </c>
    </row>
    <row r="109" spans="2:65" s="1" customFormat="1" ht="22.5" customHeight="1">
      <c r="B109" s="35"/>
      <c r="C109" s="188" t="s">
        <v>2141</v>
      </c>
      <c r="D109" s="188" t="s">
        <v>2082</v>
      </c>
      <c r="E109" s="189" t="s">
        <v>2463</v>
      </c>
      <c r="F109" s="190" t="s">
        <v>2464</v>
      </c>
      <c r="G109" s="191" t="s">
        <v>2085</v>
      </c>
      <c r="H109" s="192">
        <v>529.63900000000001</v>
      </c>
      <c r="I109" s="193"/>
      <c r="J109" s="194">
        <f>ROUND(I109*H109,2)</f>
        <v>0</v>
      </c>
      <c r="K109" s="190" t="s">
        <v>2086</v>
      </c>
      <c r="L109" s="55"/>
      <c r="M109" s="195" t="s">
        <v>1893</v>
      </c>
      <c r="N109" s="196" t="s">
        <v>1917</v>
      </c>
      <c r="O109" s="36"/>
      <c r="P109" s="197">
        <f>O109*H109</f>
        <v>0</v>
      </c>
      <c r="Q109" s="197">
        <v>0</v>
      </c>
      <c r="R109" s="197">
        <f>Q109*H109</f>
        <v>0</v>
      </c>
      <c r="S109" s="197">
        <v>0</v>
      </c>
      <c r="T109" s="198">
        <f>S109*H109</f>
        <v>0</v>
      </c>
      <c r="AR109" s="18" t="s">
        <v>2036</v>
      </c>
      <c r="AT109" s="18" t="s">
        <v>2082</v>
      </c>
      <c r="AU109" s="18" t="s">
        <v>1955</v>
      </c>
      <c r="AY109" s="18" t="s">
        <v>2080</v>
      </c>
      <c r="BE109" s="199">
        <f>IF(N109="základní",J109,0)</f>
        <v>0</v>
      </c>
      <c r="BF109" s="199">
        <f>IF(N109="snížená",J109,0)</f>
        <v>0</v>
      </c>
      <c r="BG109" s="199">
        <f>IF(N109="zákl. přenesená",J109,0)</f>
        <v>0</v>
      </c>
      <c r="BH109" s="199">
        <f>IF(N109="sníž. přenesená",J109,0)</f>
        <v>0</v>
      </c>
      <c r="BI109" s="199">
        <f>IF(N109="nulová",J109,0)</f>
        <v>0</v>
      </c>
      <c r="BJ109" s="18" t="s">
        <v>1895</v>
      </c>
      <c r="BK109" s="199">
        <f>ROUND(I109*H109,2)</f>
        <v>0</v>
      </c>
      <c r="BL109" s="18" t="s">
        <v>2036</v>
      </c>
      <c r="BM109" s="18" t="s">
        <v>2465</v>
      </c>
    </row>
    <row r="110" spans="2:65" s="12" customFormat="1">
      <c r="B110" s="200"/>
      <c r="C110" s="201"/>
      <c r="D110" s="202" t="s">
        <v>2088</v>
      </c>
      <c r="E110" s="203" t="s">
        <v>1893</v>
      </c>
      <c r="F110" s="204" t="s">
        <v>2466</v>
      </c>
      <c r="G110" s="201"/>
      <c r="H110" s="205">
        <v>529.63900000000001</v>
      </c>
      <c r="I110" s="206"/>
      <c r="J110" s="201"/>
      <c r="K110" s="201"/>
      <c r="L110" s="207"/>
      <c r="M110" s="208"/>
      <c r="N110" s="209"/>
      <c r="O110" s="209"/>
      <c r="P110" s="209"/>
      <c r="Q110" s="209"/>
      <c r="R110" s="209"/>
      <c r="S110" s="209"/>
      <c r="T110" s="210"/>
      <c r="AT110" s="211" t="s">
        <v>2088</v>
      </c>
      <c r="AU110" s="211" t="s">
        <v>1955</v>
      </c>
      <c r="AV110" s="12" t="s">
        <v>1955</v>
      </c>
      <c r="AW110" s="12" t="s">
        <v>1911</v>
      </c>
      <c r="AX110" s="12" t="s">
        <v>1946</v>
      </c>
      <c r="AY110" s="211" t="s">
        <v>2080</v>
      </c>
    </row>
    <row r="111" spans="2:65" s="1" customFormat="1" ht="22.5" customHeight="1">
      <c r="B111" s="35"/>
      <c r="C111" s="216" t="s">
        <v>2146</v>
      </c>
      <c r="D111" s="216" t="s">
        <v>2126</v>
      </c>
      <c r="E111" s="217" t="s">
        <v>2467</v>
      </c>
      <c r="F111" s="218" t="s">
        <v>2468</v>
      </c>
      <c r="G111" s="219" t="s">
        <v>2115</v>
      </c>
      <c r="H111" s="220">
        <v>884.49699999999996</v>
      </c>
      <c r="I111" s="221"/>
      <c r="J111" s="222">
        <f>ROUND(I111*H111,2)</f>
        <v>0</v>
      </c>
      <c r="K111" s="218" t="s">
        <v>2086</v>
      </c>
      <c r="L111" s="223"/>
      <c r="M111" s="224" t="s">
        <v>1893</v>
      </c>
      <c r="N111" s="225" t="s">
        <v>1917</v>
      </c>
      <c r="O111" s="36"/>
      <c r="P111" s="197">
        <f>O111*H111</f>
        <v>0</v>
      </c>
      <c r="Q111" s="197">
        <v>1</v>
      </c>
      <c r="R111" s="197">
        <f>Q111*H111</f>
        <v>884.49699999999996</v>
      </c>
      <c r="S111" s="197">
        <v>0</v>
      </c>
      <c r="T111" s="198">
        <f>S111*H111</f>
        <v>0</v>
      </c>
      <c r="AR111" s="18" t="s">
        <v>2119</v>
      </c>
      <c r="AT111" s="18" t="s">
        <v>2126</v>
      </c>
      <c r="AU111" s="18" t="s">
        <v>1955</v>
      </c>
      <c r="AY111" s="18" t="s">
        <v>2080</v>
      </c>
      <c r="BE111" s="199">
        <f>IF(N111="základní",J111,0)</f>
        <v>0</v>
      </c>
      <c r="BF111" s="199">
        <f>IF(N111="snížená",J111,0)</f>
        <v>0</v>
      </c>
      <c r="BG111" s="199">
        <f>IF(N111="zákl. přenesená",J111,0)</f>
        <v>0</v>
      </c>
      <c r="BH111" s="199">
        <f>IF(N111="sníž. přenesená",J111,0)</f>
        <v>0</v>
      </c>
      <c r="BI111" s="199">
        <f>IF(N111="nulová",J111,0)</f>
        <v>0</v>
      </c>
      <c r="BJ111" s="18" t="s">
        <v>1895</v>
      </c>
      <c r="BK111" s="199">
        <f>ROUND(I111*H111,2)</f>
        <v>0</v>
      </c>
      <c r="BL111" s="18" t="s">
        <v>2036</v>
      </c>
      <c r="BM111" s="18" t="s">
        <v>2469</v>
      </c>
    </row>
    <row r="112" spans="2:65" s="12" customFormat="1">
      <c r="B112" s="200"/>
      <c r="C112" s="201"/>
      <c r="D112" s="212" t="s">
        <v>2088</v>
      </c>
      <c r="E112" s="201"/>
      <c r="F112" s="214" t="s">
        <v>2470</v>
      </c>
      <c r="G112" s="201"/>
      <c r="H112" s="215">
        <v>884.49699999999996</v>
      </c>
      <c r="I112" s="206"/>
      <c r="J112" s="201"/>
      <c r="K112" s="201"/>
      <c r="L112" s="207"/>
      <c r="M112" s="208"/>
      <c r="N112" s="209"/>
      <c r="O112" s="209"/>
      <c r="P112" s="209"/>
      <c r="Q112" s="209"/>
      <c r="R112" s="209"/>
      <c r="S112" s="209"/>
      <c r="T112" s="210"/>
      <c r="AT112" s="211" t="s">
        <v>2088</v>
      </c>
      <c r="AU112" s="211" t="s">
        <v>1955</v>
      </c>
      <c r="AV112" s="12" t="s">
        <v>1955</v>
      </c>
      <c r="AW112" s="12" t="s">
        <v>1877</v>
      </c>
      <c r="AX112" s="12" t="s">
        <v>1895</v>
      </c>
      <c r="AY112" s="211" t="s">
        <v>2080</v>
      </c>
    </row>
    <row r="113" spans="2:65" s="11" customFormat="1" ht="29.85" customHeight="1">
      <c r="B113" s="171"/>
      <c r="C113" s="172"/>
      <c r="D113" s="185" t="s">
        <v>1945</v>
      </c>
      <c r="E113" s="186" t="s">
        <v>2036</v>
      </c>
      <c r="F113" s="186" t="s">
        <v>2471</v>
      </c>
      <c r="G113" s="172"/>
      <c r="H113" s="172"/>
      <c r="I113" s="175"/>
      <c r="J113" s="187">
        <f>BK113</f>
        <v>0</v>
      </c>
      <c r="K113" s="172"/>
      <c r="L113" s="177"/>
      <c r="M113" s="178"/>
      <c r="N113" s="179"/>
      <c r="O113" s="179"/>
      <c r="P113" s="180">
        <f>SUM(P114:P117)</f>
        <v>0</v>
      </c>
      <c r="Q113" s="179"/>
      <c r="R113" s="180">
        <f>SUM(R114:R117)</f>
        <v>431.30691690000003</v>
      </c>
      <c r="S113" s="179"/>
      <c r="T113" s="181">
        <f>SUM(T114:T117)</f>
        <v>0</v>
      </c>
      <c r="AR113" s="182" t="s">
        <v>1895</v>
      </c>
      <c r="AT113" s="183" t="s">
        <v>1945</v>
      </c>
      <c r="AU113" s="183" t="s">
        <v>1895</v>
      </c>
      <c r="AY113" s="182" t="s">
        <v>2080</v>
      </c>
      <c r="BK113" s="184">
        <f>SUM(BK114:BK117)</f>
        <v>0</v>
      </c>
    </row>
    <row r="114" spans="2:65" s="1" customFormat="1" ht="22.5" customHeight="1">
      <c r="B114" s="35"/>
      <c r="C114" s="188" t="s">
        <v>2151</v>
      </c>
      <c r="D114" s="188" t="s">
        <v>2082</v>
      </c>
      <c r="E114" s="189" t="s">
        <v>2472</v>
      </c>
      <c r="F114" s="190" t="s">
        <v>2473</v>
      </c>
      <c r="G114" s="191" t="s">
        <v>2085</v>
      </c>
      <c r="H114" s="192">
        <v>227.97</v>
      </c>
      <c r="I114" s="193"/>
      <c r="J114" s="194">
        <f>ROUND(I114*H114,2)</f>
        <v>0</v>
      </c>
      <c r="K114" s="190" t="s">
        <v>2086</v>
      </c>
      <c r="L114" s="55"/>
      <c r="M114" s="195" t="s">
        <v>1893</v>
      </c>
      <c r="N114" s="196" t="s">
        <v>1917</v>
      </c>
      <c r="O114" s="36"/>
      <c r="P114" s="197">
        <f>O114*H114</f>
        <v>0</v>
      </c>
      <c r="Q114" s="197">
        <v>1.8907700000000001</v>
      </c>
      <c r="R114" s="197">
        <f>Q114*H114</f>
        <v>431.03883690000004</v>
      </c>
      <c r="S114" s="197">
        <v>0</v>
      </c>
      <c r="T114" s="198">
        <f>S114*H114</f>
        <v>0</v>
      </c>
      <c r="AR114" s="18" t="s">
        <v>2036</v>
      </c>
      <c r="AT114" s="18" t="s">
        <v>2082</v>
      </c>
      <c r="AU114" s="18" t="s">
        <v>1955</v>
      </c>
      <c r="AY114" s="18" t="s">
        <v>2080</v>
      </c>
      <c r="BE114" s="199">
        <f>IF(N114="základní",J114,0)</f>
        <v>0</v>
      </c>
      <c r="BF114" s="199">
        <f>IF(N114="snížená",J114,0)</f>
        <v>0</v>
      </c>
      <c r="BG114" s="199">
        <f>IF(N114="zákl. přenesená",J114,0)</f>
        <v>0</v>
      </c>
      <c r="BH114" s="199">
        <f>IF(N114="sníž. přenesená",J114,0)</f>
        <v>0</v>
      </c>
      <c r="BI114" s="199">
        <f>IF(N114="nulová",J114,0)</f>
        <v>0</v>
      </c>
      <c r="BJ114" s="18" t="s">
        <v>1895</v>
      </c>
      <c r="BK114" s="199">
        <f>ROUND(I114*H114,2)</f>
        <v>0</v>
      </c>
      <c r="BL114" s="18" t="s">
        <v>2036</v>
      </c>
      <c r="BM114" s="18" t="s">
        <v>2474</v>
      </c>
    </row>
    <row r="115" spans="2:65" s="12" customFormat="1">
      <c r="B115" s="200"/>
      <c r="C115" s="201"/>
      <c r="D115" s="202" t="s">
        <v>2088</v>
      </c>
      <c r="E115" s="203" t="s">
        <v>1893</v>
      </c>
      <c r="F115" s="204" t="s">
        <v>2475</v>
      </c>
      <c r="G115" s="201"/>
      <c r="H115" s="205">
        <v>227.97</v>
      </c>
      <c r="I115" s="206"/>
      <c r="J115" s="201"/>
      <c r="K115" s="201"/>
      <c r="L115" s="207"/>
      <c r="M115" s="208"/>
      <c r="N115" s="209"/>
      <c r="O115" s="209"/>
      <c r="P115" s="209"/>
      <c r="Q115" s="209"/>
      <c r="R115" s="209"/>
      <c r="S115" s="209"/>
      <c r="T115" s="210"/>
      <c r="AT115" s="211" t="s">
        <v>2088</v>
      </c>
      <c r="AU115" s="211" t="s">
        <v>1955</v>
      </c>
      <c r="AV115" s="12" t="s">
        <v>1955</v>
      </c>
      <c r="AW115" s="12" t="s">
        <v>1911</v>
      </c>
      <c r="AX115" s="12" t="s">
        <v>1946</v>
      </c>
      <c r="AY115" s="211" t="s">
        <v>2080</v>
      </c>
    </row>
    <row r="116" spans="2:65" s="1" customFormat="1" ht="22.5" customHeight="1">
      <c r="B116" s="35"/>
      <c r="C116" s="188" t="s">
        <v>1881</v>
      </c>
      <c r="D116" s="188" t="s">
        <v>2082</v>
      </c>
      <c r="E116" s="189" t="s">
        <v>2476</v>
      </c>
      <c r="F116" s="190" t="s">
        <v>2477</v>
      </c>
      <c r="G116" s="191" t="s">
        <v>2085</v>
      </c>
      <c r="H116" s="192">
        <v>0.12</v>
      </c>
      <c r="I116" s="193"/>
      <c r="J116" s="194">
        <f>ROUND(I116*H116,2)</f>
        <v>0</v>
      </c>
      <c r="K116" s="190" t="s">
        <v>2086</v>
      </c>
      <c r="L116" s="55"/>
      <c r="M116" s="195" t="s">
        <v>1893</v>
      </c>
      <c r="N116" s="196" t="s">
        <v>1917</v>
      </c>
      <c r="O116" s="36"/>
      <c r="P116" s="197">
        <f>O116*H116</f>
        <v>0</v>
      </c>
      <c r="Q116" s="197">
        <v>2.234</v>
      </c>
      <c r="R116" s="197">
        <f>Q116*H116</f>
        <v>0.26807999999999998</v>
      </c>
      <c r="S116" s="197">
        <v>0</v>
      </c>
      <c r="T116" s="198">
        <f>S116*H116</f>
        <v>0</v>
      </c>
      <c r="AR116" s="18" t="s">
        <v>2036</v>
      </c>
      <c r="AT116" s="18" t="s">
        <v>2082</v>
      </c>
      <c r="AU116" s="18" t="s">
        <v>1955</v>
      </c>
      <c r="AY116" s="18" t="s">
        <v>2080</v>
      </c>
      <c r="BE116" s="199">
        <f>IF(N116="základní",J116,0)</f>
        <v>0</v>
      </c>
      <c r="BF116" s="199">
        <f>IF(N116="snížená",J116,0)</f>
        <v>0</v>
      </c>
      <c r="BG116" s="199">
        <f>IF(N116="zákl. přenesená",J116,0)</f>
        <v>0</v>
      </c>
      <c r="BH116" s="199">
        <f>IF(N116="sníž. přenesená",J116,0)</f>
        <v>0</v>
      </c>
      <c r="BI116" s="199">
        <f>IF(N116="nulová",J116,0)</f>
        <v>0</v>
      </c>
      <c r="BJ116" s="18" t="s">
        <v>1895</v>
      </c>
      <c r="BK116" s="199">
        <f>ROUND(I116*H116,2)</f>
        <v>0</v>
      </c>
      <c r="BL116" s="18" t="s">
        <v>2036</v>
      </c>
      <c r="BM116" s="18" t="s">
        <v>2478</v>
      </c>
    </row>
    <row r="117" spans="2:65" s="12" customFormat="1">
      <c r="B117" s="200"/>
      <c r="C117" s="201"/>
      <c r="D117" s="212" t="s">
        <v>2088</v>
      </c>
      <c r="E117" s="213" t="s">
        <v>1893</v>
      </c>
      <c r="F117" s="214" t="s">
        <v>2479</v>
      </c>
      <c r="G117" s="201"/>
      <c r="H117" s="215">
        <v>0.12</v>
      </c>
      <c r="I117" s="206"/>
      <c r="J117" s="201"/>
      <c r="K117" s="201"/>
      <c r="L117" s="207"/>
      <c r="M117" s="208"/>
      <c r="N117" s="209"/>
      <c r="O117" s="209"/>
      <c r="P117" s="209"/>
      <c r="Q117" s="209"/>
      <c r="R117" s="209"/>
      <c r="S117" s="209"/>
      <c r="T117" s="210"/>
      <c r="AT117" s="211" t="s">
        <v>2088</v>
      </c>
      <c r="AU117" s="211" t="s">
        <v>1955</v>
      </c>
      <c r="AV117" s="12" t="s">
        <v>1955</v>
      </c>
      <c r="AW117" s="12" t="s">
        <v>1911</v>
      </c>
      <c r="AX117" s="12" t="s">
        <v>1895</v>
      </c>
      <c r="AY117" s="211" t="s">
        <v>2080</v>
      </c>
    </row>
    <row r="118" spans="2:65" s="11" customFormat="1" ht="29.85" customHeight="1">
      <c r="B118" s="171"/>
      <c r="C118" s="172"/>
      <c r="D118" s="185" t="s">
        <v>1945</v>
      </c>
      <c r="E118" s="186" t="s">
        <v>2119</v>
      </c>
      <c r="F118" s="186" t="s">
        <v>2249</v>
      </c>
      <c r="G118" s="172"/>
      <c r="H118" s="172"/>
      <c r="I118" s="175"/>
      <c r="J118" s="187">
        <f>BK118</f>
        <v>0</v>
      </c>
      <c r="K118" s="172"/>
      <c r="L118" s="177"/>
      <c r="M118" s="178"/>
      <c r="N118" s="179"/>
      <c r="O118" s="179"/>
      <c r="P118" s="180">
        <f>SUM(P119:P211)</f>
        <v>0</v>
      </c>
      <c r="Q118" s="179"/>
      <c r="R118" s="180">
        <f>SUM(R119:R211)</f>
        <v>40.827328665799996</v>
      </c>
      <c r="S118" s="179"/>
      <c r="T118" s="181">
        <f>SUM(T119:T211)</f>
        <v>0</v>
      </c>
      <c r="AR118" s="182" t="s">
        <v>1895</v>
      </c>
      <c r="AT118" s="183" t="s">
        <v>1945</v>
      </c>
      <c r="AU118" s="183" t="s">
        <v>1895</v>
      </c>
      <c r="AY118" s="182" t="s">
        <v>2080</v>
      </c>
      <c r="BK118" s="184">
        <f>SUM(BK119:BK211)</f>
        <v>0</v>
      </c>
    </row>
    <row r="119" spans="2:65" s="1" customFormat="1" ht="22.5" customHeight="1">
      <c r="B119" s="35"/>
      <c r="C119" s="188" t="s">
        <v>2161</v>
      </c>
      <c r="D119" s="188" t="s">
        <v>2082</v>
      </c>
      <c r="E119" s="189" t="s">
        <v>2480</v>
      </c>
      <c r="F119" s="190" t="s">
        <v>2481</v>
      </c>
      <c r="G119" s="191" t="s">
        <v>2253</v>
      </c>
      <c r="H119" s="192">
        <v>21</v>
      </c>
      <c r="I119" s="193"/>
      <c r="J119" s="194">
        <f>ROUND(I119*H119,2)</f>
        <v>0</v>
      </c>
      <c r="K119" s="190" t="s">
        <v>2086</v>
      </c>
      <c r="L119" s="55"/>
      <c r="M119" s="195" t="s">
        <v>1893</v>
      </c>
      <c r="N119" s="196" t="s">
        <v>1917</v>
      </c>
      <c r="O119" s="36"/>
      <c r="P119" s="197">
        <f>O119*H119</f>
        <v>0</v>
      </c>
      <c r="Q119" s="197">
        <v>8.0531999999999999E-4</v>
      </c>
      <c r="R119" s="197">
        <f>Q119*H119</f>
        <v>1.6911719999999998E-2</v>
      </c>
      <c r="S119" s="197">
        <v>0</v>
      </c>
      <c r="T119" s="198">
        <f>S119*H119</f>
        <v>0</v>
      </c>
      <c r="AR119" s="18" t="s">
        <v>2036</v>
      </c>
      <c r="AT119" s="18" t="s">
        <v>2082</v>
      </c>
      <c r="AU119" s="18" t="s">
        <v>1955</v>
      </c>
      <c r="AY119" s="18" t="s">
        <v>2080</v>
      </c>
      <c r="BE119" s="199">
        <f>IF(N119="základní",J119,0)</f>
        <v>0</v>
      </c>
      <c r="BF119" s="199">
        <f>IF(N119="snížená",J119,0)</f>
        <v>0</v>
      </c>
      <c r="BG119" s="199">
        <f>IF(N119="zákl. přenesená",J119,0)</f>
        <v>0</v>
      </c>
      <c r="BH119" s="199">
        <f>IF(N119="sníž. přenesená",J119,0)</f>
        <v>0</v>
      </c>
      <c r="BI119" s="199">
        <f>IF(N119="nulová",J119,0)</f>
        <v>0</v>
      </c>
      <c r="BJ119" s="18" t="s">
        <v>1895</v>
      </c>
      <c r="BK119" s="199">
        <f>ROUND(I119*H119,2)</f>
        <v>0</v>
      </c>
      <c r="BL119" s="18" t="s">
        <v>2036</v>
      </c>
      <c r="BM119" s="18" t="s">
        <v>2482</v>
      </c>
    </row>
    <row r="120" spans="2:65" s="12" customFormat="1">
      <c r="B120" s="200"/>
      <c r="C120" s="201"/>
      <c r="D120" s="202" t="s">
        <v>2088</v>
      </c>
      <c r="E120" s="203" t="s">
        <v>1893</v>
      </c>
      <c r="F120" s="204" t="s">
        <v>2483</v>
      </c>
      <c r="G120" s="201"/>
      <c r="H120" s="205">
        <v>21</v>
      </c>
      <c r="I120" s="206"/>
      <c r="J120" s="201"/>
      <c r="K120" s="201"/>
      <c r="L120" s="207"/>
      <c r="M120" s="208"/>
      <c r="N120" s="209"/>
      <c r="O120" s="209"/>
      <c r="P120" s="209"/>
      <c r="Q120" s="209"/>
      <c r="R120" s="209"/>
      <c r="S120" s="209"/>
      <c r="T120" s="210"/>
      <c r="AT120" s="211" t="s">
        <v>2088</v>
      </c>
      <c r="AU120" s="211" t="s">
        <v>1955</v>
      </c>
      <c r="AV120" s="12" t="s">
        <v>1955</v>
      </c>
      <c r="AW120" s="12" t="s">
        <v>1911</v>
      </c>
      <c r="AX120" s="12" t="s">
        <v>1946</v>
      </c>
      <c r="AY120" s="211" t="s">
        <v>2080</v>
      </c>
    </row>
    <row r="121" spans="2:65" s="1" customFormat="1" ht="22.5" customHeight="1">
      <c r="B121" s="35"/>
      <c r="C121" s="216" t="s">
        <v>2166</v>
      </c>
      <c r="D121" s="216" t="s">
        <v>2126</v>
      </c>
      <c r="E121" s="217" t="s">
        <v>2484</v>
      </c>
      <c r="F121" s="218" t="s">
        <v>2485</v>
      </c>
      <c r="G121" s="219" t="s">
        <v>2253</v>
      </c>
      <c r="H121" s="220">
        <v>10</v>
      </c>
      <c r="I121" s="221"/>
      <c r="J121" s="222">
        <f t="shared" ref="J121:J126" si="0">ROUND(I121*H121,2)</f>
        <v>0</v>
      </c>
      <c r="K121" s="218" t="s">
        <v>2086</v>
      </c>
      <c r="L121" s="223"/>
      <c r="M121" s="224" t="s">
        <v>1893</v>
      </c>
      <c r="N121" s="225" t="s">
        <v>1917</v>
      </c>
      <c r="O121" s="36"/>
      <c r="P121" s="197">
        <f t="shared" ref="P121:P126" si="1">O121*H121</f>
        <v>0</v>
      </c>
      <c r="Q121" s="197">
        <v>1.6E-2</v>
      </c>
      <c r="R121" s="197">
        <f t="shared" ref="R121:R126" si="2">Q121*H121</f>
        <v>0.16</v>
      </c>
      <c r="S121" s="197">
        <v>0</v>
      </c>
      <c r="T121" s="198">
        <f t="shared" ref="T121:T126" si="3">S121*H121</f>
        <v>0</v>
      </c>
      <c r="AR121" s="18" t="s">
        <v>2119</v>
      </c>
      <c r="AT121" s="18" t="s">
        <v>2126</v>
      </c>
      <c r="AU121" s="18" t="s">
        <v>1955</v>
      </c>
      <c r="AY121" s="18" t="s">
        <v>2080</v>
      </c>
      <c r="BE121" s="199">
        <f t="shared" ref="BE121:BE126" si="4">IF(N121="základní",J121,0)</f>
        <v>0</v>
      </c>
      <c r="BF121" s="199">
        <f t="shared" ref="BF121:BF126" si="5">IF(N121="snížená",J121,0)</f>
        <v>0</v>
      </c>
      <c r="BG121" s="199">
        <f t="shared" ref="BG121:BG126" si="6">IF(N121="zákl. přenesená",J121,0)</f>
        <v>0</v>
      </c>
      <c r="BH121" s="199">
        <f t="shared" ref="BH121:BH126" si="7">IF(N121="sníž. přenesená",J121,0)</f>
        <v>0</v>
      </c>
      <c r="BI121" s="199">
        <f t="shared" ref="BI121:BI126" si="8">IF(N121="nulová",J121,0)</f>
        <v>0</v>
      </c>
      <c r="BJ121" s="18" t="s">
        <v>1895</v>
      </c>
      <c r="BK121" s="199">
        <f t="shared" ref="BK121:BK126" si="9">ROUND(I121*H121,2)</f>
        <v>0</v>
      </c>
      <c r="BL121" s="18" t="s">
        <v>2036</v>
      </c>
      <c r="BM121" s="18" t="s">
        <v>2486</v>
      </c>
    </row>
    <row r="122" spans="2:65" s="1" customFormat="1" ht="22.5" customHeight="1">
      <c r="B122" s="35"/>
      <c r="C122" s="216" t="s">
        <v>2171</v>
      </c>
      <c r="D122" s="216" t="s">
        <v>2126</v>
      </c>
      <c r="E122" s="217" t="s">
        <v>2487</v>
      </c>
      <c r="F122" s="218" t="s">
        <v>2488</v>
      </c>
      <c r="G122" s="219" t="s">
        <v>2253</v>
      </c>
      <c r="H122" s="220">
        <v>2</v>
      </c>
      <c r="I122" s="221"/>
      <c r="J122" s="222">
        <f t="shared" si="0"/>
        <v>0</v>
      </c>
      <c r="K122" s="218" t="s">
        <v>2086</v>
      </c>
      <c r="L122" s="223"/>
      <c r="M122" s="224" t="s">
        <v>1893</v>
      </c>
      <c r="N122" s="225" t="s">
        <v>1917</v>
      </c>
      <c r="O122" s="36"/>
      <c r="P122" s="197">
        <f t="shared" si="1"/>
        <v>0</v>
      </c>
      <c r="Q122" s="197">
        <v>7.6E-3</v>
      </c>
      <c r="R122" s="197">
        <f t="shared" si="2"/>
        <v>1.52E-2</v>
      </c>
      <c r="S122" s="197">
        <v>0</v>
      </c>
      <c r="T122" s="198">
        <f t="shared" si="3"/>
        <v>0</v>
      </c>
      <c r="AR122" s="18" t="s">
        <v>2119</v>
      </c>
      <c r="AT122" s="18" t="s">
        <v>2126</v>
      </c>
      <c r="AU122" s="18" t="s">
        <v>1955</v>
      </c>
      <c r="AY122" s="18" t="s">
        <v>2080</v>
      </c>
      <c r="BE122" s="199">
        <f t="shared" si="4"/>
        <v>0</v>
      </c>
      <c r="BF122" s="199">
        <f t="shared" si="5"/>
        <v>0</v>
      </c>
      <c r="BG122" s="199">
        <f t="shared" si="6"/>
        <v>0</v>
      </c>
      <c r="BH122" s="199">
        <f t="shared" si="7"/>
        <v>0</v>
      </c>
      <c r="BI122" s="199">
        <f t="shared" si="8"/>
        <v>0</v>
      </c>
      <c r="BJ122" s="18" t="s">
        <v>1895</v>
      </c>
      <c r="BK122" s="199">
        <f t="shared" si="9"/>
        <v>0</v>
      </c>
      <c r="BL122" s="18" t="s">
        <v>2036</v>
      </c>
      <c r="BM122" s="18" t="s">
        <v>2489</v>
      </c>
    </row>
    <row r="123" spans="2:65" s="1" customFormat="1" ht="22.5" customHeight="1">
      <c r="B123" s="35"/>
      <c r="C123" s="216" t="s">
        <v>2176</v>
      </c>
      <c r="D123" s="216" t="s">
        <v>2126</v>
      </c>
      <c r="E123" s="217" t="s">
        <v>2490</v>
      </c>
      <c r="F123" s="218" t="s">
        <v>2491</v>
      </c>
      <c r="G123" s="219" t="s">
        <v>2253</v>
      </c>
      <c r="H123" s="220">
        <v>5</v>
      </c>
      <c r="I123" s="221"/>
      <c r="J123" s="222">
        <f t="shared" si="0"/>
        <v>0</v>
      </c>
      <c r="K123" s="218" t="s">
        <v>1893</v>
      </c>
      <c r="L123" s="223"/>
      <c r="M123" s="224" t="s">
        <v>1893</v>
      </c>
      <c r="N123" s="225" t="s">
        <v>1917</v>
      </c>
      <c r="O123" s="36"/>
      <c r="P123" s="197">
        <f t="shared" si="1"/>
        <v>0</v>
      </c>
      <c r="Q123" s="197">
        <v>3.0000000000000001E-3</v>
      </c>
      <c r="R123" s="197">
        <f t="shared" si="2"/>
        <v>1.4999999999999999E-2</v>
      </c>
      <c r="S123" s="197">
        <v>0</v>
      </c>
      <c r="T123" s="198">
        <f t="shared" si="3"/>
        <v>0</v>
      </c>
      <c r="AR123" s="18" t="s">
        <v>2119</v>
      </c>
      <c r="AT123" s="18" t="s">
        <v>2126</v>
      </c>
      <c r="AU123" s="18" t="s">
        <v>1955</v>
      </c>
      <c r="AY123" s="18" t="s">
        <v>2080</v>
      </c>
      <c r="BE123" s="199">
        <f t="shared" si="4"/>
        <v>0</v>
      </c>
      <c r="BF123" s="199">
        <f t="shared" si="5"/>
        <v>0</v>
      </c>
      <c r="BG123" s="199">
        <f t="shared" si="6"/>
        <v>0</v>
      </c>
      <c r="BH123" s="199">
        <f t="shared" si="7"/>
        <v>0</v>
      </c>
      <c r="BI123" s="199">
        <f t="shared" si="8"/>
        <v>0</v>
      </c>
      <c r="BJ123" s="18" t="s">
        <v>1895</v>
      </c>
      <c r="BK123" s="199">
        <f t="shared" si="9"/>
        <v>0</v>
      </c>
      <c r="BL123" s="18" t="s">
        <v>2036</v>
      </c>
      <c r="BM123" s="18" t="s">
        <v>2492</v>
      </c>
    </row>
    <row r="124" spans="2:65" s="1" customFormat="1" ht="22.5" customHeight="1">
      <c r="B124" s="35"/>
      <c r="C124" s="216" t="s">
        <v>2179</v>
      </c>
      <c r="D124" s="216" t="s">
        <v>2126</v>
      </c>
      <c r="E124" s="217" t="s">
        <v>2493</v>
      </c>
      <c r="F124" s="218" t="s">
        <v>2494</v>
      </c>
      <c r="G124" s="219" t="s">
        <v>2253</v>
      </c>
      <c r="H124" s="220">
        <v>2</v>
      </c>
      <c r="I124" s="221"/>
      <c r="J124" s="222">
        <f t="shared" si="0"/>
        <v>0</v>
      </c>
      <c r="K124" s="218" t="s">
        <v>1893</v>
      </c>
      <c r="L124" s="223"/>
      <c r="M124" s="224" t="s">
        <v>1893</v>
      </c>
      <c r="N124" s="225" t="s">
        <v>1917</v>
      </c>
      <c r="O124" s="36"/>
      <c r="P124" s="197">
        <f t="shared" si="1"/>
        <v>0</v>
      </c>
      <c r="Q124" s="197">
        <v>7.4999999999999997E-3</v>
      </c>
      <c r="R124" s="197">
        <f t="shared" si="2"/>
        <v>1.4999999999999999E-2</v>
      </c>
      <c r="S124" s="197">
        <v>0</v>
      </c>
      <c r="T124" s="198">
        <f t="shared" si="3"/>
        <v>0</v>
      </c>
      <c r="AR124" s="18" t="s">
        <v>2119</v>
      </c>
      <c r="AT124" s="18" t="s">
        <v>2126</v>
      </c>
      <c r="AU124" s="18" t="s">
        <v>1955</v>
      </c>
      <c r="AY124" s="18" t="s">
        <v>2080</v>
      </c>
      <c r="BE124" s="199">
        <f t="shared" si="4"/>
        <v>0</v>
      </c>
      <c r="BF124" s="199">
        <f t="shared" si="5"/>
        <v>0</v>
      </c>
      <c r="BG124" s="199">
        <f t="shared" si="6"/>
        <v>0</v>
      </c>
      <c r="BH124" s="199">
        <f t="shared" si="7"/>
        <v>0</v>
      </c>
      <c r="BI124" s="199">
        <f t="shared" si="8"/>
        <v>0</v>
      </c>
      <c r="BJ124" s="18" t="s">
        <v>1895</v>
      </c>
      <c r="BK124" s="199">
        <f t="shared" si="9"/>
        <v>0</v>
      </c>
      <c r="BL124" s="18" t="s">
        <v>2036</v>
      </c>
      <c r="BM124" s="18" t="s">
        <v>2495</v>
      </c>
    </row>
    <row r="125" spans="2:65" s="1" customFormat="1" ht="22.5" customHeight="1">
      <c r="B125" s="35"/>
      <c r="C125" s="216" t="s">
        <v>1880</v>
      </c>
      <c r="D125" s="216" t="s">
        <v>2126</v>
      </c>
      <c r="E125" s="217" t="s">
        <v>2496</v>
      </c>
      <c r="F125" s="218" t="s">
        <v>2497</v>
      </c>
      <c r="G125" s="219" t="s">
        <v>2253</v>
      </c>
      <c r="H125" s="220">
        <v>2</v>
      </c>
      <c r="I125" s="221"/>
      <c r="J125" s="222">
        <f t="shared" si="0"/>
        <v>0</v>
      </c>
      <c r="K125" s="218" t="s">
        <v>2086</v>
      </c>
      <c r="L125" s="223"/>
      <c r="M125" s="224" t="s">
        <v>1893</v>
      </c>
      <c r="N125" s="225" t="s">
        <v>1917</v>
      </c>
      <c r="O125" s="36"/>
      <c r="P125" s="197">
        <f t="shared" si="1"/>
        <v>0</v>
      </c>
      <c r="Q125" s="197">
        <v>8.3999999999999995E-3</v>
      </c>
      <c r="R125" s="197">
        <f t="shared" si="2"/>
        <v>1.6799999999999999E-2</v>
      </c>
      <c r="S125" s="197">
        <v>0</v>
      </c>
      <c r="T125" s="198">
        <f t="shared" si="3"/>
        <v>0</v>
      </c>
      <c r="AR125" s="18" t="s">
        <v>2119</v>
      </c>
      <c r="AT125" s="18" t="s">
        <v>2126</v>
      </c>
      <c r="AU125" s="18" t="s">
        <v>1955</v>
      </c>
      <c r="AY125" s="18" t="s">
        <v>2080</v>
      </c>
      <c r="BE125" s="199">
        <f t="shared" si="4"/>
        <v>0</v>
      </c>
      <c r="BF125" s="199">
        <f t="shared" si="5"/>
        <v>0</v>
      </c>
      <c r="BG125" s="199">
        <f t="shared" si="6"/>
        <v>0</v>
      </c>
      <c r="BH125" s="199">
        <f t="shared" si="7"/>
        <v>0</v>
      </c>
      <c r="BI125" s="199">
        <f t="shared" si="8"/>
        <v>0</v>
      </c>
      <c r="BJ125" s="18" t="s">
        <v>1895</v>
      </c>
      <c r="BK125" s="199">
        <f t="shared" si="9"/>
        <v>0</v>
      </c>
      <c r="BL125" s="18" t="s">
        <v>2036</v>
      </c>
      <c r="BM125" s="18" t="s">
        <v>2498</v>
      </c>
    </row>
    <row r="126" spans="2:65" s="1" customFormat="1" ht="22.5" customHeight="1">
      <c r="B126" s="35"/>
      <c r="C126" s="188" t="s">
        <v>2187</v>
      </c>
      <c r="D126" s="188" t="s">
        <v>2082</v>
      </c>
      <c r="E126" s="189" t="s">
        <v>2499</v>
      </c>
      <c r="F126" s="190" t="s">
        <v>2500</v>
      </c>
      <c r="G126" s="191" t="s">
        <v>2253</v>
      </c>
      <c r="H126" s="192">
        <v>2</v>
      </c>
      <c r="I126" s="193"/>
      <c r="J126" s="194">
        <f t="shared" si="0"/>
        <v>0</v>
      </c>
      <c r="K126" s="190" t="s">
        <v>2086</v>
      </c>
      <c r="L126" s="55"/>
      <c r="M126" s="195" t="s">
        <v>1893</v>
      </c>
      <c r="N126" s="196" t="s">
        <v>1917</v>
      </c>
      <c r="O126" s="36"/>
      <c r="P126" s="197">
        <f t="shared" si="1"/>
        <v>0</v>
      </c>
      <c r="Q126" s="197">
        <v>1.6326400000000001E-3</v>
      </c>
      <c r="R126" s="197">
        <f t="shared" si="2"/>
        <v>3.2652800000000002E-3</v>
      </c>
      <c r="S126" s="197">
        <v>0</v>
      </c>
      <c r="T126" s="198">
        <f t="shared" si="3"/>
        <v>0</v>
      </c>
      <c r="AR126" s="18" t="s">
        <v>2036</v>
      </c>
      <c r="AT126" s="18" t="s">
        <v>2082</v>
      </c>
      <c r="AU126" s="18" t="s">
        <v>1955</v>
      </c>
      <c r="AY126" s="18" t="s">
        <v>2080</v>
      </c>
      <c r="BE126" s="199">
        <f t="shared" si="4"/>
        <v>0</v>
      </c>
      <c r="BF126" s="199">
        <f t="shared" si="5"/>
        <v>0</v>
      </c>
      <c r="BG126" s="199">
        <f t="shared" si="6"/>
        <v>0</v>
      </c>
      <c r="BH126" s="199">
        <f t="shared" si="7"/>
        <v>0</v>
      </c>
      <c r="BI126" s="199">
        <f t="shared" si="8"/>
        <v>0</v>
      </c>
      <c r="BJ126" s="18" t="s">
        <v>1895</v>
      </c>
      <c r="BK126" s="199">
        <f t="shared" si="9"/>
        <v>0</v>
      </c>
      <c r="BL126" s="18" t="s">
        <v>2036</v>
      </c>
      <c r="BM126" s="18" t="s">
        <v>2501</v>
      </c>
    </row>
    <row r="127" spans="2:65" s="12" customFormat="1">
      <c r="B127" s="200"/>
      <c r="C127" s="201"/>
      <c r="D127" s="202" t="s">
        <v>2088</v>
      </c>
      <c r="E127" s="203" t="s">
        <v>1893</v>
      </c>
      <c r="F127" s="204" t="s">
        <v>2502</v>
      </c>
      <c r="G127" s="201"/>
      <c r="H127" s="205">
        <v>2</v>
      </c>
      <c r="I127" s="206"/>
      <c r="J127" s="201"/>
      <c r="K127" s="201"/>
      <c r="L127" s="207"/>
      <c r="M127" s="208"/>
      <c r="N127" s="209"/>
      <c r="O127" s="209"/>
      <c r="P127" s="209"/>
      <c r="Q127" s="209"/>
      <c r="R127" s="209"/>
      <c r="S127" s="209"/>
      <c r="T127" s="210"/>
      <c r="AT127" s="211" t="s">
        <v>2088</v>
      </c>
      <c r="AU127" s="211" t="s">
        <v>1955</v>
      </c>
      <c r="AV127" s="12" t="s">
        <v>1955</v>
      </c>
      <c r="AW127" s="12" t="s">
        <v>1911</v>
      </c>
      <c r="AX127" s="12" t="s">
        <v>1946</v>
      </c>
      <c r="AY127" s="211" t="s">
        <v>2080</v>
      </c>
    </row>
    <row r="128" spans="2:65" s="1" customFormat="1" ht="22.5" customHeight="1">
      <c r="B128" s="35"/>
      <c r="C128" s="216" t="s">
        <v>2191</v>
      </c>
      <c r="D128" s="216" t="s">
        <v>2126</v>
      </c>
      <c r="E128" s="217" t="s">
        <v>2503</v>
      </c>
      <c r="F128" s="218" t="s">
        <v>2504</v>
      </c>
      <c r="G128" s="219" t="s">
        <v>2253</v>
      </c>
      <c r="H128" s="220">
        <v>2</v>
      </c>
      <c r="I128" s="221"/>
      <c r="J128" s="222">
        <f>ROUND(I128*H128,2)</f>
        <v>0</v>
      </c>
      <c r="K128" s="218" t="s">
        <v>2086</v>
      </c>
      <c r="L128" s="223"/>
      <c r="M128" s="224" t="s">
        <v>1893</v>
      </c>
      <c r="N128" s="225" t="s">
        <v>1917</v>
      </c>
      <c r="O128" s="36"/>
      <c r="P128" s="197">
        <f>O128*H128</f>
        <v>0</v>
      </c>
      <c r="Q128" s="197">
        <v>1.8100000000000002E-2</v>
      </c>
      <c r="R128" s="197">
        <f>Q128*H128</f>
        <v>3.6200000000000003E-2</v>
      </c>
      <c r="S128" s="197">
        <v>0</v>
      </c>
      <c r="T128" s="198">
        <f>S128*H128</f>
        <v>0</v>
      </c>
      <c r="AR128" s="18" t="s">
        <v>2119</v>
      </c>
      <c r="AT128" s="18" t="s">
        <v>2126</v>
      </c>
      <c r="AU128" s="18" t="s">
        <v>1955</v>
      </c>
      <c r="AY128" s="18" t="s">
        <v>2080</v>
      </c>
      <c r="BE128" s="199">
        <f>IF(N128="základní",J128,0)</f>
        <v>0</v>
      </c>
      <c r="BF128" s="199">
        <f>IF(N128="snížená",J128,0)</f>
        <v>0</v>
      </c>
      <c r="BG128" s="199">
        <f>IF(N128="zákl. přenesená",J128,0)</f>
        <v>0</v>
      </c>
      <c r="BH128" s="199">
        <f>IF(N128="sníž. přenesená",J128,0)</f>
        <v>0</v>
      </c>
      <c r="BI128" s="199">
        <f>IF(N128="nulová",J128,0)</f>
        <v>0</v>
      </c>
      <c r="BJ128" s="18" t="s">
        <v>1895</v>
      </c>
      <c r="BK128" s="199">
        <f>ROUND(I128*H128,2)</f>
        <v>0</v>
      </c>
      <c r="BL128" s="18" t="s">
        <v>2036</v>
      </c>
      <c r="BM128" s="18" t="s">
        <v>2505</v>
      </c>
    </row>
    <row r="129" spans="2:65" s="1" customFormat="1" ht="22.5" customHeight="1">
      <c r="B129" s="35"/>
      <c r="C129" s="188" t="s">
        <v>2196</v>
      </c>
      <c r="D129" s="188" t="s">
        <v>2082</v>
      </c>
      <c r="E129" s="189" t="s">
        <v>2506</v>
      </c>
      <c r="F129" s="190" t="s">
        <v>2507</v>
      </c>
      <c r="G129" s="191" t="s">
        <v>2253</v>
      </c>
      <c r="H129" s="192">
        <v>57</v>
      </c>
      <c r="I129" s="193"/>
      <c r="J129" s="194">
        <f>ROUND(I129*H129,2)</f>
        <v>0</v>
      </c>
      <c r="K129" s="190" t="s">
        <v>2086</v>
      </c>
      <c r="L129" s="55"/>
      <c r="M129" s="195" t="s">
        <v>1893</v>
      </c>
      <c r="N129" s="196" t="s">
        <v>1917</v>
      </c>
      <c r="O129" s="36"/>
      <c r="P129" s="197">
        <f>O129*H129</f>
        <v>0</v>
      </c>
      <c r="Q129" s="197">
        <v>3.7130599999999998E-3</v>
      </c>
      <c r="R129" s="197">
        <f>Q129*H129</f>
        <v>0.21164442</v>
      </c>
      <c r="S129" s="197">
        <v>0</v>
      </c>
      <c r="T129" s="198">
        <f>S129*H129</f>
        <v>0</v>
      </c>
      <c r="AR129" s="18" t="s">
        <v>2036</v>
      </c>
      <c r="AT129" s="18" t="s">
        <v>2082</v>
      </c>
      <c r="AU129" s="18" t="s">
        <v>1955</v>
      </c>
      <c r="AY129" s="18" t="s">
        <v>2080</v>
      </c>
      <c r="BE129" s="199">
        <f>IF(N129="základní",J129,0)</f>
        <v>0</v>
      </c>
      <c r="BF129" s="199">
        <f>IF(N129="snížená",J129,0)</f>
        <v>0</v>
      </c>
      <c r="BG129" s="199">
        <f>IF(N129="zákl. přenesená",J129,0)</f>
        <v>0</v>
      </c>
      <c r="BH129" s="199">
        <f>IF(N129="sníž. přenesená",J129,0)</f>
        <v>0</v>
      </c>
      <c r="BI129" s="199">
        <f>IF(N129="nulová",J129,0)</f>
        <v>0</v>
      </c>
      <c r="BJ129" s="18" t="s">
        <v>1895</v>
      </c>
      <c r="BK129" s="199">
        <f>ROUND(I129*H129,2)</f>
        <v>0</v>
      </c>
      <c r="BL129" s="18" t="s">
        <v>2036</v>
      </c>
      <c r="BM129" s="18" t="s">
        <v>2508</v>
      </c>
    </row>
    <row r="130" spans="2:65" s="12" customFormat="1">
      <c r="B130" s="200"/>
      <c r="C130" s="201"/>
      <c r="D130" s="202" t="s">
        <v>2088</v>
      </c>
      <c r="E130" s="203" t="s">
        <v>1893</v>
      </c>
      <c r="F130" s="204" t="s">
        <v>2509</v>
      </c>
      <c r="G130" s="201"/>
      <c r="H130" s="205">
        <v>57</v>
      </c>
      <c r="I130" s="206"/>
      <c r="J130" s="201"/>
      <c r="K130" s="201"/>
      <c r="L130" s="207"/>
      <c r="M130" s="208"/>
      <c r="N130" s="209"/>
      <c r="O130" s="209"/>
      <c r="P130" s="209"/>
      <c r="Q130" s="209"/>
      <c r="R130" s="209"/>
      <c r="S130" s="209"/>
      <c r="T130" s="210"/>
      <c r="AT130" s="211" t="s">
        <v>2088</v>
      </c>
      <c r="AU130" s="211" t="s">
        <v>1955</v>
      </c>
      <c r="AV130" s="12" t="s">
        <v>1955</v>
      </c>
      <c r="AW130" s="12" t="s">
        <v>1911</v>
      </c>
      <c r="AX130" s="12" t="s">
        <v>1946</v>
      </c>
      <c r="AY130" s="211" t="s">
        <v>2080</v>
      </c>
    </row>
    <row r="131" spans="2:65" s="1" customFormat="1" ht="22.5" customHeight="1">
      <c r="B131" s="35"/>
      <c r="C131" s="216" t="s">
        <v>2200</v>
      </c>
      <c r="D131" s="216" t="s">
        <v>2126</v>
      </c>
      <c r="E131" s="217" t="s">
        <v>2510</v>
      </c>
      <c r="F131" s="218" t="s">
        <v>2511</v>
      </c>
      <c r="G131" s="219" t="s">
        <v>2253</v>
      </c>
      <c r="H131" s="220">
        <v>2</v>
      </c>
      <c r="I131" s="221"/>
      <c r="J131" s="222">
        <f t="shared" ref="J131:J136" si="10">ROUND(I131*H131,2)</f>
        <v>0</v>
      </c>
      <c r="K131" s="218" t="s">
        <v>2086</v>
      </c>
      <c r="L131" s="223"/>
      <c r="M131" s="224" t="s">
        <v>1893</v>
      </c>
      <c r="N131" s="225" t="s">
        <v>1917</v>
      </c>
      <c r="O131" s="36"/>
      <c r="P131" s="197">
        <f t="shared" ref="P131:P136" si="11">O131*H131</f>
        <v>0</v>
      </c>
      <c r="Q131" s="197">
        <v>3.2000000000000001E-2</v>
      </c>
      <c r="R131" s="197">
        <f t="shared" ref="R131:R136" si="12">Q131*H131</f>
        <v>6.4000000000000001E-2</v>
      </c>
      <c r="S131" s="197">
        <v>0</v>
      </c>
      <c r="T131" s="198">
        <f t="shared" ref="T131:T136" si="13">S131*H131</f>
        <v>0</v>
      </c>
      <c r="AR131" s="18" t="s">
        <v>2119</v>
      </c>
      <c r="AT131" s="18" t="s">
        <v>2126</v>
      </c>
      <c r="AU131" s="18" t="s">
        <v>1955</v>
      </c>
      <c r="AY131" s="18" t="s">
        <v>2080</v>
      </c>
      <c r="BE131" s="199">
        <f t="shared" ref="BE131:BE136" si="14">IF(N131="základní",J131,0)</f>
        <v>0</v>
      </c>
      <c r="BF131" s="199">
        <f t="shared" ref="BF131:BF136" si="15">IF(N131="snížená",J131,0)</f>
        <v>0</v>
      </c>
      <c r="BG131" s="199">
        <f t="shared" ref="BG131:BG136" si="16">IF(N131="zákl. přenesená",J131,0)</f>
        <v>0</v>
      </c>
      <c r="BH131" s="199">
        <f t="shared" ref="BH131:BH136" si="17">IF(N131="sníž. přenesená",J131,0)</f>
        <v>0</v>
      </c>
      <c r="BI131" s="199">
        <f t="shared" ref="BI131:BI136" si="18">IF(N131="nulová",J131,0)</f>
        <v>0</v>
      </c>
      <c r="BJ131" s="18" t="s">
        <v>1895</v>
      </c>
      <c r="BK131" s="199">
        <f t="shared" ref="BK131:BK136" si="19">ROUND(I131*H131,2)</f>
        <v>0</v>
      </c>
      <c r="BL131" s="18" t="s">
        <v>2036</v>
      </c>
      <c r="BM131" s="18" t="s">
        <v>2512</v>
      </c>
    </row>
    <row r="132" spans="2:65" s="1" customFormat="1" ht="22.5" customHeight="1">
      <c r="B132" s="35"/>
      <c r="C132" s="216" t="s">
        <v>2205</v>
      </c>
      <c r="D132" s="216" t="s">
        <v>2126</v>
      </c>
      <c r="E132" s="217" t="s">
        <v>2513</v>
      </c>
      <c r="F132" s="218" t="s">
        <v>2514</v>
      </c>
      <c r="G132" s="219" t="s">
        <v>2253</v>
      </c>
      <c r="H132" s="220">
        <v>14</v>
      </c>
      <c r="I132" s="221"/>
      <c r="J132" s="222">
        <f t="shared" si="10"/>
        <v>0</v>
      </c>
      <c r="K132" s="218" t="s">
        <v>2086</v>
      </c>
      <c r="L132" s="223"/>
      <c r="M132" s="224" t="s">
        <v>1893</v>
      </c>
      <c r="N132" s="225" t="s">
        <v>1917</v>
      </c>
      <c r="O132" s="36"/>
      <c r="P132" s="197">
        <f t="shared" si="11"/>
        <v>0</v>
      </c>
      <c r="Q132" s="197">
        <v>2.8500000000000001E-2</v>
      </c>
      <c r="R132" s="197">
        <f t="shared" si="12"/>
        <v>0.39900000000000002</v>
      </c>
      <c r="S132" s="197">
        <v>0</v>
      </c>
      <c r="T132" s="198">
        <f t="shared" si="13"/>
        <v>0</v>
      </c>
      <c r="AR132" s="18" t="s">
        <v>2119</v>
      </c>
      <c r="AT132" s="18" t="s">
        <v>2126</v>
      </c>
      <c r="AU132" s="18" t="s">
        <v>1955</v>
      </c>
      <c r="AY132" s="18" t="s">
        <v>2080</v>
      </c>
      <c r="BE132" s="199">
        <f t="shared" si="14"/>
        <v>0</v>
      </c>
      <c r="BF132" s="199">
        <f t="shared" si="15"/>
        <v>0</v>
      </c>
      <c r="BG132" s="199">
        <f t="shared" si="16"/>
        <v>0</v>
      </c>
      <c r="BH132" s="199">
        <f t="shared" si="17"/>
        <v>0</v>
      </c>
      <c r="BI132" s="199">
        <f t="shared" si="18"/>
        <v>0</v>
      </c>
      <c r="BJ132" s="18" t="s">
        <v>1895</v>
      </c>
      <c r="BK132" s="199">
        <f t="shared" si="19"/>
        <v>0</v>
      </c>
      <c r="BL132" s="18" t="s">
        <v>2036</v>
      </c>
      <c r="BM132" s="18" t="s">
        <v>2515</v>
      </c>
    </row>
    <row r="133" spans="2:65" s="1" customFormat="1" ht="22.5" customHeight="1">
      <c r="B133" s="35"/>
      <c r="C133" s="216" t="s">
        <v>2210</v>
      </c>
      <c r="D133" s="216" t="s">
        <v>2126</v>
      </c>
      <c r="E133" s="217" t="s">
        <v>2516</v>
      </c>
      <c r="F133" s="218" t="s">
        <v>2517</v>
      </c>
      <c r="G133" s="219" t="s">
        <v>2253</v>
      </c>
      <c r="H133" s="220">
        <v>1</v>
      </c>
      <c r="I133" s="221"/>
      <c r="J133" s="222">
        <f t="shared" si="10"/>
        <v>0</v>
      </c>
      <c r="K133" s="218" t="s">
        <v>2086</v>
      </c>
      <c r="L133" s="223"/>
      <c r="M133" s="224" t="s">
        <v>1893</v>
      </c>
      <c r="N133" s="225" t="s">
        <v>1917</v>
      </c>
      <c r="O133" s="36"/>
      <c r="P133" s="197">
        <f t="shared" si="11"/>
        <v>0</v>
      </c>
      <c r="Q133" s="197">
        <v>2.8500000000000001E-2</v>
      </c>
      <c r="R133" s="197">
        <f t="shared" si="12"/>
        <v>2.8500000000000001E-2</v>
      </c>
      <c r="S133" s="197">
        <v>0</v>
      </c>
      <c r="T133" s="198">
        <f t="shared" si="13"/>
        <v>0</v>
      </c>
      <c r="AR133" s="18" t="s">
        <v>2119</v>
      </c>
      <c r="AT133" s="18" t="s">
        <v>2126</v>
      </c>
      <c r="AU133" s="18" t="s">
        <v>1955</v>
      </c>
      <c r="AY133" s="18" t="s">
        <v>2080</v>
      </c>
      <c r="BE133" s="199">
        <f t="shared" si="14"/>
        <v>0</v>
      </c>
      <c r="BF133" s="199">
        <f t="shared" si="15"/>
        <v>0</v>
      </c>
      <c r="BG133" s="199">
        <f t="shared" si="16"/>
        <v>0</v>
      </c>
      <c r="BH133" s="199">
        <f t="shared" si="17"/>
        <v>0</v>
      </c>
      <c r="BI133" s="199">
        <f t="shared" si="18"/>
        <v>0</v>
      </c>
      <c r="BJ133" s="18" t="s">
        <v>1895</v>
      </c>
      <c r="BK133" s="199">
        <f t="shared" si="19"/>
        <v>0</v>
      </c>
      <c r="BL133" s="18" t="s">
        <v>2036</v>
      </c>
      <c r="BM133" s="18" t="s">
        <v>2518</v>
      </c>
    </row>
    <row r="134" spans="2:65" s="1" customFormat="1" ht="22.5" customHeight="1">
      <c r="B134" s="35"/>
      <c r="C134" s="216" t="s">
        <v>2216</v>
      </c>
      <c r="D134" s="216" t="s">
        <v>2126</v>
      </c>
      <c r="E134" s="217" t="s">
        <v>2519</v>
      </c>
      <c r="F134" s="218" t="s">
        <v>2520</v>
      </c>
      <c r="G134" s="219" t="s">
        <v>2253</v>
      </c>
      <c r="H134" s="220">
        <v>2</v>
      </c>
      <c r="I134" s="221"/>
      <c r="J134" s="222">
        <f t="shared" si="10"/>
        <v>0</v>
      </c>
      <c r="K134" s="218" t="s">
        <v>2086</v>
      </c>
      <c r="L134" s="223"/>
      <c r="M134" s="224" t="s">
        <v>1893</v>
      </c>
      <c r="N134" s="225" t="s">
        <v>1917</v>
      </c>
      <c r="O134" s="36"/>
      <c r="P134" s="197">
        <f t="shared" si="11"/>
        <v>0</v>
      </c>
      <c r="Q134" s="197">
        <v>1.67E-2</v>
      </c>
      <c r="R134" s="197">
        <f t="shared" si="12"/>
        <v>3.3399999999999999E-2</v>
      </c>
      <c r="S134" s="197">
        <v>0</v>
      </c>
      <c r="T134" s="198">
        <f t="shared" si="13"/>
        <v>0</v>
      </c>
      <c r="AR134" s="18" t="s">
        <v>2119</v>
      </c>
      <c r="AT134" s="18" t="s">
        <v>2126</v>
      </c>
      <c r="AU134" s="18" t="s">
        <v>1955</v>
      </c>
      <c r="AY134" s="18" t="s">
        <v>2080</v>
      </c>
      <c r="BE134" s="199">
        <f t="shared" si="14"/>
        <v>0</v>
      </c>
      <c r="BF134" s="199">
        <f t="shared" si="15"/>
        <v>0</v>
      </c>
      <c r="BG134" s="199">
        <f t="shared" si="16"/>
        <v>0</v>
      </c>
      <c r="BH134" s="199">
        <f t="shared" si="17"/>
        <v>0</v>
      </c>
      <c r="BI134" s="199">
        <f t="shared" si="18"/>
        <v>0</v>
      </c>
      <c r="BJ134" s="18" t="s">
        <v>1895</v>
      </c>
      <c r="BK134" s="199">
        <f t="shared" si="19"/>
        <v>0</v>
      </c>
      <c r="BL134" s="18" t="s">
        <v>2036</v>
      </c>
      <c r="BM134" s="18" t="s">
        <v>2521</v>
      </c>
    </row>
    <row r="135" spans="2:65" s="1" customFormat="1" ht="22.5" customHeight="1">
      <c r="B135" s="35"/>
      <c r="C135" s="216" t="s">
        <v>2220</v>
      </c>
      <c r="D135" s="216" t="s">
        <v>2126</v>
      </c>
      <c r="E135" s="217" t="s">
        <v>2522</v>
      </c>
      <c r="F135" s="218" t="s">
        <v>2523</v>
      </c>
      <c r="G135" s="219" t="s">
        <v>2253</v>
      </c>
      <c r="H135" s="220">
        <v>38</v>
      </c>
      <c r="I135" s="221"/>
      <c r="J135" s="222">
        <f t="shared" si="10"/>
        <v>0</v>
      </c>
      <c r="K135" s="218" t="s">
        <v>1893</v>
      </c>
      <c r="L135" s="223"/>
      <c r="M135" s="224" t="s">
        <v>1893</v>
      </c>
      <c r="N135" s="225" t="s">
        <v>1917</v>
      </c>
      <c r="O135" s="36"/>
      <c r="P135" s="197">
        <f t="shared" si="11"/>
        <v>0</v>
      </c>
      <c r="Q135" s="197">
        <v>0.01</v>
      </c>
      <c r="R135" s="197">
        <f t="shared" si="12"/>
        <v>0.38</v>
      </c>
      <c r="S135" s="197">
        <v>0</v>
      </c>
      <c r="T135" s="198">
        <f t="shared" si="13"/>
        <v>0</v>
      </c>
      <c r="AR135" s="18" t="s">
        <v>2119</v>
      </c>
      <c r="AT135" s="18" t="s">
        <v>2126</v>
      </c>
      <c r="AU135" s="18" t="s">
        <v>1955</v>
      </c>
      <c r="AY135" s="18" t="s">
        <v>2080</v>
      </c>
      <c r="BE135" s="199">
        <f t="shared" si="14"/>
        <v>0</v>
      </c>
      <c r="BF135" s="199">
        <f t="shared" si="15"/>
        <v>0</v>
      </c>
      <c r="BG135" s="199">
        <f t="shared" si="16"/>
        <v>0</v>
      </c>
      <c r="BH135" s="199">
        <f t="shared" si="17"/>
        <v>0</v>
      </c>
      <c r="BI135" s="199">
        <f t="shared" si="18"/>
        <v>0</v>
      </c>
      <c r="BJ135" s="18" t="s">
        <v>1895</v>
      </c>
      <c r="BK135" s="199">
        <f t="shared" si="19"/>
        <v>0</v>
      </c>
      <c r="BL135" s="18" t="s">
        <v>2036</v>
      </c>
      <c r="BM135" s="18" t="s">
        <v>2524</v>
      </c>
    </row>
    <row r="136" spans="2:65" s="1" customFormat="1" ht="22.5" customHeight="1">
      <c r="B136" s="35"/>
      <c r="C136" s="188" t="s">
        <v>2225</v>
      </c>
      <c r="D136" s="188" t="s">
        <v>2082</v>
      </c>
      <c r="E136" s="189" t="s">
        <v>2525</v>
      </c>
      <c r="F136" s="190" t="s">
        <v>2526</v>
      </c>
      <c r="G136" s="191" t="s">
        <v>2096</v>
      </c>
      <c r="H136" s="192">
        <v>66.5</v>
      </c>
      <c r="I136" s="193"/>
      <c r="J136" s="194">
        <f t="shared" si="10"/>
        <v>0</v>
      </c>
      <c r="K136" s="190" t="s">
        <v>2086</v>
      </c>
      <c r="L136" s="55"/>
      <c r="M136" s="195" t="s">
        <v>1893</v>
      </c>
      <c r="N136" s="196" t="s">
        <v>1917</v>
      </c>
      <c r="O136" s="36"/>
      <c r="P136" s="197">
        <f t="shared" si="11"/>
        <v>0</v>
      </c>
      <c r="Q136" s="197">
        <v>0</v>
      </c>
      <c r="R136" s="197">
        <f t="shared" si="12"/>
        <v>0</v>
      </c>
      <c r="S136" s="197">
        <v>0</v>
      </c>
      <c r="T136" s="198">
        <f t="shared" si="13"/>
        <v>0</v>
      </c>
      <c r="AR136" s="18" t="s">
        <v>2036</v>
      </c>
      <c r="AT136" s="18" t="s">
        <v>2082</v>
      </c>
      <c r="AU136" s="18" t="s">
        <v>1955</v>
      </c>
      <c r="AY136" s="18" t="s">
        <v>2080</v>
      </c>
      <c r="BE136" s="199">
        <f t="shared" si="14"/>
        <v>0</v>
      </c>
      <c r="BF136" s="199">
        <f t="shared" si="15"/>
        <v>0</v>
      </c>
      <c r="BG136" s="199">
        <f t="shared" si="16"/>
        <v>0</v>
      </c>
      <c r="BH136" s="199">
        <f t="shared" si="17"/>
        <v>0</v>
      </c>
      <c r="BI136" s="199">
        <f t="shared" si="18"/>
        <v>0</v>
      </c>
      <c r="BJ136" s="18" t="s">
        <v>1895</v>
      </c>
      <c r="BK136" s="199">
        <f t="shared" si="19"/>
        <v>0</v>
      </c>
      <c r="BL136" s="18" t="s">
        <v>2036</v>
      </c>
      <c r="BM136" s="18" t="s">
        <v>2527</v>
      </c>
    </row>
    <row r="137" spans="2:65" s="12" customFormat="1">
      <c r="B137" s="200"/>
      <c r="C137" s="201"/>
      <c r="D137" s="202" t="s">
        <v>2088</v>
      </c>
      <c r="E137" s="203" t="s">
        <v>1893</v>
      </c>
      <c r="F137" s="204" t="s">
        <v>2528</v>
      </c>
      <c r="G137" s="201"/>
      <c r="H137" s="205">
        <v>66.5</v>
      </c>
      <c r="I137" s="206"/>
      <c r="J137" s="201"/>
      <c r="K137" s="201"/>
      <c r="L137" s="207"/>
      <c r="M137" s="208"/>
      <c r="N137" s="209"/>
      <c r="O137" s="209"/>
      <c r="P137" s="209"/>
      <c r="Q137" s="209"/>
      <c r="R137" s="209"/>
      <c r="S137" s="209"/>
      <c r="T137" s="210"/>
      <c r="AT137" s="211" t="s">
        <v>2088</v>
      </c>
      <c r="AU137" s="211" t="s">
        <v>1955</v>
      </c>
      <c r="AV137" s="12" t="s">
        <v>1955</v>
      </c>
      <c r="AW137" s="12" t="s">
        <v>1911</v>
      </c>
      <c r="AX137" s="12" t="s">
        <v>1946</v>
      </c>
      <c r="AY137" s="211" t="s">
        <v>2080</v>
      </c>
    </row>
    <row r="138" spans="2:65" s="1" customFormat="1" ht="22.5" customHeight="1">
      <c r="B138" s="35"/>
      <c r="C138" s="216" t="s">
        <v>2229</v>
      </c>
      <c r="D138" s="216" t="s">
        <v>2126</v>
      </c>
      <c r="E138" s="217" t="s">
        <v>2529</v>
      </c>
      <c r="F138" s="218" t="s">
        <v>2530</v>
      </c>
      <c r="G138" s="219" t="s">
        <v>2096</v>
      </c>
      <c r="H138" s="220">
        <v>65.974999999999994</v>
      </c>
      <c r="I138" s="221"/>
      <c r="J138" s="222">
        <f>ROUND(I138*H138,2)</f>
        <v>0</v>
      </c>
      <c r="K138" s="218" t="s">
        <v>2086</v>
      </c>
      <c r="L138" s="223"/>
      <c r="M138" s="224" t="s">
        <v>1893</v>
      </c>
      <c r="N138" s="225" t="s">
        <v>1917</v>
      </c>
      <c r="O138" s="36"/>
      <c r="P138" s="197">
        <f>O138*H138</f>
        <v>0</v>
      </c>
      <c r="Q138" s="197">
        <v>6.6E-4</v>
      </c>
      <c r="R138" s="197">
        <f>Q138*H138</f>
        <v>4.3543499999999999E-2</v>
      </c>
      <c r="S138" s="197">
        <v>0</v>
      </c>
      <c r="T138" s="198">
        <f>S138*H138</f>
        <v>0</v>
      </c>
      <c r="AR138" s="18" t="s">
        <v>2119</v>
      </c>
      <c r="AT138" s="18" t="s">
        <v>2126</v>
      </c>
      <c r="AU138" s="18" t="s">
        <v>1955</v>
      </c>
      <c r="AY138" s="18" t="s">
        <v>2080</v>
      </c>
      <c r="BE138" s="199">
        <f>IF(N138="základní",J138,0)</f>
        <v>0</v>
      </c>
      <c r="BF138" s="199">
        <f>IF(N138="snížená",J138,0)</f>
        <v>0</v>
      </c>
      <c r="BG138" s="199">
        <f>IF(N138="zákl. přenesená",J138,0)</f>
        <v>0</v>
      </c>
      <c r="BH138" s="199">
        <f>IF(N138="sníž. přenesená",J138,0)</f>
        <v>0</v>
      </c>
      <c r="BI138" s="199">
        <f>IF(N138="nulová",J138,0)</f>
        <v>0</v>
      </c>
      <c r="BJ138" s="18" t="s">
        <v>1895</v>
      </c>
      <c r="BK138" s="199">
        <f>ROUND(I138*H138,2)</f>
        <v>0</v>
      </c>
      <c r="BL138" s="18" t="s">
        <v>2036</v>
      </c>
      <c r="BM138" s="18" t="s">
        <v>2531</v>
      </c>
    </row>
    <row r="139" spans="2:65" s="12" customFormat="1">
      <c r="B139" s="200"/>
      <c r="C139" s="201"/>
      <c r="D139" s="202" t="s">
        <v>2088</v>
      </c>
      <c r="E139" s="201"/>
      <c r="F139" s="204" t="s">
        <v>2532</v>
      </c>
      <c r="G139" s="201"/>
      <c r="H139" s="205">
        <v>65.974999999999994</v>
      </c>
      <c r="I139" s="206"/>
      <c r="J139" s="201"/>
      <c r="K139" s="201"/>
      <c r="L139" s="207"/>
      <c r="M139" s="208"/>
      <c r="N139" s="209"/>
      <c r="O139" s="209"/>
      <c r="P139" s="209"/>
      <c r="Q139" s="209"/>
      <c r="R139" s="209"/>
      <c r="S139" s="209"/>
      <c r="T139" s="210"/>
      <c r="AT139" s="211" t="s">
        <v>2088</v>
      </c>
      <c r="AU139" s="211" t="s">
        <v>1955</v>
      </c>
      <c r="AV139" s="12" t="s">
        <v>1955</v>
      </c>
      <c r="AW139" s="12" t="s">
        <v>1877</v>
      </c>
      <c r="AX139" s="12" t="s">
        <v>1895</v>
      </c>
      <c r="AY139" s="211" t="s">
        <v>2080</v>
      </c>
    </row>
    <row r="140" spans="2:65" s="1" customFormat="1" ht="22.5" customHeight="1">
      <c r="B140" s="35"/>
      <c r="C140" s="216" t="s">
        <v>2234</v>
      </c>
      <c r="D140" s="216" t="s">
        <v>2126</v>
      </c>
      <c r="E140" s="217" t="s">
        <v>2529</v>
      </c>
      <c r="F140" s="218" t="s">
        <v>2530</v>
      </c>
      <c r="G140" s="219" t="s">
        <v>2096</v>
      </c>
      <c r="H140" s="220">
        <v>1.5</v>
      </c>
      <c r="I140" s="221"/>
      <c r="J140" s="222">
        <f>ROUND(I140*H140,2)</f>
        <v>0</v>
      </c>
      <c r="K140" s="218" t="s">
        <v>2086</v>
      </c>
      <c r="L140" s="223"/>
      <c r="M140" s="224" t="s">
        <v>1893</v>
      </c>
      <c r="N140" s="225" t="s">
        <v>1917</v>
      </c>
      <c r="O140" s="36"/>
      <c r="P140" s="197">
        <f>O140*H140</f>
        <v>0</v>
      </c>
      <c r="Q140" s="197">
        <v>6.6E-4</v>
      </c>
      <c r="R140" s="197">
        <f>Q140*H140</f>
        <v>9.8999999999999999E-4</v>
      </c>
      <c r="S140" s="197">
        <v>0</v>
      </c>
      <c r="T140" s="198">
        <f>S140*H140</f>
        <v>0</v>
      </c>
      <c r="AR140" s="18" t="s">
        <v>2119</v>
      </c>
      <c r="AT140" s="18" t="s">
        <v>2126</v>
      </c>
      <c r="AU140" s="18" t="s">
        <v>1955</v>
      </c>
      <c r="AY140" s="18" t="s">
        <v>2080</v>
      </c>
      <c r="BE140" s="199">
        <f>IF(N140="základní",J140,0)</f>
        <v>0</v>
      </c>
      <c r="BF140" s="199">
        <f>IF(N140="snížená",J140,0)</f>
        <v>0</v>
      </c>
      <c r="BG140" s="199">
        <f>IF(N140="zákl. přenesená",J140,0)</f>
        <v>0</v>
      </c>
      <c r="BH140" s="199">
        <f>IF(N140="sníž. přenesená",J140,0)</f>
        <v>0</v>
      </c>
      <c r="BI140" s="199">
        <f>IF(N140="nulová",J140,0)</f>
        <v>0</v>
      </c>
      <c r="BJ140" s="18" t="s">
        <v>1895</v>
      </c>
      <c r="BK140" s="199">
        <f>ROUND(I140*H140,2)</f>
        <v>0</v>
      </c>
      <c r="BL140" s="18" t="s">
        <v>2036</v>
      </c>
      <c r="BM140" s="18" t="s">
        <v>2533</v>
      </c>
    </row>
    <row r="141" spans="2:65" s="1" customFormat="1" ht="22.5" customHeight="1">
      <c r="B141" s="35"/>
      <c r="C141" s="188" t="s">
        <v>2239</v>
      </c>
      <c r="D141" s="188" t="s">
        <v>2082</v>
      </c>
      <c r="E141" s="189" t="s">
        <v>2534</v>
      </c>
      <c r="F141" s="190" t="s">
        <v>2535</v>
      </c>
      <c r="G141" s="191" t="s">
        <v>2096</v>
      </c>
      <c r="H141" s="192">
        <v>2279.6999999999998</v>
      </c>
      <c r="I141" s="193"/>
      <c r="J141" s="194">
        <f>ROUND(I141*H141,2)</f>
        <v>0</v>
      </c>
      <c r="K141" s="190" t="s">
        <v>2086</v>
      </c>
      <c r="L141" s="55"/>
      <c r="M141" s="195" t="s">
        <v>1893</v>
      </c>
      <c r="N141" s="196" t="s">
        <v>1917</v>
      </c>
      <c r="O141" s="36"/>
      <c r="P141" s="197">
        <f>O141*H141</f>
        <v>0</v>
      </c>
      <c r="Q141" s="197">
        <v>0</v>
      </c>
      <c r="R141" s="197">
        <f>Q141*H141</f>
        <v>0</v>
      </c>
      <c r="S141" s="197">
        <v>0</v>
      </c>
      <c r="T141" s="198">
        <f>S141*H141</f>
        <v>0</v>
      </c>
      <c r="AR141" s="18" t="s">
        <v>2036</v>
      </c>
      <c r="AT141" s="18" t="s">
        <v>2082</v>
      </c>
      <c r="AU141" s="18" t="s">
        <v>1955</v>
      </c>
      <c r="AY141" s="18" t="s">
        <v>2080</v>
      </c>
      <c r="BE141" s="199">
        <f>IF(N141="základní",J141,0)</f>
        <v>0</v>
      </c>
      <c r="BF141" s="199">
        <f>IF(N141="snížená",J141,0)</f>
        <v>0</v>
      </c>
      <c r="BG141" s="199">
        <f>IF(N141="zákl. přenesená",J141,0)</f>
        <v>0</v>
      </c>
      <c r="BH141" s="199">
        <f>IF(N141="sníž. přenesená",J141,0)</f>
        <v>0</v>
      </c>
      <c r="BI141" s="199">
        <f>IF(N141="nulová",J141,0)</f>
        <v>0</v>
      </c>
      <c r="BJ141" s="18" t="s">
        <v>1895</v>
      </c>
      <c r="BK141" s="199">
        <f>ROUND(I141*H141,2)</f>
        <v>0</v>
      </c>
      <c r="BL141" s="18" t="s">
        <v>2036</v>
      </c>
      <c r="BM141" s="18" t="s">
        <v>2536</v>
      </c>
    </row>
    <row r="142" spans="2:65" s="12" customFormat="1">
      <c r="B142" s="200"/>
      <c r="C142" s="201"/>
      <c r="D142" s="202" t="s">
        <v>2088</v>
      </c>
      <c r="E142" s="203" t="s">
        <v>1893</v>
      </c>
      <c r="F142" s="204" t="s">
        <v>2537</v>
      </c>
      <c r="G142" s="201"/>
      <c r="H142" s="205">
        <v>2279.6999999999998</v>
      </c>
      <c r="I142" s="206"/>
      <c r="J142" s="201"/>
      <c r="K142" s="201"/>
      <c r="L142" s="207"/>
      <c r="M142" s="208"/>
      <c r="N142" s="209"/>
      <c r="O142" s="209"/>
      <c r="P142" s="209"/>
      <c r="Q142" s="209"/>
      <c r="R142" s="209"/>
      <c r="S142" s="209"/>
      <c r="T142" s="210"/>
      <c r="AT142" s="211" t="s">
        <v>2088</v>
      </c>
      <c r="AU142" s="211" t="s">
        <v>1955</v>
      </c>
      <c r="AV142" s="12" t="s">
        <v>1955</v>
      </c>
      <c r="AW142" s="12" t="s">
        <v>1911</v>
      </c>
      <c r="AX142" s="12" t="s">
        <v>1946</v>
      </c>
      <c r="AY142" s="211" t="s">
        <v>2080</v>
      </c>
    </row>
    <row r="143" spans="2:65" s="1" customFormat="1" ht="22.5" customHeight="1">
      <c r="B143" s="35"/>
      <c r="C143" s="216" t="s">
        <v>2244</v>
      </c>
      <c r="D143" s="216" t="s">
        <v>2126</v>
      </c>
      <c r="E143" s="217" t="s">
        <v>2538</v>
      </c>
      <c r="F143" s="218" t="s">
        <v>2539</v>
      </c>
      <c r="G143" s="219" t="s">
        <v>2096</v>
      </c>
      <c r="H143" s="220">
        <v>2313.8960000000002</v>
      </c>
      <c r="I143" s="221"/>
      <c r="J143" s="222">
        <f>ROUND(I143*H143,2)</f>
        <v>0</v>
      </c>
      <c r="K143" s="218" t="s">
        <v>2086</v>
      </c>
      <c r="L143" s="223"/>
      <c r="M143" s="224" t="s">
        <v>1893</v>
      </c>
      <c r="N143" s="225" t="s">
        <v>1917</v>
      </c>
      <c r="O143" s="36"/>
      <c r="P143" s="197">
        <f>O143*H143</f>
        <v>0</v>
      </c>
      <c r="Q143" s="197">
        <v>6.6299999999999996E-3</v>
      </c>
      <c r="R143" s="197">
        <f>Q143*H143</f>
        <v>15.34113048</v>
      </c>
      <c r="S143" s="197">
        <v>0</v>
      </c>
      <c r="T143" s="198">
        <f>S143*H143</f>
        <v>0</v>
      </c>
      <c r="AR143" s="18" t="s">
        <v>2119</v>
      </c>
      <c r="AT143" s="18" t="s">
        <v>2126</v>
      </c>
      <c r="AU143" s="18" t="s">
        <v>1955</v>
      </c>
      <c r="AY143" s="18" t="s">
        <v>2080</v>
      </c>
      <c r="BE143" s="199">
        <f>IF(N143="základní",J143,0)</f>
        <v>0</v>
      </c>
      <c r="BF143" s="199">
        <f>IF(N143="snížená",J143,0)</f>
        <v>0</v>
      </c>
      <c r="BG143" s="199">
        <f>IF(N143="zákl. přenesená",J143,0)</f>
        <v>0</v>
      </c>
      <c r="BH143" s="199">
        <f>IF(N143="sníž. přenesená",J143,0)</f>
        <v>0</v>
      </c>
      <c r="BI143" s="199">
        <f>IF(N143="nulová",J143,0)</f>
        <v>0</v>
      </c>
      <c r="BJ143" s="18" t="s">
        <v>1895</v>
      </c>
      <c r="BK143" s="199">
        <f>ROUND(I143*H143,2)</f>
        <v>0</v>
      </c>
      <c r="BL143" s="18" t="s">
        <v>2036</v>
      </c>
      <c r="BM143" s="18" t="s">
        <v>2540</v>
      </c>
    </row>
    <row r="144" spans="2:65" s="12" customFormat="1">
      <c r="B144" s="200"/>
      <c r="C144" s="201"/>
      <c r="D144" s="202" t="s">
        <v>2088</v>
      </c>
      <c r="E144" s="201"/>
      <c r="F144" s="204" t="s">
        <v>2541</v>
      </c>
      <c r="G144" s="201"/>
      <c r="H144" s="205">
        <v>2313.8960000000002</v>
      </c>
      <c r="I144" s="206"/>
      <c r="J144" s="201"/>
      <c r="K144" s="201"/>
      <c r="L144" s="207"/>
      <c r="M144" s="208"/>
      <c r="N144" s="209"/>
      <c r="O144" s="209"/>
      <c r="P144" s="209"/>
      <c r="Q144" s="209"/>
      <c r="R144" s="209"/>
      <c r="S144" s="209"/>
      <c r="T144" s="210"/>
      <c r="AT144" s="211" t="s">
        <v>2088</v>
      </c>
      <c r="AU144" s="211" t="s">
        <v>1955</v>
      </c>
      <c r="AV144" s="12" t="s">
        <v>1955</v>
      </c>
      <c r="AW144" s="12" t="s">
        <v>1877</v>
      </c>
      <c r="AX144" s="12" t="s">
        <v>1895</v>
      </c>
      <c r="AY144" s="211" t="s">
        <v>2080</v>
      </c>
    </row>
    <row r="145" spans="2:65" s="1" customFormat="1" ht="22.5" customHeight="1">
      <c r="B145" s="35"/>
      <c r="C145" s="216" t="s">
        <v>2250</v>
      </c>
      <c r="D145" s="216" t="s">
        <v>2126</v>
      </c>
      <c r="E145" s="217" t="s">
        <v>2542</v>
      </c>
      <c r="F145" s="218" t="s">
        <v>2543</v>
      </c>
      <c r="G145" s="219" t="s">
        <v>2253</v>
      </c>
      <c r="H145" s="220">
        <v>20</v>
      </c>
      <c r="I145" s="221"/>
      <c r="J145" s="222">
        <f>ROUND(I145*H145,2)</f>
        <v>0</v>
      </c>
      <c r="K145" s="218" t="s">
        <v>2086</v>
      </c>
      <c r="L145" s="223"/>
      <c r="M145" s="224" t="s">
        <v>1893</v>
      </c>
      <c r="N145" s="225" t="s">
        <v>1917</v>
      </c>
      <c r="O145" s="36"/>
      <c r="P145" s="197">
        <f>O145*H145</f>
        <v>0</v>
      </c>
      <c r="Q145" s="197">
        <v>1E-3</v>
      </c>
      <c r="R145" s="197">
        <f>Q145*H145</f>
        <v>0.02</v>
      </c>
      <c r="S145" s="197">
        <v>0</v>
      </c>
      <c r="T145" s="198">
        <f>S145*H145</f>
        <v>0</v>
      </c>
      <c r="AR145" s="18" t="s">
        <v>2119</v>
      </c>
      <c r="AT145" s="18" t="s">
        <v>2126</v>
      </c>
      <c r="AU145" s="18" t="s">
        <v>1955</v>
      </c>
      <c r="AY145" s="18" t="s">
        <v>2080</v>
      </c>
      <c r="BE145" s="199">
        <f>IF(N145="základní",J145,0)</f>
        <v>0</v>
      </c>
      <c r="BF145" s="199">
        <f>IF(N145="snížená",J145,0)</f>
        <v>0</v>
      </c>
      <c r="BG145" s="199">
        <f>IF(N145="zákl. přenesená",J145,0)</f>
        <v>0</v>
      </c>
      <c r="BH145" s="199">
        <f>IF(N145="sníž. přenesená",J145,0)</f>
        <v>0</v>
      </c>
      <c r="BI145" s="199">
        <f>IF(N145="nulová",J145,0)</f>
        <v>0</v>
      </c>
      <c r="BJ145" s="18" t="s">
        <v>1895</v>
      </c>
      <c r="BK145" s="199">
        <f>ROUND(I145*H145,2)</f>
        <v>0</v>
      </c>
      <c r="BL145" s="18" t="s">
        <v>2036</v>
      </c>
      <c r="BM145" s="18" t="s">
        <v>2544</v>
      </c>
    </row>
    <row r="146" spans="2:65" s="1" customFormat="1" ht="22.5" customHeight="1">
      <c r="B146" s="35"/>
      <c r="C146" s="188" t="s">
        <v>2256</v>
      </c>
      <c r="D146" s="188" t="s">
        <v>2082</v>
      </c>
      <c r="E146" s="189" t="s">
        <v>2545</v>
      </c>
      <c r="F146" s="190" t="s">
        <v>2546</v>
      </c>
      <c r="G146" s="191" t="s">
        <v>2253</v>
      </c>
      <c r="H146" s="192">
        <v>1</v>
      </c>
      <c r="I146" s="193"/>
      <c r="J146" s="194">
        <f>ROUND(I146*H146,2)</f>
        <v>0</v>
      </c>
      <c r="K146" s="190" t="s">
        <v>2086</v>
      </c>
      <c r="L146" s="55"/>
      <c r="M146" s="195" t="s">
        <v>1893</v>
      </c>
      <c r="N146" s="196" t="s">
        <v>1917</v>
      </c>
      <c r="O146" s="36"/>
      <c r="P146" s="197">
        <f>O146*H146</f>
        <v>0</v>
      </c>
      <c r="Q146" s="197">
        <v>6.8641999999999998E-4</v>
      </c>
      <c r="R146" s="197">
        <f>Q146*H146</f>
        <v>6.8641999999999998E-4</v>
      </c>
      <c r="S146" s="197">
        <v>0</v>
      </c>
      <c r="T146" s="198">
        <f>S146*H146</f>
        <v>0</v>
      </c>
      <c r="AR146" s="18" t="s">
        <v>2036</v>
      </c>
      <c r="AT146" s="18" t="s">
        <v>2082</v>
      </c>
      <c r="AU146" s="18" t="s">
        <v>1955</v>
      </c>
      <c r="AY146" s="18" t="s">
        <v>2080</v>
      </c>
      <c r="BE146" s="199">
        <f>IF(N146="základní",J146,0)</f>
        <v>0</v>
      </c>
      <c r="BF146" s="199">
        <f>IF(N146="snížená",J146,0)</f>
        <v>0</v>
      </c>
      <c r="BG146" s="199">
        <f>IF(N146="zákl. přenesená",J146,0)</f>
        <v>0</v>
      </c>
      <c r="BH146" s="199">
        <f>IF(N146="sníž. přenesená",J146,0)</f>
        <v>0</v>
      </c>
      <c r="BI146" s="199">
        <f>IF(N146="nulová",J146,0)</f>
        <v>0</v>
      </c>
      <c r="BJ146" s="18" t="s">
        <v>1895</v>
      </c>
      <c r="BK146" s="199">
        <f>ROUND(I146*H146,2)</f>
        <v>0</v>
      </c>
      <c r="BL146" s="18" t="s">
        <v>2036</v>
      </c>
      <c r="BM146" s="18" t="s">
        <v>2547</v>
      </c>
    </row>
    <row r="147" spans="2:65" s="12" customFormat="1">
      <c r="B147" s="200"/>
      <c r="C147" s="201"/>
      <c r="D147" s="202" t="s">
        <v>2088</v>
      </c>
      <c r="E147" s="203" t="s">
        <v>1893</v>
      </c>
      <c r="F147" s="204" t="s">
        <v>2548</v>
      </c>
      <c r="G147" s="201"/>
      <c r="H147" s="205">
        <v>1</v>
      </c>
      <c r="I147" s="206"/>
      <c r="J147" s="201"/>
      <c r="K147" s="201"/>
      <c r="L147" s="207"/>
      <c r="M147" s="208"/>
      <c r="N147" s="209"/>
      <c r="O147" s="209"/>
      <c r="P147" s="209"/>
      <c r="Q147" s="209"/>
      <c r="R147" s="209"/>
      <c r="S147" s="209"/>
      <c r="T147" s="210"/>
      <c r="AT147" s="211" t="s">
        <v>2088</v>
      </c>
      <c r="AU147" s="211" t="s">
        <v>1955</v>
      </c>
      <c r="AV147" s="12" t="s">
        <v>1955</v>
      </c>
      <c r="AW147" s="12" t="s">
        <v>1911</v>
      </c>
      <c r="AX147" s="12" t="s">
        <v>1946</v>
      </c>
      <c r="AY147" s="211" t="s">
        <v>2080</v>
      </c>
    </row>
    <row r="148" spans="2:65" s="1" customFormat="1" ht="22.5" customHeight="1">
      <c r="B148" s="35"/>
      <c r="C148" s="216" t="s">
        <v>2260</v>
      </c>
      <c r="D148" s="216" t="s">
        <v>2126</v>
      </c>
      <c r="E148" s="217" t="s">
        <v>2549</v>
      </c>
      <c r="F148" s="218" t="s">
        <v>2550</v>
      </c>
      <c r="G148" s="219" t="s">
        <v>2253</v>
      </c>
      <c r="H148" s="220">
        <v>1</v>
      </c>
      <c r="I148" s="221"/>
      <c r="J148" s="222">
        <f>ROUND(I148*H148,2)</f>
        <v>0</v>
      </c>
      <c r="K148" s="218" t="s">
        <v>2086</v>
      </c>
      <c r="L148" s="223"/>
      <c r="M148" s="224" t="s">
        <v>1893</v>
      </c>
      <c r="N148" s="225" t="s">
        <v>1917</v>
      </c>
      <c r="O148" s="36"/>
      <c r="P148" s="197">
        <f>O148*H148</f>
        <v>0</v>
      </c>
      <c r="Q148" s="197">
        <v>1.0970000000000001E-2</v>
      </c>
      <c r="R148" s="197">
        <f>Q148*H148</f>
        <v>1.0970000000000001E-2</v>
      </c>
      <c r="S148" s="197">
        <v>0</v>
      </c>
      <c r="T148" s="198">
        <f>S148*H148</f>
        <v>0</v>
      </c>
      <c r="AR148" s="18" t="s">
        <v>2119</v>
      </c>
      <c r="AT148" s="18" t="s">
        <v>2126</v>
      </c>
      <c r="AU148" s="18" t="s">
        <v>1955</v>
      </c>
      <c r="AY148" s="18" t="s">
        <v>2080</v>
      </c>
      <c r="BE148" s="199">
        <f>IF(N148="základní",J148,0)</f>
        <v>0</v>
      </c>
      <c r="BF148" s="199">
        <f>IF(N148="snížená",J148,0)</f>
        <v>0</v>
      </c>
      <c r="BG148" s="199">
        <f>IF(N148="zákl. přenesená",J148,0)</f>
        <v>0</v>
      </c>
      <c r="BH148" s="199">
        <f>IF(N148="sníž. přenesená",J148,0)</f>
        <v>0</v>
      </c>
      <c r="BI148" s="199">
        <f>IF(N148="nulová",J148,0)</f>
        <v>0</v>
      </c>
      <c r="BJ148" s="18" t="s">
        <v>1895</v>
      </c>
      <c r="BK148" s="199">
        <f>ROUND(I148*H148,2)</f>
        <v>0</v>
      </c>
      <c r="BL148" s="18" t="s">
        <v>2036</v>
      </c>
      <c r="BM148" s="18" t="s">
        <v>2551</v>
      </c>
    </row>
    <row r="149" spans="2:65" s="1" customFormat="1" ht="22.5" customHeight="1">
      <c r="B149" s="35"/>
      <c r="C149" s="216" t="s">
        <v>2264</v>
      </c>
      <c r="D149" s="216" t="s">
        <v>2126</v>
      </c>
      <c r="E149" s="217" t="s">
        <v>2552</v>
      </c>
      <c r="F149" s="218" t="s">
        <v>2553</v>
      </c>
      <c r="G149" s="219" t="s">
        <v>2253</v>
      </c>
      <c r="H149" s="220">
        <v>1</v>
      </c>
      <c r="I149" s="221"/>
      <c r="J149" s="222">
        <f>ROUND(I149*H149,2)</f>
        <v>0</v>
      </c>
      <c r="K149" s="218" t="s">
        <v>1893</v>
      </c>
      <c r="L149" s="223"/>
      <c r="M149" s="224" t="s">
        <v>1893</v>
      </c>
      <c r="N149" s="225" t="s">
        <v>1917</v>
      </c>
      <c r="O149" s="36"/>
      <c r="P149" s="197">
        <f>O149*H149</f>
        <v>0</v>
      </c>
      <c r="Q149" s="197">
        <v>4.1999999999999997E-3</v>
      </c>
      <c r="R149" s="197">
        <f>Q149*H149</f>
        <v>4.1999999999999997E-3</v>
      </c>
      <c r="S149" s="197">
        <v>0</v>
      </c>
      <c r="T149" s="198">
        <f>S149*H149</f>
        <v>0</v>
      </c>
      <c r="AR149" s="18" t="s">
        <v>2119</v>
      </c>
      <c r="AT149" s="18" t="s">
        <v>2126</v>
      </c>
      <c r="AU149" s="18" t="s">
        <v>1955</v>
      </c>
      <c r="AY149" s="18" t="s">
        <v>2080</v>
      </c>
      <c r="BE149" s="199">
        <f>IF(N149="základní",J149,0)</f>
        <v>0</v>
      </c>
      <c r="BF149" s="199">
        <f>IF(N149="snížená",J149,0)</f>
        <v>0</v>
      </c>
      <c r="BG149" s="199">
        <f>IF(N149="zákl. přenesená",J149,0)</f>
        <v>0</v>
      </c>
      <c r="BH149" s="199">
        <f>IF(N149="sníž. přenesená",J149,0)</f>
        <v>0</v>
      </c>
      <c r="BI149" s="199">
        <f>IF(N149="nulová",J149,0)</f>
        <v>0</v>
      </c>
      <c r="BJ149" s="18" t="s">
        <v>1895</v>
      </c>
      <c r="BK149" s="199">
        <f>ROUND(I149*H149,2)</f>
        <v>0</v>
      </c>
      <c r="BL149" s="18" t="s">
        <v>2036</v>
      </c>
      <c r="BM149" s="18" t="s">
        <v>2554</v>
      </c>
    </row>
    <row r="150" spans="2:65" s="1" customFormat="1" ht="22.5" customHeight="1">
      <c r="B150" s="35"/>
      <c r="C150" s="188" t="s">
        <v>2268</v>
      </c>
      <c r="D150" s="188" t="s">
        <v>2082</v>
      </c>
      <c r="E150" s="189" t="s">
        <v>2555</v>
      </c>
      <c r="F150" s="190" t="s">
        <v>2556</v>
      </c>
      <c r="G150" s="191" t="s">
        <v>2253</v>
      </c>
      <c r="H150" s="192">
        <v>2</v>
      </c>
      <c r="I150" s="193"/>
      <c r="J150" s="194">
        <f>ROUND(I150*H150,2)</f>
        <v>0</v>
      </c>
      <c r="K150" s="190" t="s">
        <v>2086</v>
      </c>
      <c r="L150" s="55"/>
      <c r="M150" s="195" t="s">
        <v>1893</v>
      </c>
      <c r="N150" s="196" t="s">
        <v>1917</v>
      </c>
      <c r="O150" s="36"/>
      <c r="P150" s="197">
        <f>O150*H150</f>
        <v>0</v>
      </c>
      <c r="Q150" s="197">
        <v>6.8641999999999998E-4</v>
      </c>
      <c r="R150" s="197">
        <f>Q150*H150</f>
        <v>1.37284E-3</v>
      </c>
      <c r="S150" s="197">
        <v>0</v>
      </c>
      <c r="T150" s="198">
        <f>S150*H150</f>
        <v>0</v>
      </c>
      <c r="AR150" s="18" t="s">
        <v>2036</v>
      </c>
      <c r="AT150" s="18" t="s">
        <v>2082</v>
      </c>
      <c r="AU150" s="18" t="s">
        <v>1955</v>
      </c>
      <c r="AY150" s="18" t="s">
        <v>2080</v>
      </c>
      <c r="BE150" s="199">
        <f>IF(N150="základní",J150,0)</f>
        <v>0</v>
      </c>
      <c r="BF150" s="199">
        <f>IF(N150="snížená",J150,0)</f>
        <v>0</v>
      </c>
      <c r="BG150" s="199">
        <f>IF(N150="zákl. přenesená",J150,0)</f>
        <v>0</v>
      </c>
      <c r="BH150" s="199">
        <f>IF(N150="sníž. přenesená",J150,0)</f>
        <v>0</v>
      </c>
      <c r="BI150" s="199">
        <f>IF(N150="nulová",J150,0)</f>
        <v>0</v>
      </c>
      <c r="BJ150" s="18" t="s">
        <v>1895</v>
      </c>
      <c r="BK150" s="199">
        <f>ROUND(I150*H150,2)</f>
        <v>0</v>
      </c>
      <c r="BL150" s="18" t="s">
        <v>2036</v>
      </c>
      <c r="BM150" s="18" t="s">
        <v>2557</v>
      </c>
    </row>
    <row r="151" spans="2:65" s="12" customFormat="1">
      <c r="B151" s="200"/>
      <c r="C151" s="201"/>
      <c r="D151" s="202" t="s">
        <v>2088</v>
      </c>
      <c r="E151" s="203" t="s">
        <v>1893</v>
      </c>
      <c r="F151" s="204" t="s">
        <v>2502</v>
      </c>
      <c r="G151" s="201"/>
      <c r="H151" s="205">
        <v>2</v>
      </c>
      <c r="I151" s="206"/>
      <c r="J151" s="201"/>
      <c r="K151" s="201"/>
      <c r="L151" s="207"/>
      <c r="M151" s="208"/>
      <c r="N151" s="209"/>
      <c r="O151" s="209"/>
      <c r="P151" s="209"/>
      <c r="Q151" s="209"/>
      <c r="R151" s="209"/>
      <c r="S151" s="209"/>
      <c r="T151" s="210"/>
      <c r="AT151" s="211" t="s">
        <v>2088</v>
      </c>
      <c r="AU151" s="211" t="s">
        <v>1955</v>
      </c>
      <c r="AV151" s="12" t="s">
        <v>1955</v>
      </c>
      <c r="AW151" s="12" t="s">
        <v>1911</v>
      </c>
      <c r="AX151" s="12" t="s">
        <v>1946</v>
      </c>
      <c r="AY151" s="211" t="s">
        <v>2080</v>
      </c>
    </row>
    <row r="152" spans="2:65" s="1" customFormat="1" ht="22.5" customHeight="1">
      <c r="B152" s="35"/>
      <c r="C152" s="216" t="s">
        <v>2272</v>
      </c>
      <c r="D152" s="216" t="s">
        <v>2126</v>
      </c>
      <c r="E152" s="217" t="s">
        <v>2549</v>
      </c>
      <c r="F152" s="218" t="s">
        <v>2550</v>
      </c>
      <c r="G152" s="219" t="s">
        <v>2253</v>
      </c>
      <c r="H152" s="220">
        <v>2</v>
      </c>
      <c r="I152" s="221"/>
      <c r="J152" s="222">
        <f>ROUND(I152*H152,2)</f>
        <v>0</v>
      </c>
      <c r="K152" s="218" t="s">
        <v>2086</v>
      </c>
      <c r="L152" s="223"/>
      <c r="M152" s="224" t="s">
        <v>1893</v>
      </c>
      <c r="N152" s="225" t="s">
        <v>1917</v>
      </c>
      <c r="O152" s="36"/>
      <c r="P152" s="197">
        <f>O152*H152</f>
        <v>0</v>
      </c>
      <c r="Q152" s="197">
        <v>1.0970000000000001E-2</v>
      </c>
      <c r="R152" s="197">
        <f>Q152*H152</f>
        <v>2.1940000000000001E-2</v>
      </c>
      <c r="S152" s="197">
        <v>0</v>
      </c>
      <c r="T152" s="198">
        <f>S152*H152</f>
        <v>0</v>
      </c>
      <c r="AR152" s="18" t="s">
        <v>2119</v>
      </c>
      <c r="AT152" s="18" t="s">
        <v>2126</v>
      </c>
      <c r="AU152" s="18" t="s">
        <v>1955</v>
      </c>
      <c r="AY152" s="18" t="s">
        <v>2080</v>
      </c>
      <c r="BE152" s="199">
        <f>IF(N152="základní",J152,0)</f>
        <v>0</v>
      </c>
      <c r="BF152" s="199">
        <f>IF(N152="snížená",J152,0)</f>
        <v>0</v>
      </c>
      <c r="BG152" s="199">
        <f>IF(N152="zákl. přenesená",J152,0)</f>
        <v>0</v>
      </c>
      <c r="BH152" s="199">
        <f>IF(N152="sníž. přenesená",J152,0)</f>
        <v>0</v>
      </c>
      <c r="BI152" s="199">
        <f>IF(N152="nulová",J152,0)</f>
        <v>0</v>
      </c>
      <c r="BJ152" s="18" t="s">
        <v>1895</v>
      </c>
      <c r="BK152" s="199">
        <f>ROUND(I152*H152,2)</f>
        <v>0</v>
      </c>
      <c r="BL152" s="18" t="s">
        <v>2036</v>
      </c>
      <c r="BM152" s="18" t="s">
        <v>2558</v>
      </c>
    </row>
    <row r="153" spans="2:65" s="1" customFormat="1" ht="22.5" customHeight="1">
      <c r="B153" s="35"/>
      <c r="C153" s="216" t="s">
        <v>2276</v>
      </c>
      <c r="D153" s="216" t="s">
        <v>2126</v>
      </c>
      <c r="E153" s="217" t="s">
        <v>2559</v>
      </c>
      <c r="F153" s="218" t="s">
        <v>2560</v>
      </c>
      <c r="G153" s="219" t="s">
        <v>2253</v>
      </c>
      <c r="H153" s="220">
        <v>2</v>
      </c>
      <c r="I153" s="221"/>
      <c r="J153" s="222">
        <f>ROUND(I153*H153,2)</f>
        <v>0</v>
      </c>
      <c r="K153" s="218" t="s">
        <v>1893</v>
      </c>
      <c r="L153" s="223"/>
      <c r="M153" s="224" t="s">
        <v>1893</v>
      </c>
      <c r="N153" s="225" t="s">
        <v>1917</v>
      </c>
      <c r="O153" s="36"/>
      <c r="P153" s="197">
        <f>O153*H153</f>
        <v>0</v>
      </c>
      <c r="Q153" s="197">
        <v>6.9499999999999998E-4</v>
      </c>
      <c r="R153" s="197">
        <f>Q153*H153</f>
        <v>1.39E-3</v>
      </c>
      <c r="S153" s="197">
        <v>0</v>
      </c>
      <c r="T153" s="198">
        <f>S153*H153</f>
        <v>0</v>
      </c>
      <c r="AR153" s="18" t="s">
        <v>2119</v>
      </c>
      <c r="AT153" s="18" t="s">
        <v>2126</v>
      </c>
      <c r="AU153" s="18" t="s">
        <v>1955</v>
      </c>
      <c r="AY153" s="18" t="s">
        <v>2080</v>
      </c>
      <c r="BE153" s="199">
        <f>IF(N153="základní",J153,0)</f>
        <v>0</v>
      </c>
      <c r="BF153" s="199">
        <f>IF(N153="snížená",J153,0)</f>
        <v>0</v>
      </c>
      <c r="BG153" s="199">
        <f>IF(N153="zákl. přenesená",J153,0)</f>
        <v>0</v>
      </c>
      <c r="BH153" s="199">
        <f>IF(N153="sníž. přenesená",J153,0)</f>
        <v>0</v>
      </c>
      <c r="BI153" s="199">
        <f>IF(N153="nulová",J153,0)</f>
        <v>0</v>
      </c>
      <c r="BJ153" s="18" t="s">
        <v>1895</v>
      </c>
      <c r="BK153" s="199">
        <f>ROUND(I153*H153,2)</f>
        <v>0</v>
      </c>
      <c r="BL153" s="18" t="s">
        <v>2036</v>
      </c>
      <c r="BM153" s="18" t="s">
        <v>2561</v>
      </c>
    </row>
    <row r="154" spans="2:65" s="1" customFormat="1" ht="22.5" customHeight="1">
      <c r="B154" s="35"/>
      <c r="C154" s="188" t="s">
        <v>2281</v>
      </c>
      <c r="D154" s="188" t="s">
        <v>2082</v>
      </c>
      <c r="E154" s="189" t="s">
        <v>2562</v>
      </c>
      <c r="F154" s="190" t="s">
        <v>2563</v>
      </c>
      <c r="G154" s="191" t="s">
        <v>2253</v>
      </c>
      <c r="H154" s="192">
        <v>1</v>
      </c>
      <c r="I154" s="193"/>
      <c r="J154" s="194">
        <f>ROUND(I154*H154,2)</f>
        <v>0</v>
      </c>
      <c r="K154" s="190" t="s">
        <v>2086</v>
      </c>
      <c r="L154" s="55"/>
      <c r="M154" s="195" t="s">
        <v>1893</v>
      </c>
      <c r="N154" s="196" t="s">
        <v>1917</v>
      </c>
      <c r="O154" s="36"/>
      <c r="P154" s="197">
        <f>O154*H154</f>
        <v>0</v>
      </c>
      <c r="Q154" s="197">
        <v>6.8641999999999998E-4</v>
      </c>
      <c r="R154" s="197">
        <f>Q154*H154</f>
        <v>6.8641999999999998E-4</v>
      </c>
      <c r="S154" s="197">
        <v>0</v>
      </c>
      <c r="T154" s="198">
        <f>S154*H154</f>
        <v>0</v>
      </c>
      <c r="AR154" s="18" t="s">
        <v>2036</v>
      </c>
      <c r="AT154" s="18" t="s">
        <v>2082</v>
      </c>
      <c r="AU154" s="18" t="s">
        <v>1955</v>
      </c>
      <c r="AY154" s="18" t="s">
        <v>2080</v>
      </c>
      <c r="BE154" s="199">
        <f>IF(N154="základní",J154,0)</f>
        <v>0</v>
      </c>
      <c r="BF154" s="199">
        <f>IF(N154="snížená",J154,0)</f>
        <v>0</v>
      </c>
      <c r="BG154" s="199">
        <f>IF(N154="zákl. přenesená",J154,0)</f>
        <v>0</v>
      </c>
      <c r="BH154" s="199">
        <f>IF(N154="sníž. přenesená",J154,0)</f>
        <v>0</v>
      </c>
      <c r="BI154" s="199">
        <f>IF(N154="nulová",J154,0)</f>
        <v>0</v>
      </c>
      <c r="BJ154" s="18" t="s">
        <v>1895</v>
      </c>
      <c r="BK154" s="199">
        <f>ROUND(I154*H154,2)</f>
        <v>0</v>
      </c>
      <c r="BL154" s="18" t="s">
        <v>2036</v>
      </c>
      <c r="BM154" s="18" t="s">
        <v>2564</v>
      </c>
    </row>
    <row r="155" spans="2:65" s="12" customFormat="1">
      <c r="B155" s="200"/>
      <c r="C155" s="201"/>
      <c r="D155" s="202" t="s">
        <v>2088</v>
      </c>
      <c r="E155" s="203" t="s">
        <v>1893</v>
      </c>
      <c r="F155" s="204" t="s">
        <v>2548</v>
      </c>
      <c r="G155" s="201"/>
      <c r="H155" s="205">
        <v>1</v>
      </c>
      <c r="I155" s="206"/>
      <c r="J155" s="201"/>
      <c r="K155" s="201"/>
      <c r="L155" s="207"/>
      <c r="M155" s="208"/>
      <c r="N155" s="209"/>
      <c r="O155" s="209"/>
      <c r="P155" s="209"/>
      <c r="Q155" s="209"/>
      <c r="R155" s="209"/>
      <c r="S155" s="209"/>
      <c r="T155" s="210"/>
      <c r="AT155" s="211" t="s">
        <v>2088</v>
      </c>
      <c r="AU155" s="211" t="s">
        <v>1955</v>
      </c>
      <c r="AV155" s="12" t="s">
        <v>1955</v>
      </c>
      <c r="AW155" s="12" t="s">
        <v>1911</v>
      </c>
      <c r="AX155" s="12" t="s">
        <v>1946</v>
      </c>
      <c r="AY155" s="211" t="s">
        <v>2080</v>
      </c>
    </row>
    <row r="156" spans="2:65" s="1" customFormat="1" ht="22.5" customHeight="1">
      <c r="B156" s="35"/>
      <c r="C156" s="216" t="s">
        <v>2286</v>
      </c>
      <c r="D156" s="216" t="s">
        <v>2126</v>
      </c>
      <c r="E156" s="217" t="s">
        <v>2565</v>
      </c>
      <c r="F156" s="218" t="s">
        <v>2566</v>
      </c>
      <c r="G156" s="219" t="s">
        <v>2253</v>
      </c>
      <c r="H156" s="220">
        <v>1</v>
      </c>
      <c r="I156" s="221"/>
      <c r="J156" s="222">
        <f>ROUND(I156*H156,2)</f>
        <v>0</v>
      </c>
      <c r="K156" s="218" t="s">
        <v>1893</v>
      </c>
      <c r="L156" s="223"/>
      <c r="M156" s="224" t="s">
        <v>1893</v>
      </c>
      <c r="N156" s="225" t="s">
        <v>1917</v>
      </c>
      <c r="O156" s="36"/>
      <c r="P156" s="197">
        <f>O156*H156</f>
        <v>0</v>
      </c>
      <c r="Q156" s="197">
        <v>4.1000000000000002E-2</v>
      </c>
      <c r="R156" s="197">
        <f>Q156*H156</f>
        <v>4.1000000000000002E-2</v>
      </c>
      <c r="S156" s="197">
        <v>0</v>
      </c>
      <c r="T156" s="198">
        <f>S156*H156</f>
        <v>0</v>
      </c>
      <c r="AR156" s="18" t="s">
        <v>2119</v>
      </c>
      <c r="AT156" s="18" t="s">
        <v>2126</v>
      </c>
      <c r="AU156" s="18" t="s">
        <v>1955</v>
      </c>
      <c r="AY156" s="18" t="s">
        <v>2080</v>
      </c>
      <c r="BE156" s="199">
        <f>IF(N156="základní",J156,0)</f>
        <v>0</v>
      </c>
      <c r="BF156" s="199">
        <f>IF(N156="snížená",J156,0)</f>
        <v>0</v>
      </c>
      <c r="BG156" s="199">
        <f>IF(N156="zákl. přenesená",J156,0)</f>
        <v>0</v>
      </c>
      <c r="BH156" s="199">
        <f>IF(N156="sníž. přenesená",J156,0)</f>
        <v>0</v>
      </c>
      <c r="BI156" s="199">
        <f>IF(N156="nulová",J156,0)</f>
        <v>0</v>
      </c>
      <c r="BJ156" s="18" t="s">
        <v>1895</v>
      </c>
      <c r="BK156" s="199">
        <f>ROUND(I156*H156,2)</f>
        <v>0</v>
      </c>
      <c r="BL156" s="18" t="s">
        <v>2036</v>
      </c>
      <c r="BM156" s="18" t="s">
        <v>2567</v>
      </c>
    </row>
    <row r="157" spans="2:65" s="1" customFormat="1" ht="22.5" customHeight="1">
      <c r="B157" s="35"/>
      <c r="C157" s="188" t="s">
        <v>2290</v>
      </c>
      <c r="D157" s="188" t="s">
        <v>2082</v>
      </c>
      <c r="E157" s="189" t="s">
        <v>2568</v>
      </c>
      <c r="F157" s="190" t="s">
        <v>2569</v>
      </c>
      <c r="G157" s="191" t="s">
        <v>2253</v>
      </c>
      <c r="H157" s="192">
        <v>1</v>
      </c>
      <c r="I157" s="193"/>
      <c r="J157" s="194">
        <f>ROUND(I157*H157,2)</f>
        <v>0</v>
      </c>
      <c r="K157" s="190" t="s">
        <v>2086</v>
      </c>
      <c r="L157" s="55"/>
      <c r="M157" s="195" t="s">
        <v>1893</v>
      </c>
      <c r="N157" s="196" t="s">
        <v>1917</v>
      </c>
      <c r="O157" s="36"/>
      <c r="P157" s="197">
        <f>O157*H157</f>
        <v>0</v>
      </c>
      <c r="Q157" s="197">
        <v>6.8641999999999998E-4</v>
      </c>
      <c r="R157" s="197">
        <f>Q157*H157</f>
        <v>6.8641999999999998E-4</v>
      </c>
      <c r="S157" s="197">
        <v>0</v>
      </c>
      <c r="T157" s="198">
        <f>S157*H157</f>
        <v>0</v>
      </c>
      <c r="AR157" s="18" t="s">
        <v>2036</v>
      </c>
      <c r="AT157" s="18" t="s">
        <v>2082</v>
      </c>
      <c r="AU157" s="18" t="s">
        <v>1955</v>
      </c>
      <c r="AY157" s="18" t="s">
        <v>2080</v>
      </c>
      <c r="BE157" s="199">
        <f>IF(N157="základní",J157,0)</f>
        <v>0</v>
      </c>
      <c r="BF157" s="199">
        <f>IF(N157="snížená",J157,0)</f>
        <v>0</v>
      </c>
      <c r="BG157" s="199">
        <f>IF(N157="zákl. přenesená",J157,0)</f>
        <v>0</v>
      </c>
      <c r="BH157" s="199">
        <f>IF(N157="sníž. přenesená",J157,0)</f>
        <v>0</v>
      </c>
      <c r="BI157" s="199">
        <f>IF(N157="nulová",J157,0)</f>
        <v>0</v>
      </c>
      <c r="BJ157" s="18" t="s">
        <v>1895</v>
      </c>
      <c r="BK157" s="199">
        <f>ROUND(I157*H157,2)</f>
        <v>0</v>
      </c>
      <c r="BL157" s="18" t="s">
        <v>2036</v>
      </c>
      <c r="BM157" s="18" t="s">
        <v>2570</v>
      </c>
    </row>
    <row r="158" spans="2:65" s="12" customFormat="1">
      <c r="B158" s="200"/>
      <c r="C158" s="201"/>
      <c r="D158" s="202" t="s">
        <v>2088</v>
      </c>
      <c r="E158" s="203" t="s">
        <v>1893</v>
      </c>
      <c r="F158" s="204" t="s">
        <v>2548</v>
      </c>
      <c r="G158" s="201"/>
      <c r="H158" s="205">
        <v>1</v>
      </c>
      <c r="I158" s="206"/>
      <c r="J158" s="201"/>
      <c r="K158" s="201"/>
      <c r="L158" s="207"/>
      <c r="M158" s="208"/>
      <c r="N158" s="209"/>
      <c r="O158" s="209"/>
      <c r="P158" s="209"/>
      <c r="Q158" s="209"/>
      <c r="R158" s="209"/>
      <c r="S158" s="209"/>
      <c r="T158" s="210"/>
      <c r="AT158" s="211" t="s">
        <v>2088</v>
      </c>
      <c r="AU158" s="211" t="s">
        <v>1955</v>
      </c>
      <c r="AV158" s="12" t="s">
        <v>1955</v>
      </c>
      <c r="AW158" s="12" t="s">
        <v>1911</v>
      </c>
      <c r="AX158" s="12" t="s">
        <v>1946</v>
      </c>
      <c r="AY158" s="211" t="s">
        <v>2080</v>
      </c>
    </row>
    <row r="159" spans="2:65" s="1" customFormat="1" ht="22.5" customHeight="1">
      <c r="B159" s="35"/>
      <c r="C159" s="216" t="s">
        <v>2295</v>
      </c>
      <c r="D159" s="216" t="s">
        <v>2126</v>
      </c>
      <c r="E159" s="217" t="s">
        <v>2571</v>
      </c>
      <c r="F159" s="218" t="s">
        <v>2572</v>
      </c>
      <c r="G159" s="219" t="s">
        <v>2253</v>
      </c>
      <c r="H159" s="220">
        <v>1</v>
      </c>
      <c r="I159" s="221"/>
      <c r="J159" s="222">
        <f>ROUND(I159*H159,2)</f>
        <v>0</v>
      </c>
      <c r="K159" s="218" t="s">
        <v>2086</v>
      </c>
      <c r="L159" s="223"/>
      <c r="M159" s="224" t="s">
        <v>1893</v>
      </c>
      <c r="N159" s="225" t="s">
        <v>1917</v>
      </c>
      <c r="O159" s="36"/>
      <c r="P159" s="197">
        <f>O159*H159</f>
        <v>0</v>
      </c>
      <c r="Q159" s="197">
        <v>4.1999999999999997E-3</v>
      </c>
      <c r="R159" s="197">
        <f>Q159*H159</f>
        <v>4.1999999999999997E-3</v>
      </c>
      <c r="S159" s="197">
        <v>0</v>
      </c>
      <c r="T159" s="198">
        <f>S159*H159</f>
        <v>0</v>
      </c>
      <c r="AR159" s="18" t="s">
        <v>2119</v>
      </c>
      <c r="AT159" s="18" t="s">
        <v>2126</v>
      </c>
      <c r="AU159" s="18" t="s">
        <v>1955</v>
      </c>
      <c r="AY159" s="18" t="s">
        <v>2080</v>
      </c>
      <c r="BE159" s="199">
        <f>IF(N159="základní",J159,0)</f>
        <v>0</v>
      </c>
      <c r="BF159" s="199">
        <f>IF(N159="snížená",J159,0)</f>
        <v>0</v>
      </c>
      <c r="BG159" s="199">
        <f>IF(N159="zákl. přenesená",J159,0)</f>
        <v>0</v>
      </c>
      <c r="BH159" s="199">
        <f>IF(N159="sníž. přenesená",J159,0)</f>
        <v>0</v>
      </c>
      <c r="BI159" s="199">
        <f>IF(N159="nulová",J159,0)</f>
        <v>0</v>
      </c>
      <c r="BJ159" s="18" t="s">
        <v>1895</v>
      </c>
      <c r="BK159" s="199">
        <f>ROUND(I159*H159,2)</f>
        <v>0</v>
      </c>
      <c r="BL159" s="18" t="s">
        <v>2036</v>
      </c>
      <c r="BM159" s="18" t="s">
        <v>2573</v>
      </c>
    </row>
    <row r="160" spans="2:65" s="1" customFormat="1" ht="22.5" customHeight="1">
      <c r="B160" s="35"/>
      <c r="C160" s="188" t="s">
        <v>2299</v>
      </c>
      <c r="D160" s="188" t="s">
        <v>2082</v>
      </c>
      <c r="E160" s="189" t="s">
        <v>2574</v>
      </c>
      <c r="F160" s="190" t="s">
        <v>2575</v>
      </c>
      <c r="G160" s="191" t="s">
        <v>2253</v>
      </c>
      <c r="H160" s="192">
        <v>1</v>
      </c>
      <c r="I160" s="193"/>
      <c r="J160" s="194">
        <f>ROUND(I160*H160,2)</f>
        <v>0</v>
      </c>
      <c r="K160" s="190" t="s">
        <v>2086</v>
      </c>
      <c r="L160" s="55"/>
      <c r="M160" s="195" t="s">
        <v>1893</v>
      </c>
      <c r="N160" s="196" t="s">
        <v>1917</v>
      </c>
      <c r="O160" s="36"/>
      <c r="P160" s="197">
        <f>O160*H160</f>
        <v>0</v>
      </c>
      <c r="Q160" s="197">
        <v>6.8641999999999998E-4</v>
      </c>
      <c r="R160" s="197">
        <f>Q160*H160</f>
        <v>6.8641999999999998E-4</v>
      </c>
      <c r="S160" s="197">
        <v>0</v>
      </c>
      <c r="T160" s="198">
        <f>S160*H160</f>
        <v>0</v>
      </c>
      <c r="AR160" s="18" t="s">
        <v>2036</v>
      </c>
      <c r="AT160" s="18" t="s">
        <v>2082</v>
      </c>
      <c r="AU160" s="18" t="s">
        <v>1955</v>
      </c>
      <c r="AY160" s="18" t="s">
        <v>2080</v>
      </c>
      <c r="BE160" s="199">
        <f>IF(N160="základní",J160,0)</f>
        <v>0</v>
      </c>
      <c r="BF160" s="199">
        <f>IF(N160="snížená",J160,0)</f>
        <v>0</v>
      </c>
      <c r="BG160" s="199">
        <f>IF(N160="zákl. přenesená",J160,0)</f>
        <v>0</v>
      </c>
      <c r="BH160" s="199">
        <f>IF(N160="sníž. přenesená",J160,0)</f>
        <v>0</v>
      </c>
      <c r="BI160" s="199">
        <f>IF(N160="nulová",J160,0)</f>
        <v>0</v>
      </c>
      <c r="BJ160" s="18" t="s">
        <v>1895</v>
      </c>
      <c r="BK160" s="199">
        <f>ROUND(I160*H160,2)</f>
        <v>0</v>
      </c>
      <c r="BL160" s="18" t="s">
        <v>2036</v>
      </c>
      <c r="BM160" s="18" t="s">
        <v>2576</v>
      </c>
    </row>
    <row r="161" spans="2:65" s="12" customFormat="1">
      <c r="B161" s="200"/>
      <c r="C161" s="201"/>
      <c r="D161" s="202" t="s">
        <v>2088</v>
      </c>
      <c r="E161" s="203" t="s">
        <v>1893</v>
      </c>
      <c r="F161" s="204" t="s">
        <v>2548</v>
      </c>
      <c r="G161" s="201"/>
      <c r="H161" s="205">
        <v>1</v>
      </c>
      <c r="I161" s="206"/>
      <c r="J161" s="201"/>
      <c r="K161" s="201"/>
      <c r="L161" s="207"/>
      <c r="M161" s="208"/>
      <c r="N161" s="209"/>
      <c r="O161" s="209"/>
      <c r="P161" s="209"/>
      <c r="Q161" s="209"/>
      <c r="R161" s="209"/>
      <c r="S161" s="209"/>
      <c r="T161" s="210"/>
      <c r="AT161" s="211" t="s">
        <v>2088</v>
      </c>
      <c r="AU161" s="211" t="s">
        <v>1955</v>
      </c>
      <c r="AV161" s="12" t="s">
        <v>1955</v>
      </c>
      <c r="AW161" s="12" t="s">
        <v>1911</v>
      </c>
      <c r="AX161" s="12" t="s">
        <v>1946</v>
      </c>
      <c r="AY161" s="211" t="s">
        <v>2080</v>
      </c>
    </row>
    <row r="162" spans="2:65" s="1" customFormat="1" ht="22.5" customHeight="1">
      <c r="B162" s="35"/>
      <c r="C162" s="216" t="s">
        <v>2304</v>
      </c>
      <c r="D162" s="216" t="s">
        <v>2126</v>
      </c>
      <c r="E162" s="217" t="s">
        <v>2577</v>
      </c>
      <c r="F162" s="218" t="s">
        <v>2578</v>
      </c>
      <c r="G162" s="219" t="s">
        <v>2253</v>
      </c>
      <c r="H162" s="220">
        <v>1</v>
      </c>
      <c r="I162" s="221"/>
      <c r="J162" s="222">
        <f>ROUND(I162*H162,2)</f>
        <v>0</v>
      </c>
      <c r="K162" s="218" t="s">
        <v>2086</v>
      </c>
      <c r="L162" s="223"/>
      <c r="M162" s="224" t="s">
        <v>1893</v>
      </c>
      <c r="N162" s="225" t="s">
        <v>1917</v>
      </c>
      <c r="O162" s="36"/>
      <c r="P162" s="197">
        <f>O162*H162</f>
        <v>0</v>
      </c>
      <c r="Q162" s="197">
        <v>1.4500000000000001E-2</v>
      </c>
      <c r="R162" s="197">
        <f>Q162*H162</f>
        <v>1.4500000000000001E-2</v>
      </c>
      <c r="S162" s="197">
        <v>0</v>
      </c>
      <c r="T162" s="198">
        <f>S162*H162</f>
        <v>0</v>
      </c>
      <c r="AR162" s="18" t="s">
        <v>2119</v>
      </c>
      <c r="AT162" s="18" t="s">
        <v>2126</v>
      </c>
      <c r="AU162" s="18" t="s">
        <v>1955</v>
      </c>
      <c r="AY162" s="18" t="s">
        <v>2080</v>
      </c>
      <c r="BE162" s="199">
        <f>IF(N162="základní",J162,0)</f>
        <v>0</v>
      </c>
      <c r="BF162" s="199">
        <f>IF(N162="snížená",J162,0)</f>
        <v>0</v>
      </c>
      <c r="BG162" s="199">
        <f>IF(N162="zákl. přenesená",J162,0)</f>
        <v>0</v>
      </c>
      <c r="BH162" s="199">
        <f>IF(N162="sníž. přenesená",J162,0)</f>
        <v>0</v>
      </c>
      <c r="BI162" s="199">
        <f>IF(N162="nulová",J162,0)</f>
        <v>0</v>
      </c>
      <c r="BJ162" s="18" t="s">
        <v>1895</v>
      </c>
      <c r="BK162" s="199">
        <f>ROUND(I162*H162,2)</f>
        <v>0</v>
      </c>
      <c r="BL162" s="18" t="s">
        <v>2036</v>
      </c>
      <c r="BM162" s="18" t="s">
        <v>2579</v>
      </c>
    </row>
    <row r="163" spans="2:65" s="1" customFormat="1" ht="22.5" customHeight="1">
      <c r="B163" s="35"/>
      <c r="C163" s="188" t="s">
        <v>2309</v>
      </c>
      <c r="D163" s="188" t="s">
        <v>2082</v>
      </c>
      <c r="E163" s="189" t="s">
        <v>2580</v>
      </c>
      <c r="F163" s="190" t="s">
        <v>2581</v>
      </c>
      <c r="G163" s="191" t="s">
        <v>2253</v>
      </c>
      <c r="H163" s="192">
        <v>10</v>
      </c>
      <c r="I163" s="193"/>
      <c r="J163" s="194">
        <f>ROUND(I163*H163,2)</f>
        <v>0</v>
      </c>
      <c r="K163" s="190" t="s">
        <v>2086</v>
      </c>
      <c r="L163" s="55"/>
      <c r="M163" s="195" t="s">
        <v>1893</v>
      </c>
      <c r="N163" s="196" t="s">
        <v>1917</v>
      </c>
      <c r="O163" s="36"/>
      <c r="P163" s="197">
        <f>O163*H163</f>
        <v>0</v>
      </c>
      <c r="Q163" s="197">
        <v>8.0531999999999999E-4</v>
      </c>
      <c r="R163" s="197">
        <f>Q163*H163</f>
        <v>8.0531999999999999E-3</v>
      </c>
      <c r="S163" s="197">
        <v>0</v>
      </c>
      <c r="T163" s="198">
        <f>S163*H163</f>
        <v>0</v>
      </c>
      <c r="AR163" s="18" t="s">
        <v>2036</v>
      </c>
      <c r="AT163" s="18" t="s">
        <v>2082</v>
      </c>
      <c r="AU163" s="18" t="s">
        <v>1955</v>
      </c>
      <c r="AY163" s="18" t="s">
        <v>2080</v>
      </c>
      <c r="BE163" s="199">
        <f>IF(N163="základní",J163,0)</f>
        <v>0</v>
      </c>
      <c r="BF163" s="199">
        <f>IF(N163="snížená",J163,0)</f>
        <v>0</v>
      </c>
      <c r="BG163" s="199">
        <f>IF(N163="zákl. přenesená",J163,0)</f>
        <v>0</v>
      </c>
      <c r="BH163" s="199">
        <f>IF(N163="sníž. přenesená",J163,0)</f>
        <v>0</v>
      </c>
      <c r="BI163" s="199">
        <f>IF(N163="nulová",J163,0)</f>
        <v>0</v>
      </c>
      <c r="BJ163" s="18" t="s">
        <v>1895</v>
      </c>
      <c r="BK163" s="199">
        <f>ROUND(I163*H163,2)</f>
        <v>0</v>
      </c>
      <c r="BL163" s="18" t="s">
        <v>2036</v>
      </c>
      <c r="BM163" s="18" t="s">
        <v>2582</v>
      </c>
    </row>
    <row r="164" spans="2:65" s="12" customFormat="1">
      <c r="B164" s="200"/>
      <c r="C164" s="201"/>
      <c r="D164" s="202" t="s">
        <v>2088</v>
      </c>
      <c r="E164" s="203" t="s">
        <v>1893</v>
      </c>
      <c r="F164" s="204" t="s">
        <v>2583</v>
      </c>
      <c r="G164" s="201"/>
      <c r="H164" s="205">
        <v>10</v>
      </c>
      <c r="I164" s="206"/>
      <c r="J164" s="201"/>
      <c r="K164" s="201"/>
      <c r="L164" s="207"/>
      <c r="M164" s="208"/>
      <c r="N164" s="209"/>
      <c r="O164" s="209"/>
      <c r="P164" s="209"/>
      <c r="Q164" s="209"/>
      <c r="R164" s="209"/>
      <c r="S164" s="209"/>
      <c r="T164" s="210"/>
      <c r="AT164" s="211" t="s">
        <v>2088</v>
      </c>
      <c r="AU164" s="211" t="s">
        <v>1955</v>
      </c>
      <c r="AV164" s="12" t="s">
        <v>1955</v>
      </c>
      <c r="AW164" s="12" t="s">
        <v>1911</v>
      </c>
      <c r="AX164" s="12" t="s">
        <v>1946</v>
      </c>
      <c r="AY164" s="211" t="s">
        <v>2080</v>
      </c>
    </row>
    <row r="165" spans="2:65" s="1" customFormat="1" ht="22.5" customHeight="1">
      <c r="B165" s="35"/>
      <c r="C165" s="216" t="s">
        <v>2314</v>
      </c>
      <c r="D165" s="216" t="s">
        <v>2126</v>
      </c>
      <c r="E165" s="217" t="s">
        <v>2584</v>
      </c>
      <c r="F165" s="218" t="s">
        <v>2585</v>
      </c>
      <c r="G165" s="219" t="s">
        <v>2253</v>
      </c>
      <c r="H165" s="220">
        <v>10</v>
      </c>
      <c r="I165" s="221"/>
      <c r="J165" s="222">
        <f>ROUND(I165*H165,2)</f>
        <v>0</v>
      </c>
      <c r="K165" s="218" t="s">
        <v>2086</v>
      </c>
      <c r="L165" s="223"/>
      <c r="M165" s="224" t="s">
        <v>1893</v>
      </c>
      <c r="N165" s="225" t="s">
        <v>1917</v>
      </c>
      <c r="O165" s="36"/>
      <c r="P165" s="197">
        <f>O165*H165</f>
        <v>0</v>
      </c>
      <c r="Q165" s="197">
        <v>1.847E-2</v>
      </c>
      <c r="R165" s="197">
        <f>Q165*H165</f>
        <v>0.1847</v>
      </c>
      <c r="S165" s="197">
        <v>0</v>
      </c>
      <c r="T165" s="198">
        <f>S165*H165</f>
        <v>0</v>
      </c>
      <c r="AR165" s="18" t="s">
        <v>2119</v>
      </c>
      <c r="AT165" s="18" t="s">
        <v>2126</v>
      </c>
      <c r="AU165" s="18" t="s">
        <v>1955</v>
      </c>
      <c r="AY165" s="18" t="s">
        <v>2080</v>
      </c>
      <c r="BE165" s="199">
        <f>IF(N165="základní",J165,0)</f>
        <v>0</v>
      </c>
      <c r="BF165" s="199">
        <f>IF(N165="snížená",J165,0)</f>
        <v>0</v>
      </c>
      <c r="BG165" s="199">
        <f>IF(N165="zákl. přenesená",J165,0)</f>
        <v>0</v>
      </c>
      <c r="BH165" s="199">
        <f>IF(N165="sníž. přenesená",J165,0)</f>
        <v>0</v>
      </c>
      <c r="BI165" s="199">
        <f>IF(N165="nulová",J165,0)</f>
        <v>0</v>
      </c>
      <c r="BJ165" s="18" t="s">
        <v>1895</v>
      </c>
      <c r="BK165" s="199">
        <f>ROUND(I165*H165,2)</f>
        <v>0</v>
      </c>
      <c r="BL165" s="18" t="s">
        <v>2036</v>
      </c>
      <c r="BM165" s="18" t="s">
        <v>2586</v>
      </c>
    </row>
    <row r="166" spans="2:65" s="1" customFormat="1" ht="22.5" customHeight="1">
      <c r="B166" s="35"/>
      <c r="C166" s="216" t="s">
        <v>2319</v>
      </c>
      <c r="D166" s="216" t="s">
        <v>2126</v>
      </c>
      <c r="E166" s="217" t="s">
        <v>2552</v>
      </c>
      <c r="F166" s="218" t="s">
        <v>2553</v>
      </c>
      <c r="G166" s="219" t="s">
        <v>2253</v>
      </c>
      <c r="H166" s="220">
        <v>10</v>
      </c>
      <c r="I166" s="221"/>
      <c r="J166" s="222">
        <f>ROUND(I166*H166,2)</f>
        <v>0</v>
      </c>
      <c r="K166" s="218" t="s">
        <v>1893</v>
      </c>
      <c r="L166" s="223"/>
      <c r="M166" s="224" t="s">
        <v>1893</v>
      </c>
      <c r="N166" s="225" t="s">
        <v>1917</v>
      </c>
      <c r="O166" s="36"/>
      <c r="P166" s="197">
        <f>O166*H166</f>
        <v>0</v>
      </c>
      <c r="Q166" s="197">
        <v>4.1999999999999997E-3</v>
      </c>
      <c r="R166" s="197">
        <f>Q166*H166</f>
        <v>4.1999999999999996E-2</v>
      </c>
      <c r="S166" s="197">
        <v>0</v>
      </c>
      <c r="T166" s="198">
        <f>S166*H166</f>
        <v>0</v>
      </c>
      <c r="AR166" s="18" t="s">
        <v>2119</v>
      </c>
      <c r="AT166" s="18" t="s">
        <v>2126</v>
      </c>
      <c r="AU166" s="18" t="s">
        <v>1955</v>
      </c>
      <c r="AY166" s="18" t="s">
        <v>2080</v>
      </c>
      <c r="BE166" s="199">
        <f>IF(N166="základní",J166,0)</f>
        <v>0</v>
      </c>
      <c r="BF166" s="199">
        <f>IF(N166="snížená",J166,0)</f>
        <v>0</v>
      </c>
      <c r="BG166" s="199">
        <f>IF(N166="zákl. přenesená",J166,0)</f>
        <v>0</v>
      </c>
      <c r="BH166" s="199">
        <f>IF(N166="sníž. přenesená",J166,0)</f>
        <v>0</v>
      </c>
      <c r="BI166" s="199">
        <f>IF(N166="nulová",J166,0)</f>
        <v>0</v>
      </c>
      <c r="BJ166" s="18" t="s">
        <v>1895</v>
      </c>
      <c r="BK166" s="199">
        <f>ROUND(I166*H166,2)</f>
        <v>0</v>
      </c>
      <c r="BL166" s="18" t="s">
        <v>2036</v>
      </c>
      <c r="BM166" s="18" t="s">
        <v>2587</v>
      </c>
    </row>
    <row r="167" spans="2:65" s="1" customFormat="1" ht="22.5" customHeight="1">
      <c r="B167" s="35"/>
      <c r="C167" s="188" t="s">
        <v>2324</v>
      </c>
      <c r="D167" s="188" t="s">
        <v>2082</v>
      </c>
      <c r="E167" s="189" t="s">
        <v>2588</v>
      </c>
      <c r="F167" s="190" t="s">
        <v>2589</v>
      </c>
      <c r="G167" s="191" t="s">
        <v>2253</v>
      </c>
      <c r="H167" s="192">
        <v>2</v>
      </c>
      <c r="I167" s="193"/>
      <c r="J167" s="194">
        <f>ROUND(I167*H167,2)</f>
        <v>0</v>
      </c>
      <c r="K167" s="190" t="s">
        <v>2086</v>
      </c>
      <c r="L167" s="55"/>
      <c r="M167" s="195" t="s">
        <v>1893</v>
      </c>
      <c r="N167" s="196" t="s">
        <v>1917</v>
      </c>
      <c r="O167" s="36"/>
      <c r="P167" s="197">
        <f>O167*H167</f>
        <v>0</v>
      </c>
      <c r="Q167" s="197">
        <v>8.0531999999999999E-4</v>
      </c>
      <c r="R167" s="197">
        <f>Q167*H167</f>
        <v>1.61064E-3</v>
      </c>
      <c r="S167" s="197">
        <v>0</v>
      </c>
      <c r="T167" s="198">
        <f>S167*H167</f>
        <v>0</v>
      </c>
      <c r="AR167" s="18" t="s">
        <v>2036</v>
      </c>
      <c r="AT167" s="18" t="s">
        <v>2082</v>
      </c>
      <c r="AU167" s="18" t="s">
        <v>1955</v>
      </c>
      <c r="AY167" s="18" t="s">
        <v>2080</v>
      </c>
      <c r="BE167" s="199">
        <f>IF(N167="základní",J167,0)</f>
        <v>0</v>
      </c>
      <c r="BF167" s="199">
        <f>IF(N167="snížená",J167,0)</f>
        <v>0</v>
      </c>
      <c r="BG167" s="199">
        <f>IF(N167="zákl. přenesená",J167,0)</f>
        <v>0</v>
      </c>
      <c r="BH167" s="199">
        <f>IF(N167="sníž. přenesená",J167,0)</f>
        <v>0</v>
      </c>
      <c r="BI167" s="199">
        <f>IF(N167="nulová",J167,0)</f>
        <v>0</v>
      </c>
      <c r="BJ167" s="18" t="s">
        <v>1895</v>
      </c>
      <c r="BK167" s="199">
        <f>ROUND(I167*H167,2)</f>
        <v>0</v>
      </c>
      <c r="BL167" s="18" t="s">
        <v>2036</v>
      </c>
      <c r="BM167" s="18" t="s">
        <v>2590</v>
      </c>
    </row>
    <row r="168" spans="2:65" s="12" customFormat="1">
      <c r="B168" s="200"/>
      <c r="C168" s="201"/>
      <c r="D168" s="202" t="s">
        <v>2088</v>
      </c>
      <c r="E168" s="203" t="s">
        <v>1893</v>
      </c>
      <c r="F168" s="204" t="s">
        <v>2502</v>
      </c>
      <c r="G168" s="201"/>
      <c r="H168" s="205">
        <v>2</v>
      </c>
      <c r="I168" s="206"/>
      <c r="J168" s="201"/>
      <c r="K168" s="201"/>
      <c r="L168" s="207"/>
      <c r="M168" s="208"/>
      <c r="N168" s="209"/>
      <c r="O168" s="209"/>
      <c r="P168" s="209"/>
      <c r="Q168" s="209"/>
      <c r="R168" s="209"/>
      <c r="S168" s="209"/>
      <c r="T168" s="210"/>
      <c r="AT168" s="211" t="s">
        <v>2088</v>
      </c>
      <c r="AU168" s="211" t="s">
        <v>1955</v>
      </c>
      <c r="AV168" s="12" t="s">
        <v>1955</v>
      </c>
      <c r="AW168" s="12" t="s">
        <v>1911</v>
      </c>
      <c r="AX168" s="12" t="s">
        <v>1946</v>
      </c>
      <c r="AY168" s="211" t="s">
        <v>2080</v>
      </c>
    </row>
    <row r="169" spans="2:65" s="1" customFormat="1" ht="22.5" customHeight="1">
      <c r="B169" s="35"/>
      <c r="C169" s="216" t="s">
        <v>2331</v>
      </c>
      <c r="D169" s="216" t="s">
        <v>2126</v>
      </c>
      <c r="E169" s="217" t="s">
        <v>2584</v>
      </c>
      <c r="F169" s="218" t="s">
        <v>2585</v>
      </c>
      <c r="G169" s="219" t="s">
        <v>2253</v>
      </c>
      <c r="H169" s="220">
        <v>2</v>
      </c>
      <c r="I169" s="221"/>
      <c r="J169" s="222">
        <f>ROUND(I169*H169,2)</f>
        <v>0</v>
      </c>
      <c r="K169" s="218" t="s">
        <v>2086</v>
      </c>
      <c r="L169" s="223"/>
      <c r="M169" s="224" t="s">
        <v>1893</v>
      </c>
      <c r="N169" s="225" t="s">
        <v>1917</v>
      </c>
      <c r="O169" s="36"/>
      <c r="P169" s="197">
        <f>O169*H169</f>
        <v>0</v>
      </c>
      <c r="Q169" s="197">
        <v>1.847E-2</v>
      </c>
      <c r="R169" s="197">
        <f>Q169*H169</f>
        <v>3.6940000000000001E-2</v>
      </c>
      <c r="S169" s="197">
        <v>0</v>
      </c>
      <c r="T169" s="198">
        <f>S169*H169</f>
        <v>0</v>
      </c>
      <c r="AR169" s="18" t="s">
        <v>2119</v>
      </c>
      <c r="AT169" s="18" t="s">
        <v>2126</v>
      </c>
      <c r="AU169" s="18" t="s">
        <v>1955</v>
      </c>
      <c r="AY169" s="18" t="s">
        <v>2080</v>
      </c>
      <c r="BE169" s="199">
        <f>IF(N169="základní",J169,0)</f>
        <v>0</v>
      </c>
      <c r="BF169" s="199">
        <f>IF(N169="snížená",J169,0)</f>
        <v>0</v>
      </c>
      <c r="BG169" s="199">
        <f>IF(N169="zákl. přenesená",J169,0)</f>
        <v>0</v>
      </c>
      <c r="BH169" s="199">
        <f>IF(N169="sníž. přenesená",J169,0)</f>
        <v>0</v>
      </c>
      <c r="BI169" s="199">
        <f>IF(N169="nulová",J169,0)</f>
        <v>0</v>
      </c>
      <c r="BJ169" s="18" t="s">
        <v>1895</v>
      </c>
      <c r="BK169" s="199">
        <f>ROUND(I169*H169,2)</f>
        <v>0</v>
      </c>
      <c r="BL169" s="18" t="s">
        <v>2036</v>
      </c>
      <c r="BM169" s="18" t="s">
        <v>2591</v>
      </c>
    </row>
    <row r="170" spans="2:65" s="1" customFormat="1" ht="22.5" customHeight="1">
      <c r="B170" s="35"/>
      <c r="C170" s="216" t="s">
        <v>2592</v>
      </c>
      <c r="D170" s="216" t="s">
        <v>2126</v>
      </c>
      <c r="E170" s="217" t="s">
        <v>2593</v>
      </c>
      <c r="F170" s="218" t="s">
        <v>2594</v>
      </c>
      <c r="G170" s="219" t="s">
        <v>2253</v>
      </c>
      <c r="H170" s="220">
        <v>10</v>
      </c>
      <c r="I170" s="221"/>
      <c r="J170" s="222">
        <f>ROUND(I170*H170,2)</f>
        <v>0</v>
      </c>
      <c r="K170" s="218" t="s">
        <v>1893</v>
      </c>
      <c r="L170" s="223"/>
      <c r="M170" s="224" t="s">
        <v>1893</v>
      </c>
      <c r="N170" s="225" t="s">
        <v>1917</v>
      </c>
      <c r="O170" s="36"/>
      <c r="P170" s="197">
        <f>O170*H170</f>
        <v>0</v>
      </c>
      <c r="Q170" s="197">
        <v>1.0499999999999999E-3</v>
      </c>
      <c r="R170" s="197">
        <f>Q170*H170</f>
        <v>1.0499999999999999E-2</v>
      </c>
      <c r="S170" s="197">
        <v>0</v>
      </c>
      <c r="T170" s="198">
        <f>S170*H170</f>
        <v>0</v>
      </c>
      <c r="AR170" s="18" t="s">
        <v>2119</v>
      </c>
      <c r="AT170" s="18" t="s">
        <v>2126</v>
      </c>
      <c r="AU170" s="18" t="s">
        <v>1955</v>
      </c>
      <c r="AY170" s="18" t="s">
        <v>2080</v>
      </c>
      <c r="BE170" s="199">
        <f>IF(N170="základní",J170,0)</f>
        <v>0</v>
      </c>
      <c r="BF170" s="199">
        <f>IF(N170="snížená",J170,0)</f>
        <v>0</v>
      </c>
      <c r="BG170" s="199">
        <f>IF(N170="zákl. přenesená",J170,0)</f>
        <v>0</v>
      </c>
      <c r="BH170" s="199">
        <f>IF(N170="sníž. přenesená",J170,0)</f>
        <v>0</v>
      </c>
      <c r="BI170" s="199">
        <f>IF(N170="nulová",J170,0)</f>
        <v>0</v>
      </c>
      <c r="BJ170" s="18" t="s">
        <v>1895</v>
      </c>
      <c r="BK170" s="199">
        <f>ROUND(I170*H170,2)</f>
        <v>0</v>
      </c>
      <c r="BL170" s="18" t="s">
        <v>2036</v>
      </c>
      <c r="BM170" s="18" t="s">
        <v>2595</v>
      </c>
    </row>
    <row r="171" spans="2:65" s="1" customFormat="1" ht="22.5" customHeight="1">
      <c r="B171" s="35"/>
      <c r="C171" s="188" t="s">
        <v>2596</v>
      </c>
      <c r="D171" s="188" t="s">
        <v>2082</v>
      </c>
      <c r="E171" s="189" t="s">
        <v>2597</v>
      </c>
      <c r="F171" s="190" t="s">
        <v>2598</v>
      </c>
      <c r="G171" s="191" t="s">
        <v>2253</v>
      </c>
      <c r="H171" s="192">
        <v>4</v>
      </c>
      <c r="I171" s="193"/>
      <c r="J171" s="194">
        <f>ROUND(I171*H171,2)</f>
        <v>0</v>
      </c>
      <c r="K171" s="190" t="s">
        <v>2086</v>
      </c>
      <c r="L171" s="55"/>
      <c r="M171" s="195" t="s">
        <v>1893</v>
      </c>
      <c r="N171" s="196" t="s">
        <v>1917</v>
      </c>
      <c r="O171" s="36"/>
      <c r="P171" s="197">
        <f>O171*H171</f>
        <v>0</v>
      </c>
      <c r="Q171" s="197">
        <v>8.0531999999999999E-4</v>
      </c>
      <c r="R171" s="197">
        <f>Q171*H171</f>
        <v>3.22128E-3</v>
      </c>
      <c r="S171" s="197">
        <v>0</v>
      </c>
      <c r="T171" s="198">
        <f>S171*H171</f>
        <v>0</v>
      </c>
      <c r="AR171" s="18" t="s">
        <v>2036</v>
      </c>
      <c r="AT171" s="18" t="s">
        <v>2082</v>
      </c>
      <c r="AU171" s="18" t="s">
        <v>1955</v>
      </c>
      <c r="AY171" s="18" t="s">
        <v>2080</v>
      </c>
      <c r="BE171" s="199">
        <f>IF(N171="základní",J171,0)</f>
        <v>0</v>
      </c>
      <c r="BF171" s="199">
        <f>IF(N171="snížená",J171,0)</f>
        <v>0</v>
      </c>
      <c r="BG171" s="199">
        <f>IF(N171="zákl. přenesená",J171,0)</f>
        <v>0</v>
      </c>
      <c r="BH171" s="199">
        <f>IF(N171="sníž. přenesená",J171,0)</f>
        <v>0</v>
      </c>
      <c r="BI171" s="199">
        <f>IF(N171="nulová",J171,0)</f>
        <v>0</v>
      </c>
      <c r="BJ171" s="18" t="s">
        <v>1895</v>
      </c>
      <c r="BK171" s="199">
        <f>ROUND(I171*H171,2)</f>
        <v>0</v>
      </c>
      <c r="BL171" s="18" t="s">
        <v>2036</v>
      </c>
      <c r="BM171" s="18" t="s">
        <v>2599</v>
      </c>
    </row>
    <row r="172" spans="2:65" s="12" customFormat="1">
      <c r="B172" s="200"/>
      <c r="C172" s="201"/>
      <c r="D172" s="202" t="s">
        <v>2088</v>
      </c>
      <c r="E172" s="203" t="s">
        <v>1893</v>
      </c>
      <c r="F172" s="204" t="s">
        <v>2600</v>
      </c>
      <c r="G172" s="201"/>
      <c r="H172" s="205">
        <v>4</v>
      </c>
      <c r="I172" s="206"/>
      <c r="J172" s="201"/>
      <c r="K172" s="201"/>
      <c r="L172" s="207"/>
      <c r="M172" s="208"/>
      <c r="N172" s="209"/>
      <c r="O172" s="209"/>
      <c r="P172" s="209"/>
      <c r="Q172" s="209"/>
      <c r="R172" s="209"/>
      <c r="S172" s="209"/>
      <c r="T172" s="210"/>
      <c r="AT172" s="211" t="s">
        <v>2088</v>
      </c>
      <c r="AU172" s="211" t="s">
        <v>1955</v>
      </c>
      <c r="AV172" s="12" t="s">
        <v>1955</v>
      </c>
      <c r="AW172" s="12" t="s">
        <v>1911</v>
      </c>
      <c r="AX172" s="12" t="s">
        <v>1946</v>
      </c>
      <c r="AY172" s="211" t="s">
        <v>2080</v>
      </c>
    </row>
    <row r="173" spans="2:65" s="1" customFormat="1" ht="22.5" customHeight="1">
      <c r="B173" s="35"/>
      <c r="C173" s="216" t="s">
        <v>2601</v>
      </c>
      <c r="D173" s="216" t="s">
        <v>2126</v>
      </c>
      <c r="E173" s="217" t="s">
        <v>2602</v>
      </c>
      <c r="F173" s="218" t="s">
        <v>2603</v>
      </c>
      <c r="G173" s="219" t="s">
        <v>2253</v>
      </c>
      <c r="H173" s="220">
        <v>4</v>
      </c>
      <c r="I173" s="221"/>
      <c r="J173" s="222">
        <f>ROUND(I173*H173,2)</f>
        <v>0</v>
      </c>
      <c r="K173" s="218" t="s">
        <v>1893</v>
      </c>
      <c r="L173" s="223"/>
      <c r="M173" s="224" t="s">
        <v>1893</v>
      </c>
      <c r="N173" s="225" t="s">
        <v>1917</v>
      </c>
      <c r="O173" s="36"/>
      <c r="P173" s="197">
        <f>O173*H173</f>
        <v>0</v>
      </c>
      <c r="Q173" s="197">
        <v>3.4000000000000002E-2</v>
      </c>
      <c r="R173" s="197">
        <f>Q173*H173</f>
        <v>0.13600000000000001</v>
      </c>
      <c r="S173" s="197">
        <v>0</v>
      </c>
      <c r="T173" s="198">
        <f>S173*H173</f>
        <v>0</v>
      </c>
      <c r="AR173" s="18" t="s">
        <v>2119</v>
      </c>
      <c r="AT173" s="18" t="s">
        <v>2126</v>
      </c>
      <c r="AU173" s="18" t="s">
        <v>1955</v>
      </c>
      <c r="AY173" s="18" t="s">
        <v>2080</v>
      </c>
      <c r="BE173" s="199">
        <f>IF(N173="základní",J173,0)</f>
        <v>0</v>
      </c>
      <c r="BF173" s="199">
        <f>IF(N173="snížená",J173,0)</f>
        <v>0</v>
      </c>
      <c r="BG173" s="199">
        <f>IF(N173="zákl. přenesená",J173,0)</f>
        <v>0</v>
      </c>
      <c r="BH173" s="199">
        <f>IF(N173="sníž. přenesená",J173,0)</f>
        <v>0</v>
      </c>
      <c r="BI173" s="199">
        <f>IF(N173="nulová",J173,0)</f>
        <v>0</v>
      </c>
      <c r="BJ173" s="18" t="s">
        <v>1895</v>
      </c>
      <c r="BK173" s="199">
        <f>ROUND(I173*H173,2)</f>
        <v>0</v>
      </c>
      <c r="BL173" s="18" t="s">
        <v>2036</v>
      </c>
      <c r="BM173" s="18" t="s">
        <v>2604</v>
      </c>
    </row>
    <row r="174" spans="2:65" s="1" customFormat="1" ht="22.5" customHeight="1">
      <c r="B174" s="35"/>
      <c r="C174" s="188" t="s">
        <v>2605</v>
      </c>
      <c r="D174" s="188" t="s">
        <v>2082</v>
      </c>
      <c r="E174" s="189" t="s">
        <v>2606</v>
      </c>
      <c r="F174" s="190" t="s">
        <v>2607</v>
      </c>
      <c r="G174" s="191" t="s">
        <v>2253</v>
      </c>
      <c r="H174" s="192">
        <v>10</v>
      </c>
      <c r="I174" s="193"/>
      <c r="J174" s="194">
        <f>ROUND(I174*H174,2)</f>
        <v>0</v>
      </c>
      <c r="K174" s="190" t="s">
        <v>2086</v>
      </c>
      <c r="L174" s="55"/>
      <c r="M174" s="195" t="s">
        <v>1893</v>
      </c>
      <c r="N174" s="196" t="s">
        <v>1917</v>
      </c>
      <c r="O174" s="36"/>
      <c r="P174" s="197">
        <f>O174*H174</f>
        <v>0</v>
      </c>
      <c r="Q174" s="197">
        <v>3.4595999999999997E-4</v>
      </c>
      <c r="R174" s="197">
        <f>Q174*H174</f>
        <v>3.4595999999999997E-3</v>
      </c>
      <c r="S174" s="197">
        <v>0</v>
      </c>
      <c r="T174" s="198">
        <f>S174*H174</f>
        <v>0</v>
      </c>
      <c r="AR174" s="18" t="s">
        <v>2036</v>
      </c>
      <c r="AT174" s="18" t="s">
        <v>2082</v>
      </c>
      <c r="AU174" s="18" t="s">
        <v>1955</v>
      </c>
      <c r="AY174" s="18" t="s">
        <v>2080</v>
      </c>
      <c r="BE174" s="199">
        <f>IF(N174="základní",J174,0)</f>
        <v>0</v>
      </c>
      <c r="BF174" s="199">
        <f>IF(N174="snížená",J174,0)</f>
        <v>0</v>
      </c>
      <c r="BG174" s="199">
        <f>IF(N174="zákl. přenesená",J174,0)</f>
        <v>0</v>
      </c>
      <c r="BH174" s="199">
        <f>IF(N174="sníž. přenesená",J174,0)</f>
        <v>0</v>
      </c>
      <c r="BI174" s="199">
        <f>IF(N174="nulová",J174,0)</f>
        <v>0</v>
      </c>
      <c r="BJ174" s="18" t="s">
        <v>1895</v>
      </c>
      <c r="BK174" s="199">
        <f>ROUND(I174*H174,2)</f>
        <v>0</v>
      </c>
      <c r="BL174" s="18" t="s">
        <v>2036</v>
      </c>
      <c r="BM174" s="18" t="s">
        <v>2608</v>
      </c>
    </row>
    <row r="175" spans="2:65" s="12" customFormat="1">
      <c r="B175" s="200"/>
      <c r="C175" s="201"/>
      <c r="D175" s="202" t="s">
        <v>2088</v>
      </c>
      <c r="E175" s="203" t="s">
        <v>1893</v>
      </c>
      <c r="F175" s="204" t="s">
        <v>2583</v>
      </c>
      <c r="G175" s="201"/>
      <c r="H175" s="205">
        <v>10</v>
      </c>
      <c r="I175" s="206"/>
      <c r="J175" s="201"/>
      <c r="K175" s="201"/>
      <c r="L175" s="207"/>
      <c r="M175" s="208"/>
      <c r="N175" s="209"/>
      <c r="O175" s="209"/>
      <c r="P175" s="209"/>
      <c r="Q175" s="209"/>
      <c r="R175" s="209"/>
      <c r="S175" s="209"/>
      <c r="T175" s="210"/>
      <c r="AT175" s="211" t="s">
        <v>2088</v>
      </c>
      <c r="AU175" s="211" t="s">
        <v>1955</v>
      </c>
      <c r="AV175" s="12" t="s">
        <v>1955</v>
      </c>
      <c r="AW175" s="12" t="s">
        <v>1911</v>
      </c>
      <c r="AX175" s="12" t="s">
        <v>1946</v>
      </c>
      <c r="AY175" s="211" t="s">
        <v>2080</v>
      </c>
    </row>
    <row r="176" spans="2:65" s="1" customFormat="1" ht="22.5" customHeight="1">
      <c r="B176" s="35"/>
      <c r="C176" s="216" t="s">
        <v>2609</v>
      </c>
      <c r="D176" s="216" t="s">
        <v>2126</v>
      </c>
      <c r="E176" s="217" t="s">
        <v>2610</v>
      </c>
      <c r="F176" s="218" t="s">
        <v>2611</v>
      </c>
      <c r="G176" s="219" t="s">
        <v>2253</v>
      </c>
      <c r="H176" s="220">
        <v>10</v>
      </c>
      <c r="I176" s="221"/>
      <c r="J176" s="222">
        <f>ROUND(I176*H176,2)</f>
        <v>0</v>
      </c>
      <c r="K176" s="218" t="s">
        <v>1893</v>
      </c>
      <c r="L176" s="223"/>
      <c r="M176" s="224" t="s">
        <v>1893</v>
      </c>
      <c r="N176" s="225" t="s">
        <v>1917</v>
      </c>
      <c r="O176" s="36"/>
      <c r="P176" s="197">
        <f>O176*H176</f>
        <v>0</v>
      </c>
      <c r="Q176" s="197">
        <v>3.95E-2</v>
      </c>
      <c r="R176" s="197">
        <f>Q176*H176</f>
        <v>0.39500000000000002</v>
      </c>
      <c r="S176" s="197">
        <v>0</v>
      </c>
      <c r="T176" s="198">
        <f>S176*H176</f>
        <v>0</v>
      </c>
      <c r="AR176" s="18" t="s">
        <v>2119</v>
      </c>
      <c r="AT176" s="18" t="s">
        <v>2126</v>
      </c>
      <c r="AU176" s="18" t="s">
        <v>1955</v>
      </c>
      <c r="AY176" s="18" t="s">
        <v>2080</v>
      </c>
      <c r="BE176" s="199">
        <f>IF(N176="základní",J176,0)</f>
        <v>0</v>
      </c>
      <c r="BF176" s="199">
        <f>IF(N176="snížená",J176,0)</f>
        <v>0</v>
      </c>
      <c r="BG176" s="199">
        <f>IF(N176="zákl. přenesená",J176,0)</f>
        <v>0</v>
      </c>
      <c r="BH176" s="199">
        <f>IF(N176="sníž. přenesená",J176,0)</f>
        <v>0</v>
      </c>
      <c r="BI176" s="199">
        <f>IF(N176="nulová",J176,0)</f>
        <v>0</v>
      </c>
      <c r="BJ176" s="18" t="s">
        <v>1895</v>
      </c>
      <c r="BK176" s="199">
        <f>ROUND(I176*H176,2)</f>
        <v>0</v>
      </c>
      <c r="BL176" s="18" t="s">
        <v>2036</v>
      </c>
      <c r="BM176" s="18" t="s">
        <v>2612</v>
      </c>
    </row>
    <row r="177" spans="2:65" s="1" customFormat="1" ht="22.5" customHeight="1">
      <c r="B177" s="35"/>
      <c r="C177" s="188" t="s">
        <v>2613</v>
      </c>
      <c r="D177" s="188" t="s">
        <v>2082</v>
      </c>
      <c r="E177" s="189" t="s">
        <v>2614</v>
      </c>
      <c r="F177" s="190" t="s">
        <v>2615</v>
      </c>
      <c r="G177" s="191" t="s">
        <v>2253</v>
      </c>
      <c r="H177" s="192">
        <v>3</v>
      </c>
      <c r="I177" s="193"/>
      <c r="J177" s="194">
        <f>ROUND(I177*H177,2)</f>
        <v>0</v>
      </c>
      <c r="K177" s="190" t="s">
        <v>2086</v>
      </c>
      <c r="L177" s="55"/>
      <c r="M177" s="195" t="s">
        <v>1893</v>
      </c>
      <c r="N177" s="196" t="s">
        <v>1917</v>
      </c>
      <c r="O177" s="36"/>
      <c r="P177" s="197">
        <f>O177*H177</f>
        <v>0</v>
      </c>
      <c r="Q177" s="197">
        <v>1.59964E-3</v>
      </c>
      <c r="R177" s="197">
        <f>Q177*H177</f>
        <v>4.7989199999999999E-3</v>
      </c>
      <c r="S177" s="197">
        <v>0</v>
      </c>
      <c r="T177" s="198">
        <f>S177*H177</f>
        <v>0</v>
      </c>
      <c r="AR177" s="18" t="s">
        <v>2036</v>
      </c>
      <c r="AT177" s="18" t="s">
        <v>2082</v>
      </c>
      <c r="AU177" s="18" t="s">
        <v>1955</v>
      </c>
      <c r="AY177" s="18" t="s">
        <v>2080</v>
      </c>
      <c r="BE177" s="199">
        <f>IF(N177="základní",J177,0)</f>
        <v>0</v>
      </c>
      <c r="BF177" s="199">
        <f>IF(N177="snížená",J177,0)</f>
        <v>0</v>
      </c>
      <c r="BG177" s="199">
        <f>IF(N177="zákl. přenesená",J177,0)</f>
        <v>0</v>
      </c>
      <c r="BH177" s="199">
        <f>IF(N177="sníž. přenesená",J177,0)</f>
        <v>0</v>
      </c>
      <c r="BI177" s="199">
        <f>IF(N177="nulová",J177,0)</f>
        <v>0</v>
      </c>
      <c r="BJ177" s="18" t="s">
        <v>1895</v>
      </c>
      <c r="BK177" s="199">
        <f>ROUND(I177*H177,2)</f>
        <v>0</v>
      </c>
      <c r="BL177" s="18" t="s">
        <v>2036</v>
      </c>
      <c r="BM177" s="18" t="s">
        <v>2616</v>
      </c>
    </row>
    <row r="178" spans="2:65" s="12" customFormat="1">
      <c r="B178" s="200"/>
      <c r="C178" s="201"/>
      <c r="D178" s="202" t="s">
        <v>2088</v>
      </c>
      <c r="E178" s="203" t="s">
        <v>1893</v>
      </c>
      <c r="F178" s="204" t="s">
        <v>2617</v>
      </c>
      <c r="G178" s="201"/>
      <c r="H178" s="205">
        <v>3</v>
      </c>
      <c r="I178" s="206"/>
      <c r="J178" s="201"/>
      <c r="K178" s="201"/>
      <c r="L178" s="207"/>
      <c r="M178" s="208"/>
      <c r="N178" s="209"/>
      <c r="O178" s="209"/>
      <c r="P178" s="209"/>
      <c r="Q178" s="209"/>
      <c r="R178" s="209"/>
      <c r="S178" s="209"/>
      <c r="T178" s="210"/>
      <c r="AT178" s="211" t="s">
        <v>2088</v>
      </c>
      <c r="AU178" s="211" t="s">
        <v>1955</v>
      </c>
      <c r="AV178" s="12" t="s">
        <v>1955</v>
      </c>
      <c r="AW178" s="12" t="s">
        <v>1911</v>
      </c>
      <c r="AX178" s="12" t="s">
        <v>1946</v>
      </c>
      <c r="AY178" s="211" t="s">
        <v>2080</v>
      </c>
    </row>
    <row r="179" spans="2:65" s="1" customFormat="1" ht="22.5" customHeight="1">
      <c r="B179" s="35"/>
      <c r="C179" s="216" t="s">
        <v>2618</v>
      </c>
      <c r="D179" s="216" t="s">
        <v>2126</v>
      </c>
      <c r="E179" s="217" t="s">
        <v>2619</v>
      </c>
      <c r="F179" s="218" t="s">
        <v>2620</v>
      </c>
      <c r="G179" s="219" t="s">
        <v>2253</v>
      </c>
      <c r="H179" s="220">
        <v>3</v>
      </c>
      <c r="I179" s="221"/>
      <c r="J179" s="222">
        <f>ROUND(I179*H179,2)</f>
        <v>0</v>
      </c>
      <c r="K179" s="218" t="s">
        <v>2086</v>
      </c>
      <c r="L179" s="223"/>
      <c r="M179" s="224" t="s">
        <v>1893</v>
      </c>
      <c r="N179" s="225" t="s">
        <v>1917</v>
      </c>
      <c r="O179" s="36"/>
      <c r="P179" s="197">
        <f>O179*H179</f>
        <v>0</v>
      </c>
      <c r="Q179" s="197">
        <v>2.444E-2</v>
      </c>
      <c r="R179" s="197">
        <f>Q179*H179</f>
        <v>7.3319999999999996E-2</v>
      </c>
      <c r="S179" s="197">
        <v>0</v>
      </c>
      <c r="T179" s="198">
        <f>S179*H179</f>
        <v>0</v>
      </c>
      <c r="AR179" s="18" t="s">
        <v>2119</v>
      </c>
      <c r="AT179" s="18" t="s">
        <v>2126</v>
      </c>
      <c r="AU179" s="18" t="s">
        <v>1955</v>
      </c>
      <c r="AY179" s="18" t="s">
        <v>2080</v>
      </c>
      <c r="BE179" s="199">
        <f>IF(N179="základní",J179,0)</f>
        <v>0</v>
      </c>
      <c r="BF179" s="199">
        <f>IF(N179="snížená",J179,0)</f>
        <v>0</v>
      </c>
      <c r="BG179" s="199">
        <f>IF(N179="zákl. přenesená",J179,0)</f>
        <v>0</v>
      </c>
      <c r="BH179" s="199">
        <f>IF(N179="sníž. přenesená",J179,0)</f>
        <v>0</v>
      </c>
      <c r="BI179" s="199">
        <f>IF(N179="nulová",J179,0)</f>
        <v>0</v>
      </c>
      <c r="BJ179" s="18" t="s">
        <v>1895</v>
      </c>
      <c r="BK179" s="199">
        <f>ROUND(I179*H179,2)</f>
        <v>0</v>
      </c>
      <c r="BL179" s="18" t="s">
        <v>2036</v>
      </c>
      <c r="BM179" s="18" t="s">
        <v>2621</v>
      </c>
    </row>
    <row r="180" spans="2:65" s="1" customFormat="1" ht="22.5" customHeight="1">
      <c r="B180" s="35"/>
      <c r="C180" s="216" t="s">
        <v>2622</v>
      </c>
      <c r="D180" s="216" t="s">
        <v>2126</v>
      </c>
      <c r="E180" s="217" t="s">
        <v>2623</v>
      </c>
      <c r="F180" s="218" t="s">
        <v>2624</v>
      </c>
      <c r="G180" s="219" t="s">
        <v>2253</v>
      </c>
      <c r="H180" s="220">
        <v>3</v>
      </c>
      <c r="I180" s="221"/>
      <c r="J180" s="222">
        <f>ROUND(I180*H180,2)</f>
        <v>0</v>
      </c>
      <c r="K180" s="218" t="s">
        <v>1893</v>
      </c>
      <c r="L180" s="223"/>
      <c r="M180" s="224" t="s">
        <v>1893</v>
      </c>
      <c r="N180" s="225" t="s">
        <v>1917</v>
      </c>
      <c r="O180" s="36"/>
      <c r="P180" s="197">
        <f>O180*H180</f>
        <v>0</v>
      </c>
      <c r="Q180" s="197">
        <v>1.4499999999999999E-3</v>
      </c>
      <c r="R180" s="197">
        <f>Q180*H180</f>
        <v>4.3499999999999997E-3</v>
      </c>
      <c r="S180" s="197">
        <v>0</v>
      </c>
      <c r="T180" s="198">
        <f>S180*H180</f>
        <v>0</v>
      </c>
      <c r="AR180" s="18" t="s">
        <v>2119</v>
      </c>
      <c r="AT180" s="18" t="s">
        <v>2126</v>
      </c>
      <c r="AU180" s="18" t="s">
        <v>1955</v>
      </c>
      <c r="AY180" s="18" t="s">
        <v>2080</v>
      </c>
      <c r="BE180" s="199">
        <f>IF(N180="základní",J180,0)</f>
        <v>0</v>
      </c>
      <c r="BF180" s="199">
        <f>IF(N180="snížená",J180,0)</f>
        <v>0</v>
      </c>
      <c r="BG180" s="199">
        <f>IF(N180="zákl. přenesená",J180,0)</f>
        <v>0</v>
      </c>
      <c r="BH180" s="199">
        <f>IF(N180="sníž. přenesená",J180,0)</f>
        <v>0</v>
      </c>
      <c r="BI180" s="199">
        <f>IF(N180="nulová",J180,0)</f>
        <v>0</v>
      </c>
      <c r="BJ180" s="18" t="s">
        <v>1895</v>
      </c>
      <c r="BK180" s="199">
        <f>ROUND(I180*H180,2)</f>
        <v>0</v>
      </c>
      <c r="BL180" s="18" t="s">
        <v>2036</v>
      </c>
      <c r="BM180" s="18" t="s">
        <v>2625</v>
      </c>
    </row>
    <row r="181" spans="2:65" s="1" customFormat="1" ht="22.5" customHeight="1">
      <c r="B181" s="35"/>
      <c r="C181" s="188" t="s">
        <v>2626</v>
      </c>
      <c r="D181" s="188" t="s">
        <v>2082</v>
      </c>
      <c r="E181" s="189" t="s">
        <v>2627</v>
      </c>
      <c r="F181" s="190" t="s">
        <v>2628</v>
      </c>
      <c r="G181" s="191" t="s">
        <v>2253</v>
      </c>
      <c r="H181" s="192">
        <v>1</v>
      </c>
      <c r="I181" s="193"/>
      <c r="J181" s="194">
        <f>ROUND(I181*H181,2)</f>
        <v>0</v>
      </c>
      <c r="K181" s="190" t="s">
        <v>2086</v>
      </c>
      <c r="L181" s="55"/>
      <c r="M181" s="195" t="s">
        <v>1893</v>
      </c>
      <c r="N181" s="196" t="s">
        <v>1917</v>
      </c>
      <c r="O181" s="36"/>
      <c r="P181" s="197">
        <f>O181*H181</f>
        <v>0</v>
      </c>
      <c r="Q181" s="197">
        <v>1.59964E-3</v>
      </c>
      <c r="R181" s="197">
        <f>Q181*H181</f>
        <v>1.59964E-3</v>
      </c>
      <c r="S181" s="197">
        <v>0</v>
      </c>
      <c r="T181" s="198">
        <f>S181*H181</f>
        <v>0</v>
      </c>
      <c r="AR181" s="18" t="s">
        <v>2036</v>
      </c>
      <c r="AT181" s="18" t="s">
        <v>2082</v>
      </c>
      <c r="AU181" s="18" t="s">
        <v>1955</v>
      </c>
      <c r="AY181" s="18" t="s">
        <v>2080</v>
      </c>
      <c r="BE181" s="199">
        <f>IF(N181="základní",J181,0)</f>
        <v>0</v>
      </c>
      <c r="BF181" s="199">
        <f>IF(N181="snížená",J181,0)</f>
        <v>0</v>
      </c>
      <c r="BG181" s="199">
        <f>IF(N181="zákl. přenesená",J181,0)</f>
        <v>0</v>
      </c>
      <c r="BH181" s="199">
        <f>IF(N181="sníž. přenesená",J181,0)</f>
        <v>0</v>
      </c>
      <c r="BI181" s="199">
        <f>IF(N181="nulová",J181,0)</f>
        <v>0</v>
      </c>
      <c r="BJ181" s="18" t="s">
        <v>1895</v>
      </c>
      <c r="BK181" s="199">
        <f>ROUND(I181*H181,2)</f>
        <v>0</v>
      </c>
      <c r="BL181" s="18" t="s">
        <v>2036</v>
      </c>
      <c r="BM181" s="18" t="s">
        <v>2629</v>
      </c>
    </row>
    <row r="182" spans="2:65" s="12" customFormat="1">
      <c r="B182" s="200"/>
      <c r="C182" s="201"/>
      <c r="D182" s="202" t="s">
        <v>2088</v>
      </c>
      <c r="E182" s="203" t="s">
        <v>1893</v>
      </c>
      <c r="F182" s="204" t="s">
        <v>2548</v>
      </c>
      <c r="G182" s="201"/>
      <c r="H182" s="205">
        <v>1</v>
      </c>
      <c r="I182" s="206"/>
      <c r="J182" s="201"/>
      <c r="K182" s="201"/>
      <c r="L182" s="207"/>
      <c r="M182" s="208"/>
      <c r="N182" s="209"/>
      <c r="O182" s="209"/>
      <c r="P182" s="209"/>
      <c r="Q182" s="209"/>
      <c r="R182" s="209"/>
      <c r="S182" s="209"/>
      <c r="T182" s="210"/>
      <c r="AT182" s="211" t="s">
        <v>2088</v>
      </c>
      <c r="AU182" s="211" t="s">
        <v>1955</v>
      </c>
      <c r="AV182" s="12" t="s">
        <v>1955</v>
      </c>
      <c r="AW182" s="12" t="s">
        <v>1911</v>
      </c>
      <c r="AX182" s="12" t="s">
        <v>1946</v>
      </c>
      <c r="AY182" s="211" t="s">
        <v>2080</v>
      </c>
    </row>
    <row r="183" spans="2:65" s="1" customFormat="1" ht="22.5" customHeight="1">
      <c r="B183" s="35"/>
      <c r="C183" s="216" t="s">
        <v>2630</v>
      </c>
      <c r="D183" s="216" t="s">
        <v>2126</v>
      </c>
      <c r="E183" s="217" t="s">
        <v>2631</v>
      </c>
      <c r="F183" s="218" t="s">
        <v>2632</v>
      </c>
      <c r="G183" s="219" t="s">
        <v>2253</v>
      </c>
      <c r="H183" s="220">
        <v>1</v>
      </c>
      <c r="I183" s="221"/>
      <c r="J183" s="222">
        <f>ROUND(I183*H183,2)</f>
        <v>0</v>
      </c>
      <c r="K183" s="218" t="s">
        <v>1893</v>
      </c>
      <c r="L183" s="223"/>
      <c r="M183" s="224" t="s">
        <v>1893</v>
      </c>
      <c r="N183" s="225" t="s">
        <v>1917</v>
      </c>
      <c r="O183" s="36"/>
      <c r="P183" s="197">
        <f>O183*H183</f>
        <v>0</v>
      </c>
      <c r="Q183" s="197">
        <v>2.1000000000000001E-2</v>
      </c>
      <c r="R183" s="197">
        <f>Q183*H183</f>
        <v>2.1000000000000001E-2</v>
      </c>
      <c r="S183" s="197">
        <v>0</v>
      </c>
      <c r="T183" s="198">
        <f>S183*H183</f>
        <v>0</v>
      </c>
      <c r="AR183" s="18" t="s">
        <v>2119</v>
      </c>
      <c r="AT183" s="18" t="s">
        <v>2126</v>
      </c>
      <c r="AU183" s="18" t="s">
        <v>1955</v>
      </c>
      <c r="AY183" s="18" t="s">
        <v>2080</v>
      </c>
      <c r="BE183" s="199">
        <f>IF(N183="základní",J183,0)</f>
        <v>0</v>
      </c>
      <c r="BF183" s="199">
        <f>IF(N183="snížená",J183,0)</f>
        <v>0</v>
      </c>
      <c r="BG183" s="199">
        <f>IF(N183="zákl. přenesená",J183,0)</f>
        <v>0</v>
      </c>
      <c r="BH183" s="199">
        <f>IF(N183="sníž. přenesená",J183,0)</f>
        <v>0</v>
      </c>
      <c r="BI183" s="199">
        <f>IF(N183="nulová",J183,0)</f>
        <v>0</v>
      </c>
      <c r="BJ183" s="18" t="s">
        <v>1895</v>
      </c>
      <c r="BK183" s="199">
        <f>ROUND(I183*H183,2)</f>
        <v>0</v>
      </c>
      <c r="BL183" s="18" t="s">
        <v>2036</v>
      </c>
      <c r="BM183" s="18" t="s">
        <v>2633</v>
      </c>
    </row>
    <row r="184" spans="2:65" s="1" customFormat="1" ht="22.5" customHeight="1">
      <c r="B184" s="35"/>
      <c r="C184" s="188" t="s">
        <v>2634</v>
      </c>
      <c r="D184" s="188" t="s">
        <v>2082</v>
      </c>
      <c r="E184" s="189" t="s">
        <v>2635</v>
      </c>
      <c r="F184" s="190" t="s">
        <v>2636</v>
      </c>
      <c r="G184" s="191" t="s">
        <v>2253</v>
      </c>
      <c r="H184" s="192">
        <v>10</v>
      </c>
      <c r="I184" s="193"/>
      <c r="J184" s="194">
        <f>ROUND(I184*H184,2)</f>
        <v>0</v>
      </c>
      <c r="K184" s="190" t="s">
        <v>2086</v>
      </c>
      <c r="L184" s="55"/>
      <c r="M184" s="195" t="s">
        <v>1893</v>
      </c>
      <c r="N184" s="196" t="s">
        <v>1917</v>
      </c>
      <c r="O184" s="36"/>
      <c r="P184" s="197">
        <f>O184*H184</f>
        <v>0</v>
      </c>
      <c r="Q184" s="197">
        <v>2.8549399999999998E-3</v>
      </c>
      <c r="R184" s="197">
        <f>Q184*H184</f>
        <v>2.8549399999999999E-2</v>
      </c>
      <c r="S184" s="197">
        <v>0</v>
      </c>
      <c r="T184" s="198">
        <f>S184*H184</f>
        <v>0</v>
      </c>
      <c r="AR184" s="18" t="s">
        <v>2036</v>
      </c>
      <c r="AT184" s="18" t="s">
        <v>2082</v>
      </c>
      <c r="AU184" s="18" t="s">
        <v>1955</v>
      </c>
      <c r="AY184" s="18" t="s">
        <v>2080</v>
      </c>
      <c r="BE184" s="199">
        <f>IF(N184="základní",J184,0)</f>
        <v>0</v>
      </c>
      <c r="BF184" s="199">
        <f>IF(N184="snížená",J184,0)</f>
        <v>0</v>
      </c>
      <c r="BG184" s="199">
        <f>IF(N184="zákl. přenesená",J184,0)</f>
        <v>0</v>
      </c>
      <c r="BH184" s="199">
        <f>IF(N184="sníž. přenesená",J184,0)</f>
        <v>0</v>
      </c>
      <c r="BI184" s="199">
        <f>IF(N184="nulová",J184,0)</f>
        <v>0</v>
      </c>
      <c r="BJ184" s="18" t="s">
        <v>1895</v>
      </c>
      <c r="BK184" s="199">
        <f>ROUND(I184*H184,2)</f>
        <v>0</v>
      </c>
      <c r="BL184" s="18" t="s">
        <v>2036</v>
      </c>
      <c r="BM184" s="18" t="s">
        <v>2637</v>
      </c>
    </row>
    <row r="185" spans="2:65" s="12" customFormat="1">
      <c r="B185" s="200"/>
      <c r="C185" s="201"/>
      <c r="D185" s="202" t="s">
        <v>2088</v>
      </c>
      <c r="E185" s="203" t="s">
        <v>1893</v>
      </c>
      <c r="F185" s="204" t="s">
        <v>2583</v>
      </c>
      <c r="G185" s="201"/>
      <c r="H185" s="205">
        <v>10</v>
      </c>
      <c r="I185" s="206"/>
      <c r="J185" s="201"/>
      <c r="K185" s="201"/>
      <c r="L185" s="207"/>
      <c r="M185" s="208"/>
      <c r="N185" s="209"/>
      <c r="O185" s="209"/>
      <c r="P185" s="209"/>
      <c r="Q185" s="209"/>
      <c r="R185" s="209"/>
      <c r="S185" s="209"/>
      <c r="T185" s="210"/>
      <c r="AT185" s="211" t="s">
        <v>2088</v>
      </c>
      <c r="AU185" s="211" t="s">
        <v>1955</v>
      </c>
      <c r="AV185" s="12" t="s">
        <v>1955</v>
      </c>
      <c r="AW185" s="12" t="s">
        <v>1911</v>
      </c>
      <c r="AX185" s="12" t="s">
        <v>1946</v>
      </c>
      <c r="AY185" s="211" t="s">
        <v>2080</v>
      </c>
    </row>
    <row r="186" spans="2:65" s="1" customFormat="1" ht="22.5" customHeight="1">
      <c r="B186" s="35"/>
      <c r="C186" s="216" t="s">
        <v>2638</v>
      </c>
      <c r="D186" s="216" t="s">
        <v>2126</v>
      </c>
      <c r="E186" s="217" t="s">
        <v>2639</v>
      </c>
      <c r="F186" s="218" t="s">
        <v>2640</v>
      </c>
      <c r="G186" s="219" t="s">
        <v>2253</v>
      </c>
      <c r="H186" s="220">
        <v>10</v>
      </c>
      <c r="I186" s="221"/>
      <c r="J186" s="222">
        <f>ROUND(I186*H186,2)</f>
        <v>0</v>
      </c>
      <c r="K186" s="218" t="s">
        <v>2086</v>
      </c>
      <c r="L186" s="223"/>
      <c r="M186" s="224" t="s">
        <v>1893</v>
      </c>
      <c r="N186" s="225" t="s">
        <v>1917</v>
      </c>
      <c r="O186" s="36"/>
      <c r="P186" s="197">
        <f>O186*H186</f>
        <v>0</v>
      </c>
      <c r="Q186" s="197">
        <v>4.0250000000000001E-2</v>
      </c>
      <c r="R186" s="197">
        <f>Q186*H186</f>
        <v>0.40250000000000002</v>
      </c>
      <c r="S186" s="197">
        <v>0</v>
      </c>
      <c r="T186" s="198">
        <f>S186*H186</f>
        <v>0</v>
      </c>
      <c r="AR186" s="18" t="s">
        <v>2119</v>
      </c>
      <c r="AT186" s="18" t="s">
        <v>2126</v>
      </c>
      <c r="AU186" s="18" t="s">
        <v>1955</v>
      </c>
      <c r="AY186" s="18" t="s">
        <v>2080</v>
      </c>
      <c r="BE186" s="199">
        <f>IF(N186="základní",J186,0)</f>
        <v>0</v>
      </c>
      <c r="BF186" s="199">
        <f>IF(N186="snížená",J186,0)</f>
        <v>0</v>
      </c>
      <c r="BG186" s="199">
        <f>IF(N186="zákl. přenesená",J186,0)</f>
        <v>0</v>
      </c>
      <c r="BH186" s="199">
        <f>IF(N186="sníž. přenesená",J186,0)</f>
        <v>0</v>
      </c>
      <c r="BI186" s="199">
        <f>IF(N186="nulová",J186,0)</f>
        <v>0</v>
      </c>
      <c r="BJ186" s="18" t="s">
        <v>1895</v>
      </c>
      <c r="BK186" s="199">
        <f>ROUND(I186*H186,2)</f>
        <v>0</v>
      </c>
      <c r="BL186" s="18" t="s">
        <v>2036</v>
      </c>
      <c r="BM186" s="18" t="s">
        <v>2641</v>
      </c>
    </row>
    <row r="187" spans="2:65" s="1" customFormat="1" ht="22.5" customHeight="1">
      <c r="B187" s="35"/>
      <c r="C187" s="216" t="s">
        <v>2642</v>
      </c>
      <c r="D187" s="216" t="s">
        <v>2126</v>
      </c>
      <c r="E187" s="217" t="s">
        <v>2643</v>
      </c>
      <c r="F187" s="218" t="s">
        <v>2644</v>
      </c>
      <c r="G187" s="219" t="s">
        <v>2253</v>
      </c>
      <c r="H187" s="220">
        <v>10</v>
      </c>
      <c r="I187" s="221"/>
      <c r="J187" s="222">
        <f>ROUND(I187*H187,2)</f>
        <v>0</v>
      </c>
      <c r="K187" s="218" t="s">
        <v>1893</v>
      </c>
      <c r="L187" s="223"/>
      <c r="M187" s="224" t="s">
        <v>1893</v>
      </c>
      <c r="N187" s="225" t="s">
        <v>1917</v>
      </c>
      <c r="O187" s="36"/>
      <c r="P187" s="197">
        <f>O187*H187</f>
        <v>0</v>
      </c>
      <c r="Q187" s="197">
        <v>7.3000000000000001E-3</v>
      </c>
      <c r="R187" s="197">
        <f>Q187*H187</f>
        <v>7.2999999999999995E-2</v>
      </c>
      <c r="S187" s="197">
        <v>0</v>
      </c>
      <c r="T187" s="198">
        <f>S187*H187</f>
        <v>0</v>
      </c>
      <c r="AR187" s="18" t="s">
        <v>2119</v>
      </c>
      <c r="AT187" s="18" t="s">
        <v>2126</v>
      </c>
      <c r="AU187" s="18" t="s">
        <v>1955</v>
      </c>
      <c r="AY187" s="18" t="s">
        <v>2080</v>
      </c>
      <c r="BE187" s="199">
        <f>IF(N187="základní",J187,0)</f>
        <v>0</v>
      </c>
      <c r="BF187" s="199">
        <f>IF(N187="snížená",J187,0)</f>
        <v>0</v>
      </c>
      <c r="BG187" s="199">
        <f>IF(N187="zákl. přenesená",J187,0)</f>
        <v>0</v>
      </c>
      <c r="BH187" s="199">
        <f>IF(N187="sníž. přenesená",J187,0)</f>
        <v>0</v>
      </c>
      <c r="BI187" s="199">
        <f>IF(N187="nulová",J187,0)</f>
        <v>0</v>
      </c>
      <c r="BJ187" s="18" t="s">
        <v>1895</v>
      </c>
      <c r="BK187" s="199">
        <f>ROUND(I187*H187,2)</f>
        <v>0</v>
      </c>
      <c r="BL187" s="18" t="s">
        <v>2036</v>
      </c>
      <c r="BM187" s="18" t="s">
        <v>2645</v>
      </c>
    </row>
    <row r="188" spans="2:65" s="1" customFormat="1" ht="22.5" customHeight="1">
      <c r="B188" s="35"/>
      <c r="C188" s="188" t="s">
        <v>2646</v>
      </c>
      <c r="D188" s="188" t="s">
        <v>2082</v>
      </c>
      <c r="E188" s="189" t="s">
        <v>2647</v>
      </c>
      <c r="F188" s="190" t="s">
        <v>2648</v>
      </c>
      <c r="G188" s="191" t="s">
        <v>2253</v>
      </c>
      <c r="H188" s="192">
        <v>1</v>
      </c>
      <c r="I188" s="193"/>
      <c r="J188" s="194">
        <f>ROUND(I188*H188,2)</f>
        <v>0</v>
      </c>
      <c r="K188" s="190" t="s">
        <v>1893</v>
      </c>
      <c r="L188" s="55"/>
      <c r="M188" s="195" t="s">
        <v>1893</v>
      </c>
      <c r="N188" s="196" t="s">
        <v>1917</v>
      </c>
      <c r="O188" s="36"/>
      <c r="P188" s="197">
        <f>O188*H188</f>
        <v>0</v>
      </c>
      <c r="Q188" s="197">
        <v>2.5699999999999998E-3</v>
      </c>
      <c r="R188" s="197">
        <f>Q188*H188</f>
        <v>2.5699999999999998E-3</v>
      </c>
      <c r="S188" s="197">
        <v>0</v>
      </c>
      <c r="T188" s="198">
        <f>S188*H188</f>
        <v>0</v>
      </c>
      <c r="AR188" s="18" t="s">
        <v>2036</v>
      </c>
      <c r="AT188" s="18" t="s">
        <v>2082</v>
      </c>
      <c r="AU188" s="18" t="s">
        <v>1955</v>
      </c>
      <c r="AY188" s="18" t="s">
        <v>2080</v>
      </c>
      <c r="BE188" s="199">
        <f>IF(N188="základní",J188,0)</f>
        <v>0</v>
      </c>
      <c r="BF188" s="199">
        <f>IF(N188="snížená",J188,0)</f>
        <v>0</v>
      </c>
      <c r="BG188" s="199">
        <f>IF(N188="zákl. přenesená",J188,0)</f>
        <v>0</v>
      </c>
      <c r="BH188" s="199">
        <f>IF(N188="sníž. přenesená",J188,0)</f>
        <v>0</v>
      </c>
      <c r="BI188" s="199">
        <f>IF(N188="nulová",J188,0)</f>
        <v>0</v>
      </c>
      <c r="BJ188" s="18" t="s">
        <v>1895</v>
      </c>
      <c r="BK188" s="199">
        <f>ROUND(I188*H188,2)</f>
        <v>0</v>
      </c>
      <c r="BL188" s="18" t="s">
        <v>2036</v>
      </c>
      <c r="BM188" s="18" t="s">
        <v>2649</v>
      </c>
    </row>
    <row r="189" spans="2:65" s="12" customFormat="1">
      <c r="B189" s="200"/>
      <c r="C189" s="201"/>
      <c r="D189" s="202" t="s">
        <v>2088</v>
      </c>
      <c r="E189" s="203" t="s">
        <v>1893</v>
      </c>
      <c r="F189" s="204" t="s">
        <v>2548</v>
      </c>
      <c r="G189" s="201"/>
      <c r="H189" s="205">
        <v>1</v>
      </c>
      <c r="I189" s="206"/>
      <c r="J189" s="201"/>
      <c r="K189" s="201"/>
      <c r="L189" s="207"/>
      <c r="M189" s="208"/>
      <c r="N189" s="209"/>
      <c r="O189" s="209"/>
      <c r="P189" s="209"/>
      <c r="Q189" s="209"/>
      <c r="R189" s="209"/>
      <c r="S189" s="209"/>
      <c r="T189" s="210"/>
      <c r="AT189" s="211" t="s">
        <v>2088</v>
      </c>
      <c r="AU189" s="211" t="s">
        <v>1955</v>
      </c>
      <c r="AV189" s="12" t="s">
        <v>1955</v>
      </c>
      <c r="AW189" s="12" t="s">
        <v>1911</v>
      </c>
      <c r="AX189" s="12" t="s">
        <v>1946</v>
      </c>
      <c r="AY189" s="211" t="s">
        <v>2080</v>
      </c>
    </row>
    <row r="190" spans="2:65" s="1" customFormat="1" ht="22.5" customHeight="1">
      <c r="B190" s="35"/>
      <c r="C190" s="216" t="s">
        <v>2650</v>
      </c>
      <c r="D190" s="216" t="s">
        <v>2126</v>
      </c>
      <c r="E190" s="217" t="s">
        <v>2651</v>
      </c>
      <c r="F190" s="218" t="s">
        <v>2652</v>
      </c>
      <c r="G190" s="219" t="s">
        <v>2253</v>
      </c>
      <c r="H190" s="220">
        <v>1</v>
      </c>
      <c r="I190" s="221"/>
      <c r="J190" s="222">
        <f>ROUND(I190*H190,2)</f>
        <v>0</v>
      </c>
      <c r="K190" s="218" t="s">
        <v>1893</v>
      </c>
      <c r="L190" s="223"/>
      <c r="M190" s="224" t="s">
        <v>1893</v>
      </c>
      <c r="N190" s="225" t="s">
        <v>1917</v>
      </c>
      <c r="O190" s="36"/>
      <c r="P190" s="197">
        <f>O190*H190</f>
        <v>0</v>
      </c>
      <c r="Q190" s="197">
        <v>8.8000000000000005E-3</v>
      </c>
      <c r="R190" s="197">
        <f>Q190*H190</f>
        <v>8.8000000000000005E-3</v>
      </c>
      <c r="S190" s="197">
        <v>0</v>
      </c>
      <c r="T190" s="198">
        <f>S190*H190</f>
        <v>0</v>
      </c>
      <c r="AR190" s="18" t="s">
        <v>2119</v>
      </c>
      <c r="AT190" s="18" t="s">
        <v>2126</v>
      </c>
      <c r="AU190" s="18" t="s">
        <v>1955</v>
      </c>
      <c r="AY190" s="18" t="s">
        <v>2080</v>
      </c>
      <c r="BE190" s="199">
        <f>IF(N190="základní",J190,0)</f>
        <v>0</v>
      </c>
      <c r="BF190" s="199">
        <f>IF(N190="snížená",J190,0)</f>
        <v>0</v>
      </c>
      <c r="BG190" s="199">
        <f>IF(N190="zákl. přenesená",J190,0)</f>
        <v>0</v>
      </c>
      <c r="BH190" s="199">
        <f>IF(N190="sníž. přenesená",J190,0)</f>
        <v>0</v>
      </c>
      <c r="BI190" s="199">
        <f>IF(N190="nulová",J190,0)</f>
        <v>0</v>
      </c>
      <c r="BJ190" s="18" t="s">
        <v>1895</v>
      </c>
      <c r="BK190" s="199">
        <f>ROUND(I190*H190,2)</f>
        <v>0</v>
      </c>
      <c r="BL190" s="18" t="s">
        <v>2036</v>
      </c>
      <c r="BM190" s="18" t="s">
        <v>2653</v>
      </c>
    </row>
    <row r="191" spans="2:65" s="1" customFormat="1" ht="22.5" customHeight="1">
      <c r="B191" s="35"/>
      <c r="C191" s="188" t="s">
        <v>2654</v>
      </c>
      <c r="D191" s="188" t="s">
        <v>2082</v>
      </c>
      <c r="E191" s="189" t="s">
        <v>2655</v>
      </c>
      <c r="F191" s="190" t="s">
        <v>2656</v>
      </c>
      <c r="G191" s="191" t="s">
        <v>2096</v>
      </c>
      <c r="H191" s="192">
        <v>2279.6999999999998</v>
      </c>
      <c r="I191" s="193"/>
      <c r="J191" s="194">
        <f>ROUND(I191*H191,2)</f>
        <v>0</v>
      </c>
      <c r="K191" s="190" t="s">
        <v>2086</v>
      </c>
      <c r="L191" s="55"/>
      <c r="M191" s="195" t="s">
        <v>1893</v>
      </c>
      <c r="N191" s="196" t="s">
        <v>1917</v>
      </c>
      <c r="O191" s="36"/>
      <c r="P191" s="197">
        <f>O191*H191</f>
        <v>0</v>
      </c>
      <c r="Q191" s="197">
        <v>0</v>
      </c>
      <c r="R191" s="197">
        <f>Q191*H191</f>
        <v>0</v>
      </c>
      <c r="S191" s="197">
        <v>0</v>
      </c>
      <c r="T191" s="198">
        <f>S191*H191</f>
        <v>0</v>
      </c>
      <c r="AR191" s="18" t="s">
        <v>2036</v>
      </c>
      <c r="AT191" s="18" t="s">
        <v>2082</v>
      </c>
      <c r="AU191" s="18" t="s">
        <v>1955</v>
      </c>
      <c r="AY191" s="18" t="s">
        <v>2080</v>
      </c>
      <c r="BE191" s="199">
        <f>IF(N191="základní",J191,0)</f>
        <v>0</v>
      </c>
      <c r="BF191" s="199">
        <f>IF(N191="snížená",J191,0)</f>
        <v>0</v>
      </c>
      <c r="BG191" s="199">
        <f>IF(N191="zákl. přenesená",J191,0)</f>
        <v>0</v>
      </c>
      <c r="BH191" s="199">
        <f>IF(N191="sníž. přenesená",J191,0)</f>
        <v>0</v>
      </c>
      <c r="BI191" s="199">
        <f>IF(N191="nulová",J191,0)</f>
        <v>0</v>
      </c>
      <c r="BJ191" s="18" t="s">
        <v>1895</v>
      </c>
      <c r="BK191" s="199">
        <f>ROUND(I191*H191,2)</f>
        <v>0</v>
      </c>
      <c r="BL191" s="18" t="s">
        <v>2036</v>
      </c>
      <c r="BM191" s="18" t="s">
        <v>2657</v>
      </c>
    </row>
    <row r="192" spans="2:65" s="12" customFormat="1">
      <c r="B192" s="200"/>
      <c r="C192" s="201"/>
      <c r="D192" s="202" t="s">
        <v>2088</v>
      </c>
      <c r="E192" s="203" t="s">
        <v>1893</v>
      </c>
      <c r="F192" s="204" t="s">
        <v>2537</v>
      </c>
      <c r="G192" s="201"/>
      <c r="H192" s="205">
        <v>2279.6999999999998</v>
      </c>
      <c r="I192" s="206"/>
      <c r="J192" s="201"/>
      <c r="K192" s="201"/>
      <c r="L192" s="207"/>
      <c r="M192" s="208"/>
      <c r="N192" s="209"/>
      <c r="O192" s="209"/>
      <c r="P192" s="209"/>
      <c r="Q192" s="209"/>
      <c r="R192" s="209"/>
      <c r="S192" s="209"/>
      <c r="T192" s="210"/>
      <c r="AT192" s="211" t="s">
        <v>2088</v>
      </c>
      <c r="AU192" s="211" t="s">
        <v>1955</v>
      </c>
      <c r="AV192" s="12" t="s">
        <v>1955</v>
      </c>
      <c r="AW192" s="12" t="s">
        <v>1911</v>
      </c>
      <c r="AX192" s="12" t="s">
        <v>1946</v>
      </c>
      <c r="AY192" s="211" t="s">
        <v>2080</v>
      </c>
    </row>
    <row r="193" spans="2:65" s="1" customFormat="1" ht="22.5" customHeight="1">
      <c r="B193" s="35"/>
      <c r="C193" s="188" t="s">
        <v>2658</v>
      </c>
      <c r="D193" s="188" t="s">
        <v>2082</v>
      </c>
      <c r="E193" s="189" t="s">
        <v>2659</v>
      </c>
      <c r="F193" s="190" t="s">
        <v>2660</v>
      </c>
      <c r="G193" s="191" t="s">
        <v>2096</v>
      </c>
      <c r="H193" s="192">
        <v>4559.3999999999996</v>
      </c>
      <c r="I193" s="193"/>
      <c r="J193" s="194">
        <f>ROUND(I193*H193,2)</f>
        <v>0</v>
      </c>
      <c r="K193" s="190" t="s">
        <v>1893</v>
      </c>
      <c r="L193" s="55"/>
      <c r="M193" s="195" t="s">
        <v>1893</v>
      </c>
      <c r="N193" s="196" t="s">
        <v>1917</v>
      </c>
      <c r="O193" s="36"/>
      <c r="P193" s="197">
        <f>O193*H193</f>
        <v>0</v>
      </c>
      <c r="Q193" s="197">
        <v>0</v>
      </c>
      <c r="R193" s="197">
        <f>Q193*H193</f>
        <v>0</v>
      </c>
      <c r="S193" s="197">
        <v>0</v>
      </c>
      <c r="T193" s="198">
        <f>S193*H193</f>
        <v>0</v>
      </c>
      <c r="AR193" s="18" t="s">
        <v>2036</v>
      </c>
      <c r="AT193" s="18" t="s">
        <v>2082</v>
      </c>
      <c r="AU193" s="18" t="s">
        <v>1955</v>
      </c>
      <c r="AY193" s="18" t="s">
        <v>2080</v>
      </c>
      <c r="BE193" s="199">
        <f>IF(N193="základní",J193,0)</f>
        <v>0</v>
      </c>
      <c r="BF193" s="199">
        <f>IF(N193="snížená",J193,0)</f>
        <v>0</v>
      </c>
      <c r="BG193" s="199">
        <f>IF(N193="zákl. přenesená",J193,0)</f>
        <v>0</v>
      </c>
      <c r="BH193" s="199">
        <f>IF(N193="sníž. přenesená",J193,0)</f>
        <v>0</v>
      </c>
      <c r="BI193" s="199">
        <f>IF(N193="nulová",J193,0)</f>
        <v>0</v>
      </c>
      <c r="BJ193" s="18" t="s">
        <v>1895</v>
      </c>
      <c r="BK193" s="199">
        <f>ROUND(I193*H193,2)</f>
        <v>0</v>
      </c>
      <c r="BL193" s="18" t="s">
        <v>2036</v>
      </c>
      <c r="BM193" s="18" t="s">
        <v>2661</v>
      </c>
    </row>
    <row r="194" spans="2:65" s="1" customFormat="1" ht="27">
      <c r="B194" s="35"/>
      <c r="C194" s="57"/>
      <c r="D194" s="212" t="s">
        <v>2415</v>
      </c>
      <c r="E194" s="57"/>
      <c r="F194" s="244" t="s">
        <v>2662</v>
      </c>
      <c r="G194" s="57"/>
      <c r="H194" s="57"/>
      <c r="I194" s="158"/>
      <c r="J194" s="57"/>
      <c r="K194" s="57"/>
      <c r="L194" s="55"/>
      <c r="M194" s="72"/>
      <c r="N194" s="36"/>
      <c r="O194" s="36"/>
      <c r="P194" s="36"/>
      <c r="Q194" s="36"/>
      <c r="R194" s="36"/>
      <c r="S194" s="36"/>
      <c r="T194" s="73"/>
      <c r="AT194" s="18" t="s">
        <v>2415</v>
      </c>
      <c r="AU194" s="18" t="s">
        <v>1955</v>
      </c>
    </row>
    <row r="195" spans="2:65" s="12" customFormat="1">
      <c r="B195" s="200"/>
      <c r="C195" s="201"/>
      <c r="D195" s="202" t="s">
        <v>2088</v>
      </c>
      <c r="E195" s="203" t="s">
        <v>1893</v>
      </c>
      <c r="F195" s="204" t="s">
        <v>2663</v>
      </c>
      <c r="G195" s="201"/>
      <c r="H195" s="205">
        <v>4559.3999999999996</v>
      </c>
      <c r="I195" s="206"/>
      <c r="J195" s="201"/>
      <c r="K195" s="201"/>
      <c r="L195" s="207"/>
      <c r="M195" s="208"/>
      <c r="N195" s="209"/>
      <c r="O195" s="209"/>
      <c r="P195" s="209"/>
      <c r="Q195" s="209"/>
      <c r="R195" s="209"/>
      <c r="S195" s="209"/>
      <c r="T195" s="210"/>
      <c r="AT195" s="211" t="s">
        <v>2088</v>
      </c>
      <c r="AU195" s="211" t="s">
        <v>1955</v>
      </c>
      <c r="AV195" s="12" t="s">
        <v>1955</v>
      </c>
      <c r="AW195" s="12" t="s">
        <v>1911</v>
      </c>
      <c r="AX195" s="12" t="s">
        <v>1946</v>
      </c>
      <c r="AY195" s="211" t="s">
        <v>2080</v>
      </c>
    </row>
    <row r="196" spans="2:65" s="1" customFormat="1" ht="22.5" customHeight="1">
      <c r="B196" s="35"/>
      <c r="C196" s="188" t="s">
        <v>2664</v>
      </c>
      <c r="D196" s="188" t="s">
        <v>2082</v>
      </c>
      <c r="E196" s="189" t="s">
        <v>2665</v>
      </c>
      <c r="F196" s="190" t="s">
        <v>2666</v>
      </c>
      <c r="G196" s="191" t="s">
        <v>2253</v>
      </c>
      <c r="H196" s="192">
        <v>1</v>
      </c>
      <c r="I196" s="193"/>
      <c r="J196" s="194">
        <f>ROUND(I196*H196,2)</f>
        <v>0</v>
      </c>
      <c r="K196" s="190" t="s">
        <v>1893</v>
      </c>
      <c r="L196" s="55"/>
      <c r="M196" s="195" t="s">
        <v>1893</v>
      </c>
      <c r="N196" s="196" t="s">
        <v>1917</v>
      </c>
      <c r="O196" s="36"/>
      <c r="P196" s="197">
        <f>O196*H196</f>
        <v>0</v>
      </c>
      <c r="Q196" s="197">
        <v>2.2710400000000002</v>
      </c>
      <c r="R196" s="197">
        <f>Q196*H196</f>
        <v>2.2710400000000002</v>
      </c>
      <c r="S196" s="197">
        <v>0</v>
      </c>
      <c r="T196" s="198">
        <f>S196*H196</f>
        <v>0</v>
      </c>
      <c r="AR196" s="18" t="s">
        <v>2036</v>
      </c>
      <c r="AT196" s="18" t="s">
        <v>2082</v>
      </c>
      <c r="AU196" s="18" t="s">
        <v>1955</v>
      </c>
      <c r="AY196" s="18" t="s">
        <v>2080</v>
      </c>
      <c r="BE196" s="199">
        <f>IF(N196="základní",J196,0)</f>
        <v>0</v>
      </c>
      <c r="BF196" s="199">
        <f>IF(N196="snížená",J196,0)</f>
        <v>0</v>
      </c>
      <c r="BG196" s="199">
        <f>IF(N196="zákl. přenesená",J196,0)</f>
        <v>0</v>
      </c>
      <c r="BH196" s="199">
        <f>IF(N196="sníž. přenesená",J196,0)</f>
        <v>0</v>
      </c>
      <c r="BI196" s="199">
        <f>IF(N196="nulová",J196,0)</f>
        <v>0</v>
      </c>
      <c r="BJ196" s="18" t="s">
        <v>1895</v>
      </c>
      <c r="BK196" s="199">
        <f>ROUND(I196*H196,2)</f>
        <v>0</v>
      </c>
      <c r="BL196" s="18" t="s">
        <v>2036</v>
      </c>
      <c r="BM196" s="18" t="s">
        <v>2667</v>
      </c>
    </row>
    <row r="197" spans="2:65" s="12" customFormat="1">
      <c r="B197" s="200"/>
      <c r="C197" s="201"/>
      <c r="D197" s="202" t="s">
        <v>2088</v>
      </c>
      <c r="E197" s="203" t="s">
        <v>1893</v>
      </c>
      <c r="F197" s="204" t="s">
        <v>2668</v>
      </c>
      <c r="G197" s="201"/>
      <c r="H197" s="205">
        <v>1</v>
      </c>
      <c r="I197" s="206"/>
      <c r="J197" s="201"/>
      <c r="K197" s="201"/>
      <c r="L197" s="207"/>
      <c r="M197" s="208"/>
      <c r="N197" s="209"/>
      <c r="O197" s="209"/>
      <c r="P197" s="209"/>
      <c r="Q197" s="209"/>
      <c r="R197" s="209"/>
      <c r="S197" s="209"/>
      <c r="T197" s="210"/>
      <c r="AT197" s="211" t="s">
        <v>2088</v>
      </c>
      <c r="AU197" s="211" t="s">
        <v>1955</v>
      </c>
      <c r="AV197" s="12" t="s">
        <v>1955</v>
      </c>
      <c r="AW197" s="12" t="s">
        <v>1911</v>
      </c>
      <c r="AX197" s="12" t="s">
        <v>1946</v>
      </c>
      <c r="AY197" s="211" t="s">
        <v>2080</v>
      </c>
    </row>
    <row r="198" spans="2:65" s="1" customFormat="1" ht="22.5" customHeight="1">
      <c r="B198" s="35"/>
      <c r="C198" s="216" t="s">
        <v>2669</v>
      </c>
      <c r="D198" s="216" t="s">
        <v>2126</v>
      </c>
      <c r="E198" s="217" t="s">
        <v>2670</v>
      </c>
      <c r="F198" s="218" t="s">
        <v>2671</v>
      </c>
      <c r="G198" s="219" t="s">
        <v>2253</v>
      </c>
      <c r="H198" s="220">
        <v>1</v>
      </c>
      <c r="I198" s="221"/>
      <c r="J198" s="222">
        <f>ROUND(I198*H198,2)</f>
        <v>0</v>
      </c>
      <c r="K198" s="218" t="s">
        <v>1893</v>
      </c>
      <c r="L198" s="223"/>
      <c r="M198" s="224" t="s">
        <v>1893</v>
      </c>
      <c r="N198" s="225" t="s">
        <v>1917</v>
      </c>
      <c r="O198" s="36"/>
      <c r="P198" s="197">
        <f>O198*H198</f>
        <v>0</v>
      </c>
      <c r="Q198" s="197">
        <v>2.2999999999999998</v>
      </c>
      <c r="R198" s="197">
        <f>Q198*H198</f>
        <v>2.2999999999999998</v>
      </c>
      <c r="S198" s="197">
        <v>0</v>
      </c>
      <c r="T198" s="198">
        <f>S198*H198</f>
        <v>0</v>
      </c>
      <c r="AR198" s="18" t="s">
        <v>2119</v>
      </c>
      <c r="AT198" s="18" t="s">
        <v>2126</v>
      </c>
      <c r="AU198" s="18" t="s">
        <v>1955</v>
      </c>
      <c r="AY198" s="18" t="s">
        <v>2080</v>
      </c>
      <c r="BE198" s="199">
        <f>IF(N198="základní",J198,0)</f>
        <v>0</v>
      </c>
      <c r="BF198" s="199">
        <f>IF(N198="snížená",J198,0)</f>
        <v>0</v>
      </c>
      <c r="BG198" s="199">
        <f>IF(N198="zákl. přenesená",J198,0)</f>
        <v>0</v>
      </c>
      <c r="BH198" s="199">
        <f>IF(N198="sníž. přenesená",J198,0)</f>
        <v>0</v>
      </c>
      <c r="BI198" s="199">
        <f>IF(N198="nulová",J198,0)</f>
        <v>0</v>
      </c>
      <c r="BJ198" s="18" t="s">
        <v>1895</v>
      </c>
      <c r="BK198" s="199">
        <f>ROUND(I198*H198,2)</f>
        <v>0</v>
      </c>
      <c r="BL198" s="18" t="s">
        <v>2036</v>
      </c>
      <c r="BM198" s="18" t="s">
        <v>2672</v>
      </c>
    </row>
    <row r="199" spans="2:65" s="1" customFormat="1" ht="22.5" customHeight="1">
      <c r="B199" s="35"/>
      <c r="C199" s="188" t="s">
        <v>2673</v>
      </c>
      <c r="D199" s="188" t="s">
        <v>2082</v>
      </c>
      <c r="E199" s="189" t="s">
        <v>2674</v>
      </c>
      <c r="F199" s="190" t="s">
        <v>2666</v>
      </c>
      <c r="G199" s="191" t="s">
        <v>2253</v>
      </c>
      <c r="H199" s="192">
        <v>1</v>
      </c>
      <c r="I199" s="193"/>
      <c r="J199" s="194">
        <f>ROUND(I199*H199,2)</f>
        <v>0</v>
      </c>
      <c r="K199" s="190" t="s">
        <v>1893</v>
      </c>
      <c r="L199" s="55"/>
      <c r="M199" s="195" t="s">
        <v>1893</v>
      </c>
      <c r="N199" s="196" t="s">
        <v>1917</v>
      </c>
      <c r="O199" s="36"/>
      <c r="P199" s="197">
        <f>O199*H199</f>
        <v>0</v>
      </c>
      <c r="Q199" s="197">
        <v>2.2710400000000002</v>
      </c>
      <c r="R199" s="197">
        <f>Q199*H199</f>
        <v>2.2710400000000002</v>
      </c>
      <c r="S199" s="197">
        <v>0</v>
      </c>
      <c r="T199" s="198">
        <f>S199*H199</f>
        <v>0</v>
      </c>
      <c r="AR199" s="18" t="s">
        <v>2036</v>
      </c>
      <c r="AT199" s="18" t="s">
        <v>2082</v>
      </c>
      <c r="AU199" s="18" t="s">
        <v>1955</v>
      </c>
      <c r="AY199" s="18" t="s">
        <v>2080</v>
      </c>
      <c r="BE199" s="199">
        <f>IF(N199="základní",J199,0)</f>
        <v>0</v>
      </c>
      <c r="BF199" s="199">
        <f>IF(N199="snížená",J199,0)</f>
        <v>0</v>
      </c>
      <c r="BG199" s="199">
        <f>IF(N199="zákl. přenesená",J199,0)</f>
        <v>0</v>
      </c>
      <c r="BH199" s="199">
        <f>IF(N199="sníž. přenesená",J199,0)</f>
        <v>0</v>
      </c>
      <c r="BI199" s="199">
        <f>IF(N199="nulová",J199,0)</f>
        <v>0</v>
      </c>
      <c r="BJ199" s="18" t="s">
        <v>1895</v>
      </c>
      <c r="BK199" s="199">
        <f>ROUND(I199*H199,2)</f>
        <v>0</v>
      </c>
      <c r="BL199" s="18" t="s">
        <v>2036</v>
      </c>
      <c r="BM199" s="18" t="s">
        <v>2675</v>
      </c>
    </row>
    <row r="200" spans="2:65" s="12" customFormat="1">
      <c r="B200" s="200"/>
      <c r="C200" s="201"/>
      <c r="D200" s="202" t="s">
        <v>2088</v>
      </c>
      <c r="E200" s="203" t="s">
        <v>1893</v>
      </c>
      <c r="F200" s="204" t="s">
        <v>2668</v>
      </c>
      <c r="G200" s="201"/>
      <c r="H200" s="205">
        <v>1</v>
      </c>
      <c r="I200" s="206"/>
      <c r="J200" s="201"/>
      <c r="K200" s="201"/>
      <c r="L200" s="207"/>
      <c r="M200" s="208"/>
      <c r="N200" s="209"/>
      <c r="O200" s="209"/>
      <c r="P200" s="209"/>
      <c r="Q200" s="209"/>
      <c r="R200" s="209"/>
      <c r="S200" s="209"/>
      <c r="T200" s="210"/>
      <c r="AT200" s="211" t="s">
        <v>2088</v>
      </c>
      <c r="AU200" s="211" t="s">
        <v>1955</v>
      </c>
      <c r="AV200" s="12" t="s">
        <v>1955</v>
      </c>
      <c r="AW200" s="12" t="s">
        <v>1911</v>
      </c>
      <c r="AX200" s="12" t="s">
        <v>1946</v>
      </c>
      <c r="AY200" s="211" t="s">
        <v>2080</v>
      </c>
    </row>
    <row r="201" spans="2:65" s="1" customFormat="1" ht="22.5" customHeight="1">
      <c r="B201" s="35"/>
      <c r="C201" s="216" t="s">
        <v>2676</v>
      </c>
      <c r="D201" s="216" t="s">
        <v>2126</v>
      </c>
      <c r="E201" s="217" t="s">
        <v>2677</v>
      </c>
      <c r="F201" s="218" t="s">
        <v>2671</v>
      </c>
      <c r="G201" s="219" t="s">
        <v>2253</v>
      </c>
      <c r="H201" s="220">
        <v>1</v>
      </c>
      <c r="I201" s="221"/>
      <c r="J201" s="222">
        <f>ROUND(I201*H201,2)</f>
        <v>0</v>
      </c>
      <c r="K201" s="218" t="s">
        <v>1893</v>
      </c>
      <c r="L201" s="223"/>
      <c r="M201" s="224" t="s">
        <v>1893</v>
      </c>
      <c r="N201" s="225" t="s">
        <v>1917</v>
      </c>
      <c r="O201" s="36"/>
      <c r="P201" s="197">
        <f>O201*H201</f>
        <v>0</v>
      </c>
      <c r="Q201" s="197">
        <v>2.2999999999999998</v>
      </c>
      <c r="R201" s="197">
        <f>Q201*H201</f>
        <v>2.2999999999999998</v>
      </c>
      <c r="S201" s="197">
        <v>0</v>
      </c>
      <c r="T201" s="198">
        <f>S201*H201</f>
        <v>0</v>
      </c>
      <c r="AR201" s="18" t="s">
        <v>2119</v>
      </c>
      <c r="AT201" s="18" t="s">
        <v>2126</v>
      </c>
      <c r="AU201" s="18" t="s">
        <v>1955</v>
      </c>
      <c r="AY201" s="18" t="s">
        <v>2080</v>
      </c>
      <c r="BE201" s="199">
        <f>IF(N201="základní",J201,0)</f>
        <v>0</v>
      </c>
      <c r="BF201" s="199">
        <f>IF(N201="snížená",J201,0)</f>
        <v>0</v>
      </c>
      <c r="BG201" s="199">
        <f>IF(N201="zákl. přenesená",J201,0)</f>
        <v>0</v>
      </c>
      <c r="BH201" s="199">
        <f>IF(N201="sníž. přenesená",J201,0)</f>
        <v>0</v>
      </c>
      <c r="BI201" s="199">
        <f>IF(N201="nulová",J201,0)</f>
        <v>0</v>
      </c>
      <c r="BJ201" s="18" t="s">
        <v>1895</v>
      </c>
      <c r="BK201" s="199">
        <f>ROUND(I201*H201,2)</f>
        <v>0</v>
      </c>
      <c r="BL201" s="18" t="s">
        <v>2036</v>
      </c>
      <c r="BM201" s="18" t="s">
        <v>2678</v>
      </c>
    </row>
    <row r="202" spans="2:65" s="1" customFormat="1" ht="22.5" customHeight="1">
      <c r="B202" s="35"/>
      <c r="C202" s="188" t="s">
        <v>2679</v>
      </c>
      <c r="D202" s="188" t="s">
        <v>2082</v>
      </c>
      <c r="E202" s="189" t="s">
        <v>2680</v>
      </c>
      <c r="F202" s="190" t="s">
        <v>2681</v>
      </c>
      <c r="G202" s="191" t="s">
        <v>2253</v>
      </c>
      <c r="H202" s="192">
        <v>21</v>
      </c>
      <c r="I202" s="193"/>
      <c r="J202" s="194">
        <f>ROUND(I202*H202,2)</f>
        <v>0</v>
      </c>
      <c r="K202" s="190" t="s">
        <v>2086</v>
      </c>
      <c r="L202" s="55"/>
      <c r="M202" s="195" t="s">
        <v>1893</v>
      </c>
      <c r="N202" s="196" t="s">
        <v>1917</v>
      </c>
      <c r="O202" s="36"/>
      <c r="P202" s="197">
        <f>O202*H202</f>
        <v>0</v>
      </c>
      <c r="Q202" s="197">
        <v>0.1230316</v>
      </c>
      <c r="R202" s="197">
        <f>Q202*H202</f>
        <v>2.5836635999999999</v>
      </c>
      <c r="S202" s="197">
        <v>0</v>
      </c>
      <c r="T202" s="198">
        <f>S202*H202</f>
        <v>0</v>
      </c>
      <c r="AR202" s="18" t="s">
        <v>2036</v>
      </c>
      <c r="AT202" s="18" t="s">
        <v>2082</v>
      </c>
      <c r="AU202" s="18" t="s">
        <v>1955</v>
      </c>
      <c r="AY202" s="18" t="s">
        <v>2080</v>
      </c>
      <c r="BE202" s="199">
        <f>IF(N202="základní",J202,0)</f>
        <v>0</v>
      </c>
      <c r="BF202" s="199">
        <f>IF(N202="snížená",J202,0)</f>
        <v>0</v>
      </c>
      <c r="BG202" s="199">
        <f>IF(N202="zákl. přenesená",J202,0)</f>
        <v>0</v>
      </c>
      <c r="BH202" s="199">
        <f>IF(N202="sníž. přenesená",J202,0)</f>
        <v>0</v>
      </c>
      <c r="BI202" s="199">
        <f>IF(N202="nulová",J202,0)</f>
        <v>0</v>
      </c>
      <c r="BJ202" s="18" t="s">
        <v>1895</v>
      </c>
      <c r="BK202" s="199">
        <f>ROUND(I202*H202,2)</f>
        <v>0</v>
      </c>
      <c r="BL202" s="18" t="s">
        <v>2036</v>
      </c>
      <c r="BM202" s="18" t="s">
        <v>2682</v>
      </c>
    </row>
    <row r="203" spans="2:65" s="12" customFormat="1">
      <c r="B203" s="200"/>
      <c r="C203" s="201"/>
      <c r="D203" s="202" t="s">
        <v>2088</v>
      </c>
      <c r="E203" s="203" t="s">
        <v>1893</v>
      </c>
      <c r="F203" s="204" t="s">
        <v>2483</v>
      </c>
      <c r="G203" s="201"/>
      <c r="H203" s="205">
        <v>21</v>
      </c>
      <c r="I203" s="206"/>
      <c r="J203" s="201"/>
      <c r="K203" s="201"/>
      <c r="L203" s="207"/>
      <c r="M203" s="208"/>
      <c r="N203" s="209"/>
      <c r="O203" s="209"/>
      <c r="P203" s="209"/>
      <c r="Q203" s="209"/>
      <c r="R203" s="209"/>
      <c r="S203" s="209"/>
      <c r="T203" s="210"/>
      <c r="AT203" s="211" t="s">
        <v>2088</v>
      </c>
      <c r="AU203" s="211" t="s">
        <v>1955</v>
      </c>
      <c r="AV203" s="12" t="s">
        <v>1955</v>
      </c>
      <c r="AW203" s="12" t="s">
        <v>1911</v>
      </c>
      <c r="AX203" s="12" t="s">
        <v>1946</v>
      </c>
      <c r="AY203" s="211" t="s">
        <v>2080</v>
      </c>
    </row>
    <row r="204" spans="2:65" s="1" customFormat="1" ht="22.5" customHeight="1">
      <c r="B204" s="35"/>
      <c r="C204" s="216" t="s">
        <v>2683</v>
      </c>
      <c r="D204" s="216" t="s">
        <v>2126</v>
      </c>
      <c r="E204" s="217" t="s">
        <v>2684</v>
      </c>
      <c r="F204" s="218" t="s">
        <v>2685</v>
      </c>
      <c r="G204" s="219" t="s">
        <v>2253</v>
      </c>
      <c r="H204" s="220">
        <v>21</v>
      </c>
      <c r="I204" s="221"/>
      <c r="J204" s="222">
        <f>ROUND(I204*H204,2)</f>
        <v>0</v>
      </c>
      <c r="K204" s="218" t="s">
        <v>2086</v>
      </c>
      <c r="L204" s="223"/>
      <c r="M204" s="224" t="s">
        <v>1893</v>
      </c>
      <c r="N204" s="225" t="s">
        <v>1917</v>
      </c>
      <c r="O204" s="36"/>
      <c r="P204" s="197">
        <f>O204*H204</f>
        <v>0</v>
      </c>
      <c r="Q204" s="197">
        <v>1.3299999999999999E-2</v>
      </c>
      <c r="R204" s="197">
        <f>Q204*H204</f>
        <v>0.27929999999999999</v>
      </c>
      <c r="S204" s="197">
        <v>0</v>
      </c>
      <c r="T204" s="198">
        <f>S204*H204</f>
        <v>0</v>
      </c>
      <c r="AR204" s="18" t="s">
        <v>2119</v>
      </c>
      <c r="AT204" s="18" t="s">
        <v>2126</v>
      </c>
      <c r="AU204" s="18" t="s">
        <v>1955</v>
      </c>
      <c r="AY204" s="18" t="s">
        <v>2080</v>
      </c>
      <c r="BE204" s="199">
        <f>IF(N204="základní",J204,0)</f>
        <v>0</v>
      </c>
      <c r="BF204" s="199">
        <f>IF(N204="snížená",J204,0)</f>
        <v>0</v>
      </c>
      <c r="BG204" s="199">
        <f>IF(N204="zákl. přenesená",J204,0)</f>
        <v>0</v>
      </c>
      <c r="BH204" s="199">
        <f>IF(N204="sníž. přenesená",J204,0)</f>
        <v>0</v>
      </c>
      <c r="BI204" s="199">
        <f>IF(N204="nulová",J204,0)</f>
        <v>0</v>
      </c>
      <c r="BJ204" s="18" t="s">
        <v>1895</v>
      </c>
      <c r="BK204" s="199">
        <f>ROUND(I204*H204,2)</f>
        <v>0</v>
      </c>
      <c r="BL204" s="18" t="s">
        <v>2036</v>
      </c>
      <c r="BM204" s="18" t="s">
        <v>2686</v>
      </c>
    </row>
    <row r="205" spans="2:65" s="1" customFormat="1" ht="22.5" customHeight="1">
      <c r="B205" s="35"/>
      <c r="C205" s="188" t="s">
        <v>2687</v>
      </c>
      <c r="D205" s="188" t="s">
        <v>2082</v>
      </c>
      <c r="E205" s="189" t="s">
        <v>2688</v>
      </c>
      <c r="F205" s="190" t="s">
        <v>2689</v>
      </c>
      <c r="G205" s="191" t="s">
        <v>2253</v>
      </c>
      <c r="H205" s="192">
        <v>14</v>
      </c>
      <c r="I205" s="193"/>
      <c r="J205" s="194">
        <f>ROUND(I205*H205,2)</f>
        <v>0</v>
      </c>
      <c r="K205" s="190" t="s">
        <v>2086</v>
      </c>
      <c r="L205" s="55"/>
      <c r="M205" s="195" t="s">
        <v>1893</v>
      </c>
      <c r="N205" s="196" t="s">
        <v>1917</v>
      </c>
      <c r="O205" s="36"/>
      <c r="P205" s="197">
        <f>O205*H205</f>
        <v>0</v>
      </c>
      <c r="Q205" s="197">
        <v>0.32905679999999998</v>
      </c>
      <c r="R205" s="197">
        <f>Q205*H205</f>
        <v>4.6067951999999996</v>
      </c>
      <c r="S205" s="197">
        <v>0</v>
      </c>
      <c r="T205" s="198">
        <f>S205*H205</f>
        <v>0</v>
      </c>
      <c r="AR205" s="18" t="s">
        <v>2036</v>
      </c>
      <c r="AT205" s="18" t="s">
        <v>2082</v>
      </c>
      <c r="AU205" s="18" t="s">
        <v>1955</v>
      </c>
      <c r="AY205" s="18" t="s">
        <v>2080</v>
      </c>
      <c r="BE205" s="199">
        <f>IF(N205="základní",J205,0)</f>
        <v>0</v>
      </c>
      <c r="BF205" s="199">
        <f>IF(N205="snížená",J205,0)</f>
        <v>0</v>
      </c>
      <c r="BG205" s="199">
        <f>IF(N205="zákl. přenesená",J205,0)</f>
        <v>0</v>
      </c>
      <c r="BH205" s="199">
        <f>IF(N205="sníž. přenesená",J205,0)</f>
        <v>0</v>
      </c>
      <c r="BI205" s="199">
        <f>IF(N205="nulová",J205,0)</f>
        <v>0</v>
      </c>
      <c r="BJ205" s="18" t="s">
        <v>1895</v>
      </c>
      <c r="BK205" s="199">
        <f>ROUND(I205*H205,2)</f>
        <v>0</v>
      </c>
      <c r="BL205" s="18" t="s">
        <v>2036</v>
      </c>
      <c r="BM205" s="18" t="s">
        <v>2690</v>
      </c>
    </row>
    <row r="206" spans="2:65" s="12" customFormat="1">
      <c r="B206" s="200"/>
      <c r="C206" s="201"/>
      <c r="D206" s="202" t="s">
        <v>2088</v>
      </c>
      <c r="E206" s="203" t="s">
        <v>1893</v>
      </c>
      <c r="F206" s="204" t="s">
        <v>2691</v>
      </c>
      <c r="G206" s="201"/>
      <c r="H206" s="205">
        <v>14</v>
      </c>
      <c r="I206" s="206"/>
      <c r="J206" s="201"/>
      <c r="K206" s="201"/>
      <c r="L206" s="207"/>
      <c r="M206" s="208"/>
      <c r="N206" s="209"/>
      <c r="O206" s="209"/>
      <c r="P206" s="209"/>
      <c r="Q206" s="209"/>
      <c r="R206" s="209"/>
      <c r="S206" s="209"/>
      <c r="T206" s="210"/>
      <c r="AT206" s="211" t="s">
        <v>2088</v>
      </c>
      <c r="AU206" s="211" t="s">
        <v>1955</v>
      </c>
      <c r="AV206" s="12" t="s">
        <v>1955</v>
      </c>
      <c r="AW206" s="12" t="s">
        <v>1911</v>
      </c>
      <c r="AX206" s="12" t="s">
        <v>1946</v>
      </c>
      <c r="AY206" s="211" t="s">
        <v>2080</v>
      </c>
    </row>
    <row r="207" spans="2:65" s="1" customFormat="1" ht="22.5" customHeight="1">
      <c r="B207" s="35"/>
      <c r="C207" s="216" t="s">
        <v>2692</v>
      </c>
      <c r="D207" s="216" t="s">
        <v>2126</v>
      </c>
      <c r="E207" s="217" t="s">
        <v>2693</v>
      </c>
      <c r="F207" s="218" t="s">
        <v>2694</v>
      </c>
      <c r="G207" s="219" t="s">
        <v>2253</v>
      </c>
      <c r="H207" s="220">
        <v>14</v>
      </c>
      <c r="I207" s="221"/>
      <c r="J207" s="222">
        <f>ROUND(I207*H207,2)</f>
        <v>0</v>
      </c>
      <c r="K207" s="218" t="s">
        <v>2086</v>
      </c>
      <c r="L207" s="223"/>
      <c r="M207" s="224" t="s">
        <v>1893</v>
      </c>
      <c r="N207" s="225" t="s">
        <v>1917</v>
      </c>
      <c r="O207" s="36"/>
      <c r="P207" s="197">
        <f>O207*H207</f>
        <v>0</v>
      </c>
      <c r="Q207" s="197">
        <v>2.9499999999999998E-2</v>
      </c>
      <c r="R207" s="197">
        <f>Q207*H207</f>
        <v>0.41299999999999998</v>
      </c>
      <c r="S207" s="197">
        <v>0</v>
      </c>
      <c r="T207" s="198">
        <f>S207*H207</f>
        <v>0</v>
      </c>
      <c r="AR207" s="18" t="s">
        <v>2119</v>
      </c>
      <c r="AT207" s="18" t="s">
        <v>2126</v>
      </c>
      <c r="AU207" s="18" t="s">
        <v>1955</v>
      </c>
      <c r="AY207" s="18" t="s">
        <v>2080</v>
      </c>
      <c r="BE207" s="199">
        <f>IF(N207="základní",J207,0)</f>
        <v>0</v>
      </c>
      <c r="BF207" s="199">
        <f>IF(N207="snížená",J207,0)</f>
        <v>0</v>
      </c>
      <c r="BG207" s="199">
        <f>IF(N207="zákl. přenesená",J207,0)</f>
        <v>0</v>
      </c>
      <c r="BH207" s="199">
        <f>IF(N207="sníž. přenesená",J207,0)</f>
        <v>0</v>
      </c>
      <c r="BI207" s="199">
        <f>IF(N207="nulová",J207,0)</f>
        <v>0</v>
      </c>
      <c r="BJ207" s="18" t="s">
        <v>1895</v>
      </c>
      <c r="BK207" s="199">
        <f>ROUND(I207*H207,2)</f>
        <v>0</v>
      </c>
      <c r="BL207" s="18" t="s">
        <v>2036</v>
      </c>
      <c r="BM207" s="18" t="s">
        <v>2695</v>
      </c>
    </row>
    <row r="208" spans="2:65" s="1" customFormat="1" ht="22.5" customHeight="1">
      <c r="B208" s="35"/>
      <c r="C208" s="188" t="s">
        <v>2696</v>
      </c>
      <c r="D208" s="188" t="s">
        <v>2082</v>
      </c>
      <c r="E208" s="189" t="s">
        <v>2697</v>
      </c>
      <c r="F208" s="190" t="s">
        <v>2698</v>
      </c>
      <c r="G208" s="191" t="s">
        <v>2253</v>
      </c>
      <c r="H208" s="192">
        <v>35</v>
      </c>
      <c r="I208" s="193"/>
      <c r="J208" s="194">
        <f>ROUND(I208*H208,2)</f>
        <v>0</v>
      </c>
      <c r="K208" s="190" t="s">
        <v>1893</v>
      </c>
      <c r="L208" s="55"/>
      <c r="M208" s="195" t="s">
        <v>1893</v>
      </c>
      <c r="N208" s="196" t="s">
        <v>1917</v>
      </c>
      <c r="O208" s="36"/>
      <c r="P208" s="197">
        <f>O208*H208</f>
        <v>0</v>
      </c>
      <c r="Q208" s="197">
        <v>3.4000000000000002E-4</v>
      </c>
      <c r="R208" s="197">
        <f>Q208*H208</f>
        <v>1.1900000000000001E-2</v>
      </c>
      <c r="S208" s="197">
        <v>0</v>
      </c>
      <c r="T208" s="198">
        <f>S208*H208</f>
        <v>0</v>
      </c>
      <c r="AR208" s="18" t="s">
        <v>2036</v>
      </c>
      <c r="AT208" s="18" t="s">
        <v>2082</v>
      </c>
      <c r="AU208" s="18" t="s">
        <v>1955</v>
      </c>
      <c r="AY208" s="18" t="s">
        <v>2080</v>
      </c>
      <c r="BE208" s="199">
        <f>IF(N208="základní",J208,0)</f>
        <v>0</v>
      </c>
      <c r="BF208" s="199">
        <f>IF(N208="snížená",J208,0)</f>
        <v>0</v>
      </c>
      <c r="BG208" s="199">
        <f>IF(N208="zákl. přenesená",J208,0)</f>
        <v>0</v>
      </c>
      <c r="BH208" s="199">
        <f>IF(N208="sníž. přenesená",J208,0)</f>
        <v>0</v>
      </c>
      <c r="BI208" s="199">
        <f>IF(N208="nulová",J208,0)</f>
        <v>0</v>
      </c>
      <c r="BJ208" s="18" t="s">
        <v>1895</v>
      </c>
      <c r="BK208" s="199">
        <f>ROUND(I208*H208,2)</f>
        <v>0</v>
      </c>
      <c r="BL208" s="18" t="s">
        <v>2036</v>
      </c>
      <c r="BM208" s="18" t="s">
        <v>2699</v>
      </c>
    </row>
    <row r="209" spans="2:65" s="12" customFormat="1">
      <c r="B209" s="200"/>
      <c r="C209" s="201"/>
      <c r="D209" s="202" t="s">
        <v>2088</v>
      </c>
      <c r="E209" s="203" t="s">
        <v>1893</v>
      </c>
      <c r="F209" s="204" t="s">
        <v>2700</v>
      </c>
      <c r="G209" s="201"/>
      <c r="H209" s="205">
        <v>35</v>
      </c>
      <c r="I209" s="206"/>
      <c r="J209" s="201"/>
      <c r="K209" s="201"/>
      <c r="L209" s="207"/>
      <c r="M209" s="208"/>
      <c r="N209" s="209"/>
      <c r="O209" s="209"/>
      <c r="P209" s="209"/>
      <c r="Q209" s="209"/>
      <c r="R209" s="209"/>
      <c r="S209" s="209"/>
      <c r="T209" s="210"/>
      <c r="AT209" s="211" t="s">
        <v>2088</v>
      </c>
      <c r="AU209" s="211" t="s">
        <v>1955</v>
      </c>
      <c r="AV209" s="12" t="s">
        <v>1955</v>
      </c>
      <c r="AW209" s="12" t="s">
        <v>1911</v>
      </c>
      <c r="AX209" s="12" t="s">
        <v>1946</v>
      </c>
      <c r="AY209" s="211" t="s">
        <v>2080</v>
      </c>
    </row>
    <row r="210" spans="2:65" s="1" customFormat="1" ht="22.5" customHeight="1">
      <c r="B210" s="35"/>
      <c r="C210" s="216" t="s">
        <v>2701</v>
      </c>
      <c r="D210" s="216" t="s">
        <v>2126</v>
      </c>
      <c r="E210" s="217" t="s">
        <v>2702</v>
      </c>
      <c r="F210" s="218" t="s">
        <v>2703</v>
      </c>
      <c r="G210" s="219" t="s">
        <v>2253</v>
      </c>
      <c r="H210" s="220">
        <v>5</v>
      </c>
      <c r="I210" s="221"/>
      <c r="J210" s="222">
        <f>ROUND(I210*H210,2)</f>
        <v>0</v>
      </c>
      <c r="K210" s="218" t="s">
        <v>2086</v>
      </c>
      <c r="L210" s="223"/>
      <c r="M210" s="224" t="s">
        <v>1893</v>
      </c>
      <c r="N210" s="225" t="s">
        <v>1917</v>
      </c>
      <c r="O210" s="36"/>
      <c r="P210" s="197">
        <f>O210*H210</f>
        <v>0</v>
      </c>
      <c r="Q210" s="197">
        <v>1</v>
      </c>
      <c r="R210" s="197">
        <f>Q210*H210</f>
        <v>5</v>
      </c>
      <c r="S210" s="197">
        <v>0</v>
      </c>
      <c r="T210" s="198">
        <f>S210*H210</f>
        <v>0</v>
      </c>
      <c r="AR210" s="18" t="s">
        <v>2119</v>
      </c>
      <c r="AT210" s="18" t="s">
        <v>2126</v>
      </c>
      <c r="AU210" s="18" t="s">
        <v>1955</v>
      </c>
      <c r="AY210" s="18" t="s">
        <v>2080</v>
      </c>
      <c r="BE210" s="199">
        <f>IF(N210="základní",J210,0)</f>
        <v>0</v>
      </c>
      <c r="BF210" s="199">
        <f>IF(N210="snížená",J210,0)</f>
        <v>0</v>
      </c>
      <c r="BG210" s="199">
        <f>IF(N210="zákl. přenesená",J210,0)</f>
        <v>0</v>
      </c>
      <c r="BH210" s="199">
        <f>IF(N210="sníž. přenesená",J210,0)</f>
        <v>0</v>
      </c>
      <c r="BI210" s="199">
        <f>IF(N210="nulová",J210,0)</f>
        <v>0</v>
      </c>
      <c r="BJ210" s="18" t="s">
        <v>1895</v>
      </c>
      <c r="BK210" s="199">
        <f>ROUND(I210*H210,2)</f>
        <v>0</v>
      </c>
      <c r="BL210" s="18" t="s">
        <v>2036</v>
      </c>
      <c r="BM210" s="18" t="s">
        <v>2704</v>
      </c>
    </row>
    <row r="211" spans="2:65" s="1" customFormat="1" ht="22.5" customHeight="1">
      <c r="B211" s="35"/>
      <c r="C211" s="188" t="s">
        <v>2705</v>
      </c>
      <c r="D211" s="188" t="s">
        <v>2082</v>
      </c>
      <c r="E211" s="189" t="s">
        <v>2706</v>
      </c>
      <c r="F211" s="190" t="s">
        <v>2707</v>
      </c>
      <c r="G211" s="191" t="s">
        <v>2096</v>
      </c>
      <c r="H211" s="192">
        <v>2279.6999999999998</v>
      </c>
      <c r="I211" s="193"/>
      <c r="J211" s="194">
        <f>ROUND(I211*H211,2)</f>
        <v>0</v>
      </c>
      <c r="K211" s="190" t="s">
        <v>2086</v>
      </c>
      <c r="L211" s="55"/>
      <c r="M211" s="195" t="s">
        <v>1893</v>
      </c>
      <c r="N211" s="196" t="s">
        <v>1917</v>
      </c>
      <c r="O211" s="36"/>
      <c r="P211" s="197">
        <f>O211*H211</f>
        <v>0</v>
      </c>
      <c r="Q211" s="197">
        <v>1.9551400000000001E-4</v>
      </c>
      <c r="R211" s="197">
        <f>Q211*H211</f>
        <v>0.44571326579999998</v>
      </c>
      <c r="S211" s="197">
        <v>0</v>
      </c>
      <c r="T211" s="198">
        <f>S211*H211</f>
        <v>0</v>
      </c>
      <c r="AR211" s="18" t="s">
        <v>2036</v>
      </c>
      <c r="AT211" s="18" t="s">
        <v>2082</v>
      </c>
      <c r="AU211" s="18" t="s">
        <v>1955</v>
      </c>
      <c r="AY211" s="18" t="s">
        <v>2080</v>
      </c>
      <c r="BE211" s="199">
        <f>IF(N211="základní",J211,0)</f>
        <v>0</v>
      </c>
      <c r="BF211" s="199">
        <f>IF(N211="snížená",J211,0)</f>
        <v>0</v>
      </c>
      <c r="BG211" s="199">
        <f>IF(N211="zákl. přenesená",J211,0)</f>
        <v>0</v>
      </c>
      <c r="BH211" s="199">
        <f>IF(N211="sníž. přenesená",J211,0)</f>
        <v>0</v>
      </c>
      <c r="BI211" s="199">
        <f>IF(N211="nulová",J211,0)</f>
        <v>0</v>
      </c>
      <c r="BJ211" s="18" t="s">
        <v>1895</v>
      </c>
      <c r="BK211" s="199">
        <f>ROUND(I211*H211,2)</f>
        <v>0</v>
      </c>
      <c r="BL211" s="18" t="s">
        <v>2036</v>
      </c>
      <c r="BM211" s="18" t="s">
        <v>2708</v>
      </c>
    </row>
    <row r="212" spans="2:65" s="11" customFormat="1" ht="29.85" customHeight="1">
      <c r="B212" s="171"/>
      <c r="C212" s="172"/>
      <c r="D212" s="173" t="s">
        <v>1945</v>
      </c>
      <c r="E212" s="248" t="s">
        <v>2125</v>
      </c>
      <c r="F212" s="248" t="s">
        <v>2280</v>
      </c>
      <c r="G212" s="172"/>
      <c r="H212" s="172"/>
      <c r="I212" s="175"/>
      <c r="J212" s="249">
        <f>BK212</f>
        <v>0</v>
      </c>
      <c r="K212" s="172"/>
      <c r="L212" s="177"/>
      <c r="M212" s="178"/>
      <c r="N212" s="179"/>
      <c r="O212" s="179"/>
      <c r="P212" s="180">
        <f>P213</f>
        <v>0</v>
      </c>
      <c r="Q212" s="179"/>
      <c r="R212" s="180">
        <f>R213</f>
        <v>0</v>
      </c>
      <c r="S212" s="179"/>
      <c r="T212" s="181">
        <f>T213</f>
        <v>0</v>
      </c>
      <c r="AR212" s="182" t="s">
        <v>1895</v>
      </c>
      <c r="AT212" s="183" t="s">
        <v>1945</v>
      </c>
      <c r="AU212" s="183" t="s">
        <v>1895</v>
      </c>
      <c r="AY212" s="182" t="s">
        <v>2080</v>
      </c>
      <c r="BK212" s="184">
        <f>BK213</f>
        <v>0</v>
      </c>
    </row>
    <row r="213" spans="2:65" s="11" customFormat="1" ht="14.85" customHeight="1">
      <c r="B213" s="171"/>
      <c r="C213" s="172"/>
      <c r="D213" s="185" t="s">
        <v>1945</v>
      </c>
      <c r="E213" s="186" t="s">
        <v>2329</v>
      </c>
      <c r="F213" s="186" t="s">
        <v>2330</v>
      </c>
      <c r="G213" s="172"/>
      <c r="H213" s="172"/>
      <c r="I213" s="175"/>
      <c r="J213" s="187">
        <f>BK213</f>
        <v>0</v>
      </c>
      <c r="K213" s="172"/>
      <c r="L213" s="177"/>
      <c r="M213" s="178"/>
      <c r="N213" s="179"/>
      <c r="O213" s="179"/>
      <c r="P213" s="180">
        <f>P214</f>
        <v>0</v>
      </c>
      <c r="Q213" s="179"/>
      <c r="R213" s="180">
        <f>R214</f>
        <v>0</v>
      </c>
      <c r="S213" s="179"/>
      <c r="T213" s="181">
        <f>T214</f>
        <v>0</v>
      </c>
      <c r="AR213" s="182" t="s">
        <v>1895</v>
      </c>
      <c r="AT213" s="183" t="s">
        <v>1945</v>
      </c>
      <c r="AU213" s="183" t="s">
        <v>1955</v>
      </c>
      <c r="AY213" s="182" t="s">
        <v>2080</v>
      </c>
      <c r="BK213" s="184">
        <f>BK214</f>
        <v>0</v>
      </c>
    </row>
    <row r="214" spans="2:65" s="1" customFormat="1" ht="22.5" customHeight="1">
      <c r="B214" s="35"/>
      <c r="C214" s="188" t="s">
        <v>2709</v>
      </c>
      <c r="D214" s="188" t="s">
        <v>2082</v>
      </c>
      <c r="E214" s="189" t="s">
        <v>2710</v>
      </c>
      <c r="F214" s="190" t="s">
        <v>2711</v>
      </c>
      <c r="G214" s="191" t="s">
        <v>2115</v>
      </c>
      <c r="H214" s="192">
        <v>1363.4</v>
      </c>
      <c r="I214" s="193"/>
      <c r="J214" s="194">
        <f>ROUND(I214*H214,2)</f>
        <v>0</v>
      </c>
      <c r="K214" s="190" t="s">
        <v>2086</v>
      </c>
      <c r="L214" s="55"/>
      <c r="M214" s="195" t="s">
        <v>1893</v>
      </c>
      <c r="N214" s="196" t="s">
        <v>1917</v>
      </c>
      <c r="O214" s="36"/>
      <c r="P214" s="197">
        <f>O214*H214</f>
        <v>0</v>
      </c>
      <c r="Q214" s="197">
        <v>0</v>
      </c>
      <c r="R214" s="197">
        <f>Q214*H214</f>
        <v>0</v>
      </c>
      <c r="S214" s="197">
        <v>0</v>
      </c>
      <c r="T214" s="198">
        <f>S214*H214</f>
        <v>0</v>
      </c>
      <c r="AR214" s="18" t="s">
        <v>2036</v>
      </c>
      <c r="AT214" s="18" t="s">
        <v>2082</v>
      </c>
      <c r="AU214" s="18" t="s">
        <v>2033</v>
      </c>
      <c r="AY214" s="18" t="s">
        <v>2080</v>
      </c>
      <c r="BE214" s="199">
        <f>IF(N214="základní",J214,0)</f>
        <v>0</v>
      </c>
      <c r="BF214" s="199">
        <f>IF(N214="snížená",J214,0)</f>
        <v>0</v>
      </c>
      <c r="BG214" s="199">
        <f>IF(N214="zákl. přenesená",J214,0)</f>
        <v>0</v>
      </c>
      <c r="BH214" s="199">
        <f>IF(N214="sníž. přenesená",J214,0)</f>
        <v>0</v>
      </c>
      <c r="BI214" s="199">
        <f>IF(N214="nulová",J214,0)</f>
        <v>0</v>
      </c>
      <c r="BJ214" s="18" t="s">
        <v>1895</v>
      </c>
      <c r="BK214" s="199">
        <f>ROUND(I214*H214,2)</f>
        <v>0</v>
      </c>
      <c r="BL214" s="18" t="s">
        <v>2036</v>
      </c>
      <c r="BM214" s="18" t="s">
        <v>2712</v>
      </c>
    </row>
    <row r="215" spans="2:65" s="11" customFormat="1" ht="37.35" customHeight="1">
      <c r="B215" s="171"/>
      <c r="C215" s="172"/>
      <c r="D215" s="173" t="s">
        <v>1945</v>
      </c>
      <c r="E215" s="174" t="s">
        <v>2713</v>
      </c>
      <c r="F215" s="174" t="s">
        <v>2714</v>
      </c>
      <c r="G215" s="172"/>
      <c r="H215" s="172"/>
      <c r="I215" s="175"/>
      <c r="J215" s="176">
        <f>BK215</f>
        <v>0</v>
      </c>
      <c r="K215" s="172"/>
      <c r="L215" s="177"/>
      <c r="M215" s="178"/>
      <c r="N215" s="179"/>
      <c r="O215" s="179"/>
      <c r="P215" s="180">
        <f>P216+P221</f>
        <v>0</v>
      </c>
      <c r="Q215" s="179"/>
      <c r="R215" s="180">
        <f>R216+R221</f>
        <v>5.8280099999999994E-2</v>
      </c>
      <c r="S215" s="179"/>
      <c r="T215" s="181">
        <f>T216+T221</f>
        <v>0</v>
      </c>
      <c r="AR215" s="182" t="s">
        <v>1955</v>
      </c>
      <c r="AT215" s="183" t="s">
        <v>1945</v>
      </c>
      <c r="AU215" s="183" t="s">
        <v>1946</v>
      </c>
      <c r="AY215" s="182" t="s">
        <v>2080</v>
      </c>
      <c r="BK215" s="184">
        <f>BK216+BK221</f>
        <v>0</v>
      </c>
    </row>
    <row r="216" spans="2:65" s="11" customFormat="1" ht="19.899999999999999" customHeight="1">
      <c r="B216" s="171"/>
      <c r="C216" s="172"/>
      <c r="D216" s="185" t="s">
        <v>1945</v>
      </c>
      <c r="E216" s="186" t="s">
        <v>2715</v>
      </c>
      <c r="F216" s="186" t="s">
        <v>2716</v>
      </c>
      <c r="G216" s="172"/>
      <c r="H216" s="172"/>
      <c r="I216" s="175"/>
      <c r="J216" s="187">
        <f>BK216</f>
        <v>0</v>
      </c>
      <c r="K216" s="172"/>
      <c r="L216" s="177"/>
      <c r="M216" s="178"/>
      <c r="N216" s="179"/>
      <c r="O216" s="179"/>
      <c r="P216" s="180">
        <f>SUM(P217:P220)</f>
        <v>0</v>
      </c>
      <c r="Q216" s="179"/>
      <c r="R216" s="180">
        <f>SUM(R217:R220)</f>
        <v>5.4219999999999997E-2</v>
      </c>
      <c r="S216" s="179"/>
      <c r="T216" s="181">
        <f>SUM(T217:T220)</f>
        <v>0</v>
      </c>
      <c r="AR216" s="182" t="s">
        <v>1955</v>
      </c>
      <c r="AT216" s="183" t="s">
        <v>1945</v>
      </c>
      <c r="AU216" s="183" t="s">
        <v>1895</v>
      </c>
      <c r="AY216" s="182" t="s">
        <v>2080</v>
      </c>
      <c r="BK216" s="184">
        <f>SUM(BK217:BK220)</f>
        <v>0</v>
      </c>
    </row>
    <row r="217" spans="2:65" s="1" customFormat="1" ht="22.5" customHeight="1">
      <c r="B217" s="35"/>
      <c r="C217" s="188" t="s">
        <v>2717</v>
      </c>
      <c r="D217" s="188" t="s">
        <v>2082</v>
      </c>
      <c r="E217" s="189" t="s">
        <v>2718</v>
      </c>
      <c r="F217" s="190" t="s">
        <v>2719</v>
      </c>
      <c r="G217" s="191" t="s">
        <v>2253</v>
      </c>
      <c r="H217" s="192">
        <v>1</v>
      </c>
      <c r="I217" s="193"/>
      <c r="J217" s="194">
        <f>ROUND(I217*H217,2)</f>
        <v>0</v>
      </c>
      <c r="K217" s="190" t="s">
        <v>1893</v>
      </c>
      <c r="L217" s="55"/>
      <c r="M217" s="195" t="s">
        <v>1893</v>
      </c>
      <c r="N217" s="196" t="s">
        <v>1917</v>
      </c>
      <c r="O217" s="36"/>
      <c r="P217" s="197">
        <f>O217*H217</f>
        <v>0</v>
      </c>
      <c r="Q217" s="197">
        <v>1.9959999999999999E-2</v>
      </c>
      <c r="R217" s="197">
        <f>Q217*H217</f>
        <v>1.9959999999999999E-2</v>
      </c>
      <c r="S217" s="197">
        <v>0</v>
      </c>
      <c r="T217" s="198">
        <f>S217*H217</f>
        <v>0</v>
      </c>
      <c r="AR217" s="18" t="s">
        <v>2161</v>
      </c>
      <c r="AT217" s="18" t="s">
        <v>2082</v>
      </c>
      <c r="AU217" s="18" t="s">
        <v>1955</v>
      </c>
      <c r="AY217" s="18" t="s">
        <v>2080</v>
      </c>
      <c r="BE217" s="199">
        <f>IF(N217="základní",J217,0)</f>
        <v>0</v>
      </c>
      <c r="BF217" s="199">
        <f>IF(N217="snížená",J217,0)</f>
        <v>0</v>
      </c>
      <c r="BG217" s="199">
        <f>IF(N217="zákl. přenesená",J217,0)</f>
        <v>0</v>
      </c>
      <c r="BH217" s="199">
        <f>IF(N217="sníž. přenesená",J217,0)</f>
        <v>0</v>
      </c>
      <c r="BI217" s="199">
        <f>IF(N217="nulová",J217,0)</f>
        <v>0</v>
      </c>
      <c r="BJ217" s="18" t="s">
        <v>1895</v>
      </c>
      <c r="BK217" s="199">
        <f>ROUND(I217*H217,2)</f>
        <v>0</v>
      </c>
      <c r="BL217" s="18" t="s">
        <v>2161</v>
      </c>
      <c r="BM217" s="18" t="s">
        <v>2720</v>
      </c>
    </row>
    <row r="218" spans="2:65" s="12" customFormat="1">
      <c r="B218" s="200"/>
      <c r="C218" s="201"/>
      <c r="D218" s="202" t="s">
        <v>2088</v>
      </c>
      <c r="E218" s="203" t="s">
        <v>1893</v>
      </c>
      <c r="F218" s="204" t="s">
        <v>2721</v>
      </c>
      <c r="G218" s="201"/>
      <c r="H218" s="205">
        <v>1</v>
      </c>
      <c r="I218" s="206"/>
      <c r="J218" s="201"/>
      <c r="K218" s="201"/>
      <c r="L218" s="207"/>
      <c r="M218" s="208"/>
      <c r="N218" s="209"/>
      <c r="O218" s="209"/>
      <c r="P218" s="209"/>
      <c r="Q218" s="209"/>
      <c r="R218" s="209"/>
      <c r="S218" s="209"/>
      <c r="T218" s="210"/>
      <c r="AT218" s="211" t="s">
        <v>2088</v>
      </c>
      <c r="AU218" s="211" t="s">
        <v>1955</v>
      </c>
      <c r="AV218" s="12" t="s">
        <v>1955</v>
      </c>
      <c r="AW218" s="12" t="s">
        <v>1911</v>
      </c>
      <c r="AX218" s="12" t="s">
        <v>1946</v>
      </c>
      <c r="AY218" s="211" t="s">
        <v>2080</v>
      </c>
    </row>
    <row r="219" spans="2:65" s="1" customFormat="1" ht="22.5" customHeight="1">
      <c r="B219" s="35"/>
      <c r="C219" s="188" t="s">
        <v>2722</v>
      </c>
      <c r="D219" s="188" t="s">
        <v>2082</v>
      </c>
      <c r="E219" s="189" t="s">
        <v>2723</v>
      </c>
      <c r="F219" s="190" t="s">
        <v>2724</v>
      </c>
      <c r="G219" s="191" t="s">
        <v>2253</v>
      </c>
      <c r="H219" s="192">
        <v>1</v>
      </c>
      <c r="I219" s="193"/>
      <c r="J219" s="194">
        <f>ROUND(I219*H219,2)</f>
        <v>0</v>
      </c>
      <c r="K219" s="190" t="s">
        <v>1893</v>
      </c>
      <c r="L219" s="55"/>
      <c r="M219" s="195" t="s">
        <v>1893</v>
      </c>
      <c r="N219" s="196" t="s">
        <v>1917</v>
      </c>
      <c r="O219" s="36"/>
      <c r="P219" s="197">
        <f>O219*H219</f>
        <v>0</v>
      </c>
      <c r="Q219" s="197">
        <v>3.4259999999999999E-2</v>
      </c>
      <c r="R219" s="197">
        <f>Q219*H219</f>
        <v>3.4259999999999999E-2</v>
      </c>
      <c r="S219" s="197">
        <v>0</v>
      </c>
      <c r="T219" s="198">
        <f>S219*H219</f>
        <v>0</v>
      </c>
      <c r="AR219" s="18" t="s">
        <v>2161</v>
      </c>
      <c r="AT219" s="18" t="s">
        <v>2082</v>
      </c>
      <c r="AU219" s="18" t="s">
        <v>1955</v>
      </c>
      <c r="AY219" s="18" t="s">
        <v>2080</v>
      </c>
      <c r="BE219" s="199">
        <f>IF(N219="základní",J219,0)</f>
        <v>0</v>
      </c>
      <c r="BF219" s="199">
        <f>IF(N219="snížená",J219,0)</f>
        <v>0</v>
      </c>
      <c r="BG219" s="199">
        <f>IF(N219="zákl. přenesená",J219,0)</f>
        <v>0</v>
      </c>
      <c r="BH219" s="199">
        <f>IF(N219="sníž. přenesená",J219,0)</f>
        <v>0</v>
      </c>
      <c r="BI219" s="199">
        <f>IF(N219="nulová",J219,0)</f>
        <v>0</v>
      </c>
      <c r="BJ219" s="18" t="s">
        <v>1895</v>
      </c>
      <c r="BK219" s="199">
        <f>ROUND(I219*H219,2)</f>
        <v>0</v>
      </c>
      <c r="BL219" s="18" t="s">
        <v>2161</v>
      </c>
      <c r="BM219" s="18" t="s">
        <v>2725</v>
      </c>
    </row>
    <row r="220" spans="2:65" s="12" customFormat="1">
      <c r="B220" s="200"/>
      <c r="C220" s="201"/>
      <c r="D220" s="212" t="s">
        <v>2088</v>
      </c>
      <c r="E220" s="213" t="s">
        <v>1893</v>
      </c>
      <c r="F220" s="214" t="s">
        <v>2721</v>
      </c>
      <c r="G220" s="201"/>
      <c r="H220" s="215">
        <v>1</v>
      </c>
      <c r="I220" s="206"/>
      <c r="J220" s="201"/>
      <c r="K220" s="201"/>
      <c r="L220" s="207"/>
      <c r="M220" s="208"/>
      <c r="N220" s="209"/>
      <c r="O220" s="209"/>
      <c r="P220" s="209"/>
      <c r="Q220" s="209"/>
      <c r="R220" s="209"/>
      <c r="S220" s="209"/>
      <c r="T220" s="210"/>
      <c r="AT220" s="211" t="s">
        <v>2088</v>
      </c>
      <c r="AU220" s="211" t="s">
        <v>1955</v>
      </c>
      <c r="AV220" s="12" t="s">
        <v>1955</v>
      </c>
      <c r="AW220" s="12" t="s">
        <v>1911</v>
      </c>
      <c r="AX220" s="12" t="s">
        <v>1946</v>
      </c>
      <c r="AY220" s="211" t="s">
        <v>2080</v>
      </c>
    </row>
    <row r="221" spans="2:65" s="11" customFormat="1" ht="29.85" customHeight="1">
      <c r="B221" s="171"/>
      <c r="C221" s="172"/>
      <c r="D221" s="185" t="s">
        <v>1945</v>
      </c>
      <c r="E221" s="186" t="s">
        <v>2726</v>
      </c>
      <c r="F221" s="186" t="s">
        <v>2727</v>
      </c>
      <c r="G221" s="172"/>
      <c r="H221" s="172"/>
      <c r="I221" s="175"/>
      <c r="J221" s="187">
        <f>BK221</f>
        <v>0</v>
      </c>
      <c r="K221" s="172"/>
      <c r="L221" s="177"/>
      <c r="M221" s="178"/>
      <c r="N221" s="179"/>
      <c r="O221" s="179"/>
      <c r="P221" s="180">
        <f>SUM(P222:P225)</f>
        <v>0</v>
      </c>
      <c r="Q221" s="179"/>
      <c r="R221" s="180">
        <f>SUM(R222:R225)</f>
        <v>4.0600999999999996E-3</v>
      </c>
      <c r="S221" s="179"/>
      <c r="T221" s="181">
        <f>SUM(T222:T225)</f>
        <v>0</v>
      </c>
      <c r="AR221" s="182" t="s">
        <v>1955</v>
      </c>
      <c r="AT221" s="183" t="s">
        <v>1945</v>
      </c>
      <c r="AU221" s="183" t="s">
        <v>1895</v>
      </c>
      <c r="AY221" s="182" t="s">
        <v>2080</v>
      </c>
      <c r="BK221" s="184">
        <f>SUM(BK222:BK225)</f>
        <v>0</v>
      </c>
    </row>
    <row r="222" spans="2:65" s="1" customFormat="1" ht="22.5" customHeight="1">
      <c r="B222" s="35"/>
      <c r="C222" s="188" t="s">
        <v>2728</v>
      </c>
      <c r="D222" s="188" t="s">
        <v>2082</v>
      </c>
      <c r="E222" s="189" t="s">
        <v>2729</v>
      </c>
      <c r="F222" s="190" t="s">
        <v>2730</v>
      </c>
      <c r="G222" s="191" t="s">
        <v>2731</v>
      </c>
      <c r="H222" s="192">
        <v>1</v>
      </c>
      <c r="I222" s="193"/>
      <c r="J222" s="194">
        <f>ROUND(I222*H222,2)</f>
        <v>0</v>
      </c>
      <c r="K222" s="190" t="s">
        <v>1893</v>
      </c>
      <c r="L222" s="55"/>
      <c r="M222" s="195" t="s">
        <v>1893</v>
      </c>
      <c r="N222" s="196" t="s">
        <v>1917</v>
      </c>
      <c r="O222" s="36"/>
      <c r="P222" s="197">
        <f>O222*H222</f>
        <v>0</v>
      </c>
      <c r="Q222" s="197">
        <v>2.0300499999999998E-3</v>
      </c>
      <c r="R222" s="197">
        <f>Q222*H222</f>
        <v>2.0300499999999998E-3</v>
      </c>
      <c r="S222" s="197">
        <v>0</v>
      </c>
      <c r="T222" s="198">
        <f>S222*H222</f>
        <v>0</v>
      </c>
      <c r="AR222" s="18" t="s">
        <v>2161</v>
      </c>
      <c r="AT222" s="18" t="s">
        <v>2082</v>
      </c>
      <c r="AU222" s="18" t="s">
        <v>1955</v>
      </c>
      <c r="AY222" s="18" t="s">
        <v>2080</v>
      </c>
      <c r="BE222" s="199">
        <f>IF(N222="základní",J222,0)</f>
        <v>0</v>
      </c>
      <c r="BF222" s="199">
        <f>IF(N222="snížená",J222,0)</f>
        <v>0</v>
      </c>
      <c r="BG222" s="199">
        <f>IF(N222="zákl. přenesená",J222,0)</f>
        <v>0</v>
      </c>
      <c r="BH222" s="199">
        <f>IF(N222="sníž. přenesená",J222,0)</f>
        <v>0</v>
      </c>
      <c r="BI222" s="199">
        <f>IF(N222="nulová",J222,0)</f>
        <v>0</v>
      </c>
      <c r="BJ222" s="18" t="s">
        <v>1895</v>
      </c>
      <c r="BK222" s="199">
        <f>ROUND(I222*H222,2)</f>
        <v>0</v>
      </c>
      <c r="BL222" s="18" t="s">
        <v>2161</v>
      </c>
      <c r="BM222" s="18" t="s">
        <v>2732</v>
      </c>
    </row>
    <row r="223" spans="2:65" s="12" customFormat="1">
      <c r="B223" s="200"/>
      <c r="C223" s="201"/>
      <c r="D223" s="202" t="s">
        <v>2088</v>
      </c>
      <c r="E223" s="203" t="s">
        <v>1893</v>
      </c>
      <c r="F223" s="204" t="s">
        <v>2721</v>
      </c>
      <c r="G223" s="201"/>
      <c r="H223" s="205">
        <v>1</v>
      </c>
      <c r="I223" s="206"/>
      <c r="J223" s="201"/>
      <c r="K223" s="201"/>
      <c r="L223" s="207"/>
      <c r="M223" s="208"/>
      <c r="N223" s="209"/>
      <c r="O223" s="209"/>
      <c r="P223" s="209"/>
      <c r="Q223" s="209"/>
      <c r="R223" s="209"/>
      <c r="S223" s="209"/>
      <c r="T223" s="210"/>
      <c r="AT223" s="211" t="s">
        <v>2088</v>
      </c>
      <c r="AU223" s="211" t="s">
        <v>1955</v>
      </c>
      <c r="AV223" s="12" t="s">
        <v>1955</v>
      </c>
      <c r="AW223" s="12" t="s">
        <v>1911</v>
      </c>
      <c r="AX223" s="12" t="s">
        <v>1946</v>
      </c>
      <c r="AY223" s="211" t="s">
        <v>2080</v>
      </c>
    </row>
    <row r="224" spans="2:65" s="1" customFormat="1" ht="22.5" customHeight="1">
      <c r="B224" s="35"/>
      <c r="C224" s="188" t="s">
        <v>2733</v>
      </c>
      <c r="D224" s="188" t="s">
        <v>2082</v>
      </c>
      <c r="E224" s="189" t="s">
        <v>2734</v>
      </c>
      <c r="F224" s="190" t="s">
        <v>2735</v>
      </c>
      <c r="G224" s="191" t="s">
        <v>2731</v>
      </c>
      <c r="H224" s="192">
        <v>1</v>
      </c>
      <c r="I224" s="193"/>
      <c r="J224" s="194">
        <f>ROUND(I224*H224,2)</f>
        <v>0</v>
      </c>
      <c r="K224" s="190" t="s">
        <v>1893</v>
      </c>
      <c r="L224" s="55"/>
      <c r="M224" s="195" t="s">
        <v>1893</v>
      </c>
      <c r="N224" s="196" t="s">
        <v>1917</v>
      </c>
      <c r="O224" s="36"/>
      <c r="P224" s="197">
        <f>O224*H224</f>
        <v>0</v>
      </c>
      <c r="Q224" s="197">
        <v>2.0300499999999998E-3</v>
      </c>
      <c r="R224" s="197">
        <f>Q224*H224</f>
        <v>2.0300499999999998E-3</v>
      </c>
      <c r="S224" s="197">
        <v>0</v>
      </c>
      <c r="T224" s="198">
        <f>S224*H224</f>
        <v>0</v>
      </c>
      <c r="AR224" s="18" t="s">
        <v>2161</v>
      </c>
      <c r="AT224" s="18" t="s">
        <v>2082</v>
      </c>
      <c r="AU224" s="18" t="s">
        <v>1955</v>
      </c>
      <c r="AY224" s="18" t="s">
        <v>2080</v>
      </c>
      <c r="BE224" s="199">
        <f>IF(N224="základní",J224,0)</f>
        <v>0</v>
      </c>
      <c r="BF224" s="199">
        <f>IF(N224="snížená",J224,0)</f>
        <v>0</v>
      </c>
      <c r="BG224" s="199">
        <f>IF(N224="zákl. přenesená",J224,0)</f>
        <v>0</v>
      </c>
      <c r="BH224" s="199">
        <f>IF(N224="sníž. přenesená",J224,0)</f>
        <v>0</v>
      </c>
      <c r="BI224" s="199">
        <f>IF(N224="nulová",J224,0)</f>
        <v>0</v>
      </c>
      <c r="BJ224" s="18" t="s">
        <v>1895</v>
      </c>
      <c r="BK224" s="199">
        <f>ROUND(I224*H224,2)</f>
        <v>0</v>
      </c>
      <c r="BL224" s="18" t="s">
        <v>2161</v>
      </c>
      <c r="BM224" s="18" t="s">
        <v>2736</v>
      </c>
    </row>
    <row r="225" spans="2:51" s="12" customFormat="1">
      <c r="B225" s="200"/>
      <c r="C225" s="201"/>
      <c r="D225" s="212" t="s">
        <v>2088</v>
      </c>
      <c r="E225" s="213" t="s">
        <v>1893</v>
      </c>
      <c r="F225" s="214" t="s">
        <v>2721</v>
      </c>
      <c r="G225" s="201"/>
      <c r="H225" s="215">
        <v>1</v>
      </c>
      <c r="I225" s="206"/>
      <c r="J225" s="201"/>
      <c r="K225" s="201"/>
      <c r="L225" s="207"/>
      <c r="M225" s="245"/>
      <c r="N225" s="246"/>
      <c r="O225" s="246"/>
      <c r="P225" s="246"/>
      <c r="Q225" s="246"/>
      <c r="R225" s="246"/>
      <c r="S225" s="246"/>
      <c r="T225" s="247"/>
      <c r="AT225" s="211" t="s">
        <v>2088</v>
      </c>
      <c r="AU225" s="211" t="s">
        <v>1955</v>
      </c>
      <c r="AV225" s="12" t="s">
        <v>1955</v>
      </c>
      <c r="AW225" s="12" t="s">
        <v>1911</v>
      </c>
      <c r="AX225" s="12" t="s">
        <v>1946</v>
      </c>
      <c r="AY225" s="211" t="s">
        <v>2080</v>
      </c>
    </row>
    <row r="226" spans="2:51" s="1" customFormat="1" ht="6.95" customHeight="1">
      <c r="B226" s="50"/>
      <c r="C226" s="51"/>
      <c r="D226" s="51"/>
      <c r="E226" s="51"/>
      <c r="F226" s="51"/>
      <c r="G226" s="51"/>
      <c r="H226" s="51"/>
      <c r="I226" s="135"/>
      <c r="J226" s="51"/>
      <c r="K226" s="51"/>
      <c r="L226" s="55"/>
    </row>
  </sheetData>
  <sheetProtection sheet="1" objects="1" scenarios="1" formatColumns="0" formatRows="0" sort="0" autoFilter="0"/>
  <autoFilter ref="C84:K84"/>
  <mergeCells count="9">
    <mergeCell ref="E75:H75"/>
    <mergeCell ref="E77:H77"/>
    <mergeCell ref="G1:H1"/>
    <mergeCell ref="L2:V2"/>
    <mergeCell ref="E7:H7"/>
    <mergeCell ref="E9:H9"/>
    <mergeCell ref="E24:H24"/>
    <mergeCell ref="E45:H45"/>
    <mergeCell ref="E47:H47"/>
  </mergeCells>
  <phoneticPr fontId="51" type="noConversion"/>
  <hyperlinks>
    <hyperlink ref="F1:G1" location="C2" tooltip="Krycí list soupisu" display="1) Krycí list soupisu"/>
    <hyperlink ref="G1:H1" location="C54" tooltip="Rekapitulace" display="2) Rekapitulace"/>
    <hyperlink ref="J1" location="C84" tooltip="Soupis prací" display="3) Soupis prací"/>
    <hyperlink ref="L1:V1" location="'Rekapitulace stavby'!C2" tooltip="Rekapitulace stavby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36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3" customWidth="1"/>
    <col min="10" max="10" width="23.5" customWidth="1"/>
    <col min="11" max="11" width="15.5" customWidth="1"/>
    <col min="13" max="18" width="9.33203125" hidden="1" customWidth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 customWidth="1"/>
  </cols>
  <sheetData>
    <row r="1" spans="1:70" ht="21.75" customHeight="1">
      <c r="A1" s="16"/>
      <c r="B1" s="276"/>
      <c r="C1" s="276"/>
      <c r="D1" s="275" t="s">
        <v>1874</v>
      </c>
      <c r="E1" s="276"/>
      <c r="F1" s="277" t="s">
        <v>643</v>
      </c>
      <c r="G1" s="405" t="s">
        <v>644</v>
      </c>
      <c r="H1" s="405"/>
      <c r="I1" s="282"/>
      <c r="J1" s="277" t="s">
        <v>645</v>
      </c>
      <c r="K1" s="275" t="s">
        <v>2046</v>
      </c>
      <c r="L1" s="277" t="s">
        <v>646</v>
      </c>
      <c r="M1" s="277"/>
      <c r="N1" s="277"/>
      <c r="O1" s="277"/>
      <c r="P1" s="277"/>
      <c r="Q1" s="277"/>
      <c r="R1" s="277"/>
      <c r="S1" s="277"/>
      <c r="T1" s="277"/>
      <c r="U1" s="273"/>
      <c r="V1" s="273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1:70" ht="36.950000000000003" customHeight="1"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AT2" s="18" t="s">
        <v>1969</v>
      </c>
    </row>
    <row r="3" spans="1:70" ht="6.95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1955</v>
      </c>
    </row>
    <row r="4" spans="1:70" ht="36.950000000000003" customHeight="1">
      <c r="B4" s="22"/>
      <c r="C4" s="23"/>
      <c r="D4" s="24" t="s">
        <v>2047</v>
      </c>
      <c r="E4" s="23"/>
      <c r="F4" s="23"/>
      <c r="G4" s="23"/>
      <c r="H4" s="23"/>
      <c r="I4" s="115"/>
      <c r="J4" s="23"/>
      <c r="K4" s="25"/>
      <c r="M4" s="26" t="s">
        <v>1883</v>
      </c>
      <c r="AT4" s="18" t="s">
        <v>1877</v>
      </c>
    </row>
    <row r="5" spans="1:70" ht="6.95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1:70" ht="15">
      <c r="B6" s="22"/>
      <c r="C6" s="23"/>
      <c r="D6" s="31" t="s">
        <v>1889</v>
      </c>
      <c r="E6" s="23"/>
      <c r="F6" s="23"/>
      <c r="G6" s="23"/>
      <c r="H6" s="23"/>
      <c r="I6" s="115"/>
      <c r="J6" s="23"/>
      <c r="K6" s="25"/>
    </row>
    <row r="7" spans="1:70" ht="22.5" customHeight="1">
      <c r="B7" s="22"/>
      <c r="C7" s="23"/>
      <c r="D7" s="23"/>
      <c r="E7" s="406" t="str">
        <f ca="1">'Rekapitulace stavby'!K6</f>
        <v>Jezero Most-napojení na komunikace a IS - část I</v>
      </c>
      <c r="F7" s="397"/>
      <c r="G7" s="397"/>
      <c r="H7" s="397"/>
      <c r="I7" s="115"/>
      <c r="J7" s="23"/>
      <c r="K7" s="25"/>
    </row>
    <row r="8" spans="1:70" s="1" customFormat="1" ht="15">
      <c r="B8" s="35"/>
      <c r="C8" s="36"/>
      <c r="D8" s="31" t="s">
        <v>2048</v>
      </c>
      <c r="E8" s="36"/>
      <c r="F8" s="36"/>
      <c r="G8" s="36"/>
      <c r="H8" s="36"/>
      <c r="I8" s="116"/>
      <c r="J8" s="36"/>
      <c r="K8" s="39"/>
    </row>
    <row r="9" spans="1:70" s="1" customFormat="1" ht="36.950000000000003" customHeight="1">
      <c r="B9" s="35"/>
      <c r="C9" s="36"/>
      <c r="D9" s="36"/>
      <c r="E9" s="407" t="s">
        <v>2737</v>
      </c>
      <c r="F9" s="386"/>
      <c r="G9" s="386"/>
      <c r="H9" s="386"/>
      <c r="I9" s="116"/>
      <c r="J9" s="36"/>
      <c r="K9" s="39"/>
    </row>
    <row r="10" spans="1:70" s="1" customFormat="1">
      <c r="B10" s="35"/>
      <c r="C10" s="36"/>
      <c r="D10" s="36"/>
      <c r="E10" s="36"/>
      <c r="F10" s="36"/>
      <c r="G10" s="36"/>
      <c r="H10" s="36"/>
      <c r="I10" s="116"/>
      <c r="J10" s="36"/>
      <c r="K10" s="39"/>
    </row>
    <row r="11" spans="1:70" s="1" customFormat="1" ht="14.45" customHeight="1">
      <c r="B11" s="35"/>
      <c r="C11" s="36"/>
      <c r="D11" s="31" t="s">
        <v>1892</v>
      </c>
      <c r="E11" s="36"/>
      <c r="F11" s="29" t="s">
        <v>1970</v>
      </c>
      <c r="G11" s="36"/>
      <c r="H11" s="36"/>
      <c r="I11" s="117" t="s">
        <v>1894</v>
      </c>
      <c r="J11" s="29" t="s">
        <v>1893</v>
      </c>
      <c r="K11" s="39"/>
    </row>
    <row r="12" spans="1:70" s="1" customFormat="1" ht="14.45" customHeight="1">
      <c r="B12" s="35"/>
      <c r="C12" s="36"/>
      <c r="D12" s="31" t="s">
        <v>1896</v>
      </c>
      <c r="E12" s="36"/>
      <c r="F12" s="29" t="s">
        <v>1897</v>
      </c>
      <c r="G12" s="36"/>
      <c r="H12" s="36"/>
      <c r="I12" s="117" t="s">
        <v>1898</v>
      </c>
      <c r="J12" s="118" t="str">
        <f ca="1">'Rekapitulace stavby'!AN8</f>
        <v>28. 11. 2016</v>
      </c>
      <c r="K12" s="39"/>
    </row>
    <row r="13" spans="1:70" s="1" customFormat="1" ht="21.75" customHeight="1">
      <c r="B13" s="35"/>
      <c r="C13" s="36"/>
      <c r="D13" s="28" t="s">
        <v>2050</v>
      </c>
      <c r="E13" s="36"/>
      <c r="F13" s="119" t="s">
        <v>2399</v>
      </c>
      <c r="G13" s="36"/>
      <c r="H13" s="36"/>
      <c r="I13" s="116"/>
      <c r="J13" s="36"/>
      <c r="K13" s="39"/>
    </row>
    <row r="14" spans="1:70" s="1" customFormat="1" ht="14.45" customHeight="1">
      <c r="B14" s="35"/>
      <c r="C14" s="36"/>
      <c r="D14" s="31" t="s">
        <v>1901</v>
      </c>
      <c r="E14" s="36"/>
      <c r="F14" s="36"/>
      <c r="G14" s="36"/>
      <c r="H14" s="36"/>
      <c r="I14" s="117" t="s">
        <v>1902</v>
      </c>
      <c r="J14" s="29" t="s">
        <v>1893</v>
      </c>
      <c r="K14" s="39"/>
    </row>
    <row r="15" spans="1:70" s="1" customFormat="1" ht="18" customHeight="1">
      <c r="B15" s="35"/>
      <c r="C15" s="36"/>
      <c r="D15" s="36"/>
      <c r="E15" s="29" t="s">
        <v>1903</v>
      </c>
      <c r="F15" s="36"/>
      <c r="G15" s="36"/>
      <c r="H15" s="36"/>
      <c r="I15" s="117" t="s">
        <v>1904</v>
      </c>
      <c r="J15" s="29" t="s">
        <v>1893</v>
      </c>
      <c r="K15" s="39"/>
    </row>
    <row r="16" spans="1:70" s="1" customFormat="1" ht="6.95" customHeight="1">
      <c r="B16" s="35"/>
      <c r="C16" s="36"/>
      <c r="D16" s="36"/>
      <c r="E16" s="36"/>
      <c r="F16" s="36"/>
      <c r="G16" s="36"/>
      <c r="H16" s="36"/>
      <c r="I16" s="116"/>
      <c r="J16" s="36"/>
      <c r="K16" s="39"/>
    </row>
    <row r="17" spans="2:11" s="1" customFormat="1" ht="14.45" customHeight="1">
      <c r="B17" s="35"/>
      <c r="C17" s="36"/>
      <c r="D17" s="31" t="s">
        <v>1905</v>
      </c>
      <c r="E17" s="36"/>
      <c r="F17" s="36"/>
      <c r="G17" s="36"/>
      <c r="H17" s="36"/>
      <c r="I17" s="117" t="s">
        <v>1902</v>
      </c>
      <c r="J17" s="29" t="str">
        <f ca="1">IF('Rekapitulace stavby'!AN13="Vyplň údaj","",IF('Rekapitulace stavby'!AN13="","",'Rekapitulace stavby'!AN13))</f>
        <v/>
      </c>
      <c r="K17" s="39"/>
    </row>
    <row r="18" spans="2:11" s="1" customFormat="1" ht="18" customHeight="1">
      <c r="B18" s="35"/>
      <c r="C18" s="36"/>
      <c r="D18" s="36"/>
      <c r="E18" s="29" t="str">
        <f ca="1">IF('Rekapitulace stavby'!E14="Vyplň údaj","",IF('Rekapitulace stavby'!E14="","",'Rekapitulace stavby'!E14))</f>
        <v/>
      </c>
      <c r="F18" s="36"/>
      <c r="G18" s="36"/>
      <c r="H18" s="36"/>
      <c r="I18" s="117" t="s">
        <v>1904</v>
      </c>
      <c r="J18" s="29" t="str">
        <f ca="1">IF('Rekapitulace stavby'!AN14="Vyplň údaj","",IF('Rekapitulace stavby'!AN14="","",'Rekapitulace stavby'!AN14))</f>
        <v/>
      </c>
      <c r="K18" s="39"/>
    </row>
    <row r="19" spans="2:11" s="1" customFormat="1" ht="6.95" customHeight="1">
      <c r="B19" s="35"/>
      <c r="C19" s="36"/>
      <c r="D19" s="36"/>
      <c r="E19" s="36"/>
      <c r="F19" s="36"/>
      <c r="G19" s="36"/>
      <c r="H19" s="36"/>
      <c r="I19" s="116"/>
      <c r="J19" s="36"/>
      <c r="K19" s="39"/>
    </row>
    <row r="20" spans="2:11" s="1" customFormat="1" ht="14.45" customHeight="1">
      <c r="B20" s="35"/>
      <c r="C20" s="36"/>
      <c r="D20" s="31" t="s">
        <v>1907</v>
      </c>
      <c r="E20" s="36"/>
      <c r="F20" s="36"/>
      <c r="G20" s="36"/>
      <c r="H20" s="36"/>
      <c r="I20" s="117" t="s">
        <v>1902</v>
      </c>
      <c r="J20" s="29" t="s">
        <v>1893</v>
      </c>
      <c r="K20" s="39"/>
    </row>
    <row r="21" spans="2:11" s="1" customFormat="1" ht="18" customHeight="1">
      <c r="B21" s="35"/>
      <c r="C21" s="36"/>
      <c r="D21" s="36"/>
      <c r="E21" s="29" t="s">
        <v>1908</v>
      </c>
      <c r="F21" s="36"/>
      <c r="G21" s="36"/>
      <c r="H21" s="36"/>
      <c r="I21" s="117" t="s">
        <v>1904</v>
      </c>
      <c r="J21" s="29" t="s">
        <v>1893</v>
      </c>
      <c r="K21" s="39"/>
    </row>
    <row r="22" spans="2:11" s="1" customFormat="1" ht="6.95" customHeight="1">
      <c r="B22" s="35"/>
      <c r="C22" s="36"/>
      <c r="D22" s="36"/>
      <c r="E22" s="36"/>
      <c r="F22" s="36"/>
      <c r="G22" s="36"/>
      <c r="H22" s="36"/>
      <c r="I22" s="116"/>
      <c r="J22" s="36"/>
      <c r="K22" s="39"/>
    </row>
    <row r="23" spans="2:11" s="1" customFormat="1" ht="14.45" customHeight="1">
      <c r="B23" s="35"/>
      <c r="C23" s="36"/>
      <c r="D23" s="31" t="s">
        <v>1909</v>
      </c>
      <c r="E23" s="36"/>
      <c r="F23" s="36"/>
      <c r="G23" s="36"/>
      <c r="H23" s="36"/>
      <c r="I23" s="116"/>
      <c r="J23" s="36"/>
      <c r="K23" s="39"/>
    </row>
    <row r="24" spans="2:11" s="7" customFormat="1" ht="22.5" customHeight="1">
      <c r="B24" s="120"/>
      <c r="C24" s="121"/>
      <c r="D24" s="121"/>
      <c r="E24" s="400" t="s">
        <v>1893</v>
      </c>
      <c r="F24" s="408"/>
      <c r="G24" s="408"/>
      <c r="H24" s="408"/>
      <c r="I24" s="122"/>
      <c r="J24" s="121"/>
      <c r="K24" s="123"/>
    </row>
    <row r="25" spans="2:11" s="1" customFormat="1" ht="6.95" customHeight="1">
      <c r="B25" s="35"/>
      <c r="C25" s="36"/>
      <c r="D25" s="36"/>
      <c r="E25" s="36"/>
      <c r="F25" s="36"/>
      <c r="G25" s="36"/>
      <c r="H25" s="36"/>
      <c r="I25" s="116"/>
      <c r="J25" s="36"/>
      <c r="K25" s="39"/>
    </row>
    <row r="26" spans="2:11" s="1" customFormat="1" ht="6.95" customHeight="1">
      <c r="B26" s="35"/>
      <c r="C26" s="36"/>
      <c r="D26" s="79"/>
      <c r="E26" s="79"/>
      <c r="F26" s="79"/>
      <c r="G26" s="79"/>
      <c r="H26" s="79"/>
      <c r="I26" s="124"/>
      <c r="J26" s="79"/>
      <c r="K26" s="125"/>
    </row>
    <row r="27" spans="2:11" s="1" customFormat="1" ht="25.35" customHeight="1">
      <c r="B27" s="35"/>
      <c r="C27" s="36"/>
      <c r="D27" s="126" t="s">
        <v>1912</v>
      </c>
      <c r="E27" s="36"/>
      <c r="F27" s="36"/>
      <c r="G27" s="36"/>
      <c r="H27" s="36"/>
      <c r="I27" s="116"/>
      <c r="J27" s="127">
        <f>ROUNDUP(J83,2)</f>
        <v>0</v>
      </c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24"/>
      <c r="J28" s="79"/>
      <c r="K28" s="125"/>
    </row>
    <row r="29" spans="2:11" s="1" customFormat="1" ht="14.45" customHeight="1">
      <c r="B29" s="35"/>
      <c r="C29" s="36"/>
      <c r="D29" s="36"/>
      <c r="E29" s="36"/>
      <c r="F29" s="40" t="s">
        <v>1914</v>
      </c>
      <c r="G29" s="36"/>
      <c r="H29" s="36"/>
      <c r="I29" s="128" t="s">
        <v>1913</v>
      </c>
      <c r="J29" s="40" t="s">
        <v>1915</v>
      </c>
      <c r="K29" s="39"/>
    </row>
    <row r="30" spans="2:11" s="1" customFormat="1" ht="14.45" customHeight="1">
      <c r="B30" s="35"/>
      <c r="C30" s="36"/>
      <c r="D30" s="43" t="s">
        <v>1916</v>
      </c>
      <c r="E30" s="43" t="s">
        <v>1917</v>
      </c>
      <c r="F30" s="129">
        <f>ROUNDUP(SUM(BE83:BE135), 2)</f>
        <v>0</v>
      </c>
      <c r="G30" s="36"/>
      <c r="H30" s="36"/>
      <c r="I30" s="130">
        <v>0.21</v>
      </c>
      <c r="J30" s="129">
        <f>ROUNDUP(ROUNDUP((SUM(BE83:BE135)), 2)*I30, 1)</f>
        <v>0</v>
      </c>
      <c r="K30" s="39"/>
    </row>
    <row r="31" spans="2:11" s="1" customFormat="1" ht="14.45" customHeight="1">
      <c r="B31" s="35"/>
      <c r="C31" s="36"/>
      <c r="D31" s="36"/>
      <c r="E31" s="43" t="s">
        <v>1918</v>
      </c>
      <c r="F31" s="129">
        <f>ROUNDUP(SUM(BF83:BF135), 2)</f>
        <v>0</v>
      </c>
      <c r="G31" s="36"/>
      <c r="H31" s="36"/>
      <c r="I31" s="130">
        <v>0.15</v>
      </c>
      <c r="J31" s="129">
        <f>ROUNDUP(ROUNDUP((SUM(BF83:BF135)), 2)*I31, 1)</f>
        <v>0</v>
      </c>
      <c r="K31" s="39"/>
    </row>
    <row r="32" spans="2:11" s="1" customFormat="1" ht="14.45" hidden="1" customHeight="1">
      <c r="B32" s="35"/>
      <c r="C32" s="36"/>
      <c r="D32" s="36"/>
      <c r="E32" s="43" t="s">
        <v>1919</v>
      </c>
      <c r="F32" s="129">
        <f>ROUNDUP(SUM(BG83:BG135), 2)</f>
        <v>0</v>
      </c>
      <c r="G32" s="36"/>
      <c r="H32" s="36"/>
      <c r="I32" s="130">
        <v>0.21</v>
      </c>
      <c r="J32" s="129">
        <v>0</v>
      </c>
      <c r="K32" s="39"/>
    </row>
    <row r="33" spans="2:11" s="1" customFormat="1" ht="14.45" hidden="1" customHeight="1">
      <c r="B33" s="35"/>
      <c r="C33" s="36"/>
      <c r="D33" s="36"/>
      <c r="E33" s="43" t="s">
        <v>1920</v>
      </c>
      <c r="F33" s="129">
        <f>ROUNDUP(SUM(BH83:BH135), 2)</f>
        <v>0</v>
      </c>
      <c r="G33" s="36"/>
      <c r="H33" s="36"/>
      <c r="I33" s="130">
        <v>0.15</v>
      </c>
      <c r="J33" s="129">
        <v>0</v>
      </c>
      <c r="K33" s="39"/>
    </row>
    <row r="34" spans="2:11" s="1" customFormat="1" ht="14.45" hidden="1" customHeight="1">
      <c r="B34" s="35"/>
      <c r="C34" s="36"/>
      <c r="D34" s="36"/>
      <c r="E34" s="43" t="s">
        <v>1921</v>
      </c>
      <c r="F34" s="129">
        <f>ROUNDUP(SUM(BI83:BI135), 2)</f>
        <v>0</v>
      </c>
      <c r="G34" s="36"/>
      <c r="H34" s="36"/>
      <c r="I34" s="130">
        <v>0</v>
      </c>
      <c r="J34" s="129">
        <v>0</v>
      </c>
      <c r="K34" s="39"/>
    </row>
    <row r="35" spans="2:11" s="1" customFormat="1" ht="6.95" customHeight="1">
      <c r="B35" s="35"/>
      <c r="C35" s="36"/>
      <c r="D35" s="36"/>
      <c r="E35" s="36"/>
      <c r="F35" s="36"/>
      <c r="G35" s="36"/>
      <c r="H35" s="36"/>
      <c r="I35" s="116"/>
      <c r="J35" s="36"/>
      <c r="K35" s="39"/>
    </row>
    <row r="36" spans="2:11" s="1" customFormat="1" ht="25.35" customHeight="1">
      <c r="B36" s="35"/>
      <c r="C36" s="45"/>
      <c r="D36" s="46" t="s">
        <v>1922</v>
      </c>
      <c r="E36" s="47"/>
      <c r="F36" s="47"/>
      <c r="G36" s="131" t="s">
        <v>1923</v>
      </c>
      <c r="H36" s="48" t="s">
        <v>1924</v>
      </c>
      <c r="I36" s="132"/>
      <c r="J36" s="133">
        <f>SUM(J27:J34)</f>
        <v>0</v>
      </c>
      <c r="K36" s="134"/>
    </row>
    <row r="37" spans="2:11" s="1" customFormat="1" ht="14.45" customHeight="1">
      <c r="B37" s="50"/>
      <c r="C37" s="51"/>
      <c r="D37" s="51"/>
      <c r="E37" s="51"/>
      <c r="F37" s="51"/>
      <c r="G37" s="51"/>
      <c r="H37" s="51"/>
      <c r="I37" s="135"/>
      <c r="J37" s="51"/>
      <c r="K37" s="52"/>
    </row>
    <row r="41" spans="2:11" s="1" customFormat="1" ht="6.95" customHeight="1">
      <c r="B41" s="136"/>
      <c r="C41" s="137"/>
      <c r="D41" s="137"/>
      <c r="E41" s="137"/>
      <c r="F41" s="137"/>
      <c r="G41" s="137"/>
      <c r="H41" s="137"/>
      <c r="I41" s="138"/>
      <c r="J41" s="137"/>
      <c r="K41" s="139"/>
    </row>
    <row r="42" spans="2:11" s="1" customFormat="1" ht="36.950000000000003" customHeight="1">
      <c r="B42" s="35"/>
      <c r="C42" s="24" t="s">
        <v>2052</v>
      </c>
      <c r="D42" s="36"/>
      <c r="E42" s="36"/>
      <c r="F42" s="36"/>
      <c r="G42" s="36"/>
      <c r="H42" s="36"/>
      <c r="I42" s="116"/>
      <c r="J42" s="36"/>
      <c r="K42" s="39"/>
    </row>
    <row r="43" spans="2:11" s="1" customFormat="1" ht="6.95" customHeight="1">
      <c r="B43" s="35"/>
      <c r="C43" s="36"/>
      <c r="D43" s="36"/>
      <c r="E43" s="36"/>
      <c r="F43" s="36"/>
      <c r="G43" s="36"/>
      <c r="H43" s="36"/>
      <c r="I43" s="116"/>
      <c r="J43" s="36"/>
      <c r="K43" s="39"/>
    </row>
    <row r="44" spans="2:11" s="1" customFormat="1" ht="14.45" customHeight="1">
      <c r="B44" s="35"/>
      <c r="C44" s="31" t="s">
        <v>1889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22.5" customHeight="1">
      <c r="B45" s="35"/>
      <c r="C45" s="36"/>
      <c r="D45" s="36"/>
      <c r="E45" s="406" t="str">
        <f>E7</f>
        <v>Jezero Most-napojení na komunikace a IS - část I</v>
      </c>
      <c r="F45" s="386"/>
      <c r="G45" s="386"/>
      <c r="H45" s="386"/>
      <c r="I45" s="116"/>
      <c r="J45" s="36"/>
      <c r="K45" s="39"/>
    </row>
    <row r="46" spans="2:11" s="1" customFormat="1" ht="14.45" customHeight="1">
      <c r="B46" s="35"/>
      <c r="C46" s="31" t="s">
        <v>2048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3.25" customHeight="1">
      <c r="B47" s="35"/>
      <c r="C47" s="36"/>
      <c r="D47" s="36"/>
      <c r="E47" s="407" t="str">
        <f>E9</f>
        <v>SO 302 - SO 302 - Splašková kanalizace</v>
      </c>
      <c r="F47" s="386"/>
      <c r="G47" s="386"/>
      <c r="H47" s="386"/>
      <c r="I47" s="116"/>
      <c r="J47" s="36"/>
      <c r="K47" s="39"/>
    </row>
    <row r="48" spans="2:11" s="1" customFormat="1" ht="6.95" customHeight="1">
      <c r="B48" s="35"/>
      <c r="C48" s="36"/>
      <c r="D48" s="36"/>
      <c r="E48" s="36"/>
      <c r="F48" s="36"/>
      <c r="G48" s="36"/>
      <c r="H48" s="36"/>
      <c r="I48" s="116"/>
      <c r="J48" s="36"/>
      <c r="K48" s="39"/>
    </row>
    <row r="49" spans="2:47" s="1" customFormat="1" ht="18" customHeight="1">
      <c r="B49" s="35"/>
      <c r="C49" s="31" t="s">
        <v>1896</v>
      </c>
      <c r="D49" s="36"/>
      <c r="E49" s="36"/>
      <c r="F49" s="29" t="str">
        <f>F12</f>
        <v xml:space="preserve"> </v>
      </c>
      <c r="G49" s="36"/>
      <c r="H49" s="36"/>
      <c r="I49" s="117" t="s">
        <v>1898</v>
      </c>
      <c r="J49" s="118" t="str">
        <f>IF(J12="","",J12)</f>
        <v>28. 11. 2016</v>
      </c>
      <c r="K49" s="39"/>
    </row>
    <row r="50" spans="2:47" s="1" customFormat="1" ht="6.95" customHeight="1">
      <c r="B50" s="35"/>
      <c r="C50" s="36"/>
      <c r="D50" s="36"/>
      <c r="E50" s="36"/>
      <c r="F50" s="36"/>
      <c r="G50" s="36"/>
      <c r="H50" s="36"/>
      <c r="I50" s="116"/>
      <c r="J50" s="36"/>
      <c r="K50" s="39"/>
    </row>
    <row r="51" spans="2:47" s="1" customFormat="1" ht="15">
      <c r="B51" s="35"/>
      <c r="C51" s="31" t="s">
        <v>1901</v>
      </c>
      <c r="D51" s="36"/>
      <c r="E51" s="36"/>
      <c r="F51" s="29" t="str">
        <f>E15</f>
        <v>ČR - Ministerstvo financí</v>
      </c>
      <c r="G51" s="36"/>
      <c r="H51" s="36"/>
      <c r="I51" s="117" t="s">
        <v>1907</v>
      </c>
      <c r="J51" s="29" t="str">
        <f>E21</f>
        <v>Báňské projekty Teplice a.s.</v>
      </c>
      <c r="K51" s="39"/>
    </row>
    <row r="52" spans="2:47" s="1" customFormat="1" ht="14.45" customHeight="1">
      <c r="B52" s="35"/>
      <c r="C52" s="31" t="s">
        <v>1905</v>
      </c>
      <c r="D52" s="36"/>
      <c r="E52" s="36"/>
      <c r="F52" s="29" t="str">
        <f>IF(E18="","",E18)</f>
        <v/>
      </c>
      <c r="G52" s="36"/>
      <c r="H52" s="36"/>
      <c r="I52" s="116"/>
      <c r="J52" s="36"/>
      <c r="K52" s="39"/>
    </row>
    <row r="53" spans="2:47" s="1" customFormat="1" ht="10.35" customHeight="1">
      <c r="B53" s="35"/>
      <c r="C53" s="36"/>
      <c r="D53" s="36"/>
      <c r="E53" s="36"/>
      <c r="F53" s="36"/>
      <c r="G53" s="36"/>
      <c r="H53" s="36"/>
      <c r="I53" s="116"/>
      <c r="J53" s="36"/>
      <c r="K53" s="39"/>
    </row>
    <row r="54" spans="2:47" s="1" customFormat="1" ht="29.25" customHeight="1">
      <c r="B54" s="35"/>
      <c r="C54" s="140" t="s">
        <v>2053</v>
      </c>
      <c r="D54" s="45"/>
      <c r="E54" s="45"/>
      <c r="F54" s="45"/>
      <c r="G54" s="45"/>
      <c r="H54" s="45"/>
      <c r="I54" s="141"/>
      <c r="J54" s="142" t="s">
        <v>2054</v>
      </c>
      <c r="K54" s="49"/>
    </row>
    <row r="55" spans="2:47" s="1" customFormat="1" ht="10.35" customHeight="1">
      <c r="B55" s="35"/>
      <c r="C55" s="36"/>
      <c r="D55" s="36"/>
      <c r="E55" s="36"/>
      <c r="F55" s="36"/>
      <c r="G55" s="36"/>
      <c r="H55" s="36"/>
      <c r="I55" s="116"/>
      <c r="J55" s="36"/>
      <c r="K55" s="39"/>
    </row>
    <row r="56" spans="2:47" s="1" customFormat="1" ht="29.25" customHeight="1">
      <c r="B56" s="35"/>
      <c r="C56" s="143" t="s">
        <v>2055</v>
      </c>
      <c r="D56" s="36"/>
      <c r="E56" s="36"/>
      <c r="F56" s="36"/>
      <c r="G56" s="36"/>
      <c r="H56" s="36"/>
      <c r="I56" s="116"/>
      <c r="J56" s="127">
        <f>J83</f>
        <v>0</v>
      </c>
      <c r="K56" s="39"/>
      <c r="AU56" s="18" t="s">
        <v>2056</v>
      </c>
    </row>
    <row r="57" spans="2:47" s="8" customFormat="1" ht="24.95" customHeight="1">
      <c r="B57" s="144"/>
      <c r="C57" s="145"/>
      <c r="D57" s="146" t="s">
        <v>2057</v>
      </c>
      <c r="E57" s="147"/>
      <c r="F57" s="147"/>
      <c r="G57" s="147"/>
      <c r="H57" s="147"/>
      <c r="I57" s="148"/>
      <c r="J57" s="149">
        <f>J84</f>
        <v>0</v>
      </c>
      <c r="K57" s="150"/>
    </row>
    <row r="58" spans="2:47" s="9" customFormat="1" ht="19.899999999999999" customHeight="1">
      <c r="B58" s="151"/>
      <c r="C58" s="152"/>
      <c r="D58" s="153" t="s">
        <v>2058</v>
      </c>
      <c r="E58" s="154"/>
      <c r="F58" s="154"/>
      <c r="G58" s="154"/>
      <c r="H58" s="154"/>
      <c r="I58" s="155"/>
      <c r="J58" s="156">
        <f>J85</f>
        <v>0</v>
      </c>
      <c r="K58" s="157"/>
    </row>
    <row r="59" spans="2:47" s="9" customFormat="1" ht="19.899999999999999" customHeight="1">
      <c r="B59" s="151"/>
      <c r="C59" s="152"/>
      <c r="D59" s="153" t="s">
        <v>2738</v>
      </c>
      <c r="E59" s="154"/>
      <c r="F59" s="154"/>
      <c r="G59" s="154"/>
      <c r="H59" s="154"/>
      <c r="I59" s="155"/>
      <c r="J59" s="156">
        <f>J109</f>
        <v>0</v>
      </c>
      <c r="K59" s="157"/>
    </row>
    <row r="60" spans="2:47" s="9" customFormat="1" ht="19.899999999999999" customHeight="1">
      <c r="B60" s="151"/>
      <c r="C60" s="152"/>
      <c r="D60" s="153" t="s">
        <v>2426</v>
      </c>
      <c r="E60" s="154"/>
      <c r="F60" s="154"/>
      <c r="G60" s="154"/>
      <c r="H60" s="154"/>
      <c r="I60" s="155"/>
      <c r="J60" s="156">
        <f>J111</f>
        <v>0</v>
      </c>
      <c r="K60" s="157"/>
    </row>
    <row r="61" spans="2:47" s="9" customFormat="1" ht="19.899999999999999" customHeight="1">
      <c r="B61" s="151"/>
      <c r="C61" s="152"/>
      <c r="D61" s="153" t="s">
        <v>2061</v>
      </c>
      <c r="E61" s="154"/>
      <c r="F61" s="154"/>
      <c r="G61" s="154"/>
      <c r="H61" s="154"/>
      <c r="I61" s="155"/>
      <c r="J61" s="156">
        <f>J114</f>
        <v>0</v>
      </c>
      <c r="K61" s="157"/>
    </row>
    <row r="62" spans="2:47" s="9" customFormat="1" ht="19.899999999999999" customHeight="1">
      <c r="B62" s="151"/>
      <c r="C62" s="152"/>
      <c r="D62" s="153" t="s">
        <v>2062</v>
      </c>
      <c r="E62" s="154"/>
      <c r="F62" s="154"/>
      <c r="G62" s="154"/>
      <c r="H62" s="154"/>
      <c r="I62" s="155"/>
      <c r="J62" s="156">
        <f>J133</f>
        <v>0</v>
      </c>
      <c r="K62" s="157"/>
    </row>
    <row r="63" spans="2:47" s="9" customFormat="1" ht="14.85" customHeight="1">
      <c r="B63" s="151"/>
      <c r="C63" s="152"/>
      <c r="D63" s="153" t="s">
        <v>2063</v>
      </c>
      <c r="E63" s="154"/>
      <c r="F63" s="154"/>
      <c r="G63" s="154"/>
      <c r="H63" s="154"/>
      <c r="I63" s="155"/>
      <c r="J63" s="156">
        <f>J134</f>
        <v>0</v>
      </c>
      <c r="K63" s="157"/>
    </row>
    <row r="64" spans="2:47" s="1" customFormat="1" ht="21.75" customHeight="1">
      <c r="B64" s="35"/>
      <c r="C64" s="36"/>
      <c r="D64" s="36"/>
      <c r="E64" s="36"/>
      <c r="F64" s="36"/>
      <c r="G64" s="36"/>
      <c r="H64" s="36"/>
      <c r="I64" s="116"/>
      <c r="J64" s="36"/>
      <c r="K64" s="39"/>
    </row>
    <row r="65" spans="2:12" s="1" customFormat="1" ht="6.95" customHeight="1">
      <c r="B65" s="50"/>
      <c r="C65" s="51"/>
      <c r="D65" s="51"/>
      <c r="E65" s="51"/>
      <c r="F65" s="51"/>
      <c r="G65" s="51"/>
      <c r="H65" s="51"/>
      <c r="I65" s="135"/>
      <c r="J65" s="51"/>
      <c r="K65" s="52"/>
    </row>
    <row r="69" spans="2:12" s="1" customFormat="1" ht="6.95" customHeight="1">
      <c r="B69" s="53"/>
      <c r="C69" s="54"/>
      <c r="D69" s="54"/>
      <c r="E69" s="54"/>
      <c r="F69" s="54"/>
      <c r="G69" s="54"/>
      <c r="H69" s="54"/>
      <c r="I69" s="138"/>
      <c r="J69" s="54"/>
      <c r="K69" s="54"/>
      <c r="L69" s="55"/>
    </row>
    <row r="70" spans="2:12" s="1" customFormat="1" ht="36.950000000000003" customHeight="1">
      <c r="B70" s="35"/>
      <c r="C70" s="56" t="s">
        <v>2064</v>
      </c>
      <c r="D70" s="57"/>
      <c r="E70" s="57"/>
      <c r="F70" s="57"/>
      <c r="G70" s="57"/>
      <c r="H70" s="57"/>
      <c r="I70" s="158"/>
      <c r="J70" s="57"/>
      <c r="K70" s="57"/>
      <c r="L70" s="55"/>
    </row>
    <row r="71" spans="2:12" s="1" customFormat="1" ht="6.95" customHeight="1">
      <c r="B71" s="35"/>
      <c r="C71" s="57"/>
      <c r="D71" s="57"/>
      <c r="E71" s="57"/>
      <c r="F71" s="57"/>
      <c r="G71" s="57"/>
      <c r="H71" s="57"/>
      <c r="I71" s="158"/>
      <c r="J71" s="57"/>
      <c r="K71" s="57"/>
      <c r="L71" s="55"/>
    </row>
    <row r="72" spans="2:12" s="1" customFormat="1" ht="14.45" customHeight="1">
      <c r="B72" s="35"/>
      <c r="C72" s="59" t="s">
        <v>1889</v>
      </c>
      <c r="D72" s="57"/>
      <c r="E72" s="57"/>
      <c r="F72" s="57"/>
      <c r="G72" s="57"/>
      <c r="H72" s="57"/>
      <c r="I72" s="158"/>
      <c r="J72" s="57"/>
      <c r="K72" s="57"/>
      <c r="L72" s="55"/>
    </row>
    <row r="73" spans="2:12" s="1" customFormat="1" ht="22.5" customHeight="1">
      <c r="B73" s="35"/>
      <c r="C73" s="57"/>
      <c r="D73" s="57"/>
      <c r="E73" s="404" t="str">
        <f>E7</f>
        <v>Jezero Most-napojení na komunikace a IS - část I</v>
      </c>
      <c r="F73" s="379"/>
      <c r="G73" s="379"/>
      <c r="H73" s="379"/>
      <c r="I73" s="158"/>
      <c r="J73" s="57"/>
      <c r="K73" s="57"/>
      <c r="L73" s="55"/>
    </row>
    <row r="74" spans="2:12" s="1" customFormat="1" ht="14.45" customHeight="1">
      <c r="B74" s="35"/>
      <c r="C74" s="59" t="s">
        <v>2048</v>
      </c>
      <c r="D74" s="57"/>
      <c r="E74" s="57"/>
      <c r="F74" s="57"/>
      <c r="G74" s="57"/>
      <c r="H74" s="57"/>
      <c r="I74" s="158"/>
      <c r="J74" s="57"/>
      <c r="K74" s="57"/>
      <c r="L74" s="55"/>
    </row>
    <row r="75" spans="2:12" s="1" customFormat="1" ht="23.25" customHeight="1">
      <c r="B75" s="35"/>
      <c r="C75" s="57"/>
      <c r="D75" s="57"/>
      <c r="E75" s="376" t="str">
        <f>E9</f>
        <v>SO 302 - SO 302 - Splašková kanalizace</v>
      </c>
      <c r="F75" s="379"/>
      <c r="G75" s="379"/>
      <c r="H75" s="379"/>
      <c r="I75" s="158"/>
      <c r="J75" s="57"/>
      <c r="K75" s="57"/>
      <c r="L75" s="55"/>
    </row>
    <row r="76" spans="2:12" s="1" customFormat="1" ht="6.95" customHeight="1">
      <c r="B76" s="35"/>
      <c r="C76" s="57"/>
      <c r="D76" s="57"/>
      <c r="E76" s="57"/>
      <c r="F76" s="57"/>
      <c r="G76" s="57"/>
      <c r="H76" s="57"/>
      <c r="I76" s="158"/>
      <c r="J76" s="57"/>
      <c r="K76" s="57"/>
      <c r="L76" s="55"/>
    </row>
    <row r="77" spans="2:12" s="1" customFormat="1" ht="18" customHeight="1">
      <c r="B77" s="35"/>
      <c r="C77" s="59" t="s">
        <v>1896</v>
      </c>
      <c r="D77" s="57"/>
      <c r="E77" s="57"/>
      <c r="F77" s="159" t="str">
        <f>F12</f>
        <v xml:space="preserve"> </v>
      </c>
      <c r="G77" s="57"/>
      <c r="H77" s="57"/>
      <c r="I77" s="160" t="s">
        <v>1898</v>
      </c>
      <c r="J77" s="67" t="str">
        <f>IF(J12="","",J12)</f>
        <v>28. 11. 2016</v>
      </c>
      <c r="K77" s="57"/>
      <c r="L77" s="55"/>
    </row>
    <row r="78" spans="2:12" s="1" customFormat="1" ht="6.95" customHeight="1">
      <c r="B78" s="35"/>
      <c r="C78" s="57"/>
      <c r="D78" s="57"/>
      <c r="E78" s="57"/>
      <c r="F78" s="57"/>
      <c r="G78" s="57"/>
      <c r="H78" s="57"/>
      <c r="I78" s="158"/>
      <c r="J78" s="57"/>
      <c r="K78" s="57"/>
      <c r="L78" s="55"/>
    </row>
    <row r="79" spans="2:12" s="1" customFormat="1" ht="15">
      <c r="B79" s="35"/>
      <c r="C79" s="59" t="s">
        <v>1901</v>
      </c>
      <c r="D79" s="57"/>
      <c r="E79" s="57"/>
      <c r="F79" s="159" t="str">
        <f>E15</f>
        <v>ČR - Ministerstvo financí</v>
      </c>
      <c r="G79" s="57"/>
      <c r="H79" s="57"/>
      <c r="I79" s="160" t="s">
        <v>1907</v>
      </c>
      <c r="J79" s="159" t="str">
        <f>E21</f>
        <v>Báňské projekty Teplice a.s.</v>
      </c>
      <c r="K79" s="57"/>
      <c r="L79" s="55"/>
    </row>
    <row r="80" spans="2:12" s="1" customFormat="1" ht="14.45" customHeight="1">
      <c r="B80" s="35"/>
      <c r="C80" s="59" t="s">
        <v>1905</v>
      </c>
      <c r="D80" s="57"/>
      <c r="E80" s="57"/>
      <c r="F80" s="159" t="str">
        <f>IF(E18="","",E18)</f>
        <v/>
      </c>
      <c r="G80" s="57"/>
      <c r="H80" s="57"/>
      <c r="I80" s="158"/>
      <c r="J80" s="57"/>
      <c r="K80" s="57"/>
      <c r="L80" s="55"/>
    </row>
    <row r="81" spans="2:65" s="1" customFormat="1" ht="10.35" customHeight="1">
      <c r="B81" s="35"/>
      <c r="C81" s="57"/>
      <c r="D81" s="57"/>
      <c r="E81" s="57"/>
      <c r="F81" s="57"/>
      <c r="G81" s="57"/>
      <c r="H81" s="57"/>
      <c r="I81" s="158"/>
      <c r="J81" s="57"/>
      <c r="K81" s="57"/>
      <c r="L81" s="55"/>
    </row>
    <row r="82" spans="2:65" s="10" customFormat="1" ht="29.25" customHeight="1">
      <c r="B82" s="161"/>
      <c r="C82" s="162" t="s">
        <v>2065</v>
      </c>
      <c r="D82" s="163" t="s">
        <v>1931</v>
      </c>
      <c r="E82" s="163" t="s">
        <v>1927</v>
      </c>
      <c r="F82" s="163" t="s">
        <v>2066</v>
      </c>
      <c r="G82" s="163" t="s">
        <v>2067</v>
      </c>
      <c r="H82" s="163" t="s">
        <v>2068</v>
      </c>
      <c r="I82" s="164" t="s">
        <v>2069</v>
      </c>
      <c r="J82" s="163" t="s">
        <v>2054</v>
      </c>
      <c r="K82" s="165" t="s">
        <v>2070</v>
      </c>
      <c r="L82" s="166"/>
      <c r="M82" s="75" t="s">
        <v>2071</v>
      </c>
      <c r="N82" s="76" t="s">
        <v>1916</v>
      </c>
      <c r="O82" s="76" t="s">
        <v>2072</v>
      </c>
      <c r="P82" s="76" t="s">
        <v>2073</v>
      </c>
      <c r="Q82" s="76" t="s">
        <v>2074</v>
      </c>
      <c r="R82" s="76" t="s">
        <v>2075</v>
      </c>
      <c r="S82" s="76" t="s">
        <v>2076</v>
      </c>
      <c r="T82" s="77" t="s">
        <v>2077</v>
      </c>
    </row>
    <row r="83" spans="2:65" s="1" customFormat="1" ht="29.25" customHeight="1">
      <c r="B83" s="35"/>
      <c r="C83" s="81" t="s">
        <v>2055</v>
      </c>
      <c r="D83" s="57"/>
      <c r="E83" s="57"/>
      <c r="F83" s="57"/>
      <c r="G83" s="57"/>
      <c r="H83" s="57"/>
      <c r="I83" s="158"/>
      <c r="J83" s="167">
        <f>BK83</f>
        <v>0</v>
      </c>
      <c r="K83" s="57"/>
      <c r="L83" s="55"/>
      <c r="M83" s="78"/>
      <c r="N83" s="79"/>
      <c r="O83" s="79"/>
      <c r="P83" s="168">
        <f>P84</f>
        <v>0</v>
      </c>
      <c r="Q83" s="79"/>
      <c r="R83" s="168">
        <f>R84</f>
        <v>1755.5711168599998</v>
      </c>
      <c r="S83" s="79"/>
      <c r="T83" s="169">
        <f>T84</f>
        <v>0</v>
      </c>
      <c r="AT83" s="18" t="s">
        <v>1945</v>
      </c>
      <c r="AU83" s="18" t="s">
        <v>2056</v>
      </c>
      <c r="BK83" s="170">
        <f>BK84</f>
        <v>0</v>
      </c>
    </row>
    <row r="84" spans="2:65" s="11" customFormat="1" ht="37.35" customHeight="1">
      <c r="B84" s="171"/>
      <c r="C84" s="172"/>
      <c r="D84" s="173" t="s">
        <v>1945</v>
      </c>
      <c r="E84" s="174" t="s">
        <v>2078</v>
      </c>
      <c r="F84" s="174" t="s">
        <v>2079</v>
      </c>
      <c r="G84" s="172"/>
      <c r="H84" s="172"/>
      <c r="I84" s="175"/>
      <c r="J84" s="176">
        <f>BK84</f>
        <v>0</v>
      </c>
      <c r="K84" s="172"/>
      <c r="L84" s="177"/>
      <c r="M84" s="178"/>
      <c r="N84" s="179"/>
      <c r="O84" s="179"/>
      <c r="P84" s="180">
        <f>P85+P109+P111+P114+P133</f>
        <v>0</v>
      </c>
      <c r="Q84" s="179"/>
      <c r="R84" s="180">
        <f>R85+R109+R111+R114+R133</f>
        <v>1755.5711168599998</v>
      </c>
      <c r="S84" s="179"/>
      <c r="T84" s="181">
        <f>T85+T109+T111+T114+T133</f>
        <v>0</v>
      </c>
      <c r="AR84" s="182" t="s">
        <v>1895</v>
      </c>
      <c r="AT84" s="183" t="s">
        <v>1945</v>
      </c>
      <c r="AU84" s="183" t="s">
        <v>1946</v>
      </c>
      <c r="AY84" s="182" t="s">
        <v>2080</v>
      </c>
      <c r="BK84" s="184">
        <f>BK85+BK109+BK111+BK114+BK133</f>
        <v>0</v>
      </c>
    </row>
    <row r="85" spans="2:65" s="11" customFormat="1" ht="19.899999999999999" customHeight="1">
      <c r="B85" s="171"/>
      <c r="C85" s="172"/>
      <c r="D85" s="185" t="s">
        <v>1945</v>
      </c>
      <c r="E85" s="186" t="s">
        <v>1895</v>
      </c>
      <c r="F85" s="186" t="s">
        <v>2081</v>
      </c>
      <c r="G85" s="172"/>
      <c r="H85" s="172"/>
      <c r="I85" s="175"/>
      <c r="J85" s="187">
        <f>BK85</f>
        <v>0</v>
      </c>
      <c r="K85" s="172"/>
      <c r="L85" s="177"/>
      <c r="M85" s="178"/>
      <c r="N85" s="179"/>
      <c r="O85" s="179"/>
      <c r="P85" s="180">
        <f>SUM(P86:P108)</f>
        <v>0</v>
      </c>
      <c r="Q85" s="179"/>
      <c r="R85" s="180">
        <f>SUM(R86:R108)</f>
        <v>1165.77017882</v>
      </c>
      <c r="S85" s="179"/>
      <c r="T85" s="181">
        <f>SUM(T86:T108)</f>
        <v>0</v>
      </c>
      <c r="AR85" s="182" t="s">
        <v>1895</v>
      </c>
      <c r="AT85" s="183" t="s">
        <v>1945</v>
      </c>
      <c r="AU85" s="183" t="s">
        <v>1895</v>
      </c>
      <c r="AY85" s="182" t="s">
        <v>2080</v>
      </c>
      <c r="BK85" s="184">
        <f>SUM(BK86:BK108)</f>
        <v>0</v>
      </c>
    </row>
    <row r="86" spans="2:65" s="1" customFormat="1" ht="22.5" customHeight="1">
      <c r="B86" s="35"/>
      <c r="C86" s="188" t="s">
        <v>1895</v>
      </c>
      <c r="D86" s="188" t="s">
        <v>2082</v>
      </c>
      <c r="E86" s="189" t="s">
        <v>2438</v>
      </c>
      <c r="F86" s="190" t="s">
        <v>2439</v>
      </c>
      <c r="G86" s="191" t="s">
        <v>2085</v>
      </c>
      <c r="H86" s="192">
        <v>3950</v>
      </c>
      <c r="I86" s="193"/>
      <c r="J86" s="194">
        <f>ROUND(I86*H86,2)</f>
        <v>0</v>
      </c>
      <c r="K86" s="190" t="s">
        <v>2086</v>
      </c>
      <c r="L86" s="55"/>
      <c r="M86" s="195" t="s">
        <v>1893</v>
      </c>
      <c r="N86" s="196" t="s">
        <v>1917</v>
      </c>
      <c r="O86" s="36"/>
      <c r="P86" s="197">
        <f>O86*H86</f>
        <v>0</v>
      </c>
      <c r="Q86" s="197">
        <v>0</v>
      </c>
      <c r="R86" s="197">
        <f>Q86*H86</f>
        <v>0</v>
      </c>
      <c r="S86" s="197">
        <v>0</v>
      </c>
      <c r="T86" s="198">
        <f>S86*H86</f>
        <v>0</v>
      </c>
      <c r="AR86" s="18" t="s">
        <v>2036</v>
      </c>
      <c r="AT86" s="18" t="s">
        <v>2082</v>
      </c>
      <c r="AU86" s="18" t="s">
        <v>1955</v>
      </c>
      <c r="AY86" s="18" t="s">
        <v>2080</v>
      </c>
      <c r="BE86" s="199">
        <f>IF(N86="základní",J86,0)</f>
        <v>0</v>
      </c>
      <c r="BF86" s="199">
        <f>IF(N86="snížená",J86,0)</f>
        <v>0</v>
      </c>
      <c r="BG86" s="199">
        <f>IF(N86="zákl. přenesená",J86,0)</f>
        <v>0</v>
      </c>
      <c r="BH86" s="199">
        <f>IF(N86="sníž. přenesená",J86,0)</f>
        <v>0</v>
      </c>
      <c r="BI86" s="199">
        <f>IF(N86="nulová",J86,0)</f>
        <v>0</v>
      </c>
      <c r="BJ86" s="18" t="s">
        <v>1895</v>
      </c>
      <c r="BK86" s="199">
        <f>ROUND(I86*H86,2)</f>
        <v>0</v>
      </c>
      <c r="BL86" s="18" t="s">
        <v>2036</v>
      </c>
      <c r="BM86" s="18" t="s">
        <v>2739</v>
      </c>
    </row>
    <row r="87" spans="2:65" s="12" customFormat="1">
      <c r="B87" s="200"/>
      <c r="C87" s="201"/>
      <c r="D87" s="202" t="s">
        <v>2088</v>
      </c>
      <c r="E87" s="203" t="s">
        <v>1893</v>
      </c>
      <c r="F87" s="204" t="s">
        <v>2740</v>
      </c>
      <c r="G87" s="201"/>
      <c r="H87" s="205">
        <v>3950</v>
      </c>
      <c r="I87" s="206"/>
      <c r="J87" s="201"/>
      <c r="K87" s="201"/>
      <c r="L87" s="207"/>
      <c r="M87" s="208"/>
      <c r="N87" s="209"/>
      <c r="O87" s="209"/>
      <c r="P87" s="209"/>
      <c r="Q87" s="209"/>
      <c r="R87" s="209"/>
      <c r="S87" s="209"/>
      <c r="T87" s="210"/>
      <c r="AT87" s="211" t="s">
        <v>2088</v>
      </c>
      <c r="AU87" s="211" t="s">
        <v>1955</v>
      </c>
      <c r="AV87" s="12" t="s">
        <v>1955</v>
      </c>
      <c r="AW87" s="12" t="s">
        <v>1911</v>
      </c>
      <c r="AX87" s="12" t="s">
        <v>1946</v>
      </c>
      <c r="AY87" s="211" t="s">
        <v>2080</v>
      </c>
    </row>
    <row r="88" spans="2:65" s="1" customFormat="1" ht="22.5" customHeight="1">
      <c r="B88" s="35"/>
      <c r="C88" s="188" t="s">
        <v>1955</v>
      </c>
      <c r="D88" s="188" t="s">
        <v>2082</v>
      </c>
      <c r="E88" s="189" t="s">
        <v>2442</v>
      </c>
      <c r="F88" s="190" t="s">
        <v>2443</v>
      </c>
      <c r="G88" s="191" t="s">
        <v>2085</v>
      </c>
      <c r="H88" s="192">
        <v>1185</v>
      </c>
      <c r="I88" s="193"/>
      <c r="J88" s="194">
        <f>ROUND(I88*H88,2)</f>
        <v>0</v>
      </c>
      <c r="K88" s="190" t="s">
        <v>2086</v>
      </c>
      <c r="L88" s="55"/>
      <c r="M88" s="195" t="s">
        <v>1893</v>
      </c>
      <c r="N88" s="196" t="s">
        <v>1917</v>
      </c>
      <c r="O88" s="36"/>
      <c r="P88" s="197">
        <f>O88*H88</f>
        <v>0</v>
      </c>
      <c r="Q88" s="197">
        <v>0</v>
      </c>
      <c r="R88" s="197">
        <f>Q88*H88</f>
        <v>0</v>
      </c>
      <c r="S88" s="197">
        <v>0</v>
      </c>
      <c r="T88" s="198">
        <f>S88*H88</f>
        <v>0</v>
      </c>
      <c r="AR88" s="18" t="s">
        <v>2036</v>
      </c>
      <c r="AT88" s="18" t="s">
        <v>2082</v>
      </c>
      <c r="AU88" s="18" t="s">
        <v>1955</v>
      </c>
      <c r="AY88" s="18" t="s">
        <v>2080</v>
      </c>
      <c r="BE88" s="199">
        <f>IF(N88="základní",J88,0)</f>
        <v>0</v>
      </c>
      <c r="BF88" s="199">
        <f>IF(N88="snížená",J88,0)</f>
        <v>0</v>
      </c>
      <c r="BG88" s="199">
        <f>IF(N88="zákl. přenesená",J88,0)</f>
        <v>0</v>
      </c>
      <c r="BH88" s="199">
        <f>IF(N88="sníž. přenesená",J88,0)</f>
        <v>0</v>
      </c>
      <c r="BI88" s="199">
        <f>IF(N88="nulová",J88,0)</f>
        <v>0</v>
      </c>
      <c r="BJ88" s="18" t="s">
        <v>1895</v>
      </c>
      <c r="BK88" s="199">
        <f>ROUND(I88*H88,2)</f>
        <v>0</v>
      </c>
      <c r="BL88" s="18" t="s">
        <v>2036</v>
      </c>
      <c r="BM88" s="18" t="s">
        <v>2741</v>
      </c>
    </row>
    <row r="89" spans="2:65" s="12" customFormat="1">
      <c r="B89" s="200"/>
      <c r="C89" s="201"/>
      <c r="D89" s="202" t="s">
        <v>2088</v>
      </c>
      <c r="E89" s="201"/>
      <c r="F89" s="204" t="s">
        <v>2742</v>
      </c>
      <c r="G89" s="201"/>
      <c r="H89" s="205">
        <v>1185</v>
      </c>
      <c r="I89" s="206"/>
      <c r="J89" s="201"/>
      <c r="K89" s="201"/>
      <c r="L89" s="207"/>
      <c r="M89" s="208"/>
      <c r="N89" s="209"/>
      <c r="O89" s="209"/>
      <c r="P89" s="209"/>
      <c r="Q89" s="209"/>
      <c r="R89" s="209"/>
      <c r="S89" s="209"/>
      <c r="T89" s="210"/>
      <c r="AT89" s="211" t="s">
        <v>2088</v>
      </c>
      <c r="AU89" s="211" t="s">
        <v>1955</v>
      </c>
      <c r="AV89" s="12" t="s">
        <v>1955</v>
      </c>
      <c r="AW89" s="12" t="s">
        <v>1877</v>
      </c>
      <c r="AX89" s="12" t="s">
        <v>1895</v>
      </c>
      <c r="AY89" s="211" t="s">
        <v>2080</v>
      </c>
    </row>
    <row r="90" spans="2:65" s="1" customFormat="1" ht="22.5" customHeight="1">
      <c r="B90" s="35"/>
      <c r="C90" s="188" t="s">
        <v>2033</v>
      </c>
      <c r="D90" s="188" t="s">
        <v>2082</v>
      </c>
      <c r="E90" s="189" t="s">
        <v>2446</v>
      </c>
      <c r="F90" s="190" t="s">
        <v>2447</v>
      </c>
      <c r="G90" s="191" t="s">
        <v>2122</v>
      </c>
      <c r="H90" s="192">
        <v>7182</v>
      </c>
      <c r="I90" s="193"/>
      <c r="J90" s="194">
        <f>ROUND(I90*H90,2)</f>
        <v>0</v>
      </c>
      <c r="K90" s="190" t="s">
        <v>2086</v>
      </c>
      <c r="L90" s="55"/>
      <c r="M90" s="195" t="s">
        <v>1893</v>
      </c>
      <c r="N90" s="196" t="s">
        <v>1917</v>
      </c>
      <c r="O90" s="36"/>
      <c r="P90" s="197">
        <f>O90*H90</f>
        <v>0</v>
      </c>
      <c r="Q90" s="197">
        <v>8.3850999999999999E-4</v>
      </c>
      <c r="R90" s="197">
        <f>Q90*H90</f>
        <v>6.0221788199999997</v>
      </c>
      <c r="S90" s="197">
        <v>0</v>
      </c>
      <c r="T90" s="198">
        <f>S90*H90</f>
        <v>0</v>
      </c>
      <c r="AR90" s="18" t="s">
        <v>2036</v>
      </c>
      <c r="AT90" s="18" t="s">
        <v>2082</v>
      </c>
      <c r="AU90" s="18" t="s">
        <v>1955</v>
      </c>
      <c r="AY90" s="18" t="s">
        <v>2080</v>
      </c>
      <c r="BE90" s="199">
        <f>IF(N90="základní",J90,0)</f>
        <v>0</v>
      </c>
      <c r="BF90" s="199">
        <f>IF(N90="snížená",J90,0)</f>
        <v>0</v>
      </c>
      <c r="BG90" s="199">
        <f>IF(N90="zákl. přenesená",J90,0)</f>
        <v>0</v>
      </c>
      <c r="BH90" s="199">
        <f>IF(N90="sníž. přenesená",J90,0)</f>
        <v>0</v>
      </c>
      <c r="BI90" s="199">
        <f>IF(N90="nulová",J90,0)</f>
        <v>0</v>
      </c>
      <c r="BJ90" s="18" t="s">
        <v>1895</v>
      </c>
      <c r="BK90" s="199">
        <f>ROUND(I90*H90,2)</f>
        <v>0</v>
      </c>
      <c r="BL90" s="18" t="s">
        <v>2036</v>
      </c>
      <c r="BM90" s="18" t="s">
        <v>2448</v>
      </c>
    </row>
    <row r="91" spans="2:65" s="12" customFormat="1">
      <c r="B91" s="200"/>
      <c r="C91" s="201"/>
      <c r="D91" s="202" t="s">
        <v>2088</v>
      </c>
      <c r="E91" s="203" t="s">
        <v>1893</v>
      </c>
      <c r="F91" s="204" t="s">
        <v>2743</v>
      </c>
      <c r="G91" s="201"/>
      <c r="H91" s="205">
        <v>7182</v>
      </c>
      <c r="I91" s="206"/>
      <c r="J91" s="201"/>
      <c r="K91" s="201"/>
      <c r="L91" s="207"/>
      <c r="M91" s="208"/>
      <c r="N91" s="209"/>
      <c r="O91" s="209"/>
      <c r="P91" s="209"/>
      <c r="Q91" s="209"/>
      <c r="R91" s="209"/>
      <c r="S91" s="209"/>
      <c r="T91" s="210"/>
      <c r="AT91" s="211" t="s">
        <v>2088</v>
      </c>
      <c r="AU91" s="211" t="s">
        <v>1955</v>
      </c>
      <c r="AV91" s="12" t="s">
        <v>1955</v>
      </c>
      <c r="AW91" s="12" t="s">
        <v>1911</v>
      </c>
      <c r="AX91" s="12" t="s">
        <v>1895</v>
      </c>
      <c r="AY91" s="211" t="s">
        <v>2080</v>
      </c>
    </row>
    <row r="92" spans="2:65" s="1" customFormat="1" ht="22.5" customHeight="1">
      <c r="B92" s="35"/>
      <c r="C92" s="188" t="s">
        <v>2036</v>
      </c>
      <c r="D92" s="188" t="s">
        <v>2082</v>
      </c>
      <c r="E92" s="189" t="s">
        <v>2450</v>
      </c>
      <c r="F92" s="190" t="s">
        <v>2451</v>
      </c>
      <c r="G92" s="191" t="s">
        <v>2122</v>
      </c>
      <c r="H92" s="192">
        <v>7182</v>
      </c>
      <c r="I92" s="193"/>
      <c r="J92" s="194">
        <f>ROUND(I92*H92,2)</f>
        <v>0</v>
      </c>
      <c r="K92" s="190" t="s">
        <v>2086</v>
      </c>
      <c r="L92" s="55"/>
      <c r="M92" s="195" t="s">
        <v>1893</v>
      </c>
      <c r="N92" s="196" t="s">
        <v>1917</v>
      </c>
      <c r="O92" s="36"/>
      <c r="P92" s="197">
        <f>O92*H92</f>
        <v>0</v>
      </c>
      <c r="Q92" s="197">
        <v>0</v>
      </c>
      <c r="R92" s="197">
        <f>Q92*H92</f>
        <v>0</v>
      </c>
      <c r="S92" s="197">
        <v>0</v>
      </c>
      <c r="T92" s="198">
        <f>S92*H92</f>
        <v>0</v>
      </c>
      <c r="AR92" s="18" t="s">
        <v>2036</v>
      </c>
      <c r="AT92" s="18" t="s">
        <v>2082</v>
      </c>
      <c r="AU92" s="18" t="s">
        <v>1955</v>
      </c>
      <c r="AY92" s="18" t="s">
        <v>2080</v>
      </c>
      <c r="BE92" s="199">
        <f>IF(N92="základní",J92,0)</f>
        <v>0</v>
      </c>
      <c r="BF92" s="199">
        <f>IF(N92="snížená",J92,0)</f>
        <v>0</v>
      </c>
      <c r="BG92" s="199">
        <f>IF(N92="zákl. přenesená",J92,0)</f>
        <v>0</v>
      </c>
      <c r="BH92" s="199">
        <f>IF(N92="sníž. přenesená",J92,0)</f>
        <v>0</v>
      </c>
      <c r="BI92" s="199">
        <f>IF(N92="nulová",J92,0)</f>
        <v>0</v>
      </c>
      <c r="BJ92" s="18" t="s">
        <v>1895</v>
      </c>
      <c r="BK92" s="199">
        <f>ROUND(I92*H92,2)</f>
        <v>0</v>
      </c>
      <c r="BL92" s="18" t="s">
        <v>2036</v>
      </c>
      <c r="BM92" s="18" t="s">
        <v>2452</v>
      </c>
    </row>
    <row r="93" spans="2:65" s="12" customFormat="1">
      <c r="B93" s="200"/>
      <c r="C93" s="201"/>
      <c r="D93" s="202" t="s">
        <v>2088</v>
      </c>
      <c r="E93" s="203" t="s">
        <v>1893</v>
      </c>
      <c r="F93" s="204" t="s">
        <v>2744</v>
      </c>
      <c r="G93" s="201"/>
      <c r="H93" s="205">
        <v>7182</v>
      </c>
      <c r="I93" s="206"/>
      <c r="J93" s="201"/>
      <c r="K93" s="201"/>
      <c r="L93" s="207"/>
      <c r="M93" s="208"/>
      <c r="N93" s="209"/>
      <c r="O93" s="209"/>
      <c r="P93" s="209"/>
      <c r="Q93" s="209"/>
      <c r="R93" s="209"/>
      <c r="S93" s="209"/>
      <c r="T93" s="210"/>
      <c r="AT93" s="211" t="s">
        <v>2088</v>
      </c>
      <c r="AU93" s="211" t="s">
        <v>1955</v>
      </c>
      <c r="AV93" s="12" t="s">
        <v>1955</v>
      </c>
      <c r="AW93" s="12" t="s">
        <v>1911</v>
      </c>
      <c r="AX93" s="12" t="s">
        <v>1946</v>
      </c>
      <c r="AY93" s="211" t="s">
        <v>2080</v>
      </c>
    </row>
    <row r="94" spans="2:65" s="1" customFormat="1" ht="22.5" customHeight="1">
      <c r="B94" s="35"/>
      <c r="C94" s="188" t="s">
        <v>2039</v>
      </c>
      <c r="D94" s="188" t="s">
        <v>2082</v>
      </c>
      <c r="E94" s="189" t="s">
        <v>2418</v>
      </c>
      <c r="F94" s="190" t="s">
        <v>2419</v>
      </c>
      <c r="G94" s="191" t="s">
        <v>2085</v>
      </c>
      <c r="H94" s="192">
        <v>3950</v>
      </c>
      <c r="I94" s="193"/>
      <c r="J94" s="194">
        <f>ROUND(I94*H94,2)</f>
        <v>0</v>
      </c>
      <c r="K94" s="190" t="s">
        <v>2086</v>
      </c>
      <c r="L94" s="55"/>
      <c r="M94" s="195" t="s">
        <v>1893</v>
      </c>
      <c r="N94" s="196" t="s">
        <v>1917</v>
      </c>
      <c r="O94" s="36"/>
      <c r="P94" s="197">
        <f>O94*H94</f>
        <v>0</v>
      </c>
      <c r="Q94" s="197">
        <v>0</v>
      </c>
      <c r="R94" s="197">
        <f>Q94*H94</f>
        <v>0</v>
      </c>
      <c r="S94" s="197">
        <v>0</v>
      </c>
      <c r="T94" s="198">
        <f>S94*H94</f>
        <v>0</v>
      </c>
      <c r="AR94" s="18" t="s">
        <v>2036</v>
      </c>
      <c r="AT94" s="18" t="s">
        <v>2082</v>
      </c>
      <c r="AU94" s="18" t="s">
        <v>1955</v>
      </c>
      <c r="AY94" s="18" t="s">
        <v>2080</v>
      </c>
      <c r="BE94" s="199">
        <f>IF(N94="základní",J94,0)</f>
        <v>0</v>
      </c>
      <c r="BF94" s="199">
        <f>IF(N94="snížená",J94,0)</f>
        <v>0</v>
      </c>
      <c r="BG94" s="199">
        <f>IF(N94="zákl. přenesená",J94,0)</f>
        <v>0</v>
      </c>
      <c r="BH94" s="199">
        <f>IF(N94="sníž. přenesená",J94,0)</f>
        <v>0</v>
      </c>
      <c r="BI94" s="199">
        <f>IF(N94="nulová",J94,0)</f>
        <v>0</v>
      </c>
      <c r="BJ94" s="18" t="s">
        <v>1895</v>
      </c>
      <c r="BK94" s="199">
        <f>ROUND(I94*H94,2)</f>
        <v>0</v>
      </c>
      <c r="BL94" s="18" t="s">
        <v>2036</v>
      </c>
      <c r="BM94" s="18" t="s">
        <v>2454</v>
      </c>
    </row>
    <row r="95" spans="2:65" s="12" customFormat="1">
      <c r="B95" s="200"/>
      <c r="C95" s="201"/>
      <c r="D95" s="202" t="s">
        <v>2088</v>
      </c>
      <c r="E95" s="203" t="s">
        <v>1893</v>
      </c>
      <c r="F95" s="204" t="s">
        <v>2745</v>
      </c>
      <c r="G95" s="201"/>
      <c r="H95" s="205">
        <v>3950</v>
      </c>
      <c r="I95" s="206"/>
      <c r="J95" s="201"/>
      <c r="K95" s="201"/>
      <c r="L95" s="207"/>
      <c r="M95" s="208"/>
      <c r="N95" s="209"/>
      <c r="O95" s="209"/>
      <c r="P95" s="209"/>
      <c r="Q95" s="209"/>
      <c r="R95" s="209"/>
      <c r="S95" s="209"/>
      <c r="T95" s="210"/>
      <c r="AT95" s="211" t="s">
        <v>2088</v>
      </c>
      <c r="AU95" s="211" t="s">
        <v>1955</v>
      </c>
      <c r="AV95" s="12" t="s">
        <v>1955</v>
      </c>
      <c r="AW95" s="12" t="s">
        <v>1911</v>
      </c>
      <c r="AX95" s="12" t="s">
        <v>1946</v>
      </c>
      <c r="AY95" s="211" t="s">
        <v>2080</v>
      </c>
    </row>
    <row r="96" spans="2:65" s="1" customFormat="1" ht="22.5" customHeight="1">
      <c r="B96" s="35"/>
      <c r="C96" s="188" t="s">
        <v>2107</v>
      </c>
      <c r="D96" s="188" t="s">
        <v>2082</v>
      </c>
      <c r="E96" s="189" t="s">
        <v>2099</v>
      </c>
      <c r="F96" s="190" t="s">
        <v>2100</v>
      </c>
      <c r="G96" s="191" t="s">
        <v>2085</v>
      </c>
      <c r="H96" s="192">
        <v>918.4</v>
      </c>
      <c r="I96" s="193"/>
      <c r="J96" s="194">
        <f>ROUND(I96*H96,2)</f>
        <v>0</v>
      </c>
      <c r="K96" s="190" t="s">
        <v>2086</v>
      </c>
      <c r="L96" s="55"/>
      <c r="M96" s="195" t="s">
        <v>1893</v>
      </c>
      <c r="N96" s="196" t="s">
        <v>1917</v>
      </c>
      <c r="O96" s="36"/>
      <c r="P96" s="197">
        <f>O96*H96</f>
        <v>0</v>
      </c>
      <c r="Q96" s="197">
        <v>0</v>
      </c>
      <c r="R96" s="197">
        <f>Q96*H96</f>
        <v>0</v>
      </c>
      <c r="S96" s="197">
        <v>0</v>
      </c>
      <c r="T96" s="198">
        <f>S96*H96</f>
        <v>0</v>
      </c>
      <c r="AR96" s="18" t="s">
        <v>2036</v>
      </c>
      <c r="AT96" s="18" t="s">
        <v>2082</v>
      </c>
      <c r="AU96" s="18" t="s">
        <v>1955</v>
      </c>
      <c r="AY96" s="18" t="s">
        <v>2080</v>
      </c>
      <c r="BE96" s="199">
        <f>IF(N96="základní",J96,0)</f>
        <v>0</v>
      </c>
      <c r="BF96" s="199">
        <f>IF(N96="snížená",J96,0)</f>
        <v>0</v>
      </c>
      <c r="BG96" s="199">
        <f>IF(N96="zákl. přenesená",J96,0)</f>
        <v>0</v>
      </c>
      <c r="BH96" s="199">
        <f>IF(N96="sníž. přenesená",J96,0)</f>
        <v>0</v>
      </c>
      <c r="BI96" s="199">
        <f>IF(N96="nulová",J96,0)</f>
        <v>0</v>
      </c>
      <c r="BJ96" s="18" t="s">
        <v>1895</v>
      </c>
      <c r="BK96" s="199">
        <f>ROUND(I96*H96,2)</f>
        <v>0</v>
      </c>
      <c r="BL96" s="18" t="s">
        <v>2036</v>
      </c>
      <c r="BM96" s="18" t="s">
        <v>2456</v>
      </c>
    </row>
    <row r="97" spans="2:65" s="12" customFormat="1">
      <c r="B97" s="200"/>
      <c r="C97" s="201"/>
      <c r="D97" s="202" t="s">
        <v>2088</v>
      </c>
      <c r="E97" s="203" t="s">
        <v>1893</v>
      </c>
      <c r="F97" s="204" t="s">
        <v>2746</v>
      </c>
      <c r="G97" s="201"/>
      <c r="H97" s="205">
        <v>918.4</v>
      </c>
      <c r="I97" s="206"/>
      <c r="J97" s="201"/>
      <c r="K97" s="201"/>
      <c r="L97" s="207"/>
      <c r="M97" s="208"/>
      <c r="N97" s="209"/>
      <c r="O97" s="209"/>
      <c r="P97" s="209"/>
      <c r="Q97" s="209"/>
      <c r="R97" s="209"/>
      <c r="S97" s="209"/>
      <c r="T97" s="210"/>
      <c r="AT97" s="211" t="s">
        <v>2088</v>
      </c>
      <c r="AU97" s="211" t="s">
        <v>1955</v>
      </c>
      <c r="AV97" s="12" t="s">
        <v>1955</v>
      </c>
      <c r="AW97" s="12" t="s">
        <v>1911</v>
      </c>
      <c r="AX97" s="12" t="s">
        <v>1895</v>
      </c>
      <c r="AY97" s="211" t="s">
        <v>2080</v>
      </c>
    </row>
    <row r="98" spans="2:65" s="1" customFormat="1" ht="22.5" customHeight="1">
      <c r="B98" s="35"/>
      <c r="C98" s="188" t="s">
        <v>2112</v>
      </c>
      <c r="D98" s="188" t="s">
        <v>2082</v>
      </c>
      <c r="E98" s="189" t="s">
        <v>2108</v>
      </c>
      <c r="F98" s="190" t="s">
        <v>2109</v>
      </c>
      <c r="G98" s="191" t="s">
        <v>2085</v>
      </c>
      <c r="H98" s="192">
        <v>918.4</v>
      </c>
      <c r="I98" s="193"/>
      <c r="J98" s="194">
        <f>ROUND(I98*H98,2)</f>
        <v>0</v>
      </c>
      <c r="K98" s="190" t="s">
        <v>2086</v>
      </c>
      <c r="L98" s="55"/>
      <c r="M98" s="195" t="s">
        <v>1893</v>
      </c>
      <c r="N98" s="196" t="s">
        <v>1917</v>
      </c>
      <c r="O98" s="36"/>
      <c r="P98" s="197">
        <f>O98*H98</f>
        <v>0</v>
      </c>
      <c r="Q98" s="197">
        <v>0</v>
      </c>
      <c r="R98" s="197">
        <f>Q98*H98</f>
        <v>0</v>
      </c>
      <c r="S98" s="197">
        <v>0</v>
      </c>
      <c r="T98" s="198">
        <f>S98*H98</f>
        <v>0</v>
      </c>
      <c r="AR98" s="18" t="s">
        <v>2036</v>
      </c>
      <c r="AT98" s="18" t="s">
        <v>2082</v>
      </c>
      <c r="AU98" s="18" t="s">
        <v>1955</v>
      </c>
      <c r="AY98" s="18" t="s">
        <v>2080</v>
      </c>
      <c r="BE98" s="199">
        <f>IF(N98="základní",J98,0)</f>
        <v>0</v>
      </c>
      <c r="BF98" s="199">
        <f>IF(N98="snížená",J98,0)</f>
        <v>0</v>
      </c>
      <c r="BG98" s="199">
        <f>IF(N98="zákl. přenesená",J98,0)</f>
        <v>0</v>
      </c>
      <c r="BH98" s="199">
        <f>IF(N98="sníž. přenesená",J98,0)</f>
        <v>0</v>
      </c>
      <c r="BI98" s="199">
        <f>IF(N98="nulová",J98,0)</f>
        <v>0</v>
      </c>
      <c r="BJ98" s="18" t="s">
        <v>1895</v>
      </c>
      <c r="BK98" s="199">
        <f>ROUND(I98*H98,2)</f>
        <v>0</v>
      </c>
      <c r="BL98" s="18" t="s">
        <v>2036</v>
      </c>
      <c r="BM98" s="18" t="s">
        <v>2458</v>
      </c>
    </row>
    <row r="99" spans="2:65" s="12" customFormat="1">
      <c r="B99" s="200"/>
      <c r="C99" s="201"/>
      <c r="D99" s="202" t="s">
        <v>2088</v>
      </c>
      <c r="E99" s="203" t="s">
        <v>1893</v>
      </c>
      <c r="F99" s="204" t="s">
        <v>2747</v>
      </c>
      <c r="G99" s="201"/>
      <c r="H99" s="205">
        <v>918.4</v>
      </c>
      <c r="I99" s="206"/>
      <c r="J99" s="201"/>
      <c r="K99" s="201"/>
      <c r="L99" s="207"/>
      <c r="M99" s="208"/>
      <c r="N99" s="209"/>
      <c r="O99" s="209"/>
      <c r="P99" s="209"/>
      <c r="Q99" s="209"/>
      <c r="R99" s="209"/>
      <c r="S99" s="209"/>
      <c r="T99" s="210"/>
      <c r="AT99" s="211" t="s">
        <v>2088</v>
      </c>
      <c r="AU99" s="211" t="s">
        <v>1955</v>
      </c>
      <c r="AV99" s="12" t="s">
        <v>1955</v>
      </c>
      <c r="AW99" s="12" t="s">
        <v>1911</v>
      </c>
      <c r="AX99" s="12" t="s">
        <v>1946</v>
      </c>
      <c r="AY99" s="211" t="s">
        <v>2080</v>
      </c>
    </row>
    <row r="100" spans="2:65" s="1" customFormat="1" ht="22.5" customHeight="1">
      <c r="B100" s="35"/>
      <c r="C100" s="188" t="s">
        <v>2119</v>
      </c>
      <c r="D100" s="188" t="s">
        <v>2082</v>
      </c>
      <c r="E100" s="189" t="s">
        <v>2113</v>
      </c>
      <c r="F100" s="190" t="s">
        <v>2114</v>
      </c>
      <c r="G100" s="191" t="s">
        <v>2115</v>
      </c>
      <c r="H100" s="192">
        <v>1561.28</v>
      </c>
      <c r="I100" s="193"/>
      <c r="J100" s="194">
        <f>ROUND(I100*H100,2)</f>
        <v>0</v>
      </c>
      <c r="K100" s="190" t="s">
        <v>2086</v>
      </c>
      <c r="L100" s="55"/>
      <c r="M100" s="195" t="s">
        <v>1893</v>
      </c>
      <c r="N100" s="196" t="s">
        <v>1917</v>
      </c>
      <c r="O100" s="36"/>
      <c r="P100" s="197">
        <f>O100*H100</f>
        <v>0</v>
      </c>
      <c r="Q100" s="197">
        <v>0</v>
      </c>
      <c r="R100" s="197">
        <f>Q100*H100</f>
        <v>0</v>
      </c>
      <c r="S100" s="197">
        <v>0</v>
      </c>
      <c r="T100" s="198">
        <f>S100*H100</f>
        <v>0</v>
      </c>
      <c r="AR100" s="18" t="s">
        <v>2036</v>
      </c>
      <c r="AT100" s="18" t="s">
        <v>2082</v>
      </c>
      <c r="AU100" s="18" t="s">
        <v>1955</v>
      </c>
      <c r="AY100" s="18" t="s">
        <v>2080</v>
      </c>
      <c r="BE100" s="199">
        <f>IF(N100="základní",J100,0)</f>
        <v>0</v>
      </c>
      <c r="BF100" s="199">
        <f>IF(N100="snížená",J100,0)</f>
        <v>0</v>
      </c>
      <c r="BG100" s="199">
        <f>IF(N100="zákl. přenesená",J100,0)</f>
        <v>0</v>
      </c>
      <c r="BH100" s="199">
        <f>IF(N100="sníž. přenesená",J100,0)</f>
        <v>0</v>
      </c>
      <c r="BI100" s="199">
        <f>IF(N100="nulová",J100,0)</f>
        <v>0</v>
      </c>
      <c r="BJ100" s="18" t="s">
        <v>1895</v>
      </c>
      <c r="BK100" s="199">
        <f>ROUND(I100*H100,2)</f>
        <v>0</v>
      </c>
      <c r="BL100" s="18" t="s">
        <v>2036</v>
      </c>
      <c r="BM100" s="18" t="s">
        <v>2459</v>
      </c>
    </row>
    <row r="101" spans="2:65" s="12" customFormat="1">
      <c r="B101" s="200"/>
      <c r="C101" s="201"/>
      <c r="D101" s="212" t="s">
        <v>2088</v>
      </c>
      <c r="E101" s="213" t="s">
        <v>1893</v>
      </c>
      <c r="F101" s="214" t="s">
        <v>2748</v>
      </c>
      <c r="G101" s="201"/>
      <c r="H101" s="215">
        <v>918.4</v>
      </c>
      <c r="I101" s="206"/>
      <c r="J101" s="201"/>
      <c r="K101" s="201"/>
      <c r="L101" s="207"/>
      <c r="M101" s="208"/>
      <c r="N101" s="209"/>
      <c r="O101" s="209"/>
      <c r="P101" s="209"/>
      <c r="Q101" s="209"/>
      <c r="R101" s="209"/>
      <c r="S101" s="209"/>
      <c r="T101" s="210"/>
      <c r="AT101" s="211" t="s">
        <v>2088</v>
      </c>
      <c r="AU101" s="211" t="s">
        <v>1955</v>
      </c>
      <c r="AV101" s="12" t="s">
        <v>1955</v>
      </c>
      <c r="AW101" s="12" t="s">
        <v>1911</v>
      </c>
      <c r="AX101" s="12" t="s">
        <v>1946</v>
      </c>
      <c r="AY101" s="211" t="s">
        <v>2080</v>
      </c>
    </row>
    <row r="102" spans="2:65" s="12" customFormat="1">
      <c r="B102" s="200"/>
      <c r="C102" s="201"/>
      <c r="D102" s="202" t="s">
        <v>2088</v>
      </c>
      <c r="E102" s="201"/>
      <c r="F102" s="204" t="s">
        <v>2749</v>
      </c>
      <c r="G102" s="201"/>
      <c r="H102" s="205">
        <v>1561.28</v>
      </c>
      <c r="I102" s="206"/>
      <c r="J102" s="201"/>
      <c r="K102" s="201"/>
      <c r="L102" s="207"/>
      <c r="M102" s="208"/>
      <c r="N102" s="209"/>
      <c r="O102" s="209"/>
      <c r="P102" s="209"/>
      <c r="Q102" s="209"/>
      <c r="R102" s="209"/>
      <c r="S102" s="209"/>
      <c r="T102" s="210"/>
      <c r="AT102" s="211" t="s">
        <v>2088</v>
      </c>
      <c r="AU102" s="211" t="s">
        <v>1955</v>
      </c>
      <c r="AV102" s="12" t="s">
        <v>1955</v>
      </c>
      <c r="AW102" s="12" t="s">
        <v>1877</v>
      </c>
      <c r="AX102" s="12" t="s">
        <v>1895</v>
      </c>
      <c r="AY102" s="211" t="s">
        <v>2080</v>
      </c>
    </row>
    <row r="103" spans="2:65" s="1" customFormat="1" ht="22.5" customHeight="1">
      <c r="B103" s="35"/>
      <c r="C103" s="188" t="s">
        <v>2125</v>
      </c>
      <c r="D103" s="188" t="s">
        <v>2082</v>
      </c>
      <c r="E103" s="189" t="s">
        <v>2421</v>
      </c>
      <c r="F103" s="190" t="s">
        <v>2422</v>
      </c>
      <c r="G103" s="191" t="s">
        <v>2085</v>
      </c>
      <c r="H103" s="192">
        <v>3031.6</v>
      </c>
      <c r="I103" s="193"/>
      <c r="J103" s="194">
        <f>ROUND(I103*H103,2)</f>
        <v>0</v>
      </c>
      <c r="K103" s="190" t="s">
        <v>2086</v>
      </c>
      <c r="L103" s="55"/>
      <c r="M103" s="195" t="s">
        <v>1893</v>
      </c>
      <c r="N103" s="196" t="s">
        <v>1917</v>
      </c>
      <c r="O103" s="36"/>
      <c r="P103" s="197">
        <f>O103*H103</f>
        <v>0</v>
      </c>
      <c r="Q103" s="197">
        <v>0</v>
      </c>
      <c r="R103" s="197">
        <f>Q103*H103</f>
        <v>0</v>
      </c>
      <c r="S103" s="197">
        <v>0</v>
      </c>
      <c r="T103" s="198">
        <f>S103*H103</f>
        <v>0</v>
      </c>
      <c r="AR103" s="18" t="s">
        <v>2036</v>
      </c>
      <c r="AT103" s="18" t="s">
        <v>2082</v>
      </c>
      <c r="AU103" s="18" t="s">
        <v>1955</v>
      </c>
      <c r="AY103" s="18" t="s">
        <v>2080</v>
      </c>
      <c r="BE103" s="199">
        <f>IF(N103="základní",J103,0)</f>
        <v>0</v>
      </c>
      <c r="BF103" s="199">
        <f>IF(N103="snížená",J103,0)</f>
        <v>0</v>
      </c>
      <c r="BG103" s="199">
        <f>IF(N103="zákl. přenesená",J103,0)</f>
        <v>0</v>
      </c>
      <c r="BH103" s="199">
        <f>IF(N103="sníž. přenesená",J103,0)</f>
        <v>0</v>
      </c>
      <c r="BI103" s="199">
        <f>IF(N103="nulová",J103,0)</f>
        <v>0</v>
      </c>
      <c r="BJ103" s="18" t="s">
        <v>1895</v>
      </c>
      <c r="BK103" s="199">
        <f>ROUND(I103*H103,2)</f>
        <v>0</v>
      </c>
      <c r="BL103" s="18" t="s">
        <v>2036</v>
      </c>
      <c r="BM103" s="18" t="s">
        <v>2461</v>
      </c>
    </row>
    <row r="104" spans="2:65" s="12" customFormat="1">
      <c r="B104" s="200"/>
      <c r="C104" s="201"/>
      <c r="D104" s="202" t="s">
        <v>2088</v>
      </c>
      <c r="E104" s="203" t="s">
        <v>1893</v>
      </c>
      <c r="F104" s="204" t="s">
        <v>2750</v>
      </c>
      <c r="G104" s="201"/>
      <c r="H104" s="205">
        <v>3031.6</v>
      </c>
      <c r="I104" s="206"/>
      <c r="J104" s="201"/>
      <c r="K104" s="201"/>
      <c r="L104" s="207"/>
      <c r="M104" s="208"/>
      <c r="N104" s="209"/>
      <c r="O104" s="209"/>
      <c r="P104" s="209"/>
      <c r="Q104" s="209"/>
      <c r="R104" s="209"/>
      <c r="S104" s="209"/>
      <c r="T104" s="210"/>
      <c r="AT104" s="211" t="s">
        <v>2088</v>
      </c>
      <c r="AU104" s="211" t="s">
        <v>1955</v>
      </c>
      <c r="AV104" s="12" t="s">
        <v>1955</v>
      </c>
      <c r="AW104" s="12" t="s">
        <v>1911</v>
      </c>
      <c r="AX104" s="12" t="s">
        <v>1895</v>
      </c>
      <c r="AY104" s="211" t="s">
        <v>2080</v>
      </c>
    </row>
    <row r="105" spans="2:65" s="1" customFormat="1" ht="22.5" customHeight="1">
      <c r="B105" s="35"/>
      <c r="C105" s="188" t="s">
        <v>1900</v>
      </c>
      <c r="D105" s="188" t="s">
        <v>2082</v>
      </c>
      <c r="E105" s="189" t="s">
        <v>2463</v>
      </c>
      <c r="F105" s="190" t="s">
        <v>2464</v>
      </c>
      <c r="G105" s="191" t="s">
        <v>2085</v>
      </c>
      <c r="H105" s="192">
        <v>694.46</v>
      </c>
      <c r="I105" s="193"/>
      <c r="J105" s="194">
        <f>ROUND(I105*H105,2)</f>
        <v>0</v>
      </c>
      <c r="K105" s="190" t="s">
        <v>2086</v>
      </c>
      <c r="L105" s="55"/>
      <c r="M105" s="195" t="s">
        <v>1893</v>
      </c>
      <c r="N105" s="196" t="s">
        <v>1917</v>
      </c>
      <c r="O105" s="36"/>
      <c r="P105" s="197">
        <f>O105*H105</f>
        <v>0</v>
      </c>
      <c r="Q105" s="197">
        <v>0</v>
      </c>
      <c r="R105" s="197">
        <f>Q105*H105</f>
        <v>0</v>
      </c>
      <c r="S105" s="197">
        <v>0</v>
      </c>
      <c r="T105" s="198">
        <f>S105*H105</f>
        <v>0</v>
      </c>
      <c r="AR105" s="18" t="s">
        <v>2036</v>
      </c>
      <c r="AT105" s="18" t="s">
        <v>2082</v>
      </c>
      <c r="AU105" s="18" t="s">
        <v>1955</v>
      </c>
      <c r="AY105" s="18" t="s">
        <v>2080</v>
      </c>
      <c r="BE105" s="199">
        <f>IF(N105="základní",J105,0)</f>
        <v>0</v>
      </c>
      <c r="BF105" s="199">
        <f>IF(N105="snížená",J105,0)</f>
        <v>0</v>
      </c>
      <c r="BG105" s="199">
        <f>IF(N105="zákl. přenesená",J105,0)</f>
        <v>0</v>
      </c>
      <c r="BH105" s="199">
        <f>IF(N105="sníž. přenesená",J105,0)</f>
        <v>0</v>
      </c>
      <c r="BI105" s="199">
        <f>IF(N105="nulová",J105,0)</f>
        <v>0</v>
      </c>
      <c r="BJ105" s="18" t="s">
        <v>1895</v>
      </c>
      <c r="BK105" s="199">
        <f>ROUND(I105*H105,2)</f>
        <v>0</v>
      </c>
      <c r="BL105" s="18" t="s">
        <v>2036</v>
      </c>
      <c r="BM105" s="18" t="s">
        <v>2465</v>
      </c>
    </row>
    <row r="106" spans="2:65" s="12" customFormat="1">
      <c r="B106" s="200"/>
      <c r="C106" s="201"/>
      <c r="D106" s="202" t="s">
        <v>2088</v>
      </c>
      <c r="E106" s="203" t="s">
        <v>1893</v>
      </c>
      <c r="F106" s="204" t="s">
        <v>2751</v>
      </c>
      <c r="G106" s="201"/>
      <c r="H106" s="205">
        <v>694.46</v>
      </c>
      <c r="I106" s="206"/>
      <c r="J106" s="201"/>
      <c r="K106" s="201"/>
      <c r="L106" s="207"/>
      <c r="M106" s="208"/>
      <c r="N106" s="209"/>
      <c r="O106" s="209"/>
      <c r="P106" s="209"/>
      <c r="Q106" s="209"/>
      <c r="R106" s="209"/>
      <c r="S106" s="209"/>
      <c r="T106" s="210"/>
      <c r="AT106" s="211" t="s">
        <v>2088</v>
      </c>
      <c r="AU106" s="211" t="s">
        <v>1955</v>
      </c>
      <c r="AV106" s="12" t="s">
        <v>1955</v>
      </c>
      <c r="AW106" s="12" t="s">
        <v>1911</v>
      </c>
      <c r="AX106" s="12" t="s">
        <v>1895</v>
      </c>
      <c r="AY106" s="211" t="s">
        <v>2080</v>
      </c>
    </row>
    <row r="107" spans="2:65" s="1" customFormat="1" ht="22.5" customHeight="1">
      <c r="B107" s="35"/>
      <c r="C107" s="216" t="s">
        <v>2136</v>
      </c>
      <c r="D107" s="216" t="s">
        <v>2126</v>
      </c>
      <c r="E107" s="217" t="s">
        <v>2467</v>
      </c>
      <c r="F107" s="218" t="s">
        <v>2752</v>
      </c>
      <c r="G107" s="219" t="s">
        <v>2115</v>
      </c>
      <c r="H107" s="220">
        <v>1159.748</v>
      </c>
      <c r="I107" s="221"/>
      <c r="J107" s="222">
        <f>ROUND(I107*H107,2)</f>
        <v>0</v>
      </c>
      <c r="K107" s="218" t="s">
        <v>2086</v>
      </c>
      <c r="L107" s="223"/>
      <c r="M107" s="224" t="s">
        <v>1893</v>
      </c>
      <c r="N107" s="225" t="s">
        <v>1917</v>
      </c>
      <c r="O107" s="36"/>
      <c r="P107" s="197">
        <f>O107*H107</f>
        <v>0</v>
      </c>
      <c r="Q107" s="197">
        <v>1</v>
      </c>
      <c r="R107" s="197">
        <f>Q107*H107</f>
        <v>1159.748</v>
      </c>
      <c r="S107" s="197">
        <v>0</v>
      </c>
      <c r="T107" s="198">
        <f>S107*H107</f>
        <v>0</v>
      </c>
      <c r="AR107" s="18" t="s">
        <v>2119</v>
      </c>
      <c r="AT107" s="18" t="s">
        <v>2126</v>
      </c>
      <c r="AU107" s="18" t="s">
        <v>1955</v>
      </c>
      <c r="AY107" s="18" t="s">
        <v>2080</v>
      </c>
      <c r="BE107" s="199">
        <f>IF(N107="základní",J107,0)</f>
        <v>0</v>
      </c>
      <c r="BF107" s="199">
        <f>IF(N107="snížená",J107,0)</f>
        <v>0</v>
      </c>
      <c r="BG107" s="199">
        <f>IF(N107="zákl. přenesená",J107,0)</f>
        <v>0</v>
      </c>
      <c r="BH107" s="199">
        <f>IF(N107="sníž. přenesená",J107,0)</f>
        <v>0</v>
      </c>
      <c r="BI107" s="199">
        <f>IF(N107="nulová",J107,0)</f>
        <v>0</v>
      </c>
      <c r="BJ107" s="18" t="s">
        <v>1895</v>
      </c>
      <c r="BK107" s="199">
        <f>ROUND(I107*H107,2)</f>
        <v>0</v>
      </c>
      <c r="BL107" s="18" t="s">
        <v>2036</v>
      </c>
      <c r="BM107" s="18" t="s">
        <v>2469</v>
      </c>
    </row>
    <row r="108" spans="2:65" s="12" customFormat="1">
      <c r="B108" s="200"/>
      <c r="C108" s="201"/>
      <c r="D108" s="212" t="s">
        <v>2088</v>
      </c>
      <c r="E108" s="201"/>
      <c r="F108" s="214" t="s">
        <v>2753</v>
      </c>
      <c r="G108" s="201"/>
      <c r="H108" s="215">
        <v>1159.748</v>
      </c>
      <c r="I108" s="206"/>
      <c r="J108" s="201"/>
      <c r="K108" s="201"/>
      <c r="L108" s="207"/>
      <c r="M108" s="208"/>
      <c r="N108" s="209"/>
      <c r="O108" s="209"/>
      <c r="P108" s="209"/>
      <c r="Q108" s="209"/>
      <c r="R108" s="209"/>
      <c r="S108" s="209"/>
      <c r="T108" s="210"/>
      <c r="AT108" s="211" t="s">
        <v>2088</v>
      </c>
      <c r="AU108" s="211" t="s">
        <v>1955</v>
      </c>
      <c r="AV108" s="12" t="s">
        <v>1955</v>
      </c>
      <c r="AW108" s="12" t="s">
        <v>1877</v>
      </c>
      <c r="AX108" s="12" t="s">
        <v>1895</v>
      </c>
      <c r="AY108" s="211" t="s">
        <v>2080</v>
      </c>
    </row>
    <row r="109" spans="2:65" s="11" customFormat="1" ht="29.85" customHeight="1">
      <c r="B109" s="171"/>
      <c r="C109" s="172"/>
      <c r="D109" s="185" t="s">
        <v>1945</v>
      </c>
      <c r="E109" s="186" t="s">
        <v>2033</v>
      </c>
      <c r="F109" s="186" t="s">
        <v>2754</v>
      </c>
      <c r="G109" s="172"/>
      <c r="H109" s="172"/>
      <c r="I109" s="175"/>
      <c r="J109" s="187">
        <f>BK109</f>
        <v>0</v>
      </c>
      <c r="K109" s="172"/>
      <c r="L109" s="177"/>
      <c r="M109" s="178"/>
      <c r="N109" s="179"/>
      <c r="O109" s="179"/>
      <c r="P109" s="180">
        <f>P110</f>
        <v>0</v>
      </c>
      <c r="Q109" s="179"/>
      <c r="R109" s="180">
        <f>R110</f>
        <v>0</v>
      </c>
      <c r="S109" s="179"/>
      <c r="T109" s="181">
        <f>T110</f>
        <v>0</v>
      </c>
      <c r="AR109" s="182" t="s">
        <v>1895</v>
      </c>
      <c r="AT109" s="183" t="s">
        <v>1945</v>
      </c>
      <c r="AU109" s="183" t="s">
        <v>1895</v>
      </c>
      <c r="AY109" s="182" t="s">
        <v>2080</v>
      </c>
      <c r="BK109" s="184">
        <f>BK110</f>
        <v>0</v>
      </c>
    </row>
    <row r="110" spans="2:65" s="1" customFormat="1" ht="22.5" customHeight="1">
      <c r="B110" s="35"/>
      <c r="C110" s="188" t="s">
        <v>2141</v>
      </c>
      <c r="D110" s="188" t="s">
        <v>2082</v>
      </c>
      <c r="E110" s="189" t="s">
        <v>2755</v>
      </c>
      <c r="F110" s="190" t="s">
        <v>2756</v>
      </c>
      <c r="G110" s="191" t="s">
        <v>2096</v>
      </c>
      <c r="H110" s="192">
        <v>1312</v>
      </c>
      <c r="I110" s="193"/>
      <c r="J110" s="194">
        <f>ROUND(I110*H110,2)</f>
        <v>0</v>
      </c>
      <c r="K110" s="190" t="s">
        <v>2086</v>
      </c>
      <c r="L110" s="55"/>
      <c r="M110" s="195" t="s">
        <v>1893</v>
      </c>
      <c r="N110" s="196" t="s">
        <v>1917</v>
      </c>
      <c r="O110" s="36"/>
      <c r="P110" s="197">
        <f>O110*H110</f>
        <v>0</v>
      </c>
      <c r="Q110" s="197">
        <v>0</v>
      </c>
      <c r="R110" s="197">
        <f>Q110*H110</f>
        <v>0</v>
      </c>
      <c r="S110" s="197">
        <v>0</v>
      </c>
      <c r="T110" s="198">
        <f>S110*H110</f>
        <v>0</v>
      </c>
      <c r="AR110" s="18" t="s">
        <v>2036</v>
      </c>
      <c r="AT110" s="18" t="s">
        <v>2082</v>
      </c>
      <c r="AU110" s="18" t="s">
        <v>1955</v>
      </c>
      <c r="AY110" s="18" t="s">
        <v>2080</v>
      </c>
      <c r="BE110" s="199">
        <f>IF(N110="základní",J110,0)</f>
        <v>0</v>
      </c>
      <c r="BF110" s="199">
        <f>IF(N110="snížená",J110,0)</f>
        <v>0</v>
      </c>
      <c r="BG110" s="199">
        <f>IF(N110="zákl. přenesená",J110,0)</f>
        <v>0</v>
      </c>
      <c r="BH110" s="199">
        <f>IF(N110="sníž. přenesená",J110,0)</f>
        <v>0</v>
      </c>
      <c r="BI110" s="199">
        <f>IF(N110="nulová",J110,0)</f>
        <v>0</v>
      </c>
      <c r="BJ110" s="18" t="s">
        <v>1895</v>
      </c>
      <c r="BK110" s="199">
        <f>ROUND(I110*H110,2)</f>
        <v>0</v>
      </c>
      <c r="BL110" s="18" t="s">
        <v>2036</v>
      </c>
      <c r="BM110" s="18" t="s">
        <v>2757</v>
      </c>
    </row>
    <row r="111" spans="2:65" s="11" customFormat="1" ht="29.85" customHeight="1">
      <c r="B111" s="171"/>
      <c r="C111" s="172"/>
      <c r="D111" s="185" t="s">
        <v>1945</v>
      </c>
      <c r="E111" s="186" t="s">
        <v>2036</v>
      </c>
      <c r="F111" s="186" t="s">
        <v>2471</v>
      </c>
      <c r="G111" s="172"/>
      <c r="H111" s="172"/>
      <c r="I111" s="175"/>
      <c r="J111" s="187">
        <f>BK111</f>
        <v>0</v>
      </c>
      <c r="K111" s="172"/>
      <c r="L111" s="177"/>
      <c r="M111" s="178"/>
      <c r="N111" s="179"/>
      <c r="O111" s="179"/>
      <c r="P111" s="180">
        <f>SUM(P112:P113)</f>
        <v>0</v>
      </c>
      <c r="Q111" s="179"/>
      <c r="R111" s="180">
        <f>SUM(R112:R113)</f>
        <v>248.06902399999998</v>
      </c>
      <c r="S111" s="179"/>
      <c r="T111" s="181">
        <f>SUM(T112:T113)</f>
        <v>0</v>
      </c>
      <c r="AR111" s="182" t="s">
        <v>1895</v>
      </c>
      <c r="AT111" s="183" t="s">
        <v>1945</v>
      </c>
      <c r="AU111" s="183" t="s">
        <v>1895</v>
      </c>
      <c r="AY111" s="182" t="s">
        <v>2080</v>
      </c>
      <c r="BK111" s="184">
        <f>SUM(BK112:BK113)</f>
        <v>0</v>
      </c>
    </row>
    <row r="112" spans="2:65" s="1" customFormat="1" ht="22.5" customHeight="1">
      <c r="B112" s="35"/>
      <c r="C112" s="188" t="s">
        <v>2146</v>
      </c>
      <c r="D112" s="188" t="s">
        <v>2082</v>
      </c>
      <c r="E112" s="189" t="s">
        <v>2472</v>
      </c>
      <c r="F112" s="190" t="s">
        <v>2473</v>
      </c>
      <c r="G112" s="191" t="s">
        <v>2085</v>
      </c>
      <c r="H112" s="192">
        <v>131.19999999999999</v>
      </c>
      <c r="I112" s="193"/>
      <c r="J112" s="194">
        <f>ROUND(I112*H112,2)</f>
        <v>0</v>
      </c>
      <c r="K112" s="190" t="s">
        <v>2086</v>
      </c>
      <c r="L112" s="55"/>
      <c r="M112" s="195" t="s">
        <v>1893</v>
      </c>
      <c r="N112" s="196" t="s">
        <v>1917</v>
      </c>
      <c r="O112" s="36"/>
      <c r="P112" s="197">
        <f>O112*H112</f>
        <v>0</v>
      </c>
      <c r="Q112" s="197">
        <v>1.8907700000000001</v>
      </c>
      <c r="R112" s="197">
        <f>Q112*H112</f>
        <v>248.06902399999998</v>
      </c>
      <c r="S112" s="197">
        <v>0</v>
      </c>
      <c r="T112" s="198">
        <f>S112*H112</f>
        <v>0</v>
      </c>
      <c r="AR112" s="18" t="s">
        <v>2036</v>
      </c>
      <c r="AT112" s="18" t="s">
        <v>2082</v>
      </c>
      <c r="AU112" s="18" t="s">
        <v>1955</v>
      </c>
      <c r="AY112" s="18" t="s">
        <v>2080</v>
      </c>
      <c r="BE112" s="199">
        <f>IF(N112="základní",J112,0)</f>
        <v>0</v>
      </c>
      <c r="BF112" s="199">
        <f>IF(N112="snížená",J112,0)</f>
        <v>0</v>
      </c>
      <c r="BG112" s="199">
        <f>IF(N112="zákl. přenesená",J112,0)</f>
        <v>0</v>
      </c>
      <c r="BH112" s="199">
        <f>IF(N112="sníž. přenesená",J112,0)</f>
        <v>0</v>
      </c>
      <c r="BI112" s="199">
        <f>IF(N112="nulová",J112,0)</f>
        <v>0</v>
      </c>
      <c r="BJ112" s="18" t="s">
        <v>1895</v>
      </c>
      <c r="BK112" s="199">
        <f>ROUND(I112*H112,2)</f>
        <v>0</v>
      </c>
      <c r="BL112" s="18" t="s">
        <v>2036</v>
      </c>
      <c r="BM112" s="18" t="s">
        <v>2474</v>
      </c>
    </row>
    <row r="113" spans="2:65" s="12" customFormat="1">
      <c r="B113" s="200"/>
      <c r="C113" s="201"/>
      <c r="D113" s="212" t="s">
        <v>2088</v>
      </c>
      <c r="E113" s="213" t="s">
        <v>1893</v>
      </c>
      <c r="F113" s="214" t="s">
        <v>2758</v>
      </c>
      <c r="G113" s="201"/>
      <c r="H113" s="215">
        <v>131.19999999999999</v>
      </c>
      <c r="I113" s="206"/>
      <c r="J113" s="201"/>
      <c r="K113" s="201"/>
      <c r="L113" s="207"/>
      <c r="M113" s="208"/>
      <c r="N113" s="209"/>
      <c r="O113" s="209"/>
      <c r="P113" s="209"/>
      <c r="Q113" s="209"/>
      <c r="R113" s="209"/>
      <c r="S113" s="209"/>
      <c r="T113" s="210"/>
      <c r="AT113" s="211" t="s">
        <v>2088</v>
      </c>
      <c r="AU113" s="211" t="s">
        <v>1955</v>
      </c>
      <c r="AV113" s="12" t="s">
        <v>1955</v>
      </c>
      <c r="AW113" s="12" t="s">
        <v>1911</v>
      </c>
      <c r="AX113" s="12" t="s">
        <v>1895</v>
      </c>
      <c r="AY113" s="211" t="s">
        <v>2080</v>
      </c>
    </row>
    <row r="114" spans="2:65" s="11" customFormat="1" ht="29.85" customHeight="1">
      <c r="B114" s="171"/>
      <c r="C114" s="172"/>
      <c r="D114" s="185" t="s">
        <v>1945</v>
      </c>
      <c r="E114" s="186" t="s">
        <v>2119</v>
      </c>
      <c r="F114" s="186" t="s">
        <v>2249</v>
      </c>
      <c r="G114" s="172"/>
      <c r="H114" s="172"/>
      <c r="I114" s="175"/>
      <c r="J114" s="187">
        <f>BK114</f>
        <v>0</v>
      </c>
      <c r="K114" s="172"/>
      <c r="L114" s="177"/>
      <c r="M114" s="178"/>
      <c r="N114" s="179"/>
      <c r="O114" s="179"/>
      <c r="P114" s="180">
        <f>SUM(P115:P132)</f>
        <v>0</v>
      </c>
      <c r="Q114" s="179"/>
      <c r="R114" s="180">
        <f>SUM(R115:R132)</f>
        <v>341.73191403999999</v>
      </c>
      <c r="S114" s="179"/>
      <c r="T114" s="181">
        <f>SUM(T115:T132)</f>
        <v>0</v>
      </c>
      <c r="AR114" s="182" t="s">
        <v>1895</v>
      </c>
      <c r="AT114" s="183" t="s">
        <v>1945</v>
      </c>
      <c r="AU114" s="183" t="s">
        <v>1895</v>
      </c>
      <c r="AY114" s="182" t="s">
        <v>2080</v>
      </c>
      <c r="BK114" s="184">
        <f>SUM(BK115:BK132)</f>
        <v>0</v>
      </c>
    </row>
    <row r="115" spans="2:65" s="1" customFormat="1" ht="31.5" customHeight="1">
      <c r="B115" s="35"/>
      <c r="C115" s="188" t="s">
        <v>2151</v>
      </c>
      <c r="D115" s="188" t="s">
        <v>2082</v>
      </c>
      <c r="E115" s="189" t="s">
        <v>2759</v>
      </c>
      <c r="F115" s="190" t="s">
        <v>2760</v>
      </c>
      <c r="G115" s="191" t="s">
        <v>2096</v>
      </c>
      <c r="H115" s="192">
        <v>1312</v>
      </c>
      <c r="I115" s="193"/>
      <c r="J115" s="194">
        <f>ROUND(I115*H115,2)</f>
        <v>0</v>
      </c>
      <c r="K115" s="190" t="s">
        <v>2086</v>
      </c>
      <c r="L115" s="55"/>
      <c r="M115" s="195" t="s">
        <v>1893</v>
      </c>
      <c r="N115" s="196" t="s">
        <v>1917</v>
      </c>
      <c r="O115" s="36"/>
      <c r="P115" s="197">
        <f>O115*H115</f>
        <v>0</v>
      </c>
      <c r="Q115" s="197">
        <v>8.2000000000000001E-5</v>
      </c>
      <c r="R115" s="197">
        <f>Q115*H115</f>
        <v>0.107584</v>
      </c>
      <c r="S115" s="197">
        <v>0</v>
      </c>
      <c r="T115" s="198">
        <f>S115*H115</f>
        <v>0</v>
      </c>
      <c r="AR115" s="18" t="s">
        <v>2036</v>
      </c>
      <c r="AT115" s="18" t="s">
        <v>2082</v>
      </c>
      <c r="AU115" s="18" t="s">
        <v>1955</v>
      </c>
      <c r="AY115" s="18" t="s">
        <v>2080</v>
      </c>
      <c r="BE115" s="199">
        <f>IF(N115="základní",J115,0)</f>
        <v>0</v>
      </c>
      <c r="BF115" s="199">
        <f>IF(N115="snížená",J115,0)</f>
        <v>0</v>
      </c>
      <c r="BG115" s="199">
        <f>IF(N115="zákl. přenesená",J115,0)</f>
        <v>0</v>
      </c>
      <c r="BH115" s="199">
        <f>IF(N115="sníž. přenesená",J115,0)</f>
        <v>0</v>
      </c>
      <c r="BI115" s="199">
        <f>IF(N115="nulová",J115,0)</f>
        <v>0</v>
      </c>
      <c r="BJ115" s="18" t="s">
        <v>1895</v>
      </c>
      <c r="BK115" s="199">
        <f>ROUND(I115*H115,2)</f>
        <v>0</v>
      </c>
      <c r="BL115" s="18" t="s">
        <v>2036</v>
      </c>
      <c r="BM115" s="18" t="s">
        <v>2761</v>
      </c>
    </row>
    <row r="116" spans="2:65" s="12" customFormat="1">
      <c r="B116" s="200"/>
      <c r="C116" s="201"/>
      <c r="D116" s="202" t="s">
        <v>2088</v>
      </c>
      <c r="E116" s="203" t="s">
        <v>1893</v>
      </c>
      <c r="F116" s="204" t="s">
        <v>2762</v>
      </c>
      <c r="G116" s="201"/>
      <c r="H116" s="205">
        <v>1312</v>
      </c>
      <c r="I116" s="206"/>
      <c r="J116" s="201"/>
      <c r="K116" s="201"/>
      <c r="L116" s="207"/>
      <c r="M116" s="208"/>
      <c r="N116" s="209"/>
      <c r="O116" s="209"/>
      <c r="P116" s="209"/>
      <c r="Q116" s="209"/>
      <c r="R116" s="209"/>
      <c r="S116" s="209"/>
      <c r="T116" s="210"/>
      <c r="AT116" s="211" t="s">
        <v>2088</v>
      </c>
      <c r="AU116" s="211" t="s">
        <v>1955</v>
      </c>
      <c r="AV116" s="12" t="s">
        <v>1955</v>
      </c>
      <c r="AW116" s="12" t="s">
        <v>1911</v>
      </c>
      <c r="AX116" s="12" t="s">
        <v>1895</v>
      </c>
      <c r="AY116" s="211" t="s">
        <v>2080</v>
      </c>
    </row>
    <row r="117" spans="2:65" s="1" customFormat="1" ht="22.5" customHeight="1">
      <c r="B117" s="35"/>
      <c r="C117" s="216" t="s">
        <v>1881</v>
      </c>
      <c r="D117" s="216" t="s">
        <v>2126</v>
      </c>
      <c r="E117" s="217" t="s">
        <v>2763</v>
      </c>
      <c r="F117" s="218" t="s">
        <v>2764</v>
      </c>
      <c r="G117" s="219" t="s">
        <v>2096</v>
      </c>
      <c r="H117" s="220">
        <v>1331.68</v>
      </c>
      <c r="I117" s="221"/>
      <c r="J117" s="222">
        <f>ROUND(I117*H117,2)</f>
        <v>0</v>
      </c>
      <c r="K117" s="218" t="s">
        <v>2086</v>
      </c>
      <c r="L117" s="223"/>
      <c r="M117" s="224" t="s">
        <v>1893</v>
      </c>
      <c r="N117" s="225" t="s">
        <v>1917</v>
      </c>
      <c r="O117" s="36"/>
      <c r="P117" s="197">
        <f>O117*H117</f>
        <v>0</v>
      </c>
      <c r="Q117" s="197">
        <v>0.1</v>
      </c>
      <c r="R117" s="197">
        <f>Q117*H117</f>
        <v>133.16800000000001</v>
      </c>
      <c r="S117" s="197">
        <v>0</v>
      </c>
      <c r="T117" s="198">
        <f>S117*H117</f>
        <v>0</v>
      </c>
      <c r="AR117" s="18" t="s">
        <v>2119</v>
      </c>
      <c r="AT117" s="18" t="s">
        <v>2126</v>
      </c>
      <c r="AU117" s="18" t="s">
        <v>1955</v>
      </c>
      <c r="AY117" s="18" t="s">
        <v>2080</v>
      </c>
      <c r="BE117" s="199">
        <f>IF(N117="základní",J117,0)</f>
        <v>0</v>
      </c>
      <c r="BF117" s="199">
        <f>IF(N117="snížená",J117,0)</f>
        <v>0</v>
      </c>
      <c r="BG117" s="199">
        <f>IF(N117="zákl. přenesená",J117,0)</f>
        <v>0</v>
      </c>
      <c r="BH117" s="199">
        <f>IF(N117="sníž. přenesená",J117,0)</f>
        <v>0</v>
      </c>
      <c r="BI117" s="199">
        <f>IF(N117="nulová",J117,0)</f>
        <v>0</v>
      </c>
      <c r="BJ117" s="18" t="s">
        <v>1895</v>
      </c>
      <c r="BK117" s="199">
        <f>ROUND(I117*H117,2)</f>
        <v>0</v>
      </c>
      <c r="BL117" s="18" t="s">
        <v>2036</v>
      </c>
      <c r="BM117" s="18" t="s">
        <v>2765</v>
      </c>
    </row>
    <row r="118" spans="2:65" s="12" customFormat="1">
      <c r="B118" s="200"/>
      <c r="C118" s="201"/>
      <c r="D118" s="202" t="s">
        <v>2088</v>
      </c>
      <c r="E118" s="201"/>
      <c r="F118" s="204" t="s">
        <v>2766</v>
      </c>
      <c r="G118" s="201"/>
      <c r="H118" s="205">
        <v>1331.68</v>
      </c>
      <c r="I118" s="206"/>
      <c r="J118" s="201"/>
      <c r="K118" s="201"/>
      <c r="L118" s="207"/>
      <c r="M118" s="208"/>
      <c r="N118" s="209"/>
      <c r="O118" s="209"/>
      <c r="P118" s="209"/>
      <c r="Q118" s="209"/>
      <c r="R118" s="209"/>
      <c r="S118" s="209"/>
      <c r="T118" s="210"/>
      <c r="AT118" s="211" t="s">
        <v>2088</v>
      </c>
      <c r="AU118" s="211" t="s">
        <v>1955</v>
      </c>
      <c r="AV118" s="12" t="s">
        <v>1955</v>
      </c>
      <c r="AW118" s="12" t="s">
        <v>1877</v>
      </c>
      <c r="AX118" s="12" t="s">
        <v>1895</v>
      </c>
      <c r="AY118" s="211" t="s">
        <v>2080</v>
      </c>
    </row>
    <row r="119" spans="2:65" s="1" customFormat="1" ht="22.5" customHeight="1">
      <c r="B119" s="35"/>
      <c r="C119" s="188" t="s">
        <v>2161</v>
      </c>
      <c r="D119" s="188" t="s">
        <v>2082</v>
      </c>
      <c r="E119" s="189" t="s">
        <v>2767</v>
      </c>
      <c r="F119" s="190" t="s">
        <v>2768</v>
      </c>
      <c r="G119" s="191" t="s">
        <v>2769</v>
      </c>
      <c r="H119" s="192">
        <v>35</v>
      </c>
      <c r="I119" s="193"/>
      <c r="J119" s="194">
        <f>ROUND(I119*H119,2)</f>
        <v>0</v>
      </c>
      <c r="K119" s="190" t="s">
        <v>2086</v>
      </c>
      <c r="L119" s="55"/>
      <c r="M119" s="195" t="s">
        <v>1893</v>
      </c>
      <c r="N119" s="196" t="s">
        <v>1917</v>
      </c>
      <c r="O119" s="36"/>
      <c r="P119" s="197">
        <f>O119*H119</f>
        <v>0</v>
      </c>
      <c r="Q119" s="197">
        <v>3.102E-4</v>
      </c>
      <c r="R119" s="197">
        <f>Q119*H119</f>
        <v>1.0857E-2</v>
      </c>
      <c r="S119" s="197">
        <v>0</v>
      </c>
      <c r="T119" s="198">
        <f>S119*H119</f>
        <v>0</v>
      </c>
      <c r="AR119" s="18" t="s">
        <v>2036</v>
      </c>
      <c r="AT119" s="18" t="s">
        <v>2082</v>
      </c>
      <c r="AU119" s="18" t="s">
        <v>1955</v>
      </c>
      <c r="AY119" s="18" t="s">
        <v>2080</v>
      </c>
      <c r="BE119" s="199">
        <f>IF(N119="základní",J119,0)</f>
        <v>0</v>
      </c>
      <c r="BF119" s="199">
        <f>IF(N119="snížená",J119,0)</f>
        <v>0</v>
      </c>
      <c r="BG119" s="199">
        <f>IF(N119="zákl. přenesená",J119,0)</f>
        <v>0</v>
      </c>
      <c r="BH119" s="199">
        <f>IF(N119="sníž. přenesená",J119,0)</f>
        <v>0</v>
      </c>
      <c r="BI119" s="199">
        <f>IF(N119="nulová",J119,0)</f>
        <v>0</v>
      </c>
      <c r="BJ119" s="18" t="s">
        <v>1895</v>
      </c>
      <c r="BK119" s="199">
        <f>ROUND(I119*H119,2)</f>
        <v>0</v>
      </c>
      <c r="BL119" s="18" t="s">
        <v>2036</v>
      </c>
      <c r="BM119" s="18" t="s">
        <v>2770</v>
      </c>
    </row>
    <row r="120" spans="2:65" s="12" customFormat="1">
      <c r="B120" s="200"/>
      <c r="C120" s="201"/>
      <c r="D120" s="202" t="s">
        <v>2088</v>
      </c>
      <c r="E120" s="203" t="s">
        <v>1893</v>
      </c>
      <c r="F120" s="204" t="s">
        <v>2771</v>
      </c>
      <c r="G120" s="201"/>
      <c r="H120" s="205">
        <v>35</v>
      </c>
      <c r="I120" s="206"/>
      <c r="J120" s="201"/>
      <c r="K120" s="201"/>
      <c r="L120" s="207"/>
      <c r="M120" s="208"/>
      <c r="N120" s="209"/>
      <c r="O120" s="209"/>
      <c r="P120" s="209"/>
      <c r="Q120" s="209"/>
      <c r="R120" s="209"/>
      <c r="S120" s="209"/>
      <c r="T120" s="210"/>
      <c r="AT120" s="211" t="s">
        <v>2088</v>
      </c>
      <c r="AU120" s="211" t="s">
        <v>1955</v>
      </c>
      <c r="AV120" s="12" t="s">
        <v>1955</v>
      </c>
      <c r="AW120" s="12" t="s">
        <v>1911</v>
      </c>
      <c r="AX120" s="12" t="s">
        <v>1946</v>
      </c>
      <c r="AY120" s="211" t="s">
        <v>2080</v>
      </c>
    </row>
    <row r="121" spans="2:65" s="1" customFormat="1" ht="31.5" customHeight="1">
      <c r="B121" s="35"/>
      <c r="C121" s="188" t="s">
        <v>2166</v>
      </c>
      <c r="D121" s="188" t="s">
        <v>2082</v>
      </c>
      <c r="E121" s="189" t="s">
        <v>2772</v>
      </c>
      <c r="F121" s="190" t="s">
        <v>2773</v>
      </c>
      <c r="G121" s="191" t="s">
        <v>2253</v>
      </c>
      <c r="H121" s="192">
        <v>35</v>
      </c>
      <c r="I121" s="193"/>
      <c r="J121" s="194">
        <f>ROUND(I121*H121,2)</f>
        <v>0</v>
      </c>
      <c r="K121" s="190" t="s">
        <v>2086</v>
      </c>
      <c r="L121" s="55"/>
      <c r="M121" s="195" t="s">
        <v>1893</v>
      </c>
      <c r="N121" s="196" t="s">
        <v>1917</v>
      </c>
      <c r="O121" s="36"/>
      <c r="P121" s="197">
        <f>O121*H121</f>
        <v>0</v>
      </c>
      <c r="Q121" s="197">
        <v>2.1167649439999998</v>
      </c>
      <c r="R121" s="197">
        <f>Q121*H121</f>
        <v>74.086773039999997</v>
      </c>
      <c r="S121" s="197">
        <v>0</v>
      </c>
      <c r="T121" s="198">
        <f>S121*H121</f>
        <v>0</v>
      </c>
      <c r="AR121" s="18" t="s">
        <v>2036</v>
      </c>
      <c r="AT121" s="18" t="s">
        <v>2082</v>
      </c>
      <c r="AU121" s="18" t="s">
        <v>1955</v>
      </c>
      <c r="AY121" s="18" t="s">
        <v>2080</v>
      </c>
      <c r="BE121" s="199">
        <f>IF(N121="základní",J121,0)</f>
        <v>0</v>
      </c>
      <c r="BF121" s="199">
        <f>IF(N121="snížená",J121,0)</f>
        <v>0</v>
      </c>
      <c r="BG121" s="199">
        <f>IF(N121="zákl. přenesená",J121,0)</f>
        <v>0</v>
      </c>
      <c r="BH121" s="199">
        <f>IF(N121="sníž. přenesená",J121,0)</f>
        <v>0</v>
      </c>
      <c r="BI121" s="199">
        <f>IF(N121="nulová",J121,0)</f>
        <v>0</v>
      </c>
      <c r="BJ121" s="18" t="s">
        <v>1895</v>
      </c>
      <c r="BK121" s="199">
        <f>ROUND(I121*H121,2)</f>
        <v>0</v>
      </c>
      <c r="BL121" s="18" t="s">
        <v>2036</v>
      </c>
      <c r="BM121" s="18" t="s">
        <v>2774</v>
      </c>
    </row>
    <row r="122" spans="2:65" s="12" customFormat="1">
      <c r="B122" s="200"/>
      <c r="C122" s="201"/>
      <c r="D122" s="202" t="s">
        <v>2088</v>
      </c>
      <c r="E122" s="203" t="s">
        <v>1893</v>
      </c>
      <c r="F122" s="204" t="s">
        <v>2775</v>
      </c>
      <c r="G122" s="201"/>
      <c r="H122" s="205">
        <v>35</v>
      </c>
      <c r="I122" s="206"/>
      <c r="J122" s="201"/>
      <c r="K122" s="201"/>
      <c r="L122" s="207"/>
      <c r="M122" s="208"/>
      <c r="N122" s="209"/>
      <c r="O122" s="209"/>
      <c r="P122" s="209"/>
      <c r="Q122" s="209"/>
      <c r="R122" s="209"/>
      <c r="S122" s="209"/>
      <c r="T122" s="210"/>
      <c r="AT122" s="211" t="s">
        <v>2088</v>
      </c>
      <c r="AU122" s="211" t="s">
        <v>1955</v>
      </c>
      <c r="AV122" s="12" t="s">
        <v>1955</v>
      </c>
      <c r="AW122" s="12" t="s">
        <v>1911</v>
      </c>
      <c r="AX122" s="12" t="s">
        <v>1946</v>
      </c>
      <c r="AY122" s="211" t="s">
        <v>2080</v>
      </c>
    </row>
    <row r="123" spans="2:65" s="1" customFormat="1" ht="22.5" customHeight="1">
      <c r="B123" s="35"/>
      <c r="C123" s="216" t="s">
        <v>2171</v>
      </c>
      <c r="D123" s="216" t="s">
        <v>2126</v>
      </c>
      <c r="E123" s="217" t="s">
        <v>2776</v>
      </c>
      <c r="F123" s="218" t="s">
        <v>2777</v>
      </c>
      <c r="G123" s="219" t="s">
        <v>2253</v>
      </c>
      <c r="H123" s="220">
        <v>35</v>
      </c>
      <c r="I123" s="221"/>
      <c r="J123" s="222">
        <f t="shared" ref="J123:J132" si="0">ROUND(I123*H123,2)</f>
        <v>0</v>
      </c>
      <c r="K123" s="218" t="s">
        <v>2086</v>
      </c>
      <c r="L123" s="223"/>
      <c r="M123" s="224" t="s">
        <v>1893</v>
      </c>
      <c r="N123" s="225" t="s">
        <v>1917</v>
      </c>
      <c r="O123" s="36"/>
      <c r="P123" s="197">
        <f t="shared" ref="P123:P132" si="1">O123*H123</f>
        <v>0</v>
      </c>
      <c r="Q123" s="197">
        <v>2.1</v>
      </c>
      <c r="R123" s="197">
        <f t="shared" ref="R123:R132" si="2">Q123*H123</f>
        <v>73.5</v>
      </c>
      <c r="S123" s="197">
        <v>0</v>
      </c>
      <c r="T123" s="198">
        <f t="shared" ref="T123:T132" si="3">S123*H123</f>
        <v>0</v>
      </c>
      <c r="AR123" s="18" t="s">
        <v>2119</v>
      </c>
      <c r="AT123" s="18" t="s">
        <v>2126</v>
      </c>
      <c r="AU123" s="18" t="s">
        <v>1955</v>
      </c>
      <c r="AY123" s="18" t="s">
        <v>2080</v>
      </c>
      <c r="BE123" s="199">
        <f t="shared" ref="BE123:BE132" si="4">IF(N123="základní",J123,0)</f>
        <v>0</v>
      </c>
      <c r="BF123" s="199">
        <f t="shared" ref="BF123:BF132" si="5">IF(N123="snížená",J123,0)</f>
        <v>0</v>
      </c>
      <c r="BG123" s="199">
        <f t="shared" ref="BG123:BG132" si="6">IF(N123="zákl. přenesená",J123,0)</f>
        <v>0</v>
      </c>
      <c r="BH123" s="199">
        <f t="shared" ref="BH123:BH132" si="7">IF(N123="sníž. přenesená",J123,0)</f>
        <v>0</v>
      </c>
      <c r="BI123" s="199">
        <f t="shared" ref="BI123:BI132" si="8">IF(N123="nulová",J123,0)</f>
        <v>0</v>
      </c>
      <c r="BJ123" s="18" t="s">
        <v>1895</v>
      </c>
      <c r="BK123" s="199">
        <f t="shared" ref="BK123:BK132" si="9">ROUND(I123*H123,2)</f>
        <v>0</v>
      </c>
      <c r="BL123" s="18" t="s">
        <v>2036</v>
      </c>
      <c r="BM123" s="18" t="s">
        <v>2778</v>
      </c>
    </row>
    <row r="124" spans="2:65" s="1" customFormat="1" ht="22.5" customHeight="1">
      <c r="B124" s="35"/>
      <c r="C124" s="216" t="s">
        <v>2176</v>
      </c>
      <c r="D124" s="216" t="s">
        <v>2126</v>
      </c>
      <c r="E124" s="217" t="s">
        <v>2779</v>
      </c>
      <c r="F124" s="218" t="s">
        <v>2780</v>
      </c>
      <c r="G124" s="219" t="s">
        <v>2253</v>
      </c>
      <c r="H124" s="220">
        <v>20</v>
      </c>
      <c r="I124" s="221"/>
      <c r="J124" s="222">
        <f t="shared" si="0"/>
        <v>0</v>
      </c>
      <c r="K124" s="218" t="s">
        <v>2086</v>
      </c>
      <c r="L124" s="223"/>
      <c r="M124" s="224" t="s">
        <v>1893</v>
      </c>
      <c r="N124" s="225" t="s">
        <v>1917</v>
      </c>
      <c r="O124" s="36"/>
      <c r="P124" s="197">
        <f t="shared" si="1"/>
        <v>0</v>
      </c>
      <c r="Q124" s="197">
        <v>0.25</v>
      </c>
      <c r="R124" s="197">
        <f t="shared" si="2"/>
        <v>5</v>
      </c>
      <c r="S124" s="197">
        <v>0</v>
      </c>
      <c r="T124" s="198">
        <f t="shared" si="3"/>
        <v>0</v>
      </c>
      <c r="AR124" s="18" t="s">
        <v>2119</v>
      </c>
      <c r="AT124" s="18" t="s">
        <v>2126</v>
      </c>
      <c r="AU124" s="18" t="s">
        <v>1955</v>
      </c>
      <c r="AY124" s="18" t="s">
        <v>2080</v>
      </c>
      <c r="BE124" s="199">
        <f t="shared" si="4"/>
        <v>0</v>
      </c>
      <c r="BF124" s="199">
        <f t="shared" si="5"/>
        <v>0</v>
      </c>
      <c r="BG124" s="199">
        <f t="shared" si="6"/>
        <v>0</v>
      </c>
      <c r="BH124" s="199">
        <f t="shared" si="7"/>
        <v>0</v>
      </c>
      <c r="BI124" s="199">
        <f t="shared" si="8"/>
        <v>0</v>
      </c>
      <c r="BJ124" s="18" t="s">
        <v>1895</v>
      </c>
      <c r="BK124" s="199">
        <f t="shared" si="9"/>
        <v>0</v>
      </c>
      <c r="BL124" s="18" t="s">
        <v>2036</v>
      </c>
      <c r="BM124" s="18" t="s">
        <v>2781</v>
      </c>
    </row>
    <row r="125" spans="2:65" s="1" customFormat="1" ht="22.5" customHeight="1">
      <c r="B125" s="35"/>
      <c r="C125" s="216" t="s">
        <v>2179</v>
      </c>
      <c r="D125" s="216" t="s">
        <v>2126</v>
      </c>
      <c r="E125" s="217" t="s">
        <v>2782</v>
      </c>
      <c r="F125" s="218" t="s">
        <v>2783</v>
      </c>
      <c r="G125" s="219" t="s">
        <v>2253</v>
      </c>
      <c r="H125" s="220">
        <v>18</v>
      </c>
      <c r="I125" s="221"/>
      <c r="J125" s="222">
        <f t="shared" si="0"/>
        <v>0</v>
      </c>
      <c r="K125" s="218" t="s">
        <v>2086</v>
      </c>
      <c r="L125" s="223"/>
      <c r="M125" s="224" t="s">
        <v>1893</v>
      </c>
      <c r="N125" s="225" t="s">
        <v>1917</v>
      </c>
      <c r="O125" s="36"/>
      <c r="P125" s="197">
        <f t="shared" si="1"/>
        <v>0</v>
      </c>
      <c r="Q125" s="197">
        <v>0.5</v>
      </c>
      <c r="R125" s="197">
        <f t="shared" si="2"/>
        <v>9</v>
      </c>
      <c r="S125" s="197">
        <v>0</v>
      </c>
      <c r="T125" s="198">
        <f t="shared" si="3"/>
        <v>0</v>
      </c>
      <c r="AR125" s="18" t="s">
        <v>2119</v>
      </c>
      <c r="AT125" s="18" t="s">
        <v>2126</v>
      </c>
      <c r="AU125" s="18" t="s">
        <v>1955</v>
      </c>
      <c r="AY125" s="18" t="s">
        <v>2080</v>
      </c>
      <c r="BE125" s="199">
        <f t="shared" si="4"/>
        <v>0</v>
      </c>
      <c r="BF125" s="199">
        <f t="shared" si="5"/>
        <v>0</v>
      </c>
      <c r="BG125" s="199">
        <f t="shared" si="6"/>
        <v>0</v>
      </c>
      <c r="BH125" s="199">
        <f t="shared" si="7"/>
        <v>0</v>
      </c>
      <c r="BI125" s="199">
        <f t="shared" si="8"/>
        <v>0</v>
      </c>
      <c r="BJ125" s="18" t="s">
        <v>1895</v>
      </c>
      <c r="BK125" s="199">
        <f t="shared" si="9"/>
        <v>0</v>
      </c>
      <c r="BL125" s="18" t="s">
        <v>2036</v>
      </c>
      <c r="BM125" s="18" t="s">
        <v>2784</v>
      </c>
    </row>
    <row r="126" spans="2:65" s="1" customFormat="1" ht="22.5" customHeight="1">
      <c r="B126" s="35"/>
      <c r="C126" s="216" t="s">
        <v>1880</v>
      </c>
      <c r="D126" s="216" t="s">
        <v>2126</v>
      </c>
      <c r="E126" s="217" t="s">
        <v>2702</v>
      </c>
      <c r="F126" s="218" t="s">
        <v>2703</v>
      </c>
      <c r="G126" s="219" t="s">
        <v>2253</v>
      </c>
      <c r="H126" s="220">
        <v>23</v>
      </c>
      <c r="I126" s="221"/>
      <c r="J126" s="222">
        <f t="shared" si="0"/>
        <v>0</v>
      </c>
      <c r="K126" s="218" t="s">
        <v>2086</v>
      </c>
      <c r="L126" s="223"/>
      <c r="M126" s="224" t="s">
        <v>1893</v>
      </c>
      <c r="N126" s="225" t="s">
        <v>1917</v>
      </c>
      <c r="O126" s="36"/>
      <c r="P126" s="197">
        <f t="shared" si="1"/>
        <v>0</v>
      </c>
      <c r="Q126" s="197">
        <v>1</v>
      </c>
      <c r="R126" s="197">
        <f t="shared" si="2"/>
        <v>23</v>
      </c>
      <c r="S126" s="197">
        <v>0</v>
      </c>
      <c r="T126" s="198">
        <f t="shared" si="3"/>
        <v>0</v>
      </c>
      <c r="AR126" s="18" t="s">
        <v>2119</v>
      </c>
      <c r="AT126" s="18" t="s">
        <v>2126</v>
      </c>
      <c r="AU126" s="18" t="s">
        <v>1955</v>
      </c>
      <c r="AY126" s="18" t="s">
        <v>2080</v>
      </c>
      <c r="BE126" s="199">
        <f t="shared" si="4"/>
        <v>0</v>
      </c>
      <c r="BF126" s="199">
        <f t="shared" si="5"/>
        <v>0</v>
      </c>
      <c r="BG126" s="199">
        <f t="shared" si="6"/>
        <v>0</v>
      </c>
      <c r="BH126" s="199">
        <f t="shared" si="7"/>
        <v>0</v>
      </c>
      <c r="BI126" s="199">
        <f t="shared" si="8"/>
        <v>0</v>
      </c>
      <c r="BJ126" s="18" t="s">
        <v>1895</v>
      </c>
      <c r="BK126" s="199">
        <f t="shared" si="9"/>
        <v>0</v>
      </c>
      <c r="BL126" s="18" t="s">
        <v>2036</v>
      </c>
      <c r="BM126" s="18" t="s">
        <v>2785</v>
      </c>
    </row>
    <row r="127" spans="2:65" s="1" customFormat="1" ht="22.5" customHeight="1">
      <c r="B127" s="35"/>
      <c r="C127" s="216" t="s">
        <v>2187</v>
      </c>
      <c r="D127" s="216" t="s">
        <v>2126</v>
      </c>
      <c r="E127" s="217" t="s">
        <v>2786</v>
      </c>
      <c r="F127" s="218" t="s">
        <v>2787</v>
      </c>
      <c r="G127" s="219" t="s">
        <v>2253</v>
      </c>
      <c r="H127" s="220">
        <v>35</v>
      </c>
      <c r="I127" s="221"/>
      <c r="J127" s="222">
        <f t="shared" si="0"/>
        <v>0</v>
      </c>
      <c r="K127" s="218" t="s">
        <v>2086</v>
      </c>
      <c r="L127" s="223"/>
      <c r="M127" s="224" t="s">
        <v>1893</v>
      </c>
      <c r="N127" s="225" t="s">
        <v>1917</v>
      </c>
      <c r="O127" s="36"/>
      <c r="P127" s="197">
        <f t="shared" si="1"/>
        <v>0</v>
      </c>
      <c r="Q127" s="197">
        <v>0.58499999999999996</v>
      </c>
      <c r="R127" s="197">
        <f t="shared" si="2"/>
        <v>20.474999999999998</v>
      </c>
      <c r="S127" s="197">
        <v>0</v>
      </c>
      <c r="T127" s="198">
        <f t="shared" si="3"/>
        <v>0</v>
      </c>
      <c r="AR127" s="18" t="s">
        <v>2119</v>
      </c>
      <c r="AT127" s="18" t="s">
        <v>2126</v>
      </c>
      <c r="AU127" s="18" t="s">
        <v>1955</v>
      </c>
      <c r="AY127" s="18" t="s">
        <v>2080</v>
      </c>
      <c r="BE127" s="199">
        <f t="shared" si="4"/>
        <v>0</v>
      </c>
      <c r="BF127" s="199">
        <f t="shared" si="5"/>
        <v>0</v>
      </c>
      <c r="BG127" s="199">
        <f t="shared" si="6"/>
        <v>0</v>
      </c>
      <c r="BH127" s="199">
        <f t="shared" si="7"/>
        <v>0</v>
      </c>
      <c r="BI127" s="199">
        <f t="shared" si="8"/>
        <v>0</v>
      </c>
      <c r="BJ127" s="18" t="s">
        <v>1895</v>
      </c>
      <c r="BK127" s="199">
        <f t="shared" si="9"/>
        <v>0</v>
      </c>
      <c r="BL127" s="18" t="s">
        <v>2036</v>
      </c>
      <c r="BM127" s="18" t="s">
        <v>2788</v>
      </c>
    </row>
    <row r="128" spans="2:65" s="1" customFormat="1" ht="22.5" customHeight="1">
      <c r="B128" s="35"/>
      <c r="C128" s="216" t="s">
        <v>2191</v>
      </c>
      <c r="D128" s="216" t="s">
        <v>2126</v>
      </c>
      <c r="E128" s="217" t="s">
        <v>2789</v>
      </c>
      <c r="F128" s="218" t="s">
        <v>2790</v>
      </c>
      <c r="G128" s="219" t="s">
        <v>2253</v>
      </c>
      <c r="H128" s="220">
        <v>11</v>
      </c>
      <c r="I128" s="221"/>
      <c r="J128" s="222">
        <f t="shared" si="0"/>
        <v>0</v>
      </c>
      <c r="K128" s="218" t="s">
        <v>2086</v>
      </c>
      <c r="L128" s="223"/>
      <c r="M128" s="224" t="s">
        <v>1893</v>
      </c>
      <c r="N128" s="225" t="s">
        <v>1917</v>
      </c>
      <c r="O128" s="36"/>
      <c r="P128" s="197">
        <f t="shared" si="1"/>
        <v>0</v>
      </c>
      <c r="Q128" s="197">
        <v>3.9E-2</v>
      </c>
      <c r="R128" s="197">
        <f t="shared" si="2"/>
        <v>0.42899999999999999</v>
      </c>
      <c r="S128" s="197">
        <v>0</v>
      </c>
      <c r="T128" s="198">
        <f t="shared" si="3"/>
        <v>0</v>
      </c>
      <c r="AR128" s="18" t="s">
        <v>2119</v>
      </c>
      <c r="AT128" s="18" t="s">
        <v>2126</v>
      </c>
      <c r="AU128" s="18" t="s">
        <v>1955</v>
      </c>
      <c r="AY128" s="18" t="s">
        <v>2080</v>
      </c>
      <c r="BE128" s="199">
        <f t="shared" si="4"/>
        <v>0</v>
      </c>
      <c r="BF128" s="199">
        <f t="shared" si="5"/>
        <v>0</v>
      </c>
      <c r="BG128" s="199">
        <f t="shared" si="6"/>
        <v>0</v>
      </c>
      <c r="BH128" s="199">
        <f t="shared" si="7"/>
        <v>0</v>
      </c>
      <c r="BI128" s="199">
        <f t="shared" si="8"/>
        <v>0</v>
      </c>
      <c r="BJ128" s="18" t="s">
        <v>1895</v>
      </c>
      <c r="BK128" s="199">
        <f t="shared" si="9"/>
        <v>0</v>
      </c>
      <c r="BL128" s="18" t="s">
        <v>2036</v>
      </c>
      <c r="BM128" s="18" t="s">
        <v>2791</v>
      </c>
    </row>
    <row r="129" spans="2:65" s="1" customFormat="1" ht="22.5" customHeight="1">
      <c r="B129" s="35"/>
      <c r="C129" s="216" t="s">
        <v>2196</v>
      </c>
      <c r="D129" s="216" t="s">
        <v>2126</v>
      </c>
      <c r="E129" s="217" t="s">
        <v>2792</v>
      </c>
      <c r="F129" s="218" t="s">
        <v>2793</v>
      </c>
      <c r="G129" s="219" t="s">
        <v>2253</v>
      </c>
      <c r="H129" s="220">
        <v>9</v>
      </c>
      <c r="I129" s="221"/>
      <c r="J129" s="222">
        <f t="shared" si="0"/>
        <v>0</v>
      </c>
      <c r="K129" s="218" t="s">
        <v>2086</v>
      </c>
      <c r="L129" s="223"/>
      <c r="M129" s="224" t="s">
        <v>1893</v>
      </c>
      <c r="N129" s="225" t="s">
        <v>1917</v>
      </c>
      <c r="O129" s="36"/>
      <c r="P129" s="197">
        <f t="shared" si="1"/>
        <v>0</v>
      </c>
      <c r="Q129" s="197">
        <v>5.0999999999999997E-2</v>
      </c>
      <c r="R129" s="197">
        <f t="shared" si="2"/>
        <v>0.45899999999999996</v>
      </c>
      <c r="S129" s="197">
        <v>0</v>
      </c>
      <c r="T129" s="198">
        <f t="shared" si="3"/>
        <v>0</v>
      </c>
      <c r="AR129" s="18" t="s">
        <v>2119</v>
      </c>
      <c r="AT129" s="18" t="s">
        <v>2126</v>
      </c>
      <c r="AU129" s="18" t="s">
        <v>1955</v>
      </c>
      <c r="AY129" s="18" t="s">
        <v>2080</v>
      </c>
      <c r="BE129" s="199">
        <f t="shared" si="4"/>
        <v>0</v>
      </c>
      <c r="BF129" s="199">
        <f t="shared" si="5"/>
        <v>0</v>
      </c>
      <c r="BG129" s="199">
        <f t="shared" si="6"/>
        <v>0</v>
      </c>
      <c r="BH129" s="199">
        <f t="shared" si="7"/>
        <v>0</v>
      </c>
      <c r="BI129" s="199">
        <f t="shared" si="8"/>
        <v>0</v>
      </c>
      <c r="BJ129" s="18" t="s">
        <v>1895</v>
      </c>
      <c r="BK129" s="199">
        <f t="shared" si="9"/>
        <v>0</v>
      </c>
      <c r="BL129" s="18" t="s">
        <v>2036</v>
      </c>
      <c r="BM129" s="18" t="s">
        <v>2794</v>
      </c>
    </row>
    <row r="130" spans="2:65" s="1" customFormat="1" ht="22.5" customHeight="1">
      <c r="B130" s="35"/>
      <c r="C130" s="216" t="s">
        <v>2200</v>
      </c>
      <c r="D130" s="216" t="s">
        <v>2126</v>
      </c>
      <c r="E130" s="217" t="s">
        <v>2795</v>
      </c>
      <c r="F130" s="218" t="s">
        <v>2796</v>
      </c>
      <c r="G130" s="219" t="s">
        <v>2253</v>
      </c>
      <c r="H130" s="220">
        <v>10</v>
      </c>
      <c r="I130" s="221"/>
      <c r="J130" s="222">
        <f t="shared" si="0"/>
        <v>0</v>
      </c>
      <c r="K130" s="218" t="s">
        <v>2086</v>
      </c>
      <c r="L130" s="223"/>
      <c r="M130" s="224" t="s">
        <v>1893</v>
      </c>
      <c r="N130" s="225" t="s">
        <v>1917</v>
      </c>
      <c r="O130" s="36"/>
      <c r="P130" s="197">
        <f t="shared" si="1"/>
        <v>0</v>
      </c>
      <c r="Q130" s="197">
        <v>6.4000000000000001E-2</v>
      </c>
      <c r="R130" s="197">
        <f t="shared" si="2"/>
        <v>0.64</v>
      </c>
      <c r="S130" s="197">
        <v>0</v>
      </c>
      <c r="T130" s="198">
        <f t="shared" si="3"/>
        <v>0</v>
      </c>
      <c r="AR130" s="18" t="s">
        <v>2119</v>
      </c>
      <c r="AT130" s="18" t="s">
        <v>2126</v>
      </c>
      <c r="AU130" s="18" t="s">
        <v>1955</v>
      </c>
      <c r="AY130" s="18" t="s">
        <v>2080</v>
      </c>
      <c r="BE130" s="199">
        <f t="shared" si="4"/>
        <v>0</v>
      </c>
      <c r="BF130" s="199">
        <f t="shared" si="5"/>
        <v>0</v>
      </c>
      <c r="BG130" s="199">
        <f t="shared" si="6"/>
        <v>0</v>
      </c>
      <c r="BH130" s="199">
        <f t="shared" si="7"/>
        <v>0</v>
      </c>
      <c r="BI130" s="199">
        <f t="shared" si="8"/>
        <v>0</v>
      </c>
      <c r="BJ130" s="18" t="s">
        <v>1895</v>
      </c>
      <c r="BK130" s="199">
        <f t="shared" si="9"/>
        <v>0</v>
      </c>
      <c r="BL130" s="18" t="s">
        <v>2036</v>
      </c>
      <c r="BM130" s="18" t="s">
        <v>2797</v>
      </c>
    </row>
    <row r="131" spans="2:65" s="1" customFormat="1" ht="22.5" customHeight="1">
      <c r="B131" s="35"/>
      <c r="C131" s="188" t="s">
        <v>2205</v>
      </c>
      <c r="D131" s="188" t="s">
        <v>2082</v>
      </c>
      <c r="E131" s="189" t="s">
        <v>2798</v>
      </c>
      <c r="F131" s="190" t="s">
        <v>2799</v>
      </c>
      <c r="G131" s="191" t="s">
        <v>2253</v>
      </c>
      <c r="H131" s="192">
        <v>35</v>
      </c>
      <c r="I131" s="193"/>
      <c r="J131" s="194">
        <f t="shared" si="0"/>
        <v>0</v>
      </c>
      <c r="K131" s="190" t="s">
        <v>2086</v>
      </c>
      <c r="L131" s="55"/>
      <c r="M131" s="195" t="s">
        <v>1893</v>
      </c>
      <c r="N131" s="196" t="s">
        <v>1917</v>
      </c>
      <c r="O131" s="36"/>
      <c r="P131" s="197">
        <f t="shared" si="1"/>
        <v>0</v>
      </c>
      <c r="Q131" s="197">
        <v>7.0200000000000002E-3</v>
      </c>
      <c r="R131" s="197">
        <f t="shared" si="2"/>
        <v>0.2457</v>
      </c>
      <c r="S131" s="197">
        <v>0</v>
      </c>
      <c r="T131" s="198">
        <f t="shared" si="3"/>
        <v>0</v>
      </c>
      <c r="AR131" s="18" t="s">
        <v>2036</v>
      </c>
      <c r="AT131" s="18" t="s">
        <v>2082</v>
      </c>
      <c r="AU131" s="18" t="s">
        <v>1955</v>
      </c>
      <c r="AY131" s="18" t="s">
        <v>2080</v>
      </c>
      <c r="BE131" s="199">
        <f t="shared" si="4"/>
        <v>0</v>
      </c>
      <c r="BF131" s="199">
        <f t="shared" si="5"/>
        <v>0</v>
      </c>
      <c r="BG131" s="199">
        <f t="shared" si="6"/>
        <v>0</v>
      </c>
      <c r="BH131" s="199">
        <f t="shared" si="7"/>
        <v>0</v>
      </c>
      <c r="BI131" s="199">
        <f t="shared" si="8"/>
        <v>0</v>
      </c>
      <c r="BJ131" s="18" t="s">
        <v>1895</v>
      </c>
      <c r="BK131" s="199">
        <f t="shared" si="9"/>
        <v>0</v>
      </c>
      <c r="BL131" s="18" t="s">
        <v>2036</v>
      </c>
      <c r="BM131" s="18" t="s">
        <v>2800</v>
      </c>
    </row>
    <row r="132" spans="2:65" s="1" customFormat="1" ht="22.5" customHeight="1">
      <c r="B132" s="35"/>
      <c r="C132" s="216" t="s">
        <v>2210</v>
      </c>
      <c r="D132" s="216" t="s">
        <v>2126</v>
      </c>
      <c r="E132" s="217" t="s">
        <v>2801</v>
      </c>
      <c r="F132" s="218" t="s">
        <v>2802</v>
      </c>
      <c r="G132" s="219" t="s">
        <v>2253</v>
      </c>
      <c r="H132" s="220">
        <v>35</v>
      </c>
      <c r="I132" s="221"/>
      <c r="J132" s="222">
        <f t="shared" si="0"/>
        <v>0</v>
      </c>
      <c r="K132" s="218" t="s">
        <v>2086</v>
      </c>
      <c r="L132" s="223"/>
      <c r="M132" s="224" t="s">
        <v>1893</v>
      </c>
      <c r="N132" s="225" t="s">
        <v>1917</v>
      </c>
      <c r="O132" s="36"/>
      <c r="P132" s="197">
        <f t="shared" si="1"/>
        <v>0</v>
      </c>
      <c r="Q132" s="197">
        <v>4.5999999999999999E-2</v>
      </c>
      <c r="R132" s="197">
        <f t="shared" si="2"/>
        <v>1.6099999999999999</v>
      </c>
      <c r="S132" s="197">
        <v>0</v>
      </c>
      <c r="T132" s="198">
        <f t="shared" si="3"/>
        <v>0</v>
      </c>
      <c r="AR132" s="18" t="s">
        <v>2119</v>
      </c>
      <c r="AT132" s="18" t="s">
        <v>2126</v>
      </c>
      <c r="AU132" s="18" t="s">
        <v>1955</v>
      </c>
      <c r="AY132" s="18" t="s">
        <v>2080</v>
      </c>
      <c r="BE132" s="199">
        <f t="shared" si="4"/>
        <v>0</v>
      </c>
      <c r="BF132" s="199">
        <f t="shared" si="5"/>
        <v>0</v>
      </c>
      <c r="BG132" s="199">
        <f t="shared" si="6"/>
        <v>0</v>
      </c>
      <c r="BH132" s="199">
        <f t="shared" si="7"/>
        <v>0</v>
      </c>
      <c r="BI132" s="199">
        <f t="shared" si="8"/>
        <v>0</v>
      </c>
      <c r="BJ132" s="18" t="s">
        <v>1895</v>
      </c>
      <c r="BK132" s="199">
        <f t="shared" si="9"/>
        <v>0</v>
      </c>
      <c r="BL132" s="18" t="s">
        <v>2036</v>
      </c>
      <c r="BM132" s="18" t="s">
        <v>2803</v>
      </c>
    </row>
    <row r="133" spans="2:65" s="11" customFormat="1" ht="29.85" customHeight="1">
      <c r="B133" s="171"/>
      <c r="C133" s="172"/>
      <c r="D133" s="173" t="s">
        <v>1945</v>
      </c>
      <c r="E133" s="248" t="s">
        <v>2125</v>
      </c>
      <c r="F133" s="248" t="s">
        <v>2280</v>
      </c>
      <c r="G133" s="172"/>
      <c r="H133" s="172"/>
      <c r="I133" s="175"/>
      <c r="J133" s="249">
        <f>BK133</f>
        <v>0</v>
      </c>
      <c r="K133" s="172"/>
      <c r="L133" s="177"/>
      <c r="M133" s="178"/>
      <c r="N133" s="179"/>
      <c r="O133" s="179"/>
      <c r="P133" s="180">
        <f>P134</f>
        <v>0</v>
      </c>
      <c r="Q133" s="179"/>
      <c r="R133" s="180">
        <f>R134</f>
        <v>0</v>
      </c>
      <c r="S133" s="179"/>
      <c r="T133" s="181">
        <f>T134</f>
        <v>0</v>
      </c>
      <c r="AR133" s="182" t="s">
        <v>1895</v>
      </c>
      <c r="AT133" s="183" t="s">
        <v>1945</v>
      </c>
      <c r="AU133" s="183" t="s">
        <v>1895</v>
      </c>
      <c r="AY133" s="182" t="s">
        <v>2080</v>
      </c>
      <c r="BK133" s="184">
        <f>BK134</f>
        <v>0</v>
      </c>
    </row>
    <row r="134" spans="2:65" s="11" customFormat="1" ht="14.85" customHeight="1">
      <c r="B134" s="171"/>
      <c r="C134" s="172"/>
      <c r="D134" s="185" t="s">
        <v>1945</v>
      </c>
      <c r="E134" s="186" t="s">
        <v>2329</v>
      </c>
      <c r="F134" s="186" t="s">
        <v>2330</v>
      </c>
      <c r="G134" s="172"/>
      <c r="H134" s="172"/>
      <c r="I134" s="175"/>
      <c r="J134" s="187">
        <f>BK134</f>
        <v>0</v>
      </c>
      <c r="K134" s="172"/>
      <c r="L134" s="177"/>
      <c r="M134" s="178"/>
      <c r="N134" s="179"/>
      <c r="O134" s="179"/>
      <c r="P134" s="180">
        <f>P135</f>
        <v>0</v>
      </c>
      <c r="Q134" s="179"/>
      <c r="R134" s="180">
        <f>R135</f>
        <v>0</v>
      </c>
      <c r="S134" s="179"/>
      <c r="T134" s="181">
        <f>T135</f>
        <v>0</v>
      </c>
      <c r="AR134" s="182" t="s">
        <v>1895</v>
      </c>
      <c r="AT134" s="183" t="s">
        <v>1945</v>
      </c>
      <c r="AU134" s="183" t="s">
        <v>1955</v>
      </c>
      <c r="AY134" s="182" t="s">
        <v>2080</v>
      </c>
      <c r="BK134" s="184">
        <f>BK135</f>
        <v>0</v>
      </c>
    </row>
    <row r="135" spans="2:65" s="1" customFormat="1" ht="22.5" customHeight="1">
      <c r="B135" s="35"/>
      <c r="C135" s="188" t="s">
        <v>2216</v>
      </c>
      <c r="D135" s="188" t="s">
        <v>2082</v>
      </c>
      <c r="E135" s="189" t="s">
        <v>2710</v>
      </c>
      <c r="F135" s="190" t="s">
        <v>2711</v>
      </c>
      <c r="G135" s="191" t="s">
        <v>2115</v>
      </c>
      <c r="H135" s="192">
        <v>1755.5709999999999</v>
      </c>
      <c r="I135" s="193"/>
      <c r="J135" s="194">
        <f>ROUND(I135*H135,2)</f>
        <v>0</v>
      </c>
      <c r="K135" s="190" t="s">
        <v>2086</v>
      </c>
      <c r="L135" s="55"/>
      <c r="M135" s="195" t="s">
        <v>1893</v>
      </c>
      <c r="N135" s="226" t="s">
        <v>1917</v>
      </c>
      <c r="O135" s="227"/>
      <c r="P135" s="228">
        <f>O135*H135</f>
        <v>0</v>
      </c>
      <c r="Q135" s="228">
        <v>0</v>
      </c>
      <c r="R135" s="228">
        <f>Q135*H135</f>
        <v>0</v>
      </c>
      <c r="S135" s="228">
        <v>0</v>
      </c>
      <c r="T135" s="229">
        <f>S135*H135</f>
        <v>0</v>
      </c>
      <c r="AR135" s="18" t="s">
        <v>2036</v>
      </c>
      <c r="AT135" s="18" t="s">
        <v>2082</v>
      </c>
      <c r="AU135" s="18" t="s">
        <v>2033</v>
      </c>
      <c r="AY135" s="18" t="s">
        <v>2080</v>
      </c>
      <c r="BE135" s="199">
        <f>IF(N135="základní",J135,0)</f>
        <v>0</v>
      </c>
      <c r="BF135" s="199">
        <f>IF(N135="snížená",J135,0)</f>
        <v>0</v>
      </c>
      <c r="BG135" s="199">
        <f>IF(N135="zákl. přenesená",J135,0)</f>
        <v>0</v>
      </c>
      <c r="BH135" s="199">
        <f>IF(N135="sníž. přenesená",J135,0)</f>
        <v>0</v>
      </c>
      <c r="BI135" s="199">
        <f>IF(N135="nulová",J135,0)</f>
        <v>0</v>
      </c>
      <c r="BJ135" s="18" t="s">
        <v>1895</v>
      </c>
      <c r="BK135" s="199">
        <f>ROUND(I135*H135,2)</f>
        <v>0</v>
      </c>
      <c r="BL135" s="18" t="s">
        <v>2036</v>
      </c>
      <c r="BM135" s="18" t="s">
        <v>2712</v>
      </c>
    </row>
    <row r="136" spans="2:65" s="1" customFormat="1" ht="6.95" customHeight="1">
      <c r="B136" s="50"/>
      <c r="C136" s="51"/>
      <c r="D136" s="51"/>
      <c r="E136" s="51"/>
      <c r="F136" s="51"/>
      <c r="G136" s="51"/>
      <c r="H136" s="51"/>
      <c r="I136" s="135"/>
      <c r="J136" s="51"/>
      <c r="K136" s="51"/>
      <c r="L136" s="55"/>
    </row>
  </sheetData>
  <sheetProtection sheet="1" objects="1" scenarios="1" formatColumns="0" formatRows="0" sort="0" autoFilter="0"/>
  <autoFilter ref="C82:K82"/>
  <mergeCells count="9">
    <mergeCell ref="E73:H73"/>
    <mergeCell ref="E75:H75"/>
    <mergeCell ref="G1:H1"/>
    <mergeCell ref="L2:V2"/>
    <mergeCell ref="E7:H7"/>
    <mergeCell ref="E9:H9"/>
    <mergeCell ref="E24:H24"/>
    <mergeCell ref="E45:H45"/>
    <mergeCell ref="E47:H47"/>
  </mergeCells>
  <phoneticPr fontId="51" type="noConversion"/>
  <hyperlinks>
    <hyperlink ref="F1:G1" location="C2" tooltip="Krycí list soupisu" display="1) Krycí list soupisu"/>
    <hyperlink ref="G1:H1" location="C54" tooltip="Rekapitulace" display="2) Rekapitulace"/>
    <hyperlink ref="J1" location="C82" tooltip="Soupis prací" display="3) Soupis prací"/>
    <hyperlink ref="L1:V1" location="'Rekapitulace stavby'!C2" tooltip="Rekapitulace stavby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85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3" customWidth="1"/>
    <col min="10" max="10" width="23.5" customWidth="1"/>
    <col min="11" max="11" width="15.5" customWidth="1"/>
    <col min="13" max="18" width="9.33203125" hidden="1" customWidth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 customWidth="1"/>
  </cols>
  <sheetData>
    <row r="1" spans="1:70" ht="21.75" customHeight="1">
      <c r="A1" s="16"/>
      <c r="B1" s="276"/>
      <c r="C1" s="276"/>
      <c r="D1" s="275" t="s">
        <v>1874</v>
      </c>
      <c r="E1" s="276"/>
      <c r="F1" s="277" t="s">
        <v>643</v>
      </c>
      <c r="G1" s="405" t="s">
        <v>644</v>
      </c>
      <c r="H1" s="405"/>
      <c r="I1" s="282"/>
      <c r="J1" s="277" t="s">
        <v>645</v>
      </c>
      <c r="K1" s="275" t="s">
        <v>2046</v>
      </c>
      <c r="L1" s="277" t="s">
        <v>646</v>
      </c>
      <c r="M1" s="277"/>
      <c r="N1" s="277"/>
      <c r="O1" s="277"/>
      <c r="P1" s="277"/>
      <c r="Q1" s="277"/>
      <c r="R1" s="277"/>
      <c r="S1" s="277"/>
      <c r="T1" s="277"/>
      <c r="U1" s="273"/>
      <c r="V1" s="273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1:70" ht="36.950000000000003" customHeight="1"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AT2" s="18" t="s">
        <v>1973</v>
      </c>
    </row>
    <row r="3" spans="1:70" ht="6.95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1955</v>
      </c>
    </row>
    <row r="4" spans="1:70" ht="36.950000000000003" customHeight="1">
      <c r="B4" s="22"/>
      <c r="C4" s="23"/>
      <c r="D4" s="24" t="s">
        <v>2047</v>
      </c>
      <c r="E4" s="23"/>
      <c r="F4" s="23"/>
      <c r="G4" s="23"/>
      <c r="H4" s="23"/>
      <c r="I4" s="115"/>
      <c r="J4" s="23"/>
      <c r="K4" s="25"/>
      <c r="M4" s="26" t="s">
        <v>1883</v>
      </c>
      <c r="AT4" s="18" t="s">
        <v>1877</v>
      </c>
    </row>
    <row r="5" spans="1:70" ht="6.95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1:70" ht="15">
      <c r="B6" s="22"/>
      <c r="C6" s="23"/>
      <c r="D6" s="31" t="s">
        <v>1889</v>
      </c>
      <c r="E6" s="23"/>
      <c r="F6" s="23"/>
      <c r="G6" s="23"/>
      <c r="H6" s="23"/>
      <c r="I6" s="115"/>
      <c r="J6" s="23"/>
      <c r="K6" s="25"/>
    </row>
    <row r="7" spans="1:70" ht="22.5" customHeight="1">
      <c r="B7" s="22"/>
      <c r="C7" s="23"/>
      <c r="D7" s="23"/>
      <c r="E7" s="406" t="str">
        <f ca="1">'Rekapitulace stavby'!K6</f>
        <v>Jezero Most-napojení na komunikace a IS - část I</v>
      </c>
      <c r="F7" s="397"/>
      <c r="G7" s="397"/>
      <c r="H7" s="397"/>
      <c r="I7" s="115"/>
      <c r="J7" s="23"/>
      <c r="K7" s="25"/>
    </row>
    <row r="8" spans="1:70" s="1" customFormat="1" ht="15">
      <c r="B8" s="35"/>
      <c r="C8" s="36"/>
      <c r="D8" s="31" t="s">
        <v>2048</v>
      </c>
      <c r="E8" s="36"/>
      <c r="F8" s="36"/>
      <c r="G8" s="36"/>
      <c r="H8" s="36"/>
      <c r="I8" s="116"/>
      <c r="J8" s="36"/>
      <c r="K8" s="39"/>
    </row>
    <row r="9" spans="1:70" s="1" customFormat="1" ht="36.950000000000003" customHeight="1">
      <c r="B9" s="35"/>
      <c r="C9" s="36"/>
      <c r="D9" s="36"/>
      <c r="E9" s="407" t="s">
        <v>2804</v>
      </c>
      <c r="F9" s="386"/>
      <c r="G9" s="386"/>
      <c r="H9" s="386"/>
      <c r="I9" s="116"/>
      <c r="J9" s="36"/>
      <c r="K9" s="39"/>
    </row>
    <row r="10" spans="1:70" s="1" customFormat="1">
      <c r="B10" s="35"/>
      <c r="C10" s="36"/>
      <c r="D10" s="36"/>
      <c r="E10" s="36"/>
      <c r="F10" s="36"/>
      <c r="G10" s="36"/>
      <c r="H10" s="36"/>
      <c r="I10" s="116"/>
      <c r="J10" s="36"/>
      <c r="K10" s="39"/>
    </row>
    <row r="11" spans="1:70" s="1" customFormat="1" ht="14.45" customHeight="1">
      <c r="B11" s="35"/>
      <c r="C11" s="36"/>
      <c r="D11" s="31" t="s">
        <v>1892</v>
      </c>
      <c r="E11" s="36"/>
      <c r="F11" s="29" t="s">
        <v>1970</v>
      </c>
      <c r="G11" s="36"/>
      <c r="H11" s="36"/>
      <c r="I11" s="117" t="s">
        <v>1894</v>
      </c>
      <c r="J11" s="29" t="s">
        <v>1893</v>
      </c>
      <c r="K11" s="39"/>
    </row>
    <row r="12" spans="1:70" s="1" customFormat="1" ht="14.45" customHeight="1">
      <c r="B12" s="35"/>
      <c r="C12" s="36"/>
      <c r="D12" s="31" t="s">
        <v>1896</v>
      </c>
      <c r="E12" s="36"/>
      <c r="F12" s="29" t="s">
        <v>1897</v>
      </c>
      <c r="G12" s="36"/>
      <c r="H12" s="36"/>
      <c r="I12" s="117" t="s">
        <v>1898</v>
      </c>
      <c r="J12" s="118" t="str">
        <f ca="1">'Rekapitulace stavby'!AN8</f>
        <v>28. 11. 2016</v>
      </c>
      <c r="K12" s="39"/>
    </row>
    <row r="13" spans="1:70" s="1" customFormat="1" ht="21.75" customHeight="1">
      <c r="B13" s="35"/>
      <c r="C13" s="36"/>
      <c r="D13" s="28" t="s">
        <v>2050</v>
      </c>
      <c r="E13" s="36"/>
      <c r="F13" s="119" t="s">
        <v>2399</v>
      </c>
      <c r="G13" s="36"/>
      <c r="H13" s="36"/>
      <c r="I13" s="116"/>
      <c r="J13" s="36"/>
      <c r="K13" s="39"/>
    </row>
    <row r="14" spans="1:70" s="1" customFormat="1" ht="14.45" customHeight="1">
      <c r="B14" s="35"/>
      <c r="C14" s="36"/>
      <c r="D14" s="31" t="s">
        <v>1901</v>
      </c>
      <c r="E14" s="36"/>
      <c r="F14" s="36"/>
      <c r="G14" s="36"/>
      <c r="H14" s="36"/>
      <c r="I14" s="117" t="s">
        <v>1902</v>
      </c>
      <c r="J14" s="29" t="s">
        <v>1893</v>
      </c>
      <c r="K14" s="39"/>
    </row>
    <row r="15" spans="1:70" s="1" customFormat="1" ht="18" customHeight="1">
      <c r="B15" s="35"/>
      <c r="C15" s="36"/>
      <c r="D15" s="36"/>
      <c r="E15" s="29" t="s">
        <v>1903</v>
      </c>
      <c r="F15" s="36"/>
      <c r="G15" s="36"/>
      <c r="H15" s="36"/>
      <c r="I15" s="117" t="s">
        <v>1904</v>
      </c>
      <c r="J15" s="29" t="s">
        <v>1893</v>
      </c>
      <c r="K15" s="39"/>
    </row>
    <row r="16" spans="1:70" s="1" customFormat="1" ht="6.95" customHeight="1">
      <c r="B16" s="35"/>
      <c r="C16" s="36"/>
      <c r="D16" s="36"/>
      <c r="E16" s="36"/>
      <c r="F16" s="36"/>
      <c r="G16" s="36"/>
      <c r="H16" s="36"/>
      <c r="I16" s="116"/>
      <c r="J16" s="36"/>
      <c r="K16" s="39"/>
    </row>
    <row r="17" spans="2:11" s="1" customFormat="1" ht="14.45" customHeight="1">
      <c r="B17" s="35"/>
      <c r="C17" s="36"/>
      <c r="D17" s="31" t="s">
        <v>1905</v>
      </c>
      <c r="E17" s="36"/>
      <c r="F17" s="36"/>
      <c r="G17" s="36"/>
      <c r="H17" s="36"/>
      <c r="I17" s="117" t="s">
        <v>1902</v>
      </c>
      <c r="J17" s="29" t="str">
        <f ca="1">IF('Rekapitulace stavby'!AN13="Vyplň údaj","",IF('Rekapitulace stavby'!AN13="","",'Rekapitulace stavby'!AN13))</f>
        <v/>
      </c>
      <c r="K17" s="39"/>
    </row>
    <row r="18" spans="2:11" s="1" customFormat="1" ht="18" customHeight="1">
      <c r="B18" s="35"/>
      <c r="C18" s="36"/>
      <c r="D18" s="36"/>
      <c r="E18" s="29" t="str">
        <f ca="1">IF('Rekapitulace stavby'!E14="Vyplň údaj","",IF('Rekapitulace stavby'!E14="","",'Rekapitulace stavby'!E14))</f>
        <v/>
      </c>
      <c r="F18" s="36"/>
      <c r="G18" s="36"/>
      <c r="H18" s="36"/>
      <c r="I18" s="117" t="s">
        <v>1904</v>
      </c>
      <c r="J18" s="29" t="str">
        <f ca="1">IF('Rekapitulace stavby'!AN14="Vyplň údaj","",IF('Rekapitulace stavby'!AN14="","",'Rekapitulace stavby'!AN14))</f>
        <v/>
      </c>
      <c r="K18" s="39"/>
    </row>
    <row r="19" spans="2:11" s="1" customFormat="1" ht="6.95" customHeight="1">
      <c r="B19" s="35"/>
      <c r="C19" s="36"/>
      <c r="D19" s="36"/>
      <c r="E19" s="36"/>
      <c r="F19" s="36"/>
      <c r="G19" s="36"/>
      <c r="H19" s="36"/>
      <c r="I19" s="116"/>
      <c r="J19" s="36"/>
      <c r="K19" s="39"/>
    </row>
    <row r="20" spans="2:11" s="1" customFormat="1" ht="14.45" customHeight="1">
      <c r="B20" s="35"/>
      <c r="C20" s="36"/>
      <c r="D20" s="31" t="s">
        <v>1907</v>
      </c>
      <c r="E20" s="36"/>
      <c r="F20" s="36"/>
      <c r="G20" s="36"/>
      <c r="H20" s="36"/>
      <c r="I20" s="117" t="s">
        <v>1902</v>
      </c>
      <c r="J20" s="29" t="s">
        <v>1893</v>
      </c>
      <c r="K20" s="39"/>
    </row>
    <row r="21" spans="2:11" s="1" customFormat="1" ht="18" customHeight="1">
      <c r="B21" s="35"/>
      <c r="C21" s="36"/>
      <c r="D21" s="36"/>
      <c r="E21" s="29" t="s">
        <v>1908</v>
      </c>
      <c r="F21" s="36"/>
      <c r="G21" s="36"/>
      <c r="H21" s="36"/>
      <c r="I21" s="117" t="s">
        <v>1904</v>
      </c>
      <c r="J21" s="29" t="s">
        <v>1893</v>
      </c>
      <c r="K21" s="39"/>
    </row>
    <row r="22" spans="2:11" s="1" customFormat="1" ht="6.95" customHeight="1">
      <c r="B22" s="35"/>
      <c r="C22" s="36"/>
      <c r="D22" s="36"/>
      <c r="E22" s="36"/>
      <c r="F22" s="36"/>
      <c r="G22" s="36"/>
      <c r="H22" s="36"/>
      <c r="I22" s="116"/>
      <c r="J22" s="36"/>
      <c r="K22" s="39"/>
    </row>
    <row r="23" spans="2:11" s="1" customFormat="1" ht="14.45" customHeight="1">
      <c r="B23" s="35"/>
      <c r="C23" s="36"/>
      <c r="D23" s="31" t="s">
        <v>1909</v>
      </c>
      <c r="E23" s="36"/>
      <c r="F23" s="36"/>
      <c r="G23" s="36"/>
      <c r="H23" s="36"/>
      <c r="I23" s="116"/>
      <c r="J23" s="36"/>
      <c r="K23" s="39"/>
    </row>
    <row r="24" spans="2:11" s="7" customFormat="1" ht="22.5" customHeight="1">
      <c r="B24" s="120"/>
      <c r="C24" s="121"/>
      <c r="D24" s="121"/>
      <c r="E24" s="400" t="s">
        <v>1893</v>
      </c>
      <c r="F24" s="408"/>
      <c r="G24" s="408"/>
      <c r="H24" s="408"/>
      <c r="I24" s="122"/>
      <c r="J24" s="121"/>
      <c r="K24" s="123"/>
    </row>
    <row r="25" spans="2:11" s="1" customFormat="1" ht="6.95" customHeight="1">
      <c r="B25" s="35"/>
      <c r="C25" s="36"/>
      <c r="D25" s="36"/>
      <c r="E25" s="36"/>
      <c r="F25" s="36"/>
      <c r="G25" s="36"/>
      <c r="H25" s="36"/>
      <c r="I25" s="116"/>
      <c r="J25" s="36"/>
      <c r="K25" s="39"/>
    </row>
    <row r="26" spans="2:11" s="1" customFormat="1" ht="6.95" customHeight="1">
      <c r="B26" s="35"/>
      <c r="C26" s="36"/>
      <c r="D26" s="79"/>
      <c r="E26" s="79"/>
      <c r="F26" s="79"/>
      <c r="G26" s="79"/>
      <c r="H26" s="79"/>
      <c r="I26" s="124"/>
      <c r="J26" s="79"/>
      <c r="K26" s="125"/>
    </row>
    <row r="27" spans="2:11" s="1" customFormat="1" ht="25.35" customHeight="1">
      <c r="B27" s="35"/>
      <c r="C27" s="36"/>
      <c r="D27" s="126" t="s">
        <v>1912</v>
      </c>
      <c r="E27" s="36"/>
      <c r="F27" s="36"/>
      <c r="G27" s="36"/>
      <c r="H27" s="36"/>
      <c r="I27" s="116"/>
      <c r="J27" s="127">
        <f>ROUNDUP(J85,2)</f>
        <v>0</v>
      </c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24"/>
      <c r="J28" s="79"/>
      <c r="K28" s="125"/>
    </row>
    <row r="29" spans="2:11" s="1" customFormat="1" ht="14.45" customHeight="1">
      <c r="B29" s="35"/>
      <c r="C29" s="36"/>
      <c r="D29" s="36"/>
      <c r="E29" s="36"/>
      <c r="F29" s="40" t="s">
        <v>1914</v>
      </c>
      <c r="G29" s="36"/>
      <c r="H29" s="36"/>
      <c r="I29" s="128" t="s">
        <v>1913</v>
      </c>
      <c r="J29" s="40" t="s">
        <v>1915</v>
      </c>
      <c r="K29" s="39"/>
    </row>
    <row r="30" spans="2:11" s="1" customFormat="1" ht="14.45" customHeight="1">
      <c r="B30" s="35"/>
      <c r="C30" s="36"/>
      <c r="D30" s="43" t="s">
        <v>1916</v>
      </c>
      <c r="E30" s="43" t="s">
        <v>1917</v>
      </c>
      <c r="F30" s="129">
        <f>ROUNDUP(SUM(BE85:BE184), 2)</f>
        <v>0</v>
      </c>
      <c r="G30" s="36"/>
      <c r="H30" s="36"/>
      <c r="I30" s="130">
        <v>0.21</v>
      </c>
      <c r="J30" s="129">
        <f>ROUNDUP(ROUNDUP((SUM(BE85:BE184)), 2)*I30, 1)</f>
        <v>0</v>
      </c>
      <c r="K30" s="39"/>
    </row>
    <row r="31" spans="2:11" s="1" customFormat="1" ht="14.45" customHeight="1">
      <c r="B31" s="35"/>
      <c r="C31" s="36"/>
      <c r="D31" s="36"/>
      <c r="E31" s="43" t="s">
        <v>1918</v>
      </c>
      <c r="F31" s="129">
        <f>ROUNDUP(SUM(BF85:BF184), 2)</f>
        <v>0</v>
      </c>
      <c r="G31" s="36"/>
      <c r="H31" s="36"/>
      <c r="I31" s="130">
        <v>0.15</v>
      </c>
      <c r="J31" s="129">
        <f>ROUNDUP(ROUNDUP((SUM(BF85:BF184)), 2)*I31, 1)</f>
        <v>0</v>
      </c>
      <c r="K31" s="39"/>
    </row>
    <row r="32" spans="2:11" s="1" customFormat="1" ht="14.45" hidden="1" customHeight="1">
      <c r="B32" s="35"/>
      <c r="C32" s="36"/>
      <c r="D32" s="36"/>
      <c r="E32" s="43" t="s">
        <v>1919</v>
      </c>
      <c r="F32" s="129">
        <f>ROUNDUP(SUM(BG85:BG184), 2)</f>
        <v>0</v>
      </c>
      <c r="G32" s="36"/>
      <c r="H32" s="36"/>
      <c r="I32" s="130">
        <v>0.21</v>
      </c>
      <c r="J32" s="129">
        <v>0</v>
      </c>
      <c r="K32" s="39"/>
    </row>
    <row r="33" spans="2:11" s="1" customFormat="1" ht="14.45" hidden="1" customHeight="1">
      <c r="B33" s="35"/>
      <c r="C33" s="36"/>
      <c r="D33" s="36"/>
      <c r="E33" s="43" t="s">
        <v>1920</v>
      </c>
      <c r="F33" s="129">
        <f>ROUNDUP(SUM(BH85:BH184), 2)</f>
        <v>0</v>
      </c>
      <c r="G33" s="36"/>
      <c r="H33" s="36"/>
      <c r="I33" s="130">
        <v>0.15</v>
      </c>
      <c r="J33" s="129">
        <v>0</v>
      </c>
      <c r="K33" s="39"/>
    </row>
    <row r="34" spans="2:11" s="1" customFormat="1" ht="14.45" hidden="1" customHeight="1">
      <c r="B34" s="35"/>
      <c r="C34" s="36"/>
      <c r="D34" s="36"/>
      <c r="E34" s="43" t="s">
        <v>1921</v>
      </c>
      <c r="F34" s="129">
        <f>ROUNDUP(SUM(BI85:BI184), 2)</f>
        <v>0</v>
      </c>
      <c r="G34" s="36"/>
      <c r="H34" s="36"/>
      <c r="I34" s="130">
        <v>0</v>
      </c>
      <c r="J34" s="129">
        <v>0</v>
      </c>
      <c r="K34" s="39"/>
    </row>
    <row r="35" spans="2:11" s="1" customFormat="1" ht="6.95" customHeight="1">
      <c r="B35" s="35"/>
      <c r="C35" s="36"/>
      <c r="D35" s="36"/>
      <c r="E35" s="36"/>
      <c r="F35" s="36"/>
      <c r="G35" s="36"/>
      <c r="H35" s="36"/>
      <c r="I35" s="116"/>
      <c r="J35" s="36"/>
      <c r="K35" s="39"/>
    </row>
    <row r="36" spans="2:11" s="1" customFormat="1" ht="25.35" customHeight="1">
      <c r="B36" s="35"/>
      <c r="C36" s="45"/>
      <c r="D36" s="46" t="s">
        <v>1922</v>
      </c>
      <c r="E36" s="47"/>
      <c r="F36" s="47"/>
      <c r="G36" s="131" t="s">
        <v>1923</v>
      </c>
      <c r="H36" s="48" t="s">
        <v>1924</v>
      </c>
      <c r="I36" s="132"/>
      <c r="J36" s="133">
        <f>SUM(J27:J34)</f>
        <v>0</v>
      </c>
      <c r="K36" s="134"/>
    </row>
    <row r="37" spans="2:11" s="1" customFormat="1" ht="14.45" customHeight="1">
      <c r="B37" s="50"/>
      <c r="C37" s="51"/>
      <c r="D37" s="51"/>
      <c r="E37" s="51"/>
      <c r="F37" s="51"/>
      <c r="G37" s="51"/>
      <c r="H37" s="51"/>
      <c r="I37" s="135"/>
      <c r="J37" s="51"/>
      <c r="K37" s="52"/>
    </row>
    <row r="41" spans="2:11" s="1" customFormat="1" ht="6.95" customHeight="1">
      <c r="B41" s="136"/>
      <c r="C41" s="137"/>
      <c r="D41" s="137"/>
      <c r="E41" s="137"/>
      <c r="F41" s="137"/>
      <c r="G41" s="137"/>
      <c r="H41" s="137"/>
      <c r="I41" s="138"/>
      <c r="J41" s="137"/>
      <c r="K41" s="139"/>
    </row>
    <row r="42" spans="2:11" s="1" customFormat="1" ht="36.950000000000003" customHeight="1">
      <c r="B42" s="35"/>
      <c r="C42" s="24" t="s">
        <v>2052</v>
      </c>
      <c r="D42" s="36"/>
      <c r="E42" s="36"/>
      <c r="F42" s="36"/>
      <c r="G42" s="36"/>
      <c r="H42" s="36"/>
      <c r="I42" s="116"/>
      <c r="J42" s="36"/>
      <c r="K42" s="39"/>
    </row>
    <row r="43" spans="2:11" s="1" customFormat="1" ht="6.95" customHeight="1">
      <c r="B43" s="35"/>
      <c r="C43" s="36"/>
      <c r="D43" s="36"/>
      <c r="E43" s="36"/>
      <c r="F43" s="36"/>
      <c r="G43" s="36"/>
      <c r="H43" s="36"/>
      <c r="I43" s="116"/>
      <c r="J43" s="36"/>
      <c r="K43" s="39"/>
    </row>
    <row r="44" spans="2:11" s="1" customFormat="1" ht="14.45" customHeight="1">
      <c r="B44" s="35"/>
      <c r="C44" s="31" t="s">
        <v>1889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22.5" customHeight="1">
      <c r="B45" s="35"/>
      <c r="C45" s="36"/>
      <c r="D45" s="36"/>
      <c r="E45" s="406" t="str">
        <f>E7</f>
        <v>Jezero Most-napojení na komunikace a IS - část I</v>
      </c>
      <c r="F45" s="386"/>
      <c r="G45" s="386"/>
      <c r="H45" s="386"/>
      <c r="I45" s="116"/>
      <c r="J45" s="36"/>
      <c r="K45" s="39"/>
    </row>
    <row r="46" spans="2:11" s="1" customFormat="1" ht="14.45" customHeight="1">
      <c r="B46" s="35"/>
      <c r="C46" s="31" t="s">
        <v>2048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3.25" customHeight="1">
      <c r="B47" s="35"/>
      <c r="C47" s="36"/>
      <c r="D47" s="36"/>
      <c r="E47" s="407" t="str">
        <f>E9</f>
        <v>SO 303 - SO 303 - Splašková kanalizace ČS a výtlak</v>
      </c>
      <c r="F47" s="386"/>
      <c r="G47" s="386"/>
      <c r="H47" s="386"/>
      <c r="I47" s="116"/>
      <c r="J47" s="36"/>
      <c r="K47" s="39"/>
    </row>
    <row r="48" spans="2:11" s="1" customFormat="1" ht="6.95" customHeight="1">
      <c r="B48" s="35"/>
      <c r="C48" s="36"/>
      <c r="D48" s="36"/>
      <c r="E48" s="36"/>
      <c r="F48" s="36"/>
      <c r="G48" s="36"/>
      <c r="H48" s="36"/>
      <c r="I48" s="116"/>
      <c r="J48" s="36"/>
      <c r="K48" s="39"/>
    </row>
    <row r="49" spans="2:47" s="1" customFormat="1" ht="18" customHeight="1">
      <c r="B49" s="35"/>
      <c r="C49" s="31" t="s">
        <v>1896</v>
      </c>
      <c r="D49" s="36"/>
      <c r="E49" s="36"/>
      <c r="F49" s="29" t="str">
        <f>F12</f>
        <v xml:space="preserve"> </v>
      </c>
      <c r="G49" s="36"/>
      <c r="H49" s="36"/>
      <c r="I49" s="117" t="s">
        <v>1898</v>
      </c>
      <c r="J49" s="118" t="str">
        <f>IF(J12="","",J12)</f>
        <v>28. 11. 2016</v>
      </c>
      <c r="K49" s="39"/>
    </row>
    <row r="50" spans="2:47" s="1" customFormat="1" ht="6.95" customHeight="1">
      <c r="B50" s="35"/>
      <c r="C50" s="36"/>
      <c r="D50" s="36"/>
      <c r="E50" s="36"/>
      <c r="F50" s="36"/>
      <c r="G50" s="36"/>
      <c r="H50" s="36"/>
      <c r="I50" s="116"/>
      <c r="J50" s="36"/>
      <c r="K50" s="39"/>
    </row>
    <row r="51" spans="2:47" s="1" customFormat="1" ht="15">
      <c r="B51" s="35"/>
      <c r="C51" s="31" t="s">
        <v>1901</v>
      </c>
      <c r="D51" s="36"/>
      <c r="E51" s="36"/>
      <c r="F51" s="29" t="str">
        <f>E15</f>
        <v>ČR - Ministerstvo financí</v>
      </c>
      <c r="G51" s="36"/>
      <c r="H51" s="36"/>
      <c r="I51" s="117" t="s">
        <v>1907</v>
      </c>
      <c r="J51" s="29" t="str">
        <f>E21</f>
        <v>Báňské projekty Teplice a.s.</v>
      </c>
      <c r="K51" s="39"/>
    </row>
    <row r="52" spans="2:47" s="1" customFormat="1" ht="14.45" customHeight="1">
      <c r="B52" s="35"/>
      <c r="C52" s="31" t="s">
        <v>1905</v>
      </c>
      <c r="D52" s="36"/>
      <c r="E52" s="36"/>
      <c r="F52" s="29" t="str">
        <f>IF(E18="","",E18)</f>
        <v/>
      </c>
      <c r="G52" s="36"/>
      <c r="H52" s="36"/>
      <c r="I52" s="116"/>
      <c r="J52" s="36"/>
      <c r="K52" s="39"/>
    </row>
    <row r="53" spans="2:47" s="1" customFormat="1" ht="10.35" customHeight="1">
      <c r="B53" s="35"/>
      <c r="C53" s="36"/>
      <c r="D53" s="36"/>
      <c r="E53" s="36"/>
      <c r="F53" s="36"/>
      <c r="G53" s="36"/>
      <c r="H53" s="36"/>
      <c r="I53" s="116"/>
      <c r="J53" s="36"/>
      <c r="K53" s="39"/>
    </row>
    <row r="54" spans="2:47" s="1" customFormat="1" ht="29.25" customHeight="1">
      <c r="B54" s="35"/>
      <c r="C54" s="140" t="s">
        <v>2053</v>
      </c>
      <c r="D54" s="45"/>
      <c r="E54" s="45"/>
      <c r="F54" s="45"/>
      <c r="G54" s="45"/>
      <c r="H54" s="45"/>
      <c r="I54" s="141"/>
      <c r="J54" s="142" t="s">
        <v>2054</v>
      </c>
      <c r="K54" s="49"/>
    </row>
    <row r="55" spans="2:47" s="1" customFormat="1" ht="10.35" customHeight="1">
      <c r="B55" s="35"/>
      <c r="C55" s="36"/>
      <c r="D55" s="36"/>
      <c r="E55" s="36"/>
      <c r="F55" s="36"/>
      <c r="G55" s="36"/>
      <c r="H55" s="36"/>
      <c r="I55" s="116"/>
      <c r="J55" s="36"/>
      <c r="K55" s="39"/>
    </row>
    <row r="56" spans="2:47" s="1" customFormat="1" ht="29.25" customHeight="1">
      <c r="B56" s="35"/>
      <c r="C56" s="143" t="s">
        <v>2055</v>
      </c>
      <c r="D56" s="36"/>
      <c r="E56" s="36"/>
      <c r="F56" s="36"/>
      <c r="G56" s="36"/>
      <c r="H56" s="36"/>
      <c r="I56" s="116"/>
      <c r="J56" s="127">
        <f>J85</f>
        <v>0</v>
      </c>
      <c r="K56" s="39"/>
      <c r="AU56" s="18" t="s">
        <v>2056</v>
      </c>
    </row>
    <row r="57" spans="2:47" s="8" customFormat="1" ht="24.95" customHeight="1">
      <c r="B57" s="144"/>
      <c r="C57" s="145"/>
      <c r="D57" s="146" t="s">
        <v>2057</v>
      </c>
      <c r="E57" s="147"/>
      <c r="F57" s="147"/>
      <c r="G57" s="147"/>
      <c r="H57" s="147"/>
      <c r="I57" s="148"/>
      <c r="J57" s="149">
        <f>J86</f>
        <v>0</v>
      </c>
      <c r="K57" s="150"/>
    </row>
    <row r="58" spans="2:47" s="9" customFormat="1" ht="19.899999999999999" customHeight="1">
      <c r="B58" s="151"/>
      <c r="C58" s="152"/>
      <c r="D58" s="153" t="s">
        <v>2058</v>
      </c>
      <c r="E58" s="154"/>
      <c r="F58" s="154"/>
      <c r="G58" s="154"/>
      <c r="H58" s="154"/>
      <c r="I58" s="155"/>
      <c r="J58" s="156">
        <f>J87</f>
        <v>0</v>
      </c>
      <c r="K58" s="157"/>
    </row>
    <row r="59" spans="2:47" s="9" customFormat="1" ht="19.899999999999999" customHeight="1">
      <c r="B59" s="151"/>
      <c r="C59" s="152"/>
      <c r="D59" s="153" t="s">
        <v>2426</v>
      </c>
      <c r="E59" s="154"/>
      <c r="F59" s="154"/>
      <c r="G59" s="154"/>
      <c r="H59" s="154"/>
      <c r="I59" s="155"/>
      <c r="J59" s="156">
        <f>J111</f>
        <v>0</v>
      </c>
      <c r="K59" s="157"/>
    </row>
    <row r="60" spans="2:47" s="9" customFormat="1" ht="19.899999999999999" customHeight="1">
      <c r="B60" s="151"/>
      <c r="C60" s="152"/>
      <c r="D60" s="153" t="s">
        <v>2060</v>
      </c>
      <c r="E60" s="154"/>
      <c r="F60" s="154"/>
      <c r="G60" s="154"/>
      <c r="H60" s="154"/>
      <c r="I60" s="155"/>
      <c r="J60" s="156">
        <f>J114</f>
        <v>0</v>
      </c>
      <c r="K60" s="157"/>
    </row>
    <row r="61" spans="2:47" s="9" customFormat="1" ht="19.899999999999999" customHeight="1">
      <c r="B61" s="151"/>
      <c r="C61" s="152"/>
      <c r="D61" s="153" t="s">
        <v>2061</v>
      </c>
      <c r="E61" s="154"/>
      <c r="F61" s="154"/>
      <c r="G61" s="154"/>
      <c r="H61" s="154"/>
      <c r="I61" s="155"/>
      <c r="J61" s="156">
        <f>J121</f>
        <v>0</v>
      </c>
      <c r="K61" s="157"/>
    </row>
    <row r="62" spans="2:47" s="9" customFormat="1" ht="19.899999999999999" customHeight="1">
      <c r="B62" s="151"/>
      <c r="C62" s="152"/>
      <c r="D62" s="153" t="s">
        <v>2062</v>
      </c>
      <c r="E62" s="154"/>
      <c r="F62" s="154"/>
      <c r="G62" s="154"/>
      <c r="H62" s="154"/>
      <c r="I62" s="155"/>
      <c r="J62" s="156">
        <f>J168</f>
        <v>0</v>
      </c>
      <c r="K62" s="157"/>
    </row>
    <row r="63" spans="2:47" s="9" customFormat="1" ht="14.85" customHeight="1">
      <c r="B63" s="151"/>
      <c r="C63" s="152"/>
      <c r="D63" s="153" t="s">
        <v>2063</v>
      </c>
      <c r="E63" s="154"/>
      <c r="F63" s="154"/>
      <c r="G63" s="154"/>
      <c r="H63" s="154"/>
      <c r="I63" s="155"/>
      <c r="J63" s="156">
        <f>J169</f>
        <v>0</v>
      </c>
      <c r="K63" s="157"/>
    </row>
    <row r="64" spans="2:47" s="8" customFormat="1" ht="24.95" customHeight="1">
      <c r="B64" s="144"/>
      <c r="C64" s="145"/>
      <c r="D64" s="146" t="s">
        <v>2805</v>
      </c>
      <c r="E64" s="147"/>
      <c r="F64" s="147"/>
      <c r="G64" s="147"/>
      <c r="H64" s="147"/>
      <c r="I64" s="148"/>
      <c r="J64" s="149">
        <f>J171</f>
        <v>0</v>
      </c>
      <c r="K64" s="150"/>
    </row>
    <row r="65" spans="2:12" s="9" customFormat="1" ht="19.899999999999999" customHeight="1">
      <c r="B65" s="151"/>
      <c r="C65" s="152"/>
      <c r="D65" s="153" t="s">
        <v>2806</v>
      </c>
      <c r="E65" s="154"/>
      <c r="F65" s="154"/>
      <c r="G65" s="154"/>
      <c r="H65" s="154"/>
      <c r="I65" s="155"/>
      <c r="J65" s="156">
        <f>J172</f>
        <v>0</v>
      </c>
      <c r="K65" s="157"/>
    </row>
    <row r="66" spans="2:12" s="1" customFormat="1" ht="21.75" customHeight="1">
      <c r="B66" s="35"/>
      <c r="C66" s="36"/>
      <c r="D66" s="36"/>
      <c r="E66" s="36"/>
      <c r="F66" s="36"/>
      <c r="G66" s="36"/>
      <c r="H66" s="36"/>
      <c r="I66" s="116"/>
      <c r="J66" s="36"/>
      <c r="K66" s="39"/>
    </row>
    <row r="67" spans="2:12" s="1" customFormat="1" ht="6.95" customHeight="1">
      <c r="B67" s="50"/>
      <c r="C67" s="51"/>
      <c r="D67" s="51"/>
      <c r="E67" s="51"/>
      <c r="F67" s="51"/>
      <c r="G67" s="51"/>
      <c r="H67" s="51"/>
      <c r="I67" s="135"/>
      <c r="J67" s="51"/>
      <c r="K67" s="52"/>
    </row>
    <row r="71" spans="2:12" s="1" customFormat="1" ht="6.95" customHeight="1">
      <c r="B71" s="53"/>
      <c r="C71" s="54"/>
      <c r="D71" s="54"/>
      <c r="E71" s="54"/>
      <c r="F71" s="54"/>
      <c r="G71" s="54"/>
      <c r="H71" s="54"/>
      <c r="I71" s="138"/>
      <c r="J71" s="54"/>
      <c r="K71" s="54"/>
      <c r="L71" s="55"/>
    </row>
    <row r="72" spans="2:12" s="1" customFormat="1" ht="36.950000000000003" customHeight="1">
      <c r="B72" s="35"/>
      <c r="C72" s="56" t="s">
        <v>2064</v>
      </c>
      <c r="D72" s="57"/>
      <c r="E72" s="57"/>
      <c r="F72" s="57"/>
      <c r="G72" s="57"/>
      <c r="H72" s="57"/>
      <c r="I72" s="158"/>
      <c r="J72" s="57"/>
      <c r="K72" s="57"/>
      <c r="L72" s="55"/>
    </row>
    <row r="73" spans="2:12" s="1" customFormat="1" ht="6.95" customHeight="1">
      <c r="B73" s="35"/>
      <c r="C73" s="57"/>
      <c r="D73" s="57"/>
      <c r="E73" s="57"/>
      <c r="F73" s="57"/>
      <c r="G73" s="57"/>
      <c r="H73" s="57"/>
      <c r="I73" s="158"/>
      <c r="J73" s="57"/>
      <c r="K73" s="57"/>
      <c r="L73" s="55"/>
    </row>
    <row r="74" spans="2:12" s="1" customFormat="1" ht="14.45" customHeight="1">
      <c r="B74" s="35"/>
      <c r="C74" s="59" t="s">
        <v>1889</v>
      </c>
      <c r="D74" s="57"/>
      <c r="E74" s="57"/>
      <c r="F74" s="57"/>
      <c r="G74" s="57"/>
      <c r="H74" s="57"/>
      <c r="I74" s="158"/>
      <c r="J74" s="57"/>
      <c r="K74" s="57"/>
      <c r="L74" s="55"/>
    </row>
    <row r="75" spans="2:12" s="1" customFormat="1" ht="22.5" customHeight="1">
      <c r="B75" s="35"/>
      <c r="C75" s="57"/>
      <c r="D75" s="57"/>
      <c r="E75" s="404" t="str">
        <f>E7</f>
        <v>Jezero Most-napojení na komunikace a IS - část I</v>
      </c>
      <c r="F75" s="379"/>
      <c r="G75" s="379"/>
      <c r="H75" s="379"/>
      <c r="I75" s="158"/>
      <c r="J75" s="57"/>
      <c r="K75" s="57"/>
      <c r="L75" s="55"/>
    </row>
    <row r="76" spans="2:12" s="1" customFormat="1" ht="14.45" customHeight="1">
      <c r="B76" s="35"/>
      <c r="C76" s="59" t="s">
        <v>2048</v>
      </c>
      <c r="D76" s="57"/>
      <c r="E76" s="57"/>
      <c r="F76" s="57"/>
      <c r="G76" s="57"/>
      <c r="H76" s="57"/>
      <c r="I76" s="158"/>
      <c r="J76" s="57"/>
      <c r="K76" s="57"/>
      <c r="L76" s="55"/>
    </row>
    <row r="77" spans="2:12" s="1" customFormat="1" ht="23.25" customHeight="1">
      <c r="B77" s="35"/>
      <c r="C77" s="57"/>
      <c r="D77" s="57"/>
      <c r="E77" s="376" t="str">
        <f>E9</f>
        <v>SO 303 - SO 303 - Splašková kanalizace ČS a výtlak</v>
      </c>
      <c r="F77" s="379"/>
      <c r="G77" s="379"/>
      <c r="H77" s="379"/>
      <c r="I77" s="158"/>
      <c r="J77" s="57"/>
      <c r="K77" s="57"/>
      <c r="L77" s="55"/>
    </row>
    <row r="78" spans="2:12" s="1" customFormat="1" ht="6.95" customHeight="1">
      <c r="B78" s="35"/>
      <c r="C78" s="57"/>
      <c r="D78" s="57"/>
      <c r="E78" s="57"/>
      <c r="F78" s="57"/>
      <c r="G78" s="57"/>
      <c r="H78" s="57"/>
      <c r="I78" s="158"/>
      <c r="J78" s="57"/>
      <c r="K78" s="57"/>
      <c r="L78" s="55"/>
    </row>
    <row r="79" spans="2:12" s="1" customFormat="1" ht="18" customHeight="1">
      <c r="B79" s="35"/>
      <c r="C79" s="59" t="s">
        <v>1896</v>
      </c>
      <c r="D79" s="57"/>
      <c r="E79" s="57"/>
      <c r="F79" s="159" t="str">
        <f>F12</f>
        <v xml:space="preserve"> </v>
      </c>
      <c r="G79" s="57"/>
      <c r="H79" s="57"/>
      <c r="I79" s="160" t="s">
        <v>1898</v>
      </c>
      <c r="J79" s="67" t="str">
        <f>IF(J12="","",J12)</f>
        <v>28. 11. 2016</v>
      </c>
      <c r="K79" s="57"/>
      <c r="L79" s="55"/>
    </row>
    <row r="80" spans="2:12" s="1" customFormat="1" ht="6.95" customHeight="1">
      <c r="B80" s="35"/>
      <c r="C80" s="57"/>
      <c r="D80" s="57"/>
      <c r="E80" s="57"/>
      <c r="F80" s="57"/>
      <c r="G80" s="57"/>
      <c r="H80" s="57"/>
      <c r="I80" s="158"/>
      <c r="J80" s="57"/>
      <c r="K80" s="57"/>
      <c r="L80" s="55"/>
    </row>
    <row r="81" spans="2:65" s="1" customFormat="1" ht="15">
      <c r="B81" s="35"/>
      <c r="C81" s="59" t="s">
        <v>1901</v>
      </c>
      <c r="D81" s="57"/>
      <c r="E81" s="57"/>
      <c r="F81" s="159" t="str">
        <f>E15</f>
        <v>ČR - Ministerstvo financí</v>
      </c>
      <c r="G81" s="57"/>
      <c r="H81" s="57"/>
      <c r="I81" s="160" t="s">
        <v>1907</v>
      </c>
      <c r="J81" s="159" t="str">
        <f>E21</f>
        <v>Báňské projekty Teplice a.s.</v>
      </c>
      <c r="K81" s="57"/>
      <c r="L81" s="55"/>
    </row>
    <row r="82" spans="2:65" s="1" customFormat="1" ht="14.45" customHeight="1">
      <c r="B82" s="35"/>
      <c r="C82" s="59" t="s">
        <v>1905</v>
      </c>
      <c r="D82" s="57"/>
      <c r="E82" s="57"/>
      <c r="F82" s="159" t="str">
        <f>IF(E18="","",E18)</f>
        <v/>
      </c>
      <c r="G82" s="57"/>
      <c r="H82" s="57"/>
      <c r="I82" s="158"/>
      <c r="J82" s="57"/>
      <c r="K82" s="57"/>
      <c r="L82" s="55"/>
    </row>
    <row r="83" spans="2:65" s="1" customFormat="1" ht="10.35" customHeight="1">
      <c r="B83" s="35"/>
      <c r="C83" s="57"/>
      <c r="D83" s="57"/>
      <c r="E83" s="57"/>
      <c r="F83" s="57"/>
      <c r="G83" s="57"/>
      <c r="H83" s="57"/>
      <c r="I83" s="158"/>
      <c r="J83" s="57"/>
      <c r="K83" s="57"/>
      <c r="L83" s="55"/>
    </row>
    <row r="84" spans="2:65" s="10" customFormat="1" ht="29.25" customHeight="1">
      <c r="B84" s="161"/>
      <c r="C84" s="162" t="s">
        <v>2065</v>
      </c>
      <c r="D84" s="163" t="s">
        <v>1931</v>
      </c>
      <c r="E84" s="163" t="s">
        <v>1927</v>
      </c>
      <c r="F84" s="163" t="s">
        <v>2066</v>
      </c>
      <c r="G84" s="163" t="s">
        <v>2067</v>
      </c>
      <c r="H84" s="163" t="s">
        <v>2068</v>
      </c>
      <c r="I84" s="164" t="s">
        <v>2069</v>
      </c>
      <c r="J84" s="163" t="s">
        <v>2054</v>
      </c>
      <c r="K84" s="165" t="s">
        <v>2070</v>
      </c>
      <c r="L84" s="166"/>
      <c r="M84" s="75" t="s">
        <v>2071</v>
      </c>
      <c r="N84" s="76" t="s">
        <v>1916</v>
      </c>
      <c r="O84" s="76" t="s">
        <v>2072</v>
      </c>
      <c r="P84" s="76" t="s">
        <v>2073</v>
      </c>
      <c r="Q84" s="76" t="s">
        <v>2074</v>
      </c>
      <c r="R84" s="76" t="s">
        <v>2075</v>
      </c>
      <c r="S84" s="76" t="s">
        <v>2076</v>
      </c>
      <c r="T84" s="77" t="s">
        <v>2077</v>
      </c>
    </row>
    <row r="85" spans="2:65" s="1" customFormat="1" ht="29.25" customHeight="1">
      <c r="B85" s="35"/>
      <c r="C85" s="81" t="s">
        <v>2055</v>
      </c>
      <c r="D85" s="57"/>
      <c r="E85" s="57"/>
      <c r="F85" s="57"/>
      <c r="G85" s="57"/>
      <c r="H85" s="57"/>
      <c r="I85" s="158"/>
      <c r="J85" s="167">
        <f>BK85</f>
        <v>0</v>
      </c>
      <c r="K85" s="57"/>
      <c r="L85" s="55"/>
      <c r="M85" s="78"/>
      <c r="N85" s="79"/>
      <c r="O85" s="79"/>
      <c r="P85" s="168">
        <f>P86+P171</f>
        <v>0</v>
      </c>
      <c r="Q85" s="79"/>
      <c r="R85" s="168">
        <f>R86+R171</f>
        <v>1083.3013056730001</v>
      </c>
      <c r="S85" s="79"/>
      <c r="T85" s="169">
        <f>T86+T171</f>
        <v>0</v>
      </c>
      <c r="AT85" s="18" t="s">
        <v>1945</v>
      </c>
      <c r="AU85" s="18" t="s">
        <v>2056</v>
      </c>
      <c r="BK85" s="170">
        <f>BK86+BK171</f>
        <v>0</v>
      </c>
    </row>
    <row r="86" spans="2:65" s="11" customFormat="1" ht="37.35" customHeight="1">
      <c r="B86" s="171"/>
      <c r="C86" s="172"/>
      <c r="D86" s="173" t="s">
        <v>1945</v>
      </c>
      <c r="E86" s="174" t="s">
        <v>2078</v>
      </c>
      <c r="F86" s="174" t="s">
        <v>2079</v>
      </c>
      <c r="G86" s="172"/>
      <c r="H86" s="172"/>
      <c r="I86" s="175"/>
      <c r="J86" s="176">
        <f>BK86</f>
        <v>0</v>
      </c>
      <c r="K86" s="172"/>
      <c r="L86" s="177"/>
      <c r="M86" s="178"/>
      <c r="N86" s="179"/>
      <c r="O86" s="179"/>
      <c r="P86" s="180">
        <f>P87+P111+P114+P121+P168</f>
        <v>0</v>
      </c>
      <c r="Q86" s="179"/>
      <c r="R86" s="180">
        <f>R87+R111+R114+R121+R168</f>
        <v>1079.516309652</v>
      </c>
      <c r="S86" s="179"/>
      <c r="T86" s="181">
        <f>T87+T111+T114+T121+T168</f>
        <v>0</v>
      </c>
      <c r="AR86" s="182" t="s">
        <v>1895</v>
      </c>
      <c r="AT86" s="183" t="s">
        <v>1945</v>
      </c>
      <c r="AU86" s="183" t="s">
        <v>1946</v>
      </c>
      <c r="AY86" s="182" t="s">
        <v>2080</v>
      </c>
      <c r="BK86" s="184">
        <f>BK87+BK111+BK114+BK121+BK168</f>
        <v>0</v>
      </c>
    </row>
    <row r="87" spans="2:65" s="11" customFormat="1" ht="19.899999999999999" customHeight="1">
      <c r="B87" s="171"/>
      <c r="C87" s="172"/>
      <c r="D87" s="185" t="s">
        <v>1945</v>
      </c>
      <c r="E87" s="186" t="s">
        <v>1895</v>
      </c>
      <c r="F87" s="186" t="s">
        <v>2081</v>
      </c>
      <c r="G87" s="172"/>
      <c r="H87" s="172"/>
      <c r="I87" s="175"/>
      <c r="J87" s="187">
        <f>BK87</f>
        <v>0</v>
      </c>
      <c r="K87" s="172"/>
      <c r="L87" s="177"/>
      <c r="M87" s="178"/>
      <c r="N87" s="179"/>
      <c r="O87" s="179"/>
      <c r="P87" s="180">
        <f>SUM(P88:P110)</f>
        <v>0</v>
      </c>
      <c r="Q87" s="179"/>
      <c r="R87" s="180">
        <f>SUM(R88:R110)</f>
        <v>646.17635236000001</v>
      </c>
      <c r="S87" s="179"/>
      <c r="T87" s="181">
        <f>SUM(T88:T110)</f>
        <v>0</v>
      </c>
      <c r="AR87" s="182" t="s">
        <v>1895</v>
      </c>
      <c r="AT87" s="183" t="s">
        <v>1945</v>
      </c>
      <c r="AU87" s="183" t="s">
        <v>1895</v>
      </c>
      <c r="AY87" s="182" t="s">
        <v>2080</v>
      </c>
      <c r="BK87" s="184">
        <f>SUM(BK88:BK110)</f>
        <v>0</v>
      </c>
    </row>
    <row r="88" spans="2:65" s="1" customFormat="1" ht="22.5" customHeight="1">
      <c r="B88" s="35"/>
      <c r="C88" s="188" t="s">
        <v>1895</v>
      </c>
      <c r="D88" s="188" t="s">
        <v>2082</v>
      </c>
      <c r="E88" s="189" t="s">
        <v>2438</v>
      </c>
      <c r="F88" s="190" t="s">
        <v>2439</v>
      </c>
      <c r="G88" s="191" t="s">
        <v>2085</v>
      </c>
      <c r="H88" s="192">
        <v>3650</v>
      </c>
      <c r="I88" s="193"/>
      <c r="J88" s="194">
        <f>ROUND(I88*H88,2)</f>
        <v>0</v>
      </c>
      <c r="K88" s="190" t="s">
        <v>2086</v>
      </c>
      <c r="L88" s="55"/>
      <c r="M88" s="195" t="s">
        <v>1893</v>
      </c>
      <c r="N88" s="196" t="s">
        <v>1917</v>
      </c>
      <c r="O88" s="36"/>
      <c r="P88" s="197">
        <f>O88*H88</f>
        <v>0</v>
      </c>
      <c r="Q88" s="197">
        <v>0</v>
      </c>
      <c r="R88" s="197">
        <f>Q88*H88</f>
        <v>0</v>
      </c>
      <c r="S88" s="197">
        <v>0</v>
      </c>
      <c r="T88" s="198">
        <f>S88*H88</f>
        <v>0</v>
      </c>
      <c r="AR88" s="18" t="s">
        <v>2036</v>
      </c>
      <c r="AT88" s="18" t="s">
        <v>2082</v>
      </c>
      <c r="AU88" s="18" t="s">
        <v>1955</v>
      </c>
      <c r="AY88" s="18" t="s">
        <v>2080</v>
      </c>
      <c r="BE88" s="199">
        <f>IF(N88="základní",J88,0)</f>
        <v>0</v>
      </c>
      <c r="BF88" s="199">
        <f>IF(N88="snížená",J88,0)</f>
        <v>0</v>
      </c>
      <c r="BG88" s="199">
        <f>IF(N88="zákl. přenesená",J88,0)</f>
        <v>0</v>
      </c>
      <c r="BH88" s="199">
        <f>IF(N88="sníž. přenesená",J88,0)</f>
        <v>0</v>
      </c>
      <c r="BI88" s="199">
        <f>IF(N88="nulová",J88,0)</f>
        <v>0</v>
      </c>
      <c r="BJ88" s="18" t="s">
        <v>1895</v>
      </c>
      <c r="BK88" s="199">
        <f>ROUND(I88*H88,2)</f>
        <v>0</v>
      </c>
      <c r="BL88" s="18" t="s">
        <v>2036</v>
      </c>
      <c r="BM88" s="18" t="s">
        <v>2807</v>
      </c>
    </row>
    <row r="89" spans="2:65" s="12" customFormat="1">
      <c r="B89" s="200"/>
      <c r="C89" s="201"/>
      <c r="D89" s="202" t="s">
        <v>2088</v>
      </c>
      <c r="E89" s="203" t="s">
        <v>1893</v>
      </c>
      <c r="F89" s="204" t="s">
        <v>2808</v>
      </c>
      <c r="G89" s="201"/>
      <c r="H89" s="205">
        <v>3650</v>
      </c>
      <c r="I89" s="206"/>
      <c r="J89" s="201"/>
      <c r="K89" s="201"/>
      <c r="L89" s="207"/>
      <c r="M89" s="208"/>
      <c r="N89" s="209"/>
      <c r="O89" s="209"/>
      <c r="P89" s="209"/>
      <c r="Q89" s="209"/>
      <c r="R89" s="209"/>
      <c r="S89" s="209"/>
      <c r="T89" s="210"/>
      <c r="AT89" s="211" t="s">
        <v>2088</v>
      </c>
      <c r="AU89" s="211" t="s">
        <v>1955</v>
      </c>
      <c r="AV89" s="12" t="s">
        <v>1955</v>
      </c>
      <c r="AW89" s="12" t="s">
        <v>1911</v>
      </c>
      <c r="AX89" s="12" t="s">
        <v>1946</v>
      </c>
      <c r="AY89" s="211" t="s">
        <v>2080</v>
      </c>
    </row>
    <row r="90" spans="2:65" s="1" customFormat="1" ht="22.5" customHeight="1">
      <c r="B90" s="35"/>
      <c r="C90" s="188" t="s">
        <v>1955</v>
      </c>
      <c r="D90" s="188" t="s">
        <v>2082</v>
      </c>
      <c r="E90" s="189" t="s">
        <v>2442</v>
      </c>
      <c r="F90" s="190" t="s">
        <v>2443</v>
      </c>
      <c r="G90" s="191" t="s">
        <v>2085</v>
      </c>
      <c r="H90" s="192">
        <v>1095</v>
      </c>
      <c r="I90" s="193"/>
      <c r="J90" s="194">
        <f>ROUND(I90*H90,2)</f>
        <v>0</v>
      </c>
      <c r="K90" s="190" t="s">
        <v>2086</v>
      </c>
      <c r="L90" s="55"/>
      <c r="M90" s="195" t="s">
        <v>1893</v>
      </c>
      <c r="N90" s="196" t="s">
        <v>1917</v>
      </c>
      <c r="O90" s="36"/>
      <c r="P90" s="197">
        <f>O90*H90</f>
        <v>0</v>
      </c>
      <c r="Q90" s="197">
        <v>0</v>
      </c>
      <c r="R90" s="197">
        <f>Q90*H90</f>
        <v>0</v>
      </c>
      <c r="S90" s="197">
        <v>0</v>
      </c>
      <c r="T90" s="198">
        <f>S90*H90</f>
        <v>0</v>
      </c>
      <c r="AR90" s="18" t="s">
        <v>2036</v>
      </c>
      <c r="AT90" s="18" t="s">
        <v>2082</v>
      </c>
      <c r="AU90" s="18" t="s">
        <v>1955</v>
      </c>
      <c r="AY90" s="18" t="s">
        <v>2080</v>
      </c>
      <c r="BE90" s="199">
        <f>IF(N90="základní",J90,0)</f>
        <v>0</v>
      </c>
      <c r="BF90" s="199">
        <f>IF(N90="snížená",J90,0)</f>
        <v>0</v>
      </c>
      <c r="BG90" s="199">
        <f>IF(N90="zákl. přenesená",J90,0)</f>
        <v>0</v>
      </c>
      <c r="BH90" s="199">
        <f>IF(N90="sníž. přenesená",J90,0)</f>
        <v>0</v>
      </c>
      <c r="BI90" s="199">
        <f>IF(N90="nulová",J90,0)</f>
        <v>0</v>
      </c>
      <c r="BJ90" s="18" t="s">
        <v>1895</v>
      </c>
      <c r="BK90" s="199">
        <f>ROUND(I90*H90,2)</f>
        <v>0</v>
      </c>
      <c r="BL90" s="18" t="s">
        <v>2036</v>
      </c>
      <c r="BM90" s="18" t="s">
        <v>2809</v>
      </c>
    </row>
    <row r="91" spans="2:65" s="12" customFormat="1">
      <c r="B91" s="200"/>
      <c r="C91" s="201"/>
      <c r="D91" s="202" t="s">
        <v>2088</v>
      </c>
      <c r="E91" s="201"/>
      <c r="F91" s="204" t="s">
        <v>2810</v>
      </c>
      <c r="G91" s="201"/>
      <c r="H91" s="205">
        <v>1095</v>
      </c>
      <c r="I91" s="206"/>
      <c r="J91" s="201"/>
      <c r="K91" s="201"/>
      <c r="L91" s="207"/>
      <c r="M91" s="208"/>
      <c r="N91" s="209"/>
      <c r="O91" s="209"/>
      <c r="P91" s="209"/>
      <c r="Q91" s="209"/>
      <c r="R91" s="209"/>
      <c r="S91" s="209"/>
      <c r="T91" s="210"/>
      <c r="AT91" s="211" t="s">
        <v>2088</v>
      </c>
      <c r="AU91" s="211" t="s">
        <v>1955</v>
      </c>
      <c r="AV91" s="12" t="s">
        <v>1955</v>
      </c>
      <c r="AW91" s="12" t="s">
        <v>1877</v>
      </c>
      <c r="AX91" s="12" t="s">
        <v>1895</v>
      </c>
      <c r="AY91" s="211" t="s">
        <v>2080</v>
      </c>
    </row>
    <row r="92" spans="2:65" s="1" customFormat="1" ht="22.5" customHeight="1">
      <c r="B92" s="35"/>
      <c r="C92" s="188" t="s">
        <v>2033</v>
      </c>
      <c r="D92" s="188" t="s">
        <v>2082</v>
      </c>
      <c r="E92" s="189" t="s">
        <v>2446</v>
      </c>
      <c r="F92" s="190" t="s">
        <v>2447</v>
      </c>
      <c r="G92" s="191" t="s">
        <v>2122</v>
      </c>
      <c r="H92" s="192">
        <v>6636</v>
      </c>
      <c r="I92" s="193"/>
      <c r="J92" s="194">
        <f>ROUND(I92*H92,2)</f>
        <v>0</v>
      </c>
      <c r="K92" s="190" t="s">
        <v>2086</v>
      </c>
      <c r="L92" s="55"/>
      <c r="M92" s="195" t="s">
        <v>1893</v>
      </c>
      <c r="N92" s="196" t="s">
        <v>1917</v>
      </c>
      <c r="O92" s="36"/>
      <c r="P92" s="197">
        <f>O92*H92</f>
        <v>0</v>
      </c>
      <c r="Q92" s="197">
        <v>8.3850999999999999E-4</v>
      </c>
      <c r="R92" s="197">
        <f>Q92*H92</f>
        <v>5.56435236</v>
      </c>
      <c r="S92" s="197">
        <v>0</v>
      </c>
      <c r="T92" s="198">
        <f>S92*H92</f>
        <v>0</v>
      </c>
      <c r="AR92" s="18" t="s">
        <v>2036</v>
      </c>
      <c r="AT92" s="18" t="s">
        <v>2082</v>
      </c>
      <c r="AU92" s="18" t="s">
        <v>1955</v>
      </c>
      <c r="AY92" s="18" t="s">
        <v>2080</v>
      </c>
      <c r="BE92" s="199">
        <f>IF(N92="základní",J92,0)</f>
        <v>0</v>
      </c>
      <c r="BF92" s="199">
        <f>IF(N92="snížená",J92,0)</f>
        <v>0</v>
      </c>
      <c r="BG92" s="199">
        <f>IF(N92="zákl. přenesená",J92,0)</f>
        <v>0</v>
      </c>
      <c r="BH92" s="199">
        <f>IF(N92="sníž. přenesená",J92,0)</f>
        <v>0</v>
      </c>
      <c r="BI92" s="199">
        <f>IF(N92="nulová",J92,0)</f>
        <v>0</v>
      </c>
      <c r="BJ92" s="18" t="s">
        <v>1895</v>
      </c>
      <c r="BK92" s="199">
        <f>ROUND(I92*H92,2)</f>
        <v>0</v>
      </c>
      <c r="BL92" s="18" t="s">
        <v>2036</v>
      </c>
      <c r="BM92" s="18" t="s">
        <v>2448</v>
      </c>
    </row>
    <row r="93" spans="2:65" s="12" customFormat="1">
      <c r="B93" s="200"/>
      <c r="C93" s="201"/>
      <c r="D93" s="202" t="s">
        <v>2088</v>
      </c>
      <c r="E93" s="203" t="s">
        <v>1893</v>
      </c>
      <c r="F93" s="204" t="s">
        <v>2811</v>
      </c>
      <c r="G93" s="201"/>
      <c r="H93" s="205">
        <v>6636</v>
      </c>
      <c r="I93" s="206"/>
      <c r="J93" s="201"/>
      <c r="K93" s="201"/>
      <c r="L93" s="207"/>
      <c r="M93" s="208"/>
      <c r="N93" s="209"/>
      <c r="O93" s="209"/>
      <c r="P93" s="209"/>
      <c r="Q93" s="209"/>
      <c r="R93" s="209"/>
      <c r="S93" s="209"/>
      <c r="T93" s="210"/>
      <c r="AT93" s="211" t="s">
        <v>2088</v>
      </c>
      <c r="AU93" s="211" t="s">
        <v>1955</v>
      </c>
      <c r="AV93" s="12" t="s">
        <v>1955</v>
      </c>
      <c r="AW93" s="12" t="s">
        <v>1911</v>
      </c>
      <c r="AX93" s="12" t="s">
        <v>1946</v>
      </c>
      <c r="AY93" s="211" t="s">
        <v>2080</v>
      </c>
    </row>
    <row r="94" spans="2:65" s="1" customFormat="1" ht="22.5" customHeight="1">
      <c r="B94" s="35"/>
      <c r="C94" s="188" t="s">
        <v>2036</v>
      </c>
      <c r="D94" s="188" t="s">
        <v>2082</v>
      </c>
      <c r="E94" s="189" t="s">
        <v>2450</v>
      </c>
      <c r="F94" s="190" t="s">
        <v>2451</v>
      </c>
      <c r="G94" s="191" t="s">
        <v>2122</v>
      </c>
      <c r="H94" s="192">
        <v>6636</v>
      </c>
      <c r="I94" s="193"/>
      <c r="J94" s="194">
        <f>ROUND(I94*H94,2)</f>
        <v>0</v>
      </c>
      <c r="K94" s="190" t="s">
        <v>2086</v>
      </c>
      <c r="L94" s="55"/>
      <c r="M94" s="195" t="s">
        <v>1893</v>
      </c>
      <c r="N94" s="196" t="s">
        <v>1917</v>
      </c>
      <c r="O94" s="36"/>
      <c r="P94" s="197">
        <f>O94*H94</f>
        <v>0</v>
      </c>
      <c r="Q94" s="197">
        <v>0</v>
      </c>
      <c r="R94" s="197">
        <f>Q94*H94</f>
        <v>0</v>
      </c>
      <c r="S94" s="197">
        <v>0</v>
      </c>
      <c r="T94" s="198">
        <f>S94*H94</f>
        <v>0</v>
      </c>
      <c r="AR94" s="18" t="s">
        <v>2036</v>
      </c>
      <c r="AT94" s="18" t="s">
        <v>2082</v>
      </c>
      <c r="AU94" s="18" t="s">
        <v>1955</v>
      </c>
      <c r="AY94" s="18" t="s">
        <v>2080</v>
      </c>
      <c r="BE94" s="199">
        <f>IF(N94="základní",J94,0)</f>
        <v>0</v>
      </c>
      <c r="BF94" s="199">
        <f>IF(N94="snížená",J94,0)</f>
        <v>0</v>
      </c>
      <c r="BG94" s="199">
        <f>IF(N94="zákl. přenesená",J94,0)</f>
        <v>0</v>
      </c>
      <c r="BH94" s="199">
        <f>IF(N94="sníž. přenesená",J94,0)</f>
        <v>0</v>
      </c>
      <c r="BI94" s="199">
        <f>IF(N94="nulová",J94,0)</f>
        <v>0</v>
      </c>
      <c r="BJ94" s="18" t="s">
        <v>1895</v>
      </c>
      <c r="BK94" s="199">
        <f>ROUND(I94*H94,2)</f>
        <v>0</v>
      </c>
      <c r="BL94" s="18" t="s">
        <v>2036</v>
      </c>
      <c r="BM94" s="18" t="s">
        <v>2452</v>
      </c>
    </row>
    <row r="95" spans="2:65" s="12" customFormat="1">
      <c r="B95" s="200"/>
      <c r="C95" s="201"/>
      <c r="D95" s="202" t="s">
        <v>2088</v>
      </c>
      <c r="E95" s="203" t="s">
        <v>1893</v>
      </c>
      <c r="F95" s="204" t="s">
        <v>2812</v>
      </c>
      <c r="G95" s="201"/>
      <c r="H95" s="205">
        <v>6636</v>
      </c>
      <c r="I95" s="206"/>
      <c r="J95" s="201"/>
      <c r="K95" s="201"/>
      <c r="L95" s="207"/>
      <c r="M95" s="208"/>
      <c r="N95" s="209"/>
      <c r="O95" s="209"/>
      <c r="P95" s="209"/>
      <c r="Q95" s="209"/>
      <c r="R95" s="209"/>
      <c r="S95" s="209"/>
      <c r="T95" s="210"/>
      <c r="AT95" s="211" t="s">
        <v>2088</v>
      </c>
      <c r="AU95" s="211" t="s">
        <v>1955</v>
      </c>
      <c r="AV95" s="12" t="s">
        <v>1955</v>
      </c>
      <c r="AW95" s="12" t="s">
        <v>1911</v>
      </c>
      <c r="AX95" s="12" t="s">
        <v>1946</v>
      </c>
      <c r="AY95" s="211" t="s">
        <v>2080</v>
      </c>
    </row>
    <row r="96" spans="2:65" s="1" customFormat="1" ht="22.5" customHeight="1">
      <c r="B96" s="35"/>
      <c r="C96" s="188" t="s">
        <v>2039</v>
      </c>
      <c r="D96" s="188" t="s">
        <v>2082</v>
      </c>
      <c r="E96" s="189" t="s">
        <v>2418</v>
      </c>
      <c r="F96" s="190" t="s">
        <v>2419</v>
      </c>
      <c r="G96" s="191" t="s">
        <v>2085</v>
      </c>
      <c r="H96" s="192">
        <v>3650</v>
      </c>
      <c r="I96" s="193"/>
      <c r="J96" s="194">
        <f>ROUND(I96*H96,2)</f>
        <v>0</v>
      </c>
      <c r="K96" s="190" t="s">
        <v>2086</v>
      </c>
      <c r="L96" s="55"/>
      <c r="M96" s="195" t="s">
        <v>1893</v>
      </c>
      <c r="N96" s="196" t="s">
        <v>1917</v>
      </c>
      <c r="O96" s="36"/>
      <c r="P96" s="197">
        <f>O96*H96</f>
        <v>0</v>
      </c>
      <c r="Q96" s="197">
        <v>0</v>
      </c>
      <c r="R96" s="197">
        <f>Q96*H96</f>
        <v>0</v>
      </c>
      <c r="S96" s="197">
        <v>0</v>
      </c>
      <c r="T96" s="198">
        <f>S96*H96</f>
        <v>0</v>
      </c>
      <c r="AR96" s="18" t="s">
        <v>2036</v>
      </c>
      <c r="AT96" s="18" t="s">
        <v>2082</v>
      </c>
      <c r="AU96" s="18" t="s">
        <v>1955</v>
      </c>
      <c r="AY96" s="18" t="s">
        <v>2080</v>
      </c>
      <c r="BE96" s="199">
        <f>IF(N96="základní",J96,0)</f>
        <v>0</v>
      </c>
      <c r="BF96" s="199">
        <f>IF(N96="snížená",J96,0)</f>
        <v>0</v>
      </c>
      <c r="BG96" s="199">
        <f>IF(N96="zákl. přenesená",J96,0)</f>
        <v>0</v>
      </c>
      <c r="BH96" s="199">
        <f>IF(N96="sníž. přenesená",J96,0)</f>
        <v>0</v>
      </c>
      <c r="BI96" s="199">
        <f>IF(N96="nulová",J96,0)</f>
        <v>0</v>
      </c>
      <c r="BJ96" s="18" t="s">
        <v>1895</v>
      </c>
      <c r="BK96" s="199">
        <f>ROUND(I96*H96,2)</f>
        <v>0</v>
      </c>
      <c r="BL96" s="18" t="s">
        <v>2036</v>
      </c>
      <c r="BM96" s="18" t="s">
        <v>2454</v>
      </c>
    </row>
    <row r="97" spans="2:65" s="12" customFormat="1">
      <c r="B97" s="200"/>
      <c r="C97" s="201"/>
      <c r="D97" s="202" t="s">
        <v>2088</v>
      </c>
      <c r="E97" s="203" t="s">
        <v>1893</v>
      </c>
      <c r="F97" s="204" t="s">
        <v>2813</v>
      </c>
      <c r="G97" s="201"/>
      <c r="H97" s="205">
        <v>3650</v>
      </c>
      <c r="I97" s="206"/>
      <c r="J97" s="201"/>
      <c r="K97" s="201"/>
      <c r="L97" s="207"/>
      <c r="M97" s="208"/>
      <c r="N97" s="209"/>
      <c r="O97" s="209"/>
      <c r="P97" s="209"/>
      <c r="Q97" s="209"/>
      <c r="R97" s="209"/>
      <c r="S97" s="209"/>
      <c r="T97" s="210"/>
      <c r="AT97" s="211" t="s">
        <v>2088</v>
      </c>
      <c r="AU97" s="211" t="s">
        <v>1955</v>
      </c>
      <c r="AV97" s="12" t="s">
        <v>1955</v>
      </c>
      <c r="AW97" s="12" t="s">
        <v>1911</v>
      </c>
      <c r="AX97" s="12" t="s">
        <v>1946</v>
      </c>
      <c r="AY97" s="211" t="s">
        <v>2080</v>
      </c>
    </row>
    <row r="98" spans="2:65" s="1" customFormat="1" ht="22.5" customHeight="1">
      <c r="B98" s="35"/>
      <c r="C98" s="188" t="s">
        <v>2107</v>
      </c>
      <c r="D98" s="188" t="s">
        <v>2082</v>
      </c>
      <c r="E98" s="189" t="s">
        <v>2099</v>
      </c>
      <c r="F98" s="190" t="s">
        <v>2100</v>
      </c>
      <c r="G98" s="191" t="s">
        <v>2085</v>
      </c>
      <c r="H98" s="192">
        <v>575.4</v>
      </c>
      <c r="I98" s="193"/>
      <c r="J98" s="194">
        <f>ROUND(I98*H98,2)</f>
        <v>0</v>
      </c>
      <c r="K98" s="190" t="s">
        <v>2086</v>
      </c>
      <c r="L98" s="55"/>
      <c r="M98" s="195" t="s">
        <v>1893</v>
      </c>
      <c r="N98" s="196" t="s">
        <v>1917</v>
      </c>
      <c r="O98" s="36"/>
      <c r="P98" s="197">
        <f>O98*H98</f>
        <v>0</v>
      </c>
      <c r="Q98" s="197">
        <v>0</v>
      </c>
      <c r="R98" s="197">
        <f>Q98*H98</f>
        <v>0</v>
      </c>
      <c r="S98" s="197">
        <v>0</v>
      </c>
      <c r="T98" s="198">
        <f>S98*H98</f>
        <v>0</v>
      </c>
      <c r="AR98" s="18" t="s">
        <v>2036</v>
      </c>
      <c r="AT98" s="18" t="s">
        <v>2082</v>
      </c>
      <c r="AU98" s="18" t="s">
        <v>1955</v>
      </c>
      <c r="AY98" s="18" t="s">
        <v>2080</v>
      </c>
      <c r="BE98" s="199">
        <f>IF(N98="základní",J98,0)</f>
        <v>0</v>
      </c>
      <c r="BF98" s="199">
        <f>IF(N98="snížená",J98,0)</f>
        <v>0</v>
      </c>
      <c r="BG98" s="199">
        <f>IF(N98="zákl. přenesená",J98,0)</f>
        <v>0</v>
      </c>
      <c r="BH98" s="199">
        <f>IF(N98="sníž. přenesená",J98,0)</f>
        <v>0</v>
      </c>
      <c r="BI98" s="199">
        <f>IF(N98="nulová",J98,0)</f>
        <v>0</v>
      </c>
      <c r="BJ98" s="18" t="s">
        <v>1895</v>
      </c>
      <c r="BK98" s="199">
        <f>ROUND(I98*H98,2)</f>
        <v>0</v>
      </c>
      <c r="BL98" s="18" t="s">
        <v>2036</v>
      </c>
      <c r="BM98" s="18" t="s">
        <v>2456</v>
      </c>
    </row>
    <row r="99" spans="2:65" s="12" customFormat="1">
      <c r="B99" s="200"/>
      <c r="C99" s="201"/>
      <c r="D99" s="202" t="s">
        <v>2088</v>
      </c>
      <c r="E99" s="203" t="s">
        <v>1893</v>
      </c>
      <c r="F99" s="204" t="s">
        <v>2814</v>
      </c>
      <c r="G99" s="201"/>
      <c r="H99" s="205">
        <v>575.4</v>
      </c>
      <c r="I99" s="206"/>
      <c r="J99" s="201"/>
      <c r="K99" s="201"/>
      <c r="L99" s="207"/>
      <c r="M99" s="208"/>
      <c r="N99" s="209"/>
      <c r="O99" s="209"/>
      <c r="P99" s="209"/>
      <c r="Q99" s="209"/>
      <c r="R99" s="209"/>
      <c r="S99" s="209"/>
      <c r="T99" s="210"/>
      <c r="AT99" s="211" t="s">
        <v>2088</v>
      </c>
      <c r="AU99" s="211" t="s">
        <v>1955</v>
      </c>
      <c r="AV99" s="12" t="s">
        <v>1955</v>
      </c>
      <c r="AW99" s="12" t="s">
        <v>1911</v>
      </c>
      <c r="AX99" s="12" t="s">
        <v>1946</v>
      </c>
      <c r="AY99" s="211" t="s">
        <v>2080</v>
      </c>
    </row>
    <row r="100" spans="2:65" s="1" customFormat="1" ht="22.5" customHeight="1">
      <c r="B100" s="35"/>
      <c r="C100" s="188" t="s">
        <v>2112</v>
      </c>
      <c r="D100" s="188" t="s">
        <v>2082</v>
      </c>
      <c r="E100" s="189" t="s">
        <v>2108</v>
      </c>
      <c r="F100" s="190" t="s">
        <v>2109</v>
      </c>
      <c r="G100" s="191" t="s">
        <v>2085</v>
      </c>
      <c r="H100" s="192">
        <v>575.4</v>
      </c>
      <c r="I100" s="193"/>
      <c r="J100" s="194">
        <f>ROUND(I100*H100,2)</f>
        <v>0</v>
      </c>
      <c r="K100" s="190" t="s">
        <v>2086</v>
      </c>
      <c r="L100" s="55"/>
      <c r="M100" s="195" t="s">
        <v>1893</v>
      </c>
      <c r="N100" s="196" t="s">
        <v>1917</v>
      </c>
      <c r="O100" s="36"/>
      <c r="P100" s="197">
        <f>O100*H100</f>
        <v>0</v>
      </c>
      <c r="Q100" s="197">
        <v>0</v>
      </c>
      <c r="R100" s="197">
        <f>Q100*H100</f>
        <v>0</v>
      </c>
      <c r="S100" s="197">
        <v>0</v>
      </c>
      <c r="T100" s="198">
        <f>S100*H100</f>
        <v>0</v>
      </c>
      <c r="AR100" s="18" t="s">
        <v>2036</v>
      </c>
      <c r="AT100" s="18" t="s">
        <v>2082</v>
      </c>
      <c r="AU100" s="18" t="s">
        <v>1955</v>
      </c>
      <c r="AY100" s="18" t="s">
        <v>2080</v>
      </c>
      <c r="BE100" s="199">
        <f>IF(N100="základní",J100,0)</f>
        <v>0</v>
      </c>
      <c r="BF100" s="199">
        <f>IF(N100="snížená",J100,0)</f>
        <v>0</v>
      </c>
      <c r="BG100" s="199">
        <f>IF(N100="zákl. přenesená",J100,0)</f>
        <v>0</v>
      </c>
      <c r="BH100" s="199">
        <f>IF(N100="sníž. přenesená",J100,0)</f>
        <v>0</v>
      </c>
      <c r="BI100" s="199">
        <f>IF(N100="nulová",J100,0)</f>
        <v>0</v>
      </c>
      <c r="BJ100" s="18" t="s">
        <v>1895</v>
      </c>
      <c r="BK100" s="199">
        <f>ROUND(I100*H100,2)</f>
        <v>0</v>
      </c>
      <c r="BL100" s="18" t="s">
        <v>2036</v>
      </c>
      <c r="BM100" s="18" t="s">
        <v>2458</v>
      </c>
    </row>
    <row r="101" spans="2:65" s="1" customFormat="1" ht="22.5" customHeight="1">
      <c r="B101" s="35"/>
      <c r="C101" s="188" t="s">
        <v>2119</v>
      </c>
      <c r="D101" s="188" t="s">
        <v>2082</v>
      </c>
      <c r="E101" s="189" t="s">
        <v>2113</v>
      </c>
      <c r="F101" s="190" t="s">
        <v>2114</v>
      </c>
      <c r="G101" s="191" t="s">
        <v>2115</v>
      </c>
      <c r="H101" s="192">
        <v>978.18</v>
      </c>
      <c r="I101" s="193"/>
      <c r="J101" s="194">
        <f>ROUND(I101*H101,2)</f>
        <v>0</v>
      </c>
      <c r="K101" s="190" t="s">
        <v>2086</v>
      </c>
      <c r="L101" s="55"/>
      <c r="M101" s="195" t="s">
        <v>1893</v>
      </c>
      <c r="N101" s="196" t="s">
        <v>1917</v>
      </c>
      <c r="O101" s="36"/>
      <c r="P101" s="197">
        <f>O101*H101</f>
        <v>0</v>
      </c>
      <c r="Q101" s="197">
        <v>0</v>
      </c>
      <c r="R101" s="197">
        <f>Q101*H101</f>
        <v>0</v>
      </c>
      <c r="S101" s="197">
        <v>0</v>
      </c>
      <c r="T101" s="198">
        <f>S101*H101</f>
        <v>0</v>
      </c>
      <c r="AR101" s="18" t="s">
        <v>2036</v>
      </c>
      <c r="AT101" s="18" t="s">
        <v>2082</v>
      </c>
      <c r="AU101" s="18" t="s">
        <v>1955</v>
      </c>
      <c r="AY101" s="18" t="s">
        <v>2080</v>
      </c>
      <c r="BE101" s="199">
        <f>IF(N101="základní",J101,0)</f>
        <v>0</v>
      </c>
      <c r="BF101" s="199">
        <f>IF(N101="snížená",J101,0)</f>
        <v>0</v>
      </c>
      <c r="BG101" s="199">
        <f>IF(N101="zákl. přenesená",J101,0)</f>
        <v>0</v>
      </c>
      <c r="BH101" s="199">
        <f>IF(N101="sníž. přenesená",J101,0)</f>
        <v>0</v>
      </c>
      <c r="BI101" s="199">
        <f>IF(N101="nulová",J101,0)</f>
        <v>0</v>
      </c>
      <c r="BJ101" s="18" t="s">
        <v>1895</v>
      </c>
      <c r="BK101" s="199">
        <f>ROUND(I101*H101,2)</f>
        <v>0</v>
      </c>
      <c r="BL101" s="18" t="s">
        <v>2036</v>
      </c>
      <c r="BM101" s="18" t="s">
        <v>2459</v>
      </c>
    </row>
    <row r="102" spans="2:65" s="12" customFormat="1">
      <c r="B102" s="200"/>
      <c r="C102" s="201"/>
      <c r="D102" s="202" t="s">
        <v>2088</v>
      </c>
      <c r="E102" s="201"/>
      <c r="F102" s="204" t="s">
        <v>2815</v>
      </c>
      <c r="G102" s="201"/>
      <c r="H102" s="205">
        <v>978.18</v>
      </c>
      <c r="I102" s="206"/>
      <c r="J102" s="201"/>
      <c r="K102" s="201"/>
      <c r="L102" s="207"/>
      <c r="M102" s="208"/>
      <c r="N102" s="209"/>
      <c r="O102" s="209"/>
      <c r="P102" s="209"/>
      <c r="Q102" s="209"/>
      <c r="R102" s="209"/>
      <c r="S102" s="209"/>
      <c r="T102" s="210"/>
      <c r="AT102" s="211" t="s">
        <v>2088</v>
      </c>
      <c r="AU102" s="211" t="s">
        <v>1955</v>
      </c>
      <c r="AV102" s="12" t="s">
        <v>1955</v>
      </c>
      <c r="AW102" s="12" t="s">
        <v>1877</v>
      </c>
      <c r="AX102" s="12" t="s">
        <v>1895</v>
      </c>
      <c r="AY102" s="211" t="s">
        <v>2080</v>
      </c>
    </row>
    <row r="103" spans="2:65" s="1" customFormat="1" ht="22.5" customHeight="1">
      <c r="B103" s="35"/>
      <c r="C103" s="188" t="s">
        <v>2125</v>
      </c>
      <c r="D103" s="188" t="s">
        <v>2082</v>
      </c>
      <c r="E103" s="189" t="s">
        <v>2421</v>
      </c>
      <c r="F103" s="190" t="s">
        <v>2422</v>
      </c>
      <c r="G103" s="191" t="s">
        <v>2085</v>
      </c>
      <c r="H103" s="192">
        <v>3074.6</v>
      </c>
      <c r="I103" s="193"/>
      <c r="J103" s="194">
        <f>ROUND(I103*H103,2)</f>
        <v>0</v>
      </c>
      <c r="K103" s="190" t="s">
        <v>2086</v>
      </c>
      <c r="L103" s="55"/>
      <c r="M103" s="195" t="s">
        <v>1893</v>
      </c>
      <c r="N103" s="196" t="s">
        <v>1917</v>
      </c>
      <c r="O103" s="36"/>
      <c r="P103" s="197">
        <f>O103*H103</f>
        <v>0</v>
      </c>
      <c r="Q103" s="197">
        <v>0</v>
      </c>
      <c r="R103" s="197">
        <f>Q103*H103</f>
        <v>0</v>
      </c>
      <c r="S103" s="197">
        <v>0</v>
      </c>
      <c r="T103" s="198">
        <f>S103*H103</f>
        <v>0</v>
      </c>
      <c r="AR103" s="18" t="s">
        <v>2036</v>
      </c>
      <c r="AT103" s="18" t="s">
        <v>2082</v>
      </c>
      <c r="AU103" s="18" t="s">
        <v>1955</v>
      </c>
      <c r="AY103" s="18" t="s">
        <v>2080</v>
      </c>
      <c r="BE103" s="199">
        <f>IF(N103="základní",J103,0)</f>
        <v>0</v>
      </c>
      <c r="BF103" s="199">
        <f>IF(N103="snížená",J103,0)</f>
        <v>0</v>
      </c>
      <c r="BG103" s="199">
        <f>IF(N103="zákl. přenesená",J103,0)</f>
        <v>0</v>
      </c>
      <c r="BH103" s="199">
        <f>IF(N103="sníž. přenesená",J103,0)</f>
        <v>0</v>
      </c>
      <c r="BI103" s="199">
        <f>IF(N103="nulová",J103,0)</f>
        <v>0</v>
      </c>
      <c r="BJ103" s="18" t="s">
        <v>1895</v>
      </c>
      <c r="BK103" s="199">
        <f>ROUND(I103*H103,2)</f>
        <v>0</v>
      </c>
      <c r="BL103" s="18" t="s">
        <v>2036</v>
      </c>
      <c r="BM103" s="18" t="s">
        <v>2461</v>
      </c>
    </row>
    <row r="104" spans="2:65" s="12" customFormat="1">
      <c r="B104" s="200"/>
      <c r="C104" s="201"/>
      <c r="D104" s="202" t="s">
        <v>2088</v>
      </c>
      <c r="E104" s="203" t="s">
        <v>1893</v>
      </c>
      <c r="F104" s="204" t="s">
        <v>2816</v>
      </c>
      <c r="G104" s="201"/>
      <c r="H104" s="205">
        <v>3074.6</v>
      </c>
      <c r="I104" s="206"/>
      <c r="J104" s="201"/>
      <c r="K104" s="201"/>
      <c r="L104" s="207"/>
      <c r="M104" s="208"/>
      <c r="N104" s="209"/>
      <c r="O104" s="209"/>
      <c r="P104" s="209"/>
      <c r="Q104" s="209"/>
      <c r="R104" s="209"/>
      <c r="S104" s="209"/>
      <c r="T104" s="210"/>
      <c r="AT104" s="211" t="s">
        <v>2088</v>
      </c>
      <c r="AU104" s="211" t="s">
        <v>1955</v>
      </c>
      <c r="AV104" s="12" t="s">
        <v>1955</v>
      </c>
      <c r="AW104" s="12" t="s">
        <v>1911</v>
      </c>
      <c r="AX104" s="12" t="s">
        <v>1946</v>
      </c>
      <c r="AY104" s="211" t="s">
        <v>2080</v>
      </c>
    </row>
    <row r="105" spans="2:65" s="1" customFormat="1" ht="22.5" customHeight="1">
      <c r="B105" s="35"/>
      <c r="C105" s="188" t="s">
        <v>1900</v>
      </c>
      <c r="D105" s="188" t="s">
        <v>2082</v>
      </c>
      <c r="E105" s="189" t="s">
        <v>2463</v>
      </c>
      <c r="F105" s="190" t="s">
        <v>2464</v>
      </c>
      <c r="G105" s="191" t="s">
        <v>2085</v>
      </c>
      <c r="H105" s="192">
        <v>383.6</v>
      </c>
      <c r="I105" s="193"/>
      <c r="J105" s="194">
        <f>ROUND(I105*H105,2)</f>
        <v>0</v>
      </c>
      <c r="K105" s="190" t="s">
        <v>2086</v>
      </c>
      <c r="L105" s="55"/>
      <c r="M105" s="195" t="s">
        <v>1893</v>
      </c>
      <c r="N105" s="196" t="s">
        <v>1917</v>
      </c>
      <c r="O105" s="36"/>
      <c r="P105" s="197">
        <f>O105*H105</f>
        <v>0</v>
      </c>
      <c r="Q105" s="197">
        <v>0</v>
      </c>
      <c r="R105" s="197">
        <f>Q105*H105</f>
        <v>0</v>
      </c>
      <c r="S105" s="197">
        <v>0</v>
      </c>
      <c r="T105" s="198">
        <f>S105*H105</f>
        <v>0</v>
      </c>
      <c r="AR105" s="18" t="s">
        <v>2036</v>
      </c>
      <c r="AT105" s="18" t="s">
        <v>2082</v>
      </c>
      <c r="AU105" s="18" t="s">
        <v>1955</v>
      </c>
      <c r="AY105" s="18" t="s">
        <v>2080</v>
      </c>
      <c r="BE105" s="199">
        <f>IF(N105="základní",J105,0)</f>
        <v>0</v>
      </c>
      <c r="BF105" s="199">
        <f>IF(N105="snížená",J105,0)</f>
        <v>0</v>
      </c>
      <c r="BG105" s="199">
        <f>IF(N105="zákl. přenesená",J105,0)</f>
        <v>0</v>
      </c>
      <c r="BH105" s="199">
        <f>IF(N105="sníž. přenesená",J105,0)</f>
        <v>0</v>
      </c>
      <c r="BI105" s="199">
        <f>IF(N105="nulová",J105,0)</f>
        <v>0</v>
      </c>
      <c r="BJ105" s="18" t="s">
        <v>1895</v>
      </c>
      <c r="BK105" s="199">
        <f>ROUND(I105*H105,2)</f>
        <v>0</v>
      </c>
      <c r="BL105" s="18" t="s">
        <v>2036</v>
      </c>
      <c r="BM105" s="18" t="s">
        <v>2465</v>
      </c>
    </row>
    <row r="106" spans="2:65" s="12" customFormat="1">
      <c r="B106" s="200"/>
      <c r="C106" s="201"/>
      <c r="D106" s="202" t="s">
        <v>2088</v>
      </c>
      <c r="E106" s="203" t="s">
        <v>1893</v>
      </c>
      <c r="F106" s="204" t="s">
        <v>2817</v>
      </c>
      <c r="G106" s="201"/>
      <c r="H106" s="205">
        <v>383.6</v>
      </c>
      <c r="I106" s="206"/>
      <c r="J106" s="201"/>
      <c r="K106" s="201"/>
      <c r="L106" s="207"/>
      <c r="M106" s="208"/>
      <c r="N106" s="209"/>
      <c r="O106" s="209"/>
      <c r="P106" s="209"/>
      <c r="Q106" s="209"/>
      <c r="R106" s="209"/>
      <c r="S106" s="209"/>
      <c r="T106" s="210"/>
      <c r="AT106" s="211" t="s">
        <v>2088</v>
      </c>
      <c r="AU106" s="211" t="s">
        <v>1955</v>
      </c>
      <c r="AV106" s="12" t="s">
        <v>1955</v>
      </c>
      <c r="AW106" s="12" t="s">
        <v>1911</v>
      </c>
      <c r="AX106" s="12" t="s">
        <v>1946</v>
      </c>
      <c r="AY106" s="211" t="s">
        <v>2080</v>
      </c>
    </row>
    <row r="107" spans="2:65" s="1" customFormat="1" ht="22.5" customHeight="1">
      <c r="B107" s="35"/>
      <c r="C107" s="216" t="s">
        <v>2136</v>
      </c>
      <c r="D107" s="216" t="s">
        <v>2126</v>
      </c>
      <c r="E107" s="217" t="s">
        <v>2467</v>
      </c>
      <c r="F107" s="218" t="s">
        <v>2468</v>
      </c>
      <c r="G107" s="219" t="s">
        <v>2115</v>
      </c>
      <c r="H107" s="220">
        <v>640.61199999999997</v>
      </c>
      <c r="I107" s="221"/>
      <c r="J107" s="222">
        <f>ROUND(I107*H107,2)</f>
        <v>0</v>
      </c>
      <c r="K107" s="218" t="s">
        <v>2086</v>
      </c>
      <c r="L107" s="223"/>
      <c r="M107" s="224" t="s">
        <v>1893</v>
      </c>
      <c r="N107" s="225" t="s">
        <v>1917</v>
      </c>
      <c r="O107" s="36"/>
      <c r="P107" s="197">
        <f>O107*H107</f>
        <v>0</v>
      </c>
      <c r="Q107" s="197">
        <v>1</v>
      </c>
      <c r="R107" s="197">
        <f>Q107*H107</f>
        <v>640.61199999999997</v>
      </c>
      <c r="S107" s="197">
        <v>0</v>
      </c>
      <c r="T107" s="198">
        <f>S107*H107</f>
        <v>0</v>
      </c>
      <c r="AR107" s="18" t="s">
        <v>2119</v>
      </c>
      <c r="AT107" s="18" t="s">
        <v>2126</v>
      </c>
      <c r="AU107" s="18" t="s">
        <v>1955</v>
      </c>
      <c r="AY107" s="18" t="s">
        <v>2080</v>
      </c>
      <c r="BE107" s="199">
        <f>IF(N107="základní",J107,0)</f>
        <v>0</v>
      </c>
      <c r="BF107" s="199">
        <f>IF(N107="snížená",J107,0)</f>
        <v>0</v>
      </c>
      <c r="BG107" s="199">
        <f>IF(N107="zákl. přenesená",J107,0)</f>
        <v>0</v>
      </c>
      <c r="BH107" s="199">
        <f>IF(N107="sníž. přenesená",J107,0)</f>
        <v>0</v>
      </c>
      <c r="BI107" s="199">
        <f>IF(N107="nulová",J107,0)</f>
        <v>0</v>
      </c>
      <c r="BJ107" s="18" t="s">
        <v>1895</v>
      </c>
      <c r="BK107" s="199">
        <f>ROUND(I107*H107,2)</f>
        <v>0</v>
      </c>
      <c r="BL107" s="18" t="s">
        <v>2036</v>
      </c>
      <c r="BM107" s="18" t="s">
        <v>2469</v>
      </c>
    </row>
    <row r="108" spans="2:65" s="12" customFormat="1">
      <c r="B108" s="200"/>
      <c r="C108" s="201"/>
      <c r="D108" s="202" t="s">
        <v>2088</v>
      </c>
      <c r="E108" s="201"/>
      <c r="F108" s="204" t="s">
        <v>2818</v>
      </c>
      <c r="G108" s="201"/>
      <c r="H108" s="205">
        <v>640.61199999999997</v>
      </c>
      <c r="I108" s="206"/>
      <c r="J108" s="201"/>
      <c r="K108" s="201"/>
      <c r="L108" s="207"/>
      <c r="M108" s="208"/>
      <c r="N108" s="209"/>
      <c r="O108" s="209"/>
      <c r="P108" s="209"/>
      <c r="Q108" s="209"/>
      <c r="R108" s="209"/>
      <c r="S108" s="209"/>
      <c r="T108" s="210"/>
      <c r="AT108" s="211" t="s">
        <v>2088</v>
      </c>
      <c r="AU108" s="211" t="s">
        <v>1955</v>
      </c>
      <c r="AV108" s="12" t="s">
        <v>1955</v>
      </c>
      <c r="AW108" s="12" t="s">
        <v>1877</v>
      </c>
      <c r="AX108" s="12" t="s">
        <v>1895</v>
      </c>
      <c r="AY108" s="211" t="s">
        <v>2080</v>
      </c>
    </row>
    <row r="109" spans="2:65" s="1" customFormat="1" ht="22.5" customHeight="1">
      <c r="B109" s="35"/>
      <c r="C109" s="188" t="s">
        <v>2141</v>
      </c>
      <c r="D109" s="188" t="s">
        <v>2082</v>
      </c>
      <c r="E109" s="189" t="s">
        <v>2132</v>
      </c>
      <c r="F109" s="190" t="s">
        <v>2133</v>
      </c>
      <c r="G109" s="191" t="s">
        <v>2122</v>
      </c>
      <c r="H109" s="192">
        <v>100</v>
      </c>
      <c r="I109" s="193"/>
      <c r="J109" s="194">
        <f>ROUND(I109*H109,2)</f>
        <v>0</v>
      </c>
      <c r="K109" s="190" t="s">
        <v>2086</v>
      </c>
      <c r="L109" s="55"/>
      <c r="M109" s="195" t="s">
        <v>1893</v>
      </c>
      <c r="N109" s="196" t="s">
        <v>1917</v>
      </c>
      <c r="O109" s="36"/>
      <c r="P109" s="197">
        <f>O109*H109</f>
        <v>0</v>
      </c>
      <c r="Q109" s="197">
        <v>0</v>
      </c>
      <c r="R109" s="197">
        <f>Q109*H109</f>
        <v>0</v>
      </c>
      <c r="S109" s="197">
        <v>0</v>
      </c>
      <c r="T109" s="198">
        <f>S109*H109</f>
        <v>0</v>
      </c>
      <c r="AR109" s="18" t="s">
        <v>2036</v>
      </c>
      <c r="AT109" s="18" t="s">
        <v>2082</v>
      </c>
      <c r="AU109" s="18" t="s">
        <v>1955</v>
      </c>
      <c r="AY109" s="18" t="s">
        <v>2080</v>
      </c>
      <c r="BE109" s="199">
        <f>IF(N109="základní",J109,0)</f>
        <v>0</v>
      </c>
      <c r="BF109" s="199">
        <f>IF(N109="snížená",J109,0)</f>
        <v>0</v>
      </c>
      <c r="BG109" s="199">
        <f>IF(N109="zákl. přenesená",J109,0)</f>
        <v>0</v>
      </c>
      <c r="BH109" s="199">
        <f>IF(N109="sníž. přenesená",J109,0)</f>
        <v>0</v>
      </c>
      <c r="BI109" s="199">
        <f>IF(N109="nulová",J109,0)</f>
        <v>0</v>
      </c>
      <c r="BJ109" s="18" t="s">
        <v>1895</v>
      </c>
      <c r="BK109" s="199">
        <f>ROUND(I109*H109,2)</f>
        <v>0</v>
      </c>
      <c r="BL109" s="18" t="s">
        <v>2036</v>
      </c>
      <c r="BM109" s="18" t="s">
        <v>2819</v>
      </c>
    </row>
    <row r="110" spans="2:65" s="12" customFormat="1">
      <c r="B110" s="200"/>
      <c r="C110" s="201"/>
      <c r="D110" s="212" t="s">
        <v>2088</v>
      </c>
      <c r="E110" s="213" t="s">
        <v>1893</v>
      </c>
      <c r="F110" s="214" t="s">
        <v>2820</v>
      </c>
      <c r="G110" s="201"/>
      <c r="H110" s="215">
        <v>100</v>
      </c>
      <c r="I110" s="206"/>
      <c r="J110" s="201"/>
      <c r="K110" s="201"/>
      <c r="L110" s="207"/>
      <c r="M110" s="208"/>
      <c r="N110" s="209"/>
      <c r="O110" s="209"/>
      <c r="P110" s="209"/>
      <c r="Q110" s="209"/>
      <c r="R110" s="209"/>
      <c r="S110" s="209"/>
      <c r="T110" s="210"/>
      <c r="AT110" s="211" t="s">
        <v>2088</v>
      </c>
      <c r="AU110" s="211" t="s">
        <v>1955</v>
      </c>
      <c r="AV110" s="12" t="s">
        <v>1955</v>
      </c>
      <c r="AW110" s="12" t="s">
        <v>1911</v>
      </c>
      <c r="AX110" s="12" t="s">
        <v>1895</v>
      </c>
      <c r="AY110" s="211" t="s">
        <v>2080</v>
      </c>
    </row>
    <row r="111" spans="2:65" s="11" customFormat="1" ht="29.85" customHeight="1">
      <c r="B111" s="171"/>
      <c r="C111" s="172"/>
      <c r="D111" s="185" t="s">
        <v>1945</v>
      </c>
      <c r="E111" s="186" t="s">
        <v>2036</v>
      </c>
      <c r="F111" s="186" t="s">
        <v>2471</v>
      </c>
      <c r="G111" s="172"/>
      <c r="H111" s="172"/>
      <c r="I111" s="175"/>
      <c r="J111" s="187">
        <f>BK111</f>
        <v>0</v>
      </c>
      <c r="K111" s="172"/>
      <c r="L111" s="177"/>
      <c r="M111" s="178"/>
      <c r="N111" s="179"/>
      <c r="O111" s="179"/>
      <c r="P111" s="180">
        <f>SUM(P112:P113)</f>
        <v>0</v>
      </c>
      <c r="Q111" s="179"/>
      <c r="R111" s="180">
        <f>SUM(R112:R113)</f>
        <v>362.64968600000003</v>
      </c>
      <c r="S111" s="179"/>
      <c r="T111" s="181">
        <f>SUM(T112:T113)</f>
        <v>0</v>
      </c>
      <c r="AR111" s="182" t="s">
        <v>1895</v>
      </c>
      <c r="AT111" s="183" t="s">
        <v>1945</v>
      </c>
      <c r="AU111" s="183" t="s">
        <v>1895</v>
      </c>
      <c r="AY111" s="182" t="s">
        <v>2080</v>
      </c>
      <c r="BK111" s="184">
        <f>SUM(BK112:BK113)</f>
        <v>0</v>
      </c>
    </row>
    <row r="112" spans="2:65" s="1" customFormat="1" ht="22.5" customHeight="1">
      <c r="B112" s="35"/>
      <c r="C112" s="188" t="s">
        <v>2146</v>
      </c>
      <c r="D112" s="188" t="s">
        <v>2082</v>
      </c>
      <c r="E112" s="189" t="s">
        <v>2472</v>
      </c>
      <c r="F112" s="190" t="s">
        <v>2473</v>
      </c>
      <c r="G112" s="191" t="s">
        <v>2085</v>
      </c>
      <c r="H112" s="192">
        <v>191.8</v>
      </c>
      <c r="I112" s="193"/>
      <c r="J112" s="194">
        <f>ROUND(I112*H112,2)</f>
        <v>0</v>
      </c>
      <c r="K112" s="190" t="s">
        <v>2086</v>
      </c>
      <c r="L112" s="55"/>
      <c r="M112" s="195" t="s">
        <v>1893</v>
      </c>
      <c r="N112" s="196" t="s">
        <v>1917</v>
      </c>
      <c r="O112" s="36"/>
      <c r="P112" s="197">
        <f>O112*H112</f>
        <v>0</v>
      </c>
      <c r="Q112" s="197">
        <v>1.8907700000000001</v>
      </c>
      <c r="R112" s="197">
        <f>Q112*H112</f>
        <v>362.64968600000003</v>
      </c>
      <c r="S112" s="197">
        <v>0</v>
      </c>
      <c r="T112" s="198">
        <f>S112*H112</f>
        <v>0</v>
      </c>
      <c r="AR112" s="18" t="s">
        <v>2036</v>
      </c>
      <c r="AT112" s="18" t="s">
        <v>2082</v>
      </c>
      <c r="AU112" s="18" t="s">
        <v>1955</v>
      </c>
      <c r="AY112" s="18" t="s">
        <v>2080</v>
      </c>
      <c r="BE112" s="199">
        <f>IF(N112="základní",J112,0)</f>
        <v>0</v>
      </c>
      <c r="BF112" s="199">
        <f>IF(N112="snížená",J112,0)</f>
        <v>0</v>
      </c>
      <c r="BG112" s="199">
        <f>IF(N112="zákl. přenesená",J112,0)</f>
        <v>0</v>
      </c>
      <c r="BH112" s="199">
        <f>IF(N112="sníž. přenesená",J112,0)</f>
        <v>0</v>
      </c>
      <c r="BI112" s="199">
        <f>IF(N112="nulová",J112,0)</f>
        <v>0</v>
      </c>
      <c r="BJ112" s="18" t="s">
        <v>1895</v>
      </c>
      <c r="BK112" s="199">
        <f>ROUND(I112*H112,2)</f>
        <v>0</v>
      </c>
      <c r="BL112" s="18" t="s">
        <v>2036</v>
      </c>
      <c r="BM112" s="18" t="s">
        <v>2474</v>
      </c>
    </row>
    <row r="113" spans="2:65" s="12" customFormat="1">
      <c r="B113" s="200"/>
      <c r="C113" s="201"/>
      <c r="D113" s="212" t="s">
        <v>2088</v>
      </c>
      <c r="E113" s="213" t="s">
        <v>1893</v>
      </c>
      <c r="F113" s="214" t="s">
        <v>2821</v>
      </c>
      <c r="G113" s="201"/>
      <c r="H113" s="215">
        <v>191.8</v>
      </c>
      <c r="I113" s="206"/>
      <c r="J113" s="201"/>
      <c r="K113" s="201"/>
      <c r="L113" s="207"/>
      <c r="M113" s="208"/>
      <c r="N113" s="209"/>
      <c r="O113" s="209"/>
      <c r="P113" s="209"/>
      <c r="Q113" s="209"/>
      <c r="R113" s="209"/>
      <c r="S113" s="209"/>
      <c r="T113" s="210"/>
      <c r="AT113" s="211" t="s">
        <v>2088</v>
      </c>
      <c r="AU113" s="211" t="s">
        <v>1955</v>
      </c>
      <c r="AV113" s="12" t="s">
        <v>1955</v>
      </c>
      <c r="AW113" s="12" t="s">
        <v>1911</v>
      </c>
      <c r="AX113" s="12" t="s">
        <v>1946</v>
      </c>
      <c r="AY113" s="211" t="s">
        <v>2080</v>
      </c>
    </row>
    <row r="114" spans="2:65" s="11" customFormat="1" ht="29.85" customHeight="1">
      <c r="B114" s="171"/>
      <c r="C114" s="172"/>
      <c r="D114" s="185" t="s">
        <v>1945</v>
      </c>
      <c r="E114" s="186" t="s">
        <v>2039</v>
      </c>
      <c r="F114" s="186" t="s">
        <v>2160</v>
      </c>
      <c r="G114" s="172"/>
      <c r="H114" s="172"/>
      <c r="I114" s="175"/>
      <c r="J114" s="187">
        <f>BK114</f>
        <v>0</v>
      </c>
      <c r="K114" s="172"/>
      <c r="L114" s="177"/>
      <c r="M114" s="178"/>
      <c r="N114" s="179"/>
      <c r="O114" s="179"/>
      <c r="P114" s="180">
        <f>SUM(P115:P120)</f>
        <v>0</v>
      </c>
      <c r="Q114" s="179"/>
      <c r="R114" s="180">
        <f>SUM(R115:R120)</f>
        <v>24.220000000000002</v>
      </c>
      <c r="S114" s="179"/>
      <c r="T114" s="181">
        <f>SUM(T115:T120)</f>
        <v>0</v>
      </c>
      <c r="AR114" s="182" t="s">
        <v>1895</v>
      </c>
      <c r="AT114" s="183" t="s">
        <v>1945</v>
      </c>
      <c r="AU114" s="183" t="s">
        <v>1895</v>
      </c>
      <c r="AY114" s="182" t="s">
        <v>2080</v>
      </c>
      <c r="BK114" s="184">
        <f>SUM(BK115:BK120)</f>
        <v>0</v>
      </c>
    </row>
    <row r="115" spans="2:65" s="1" customFormat="1" ht="22.5" customHeight="1">
      <c r="B115" s="35"/>
      <c r="C115" s="188" t="s">
        <v>2151</v>
      </c>
      <c r="D115" s="188" t="s">
        <v>2082</v>
      </c>
      <c r="E115" s="189" t="s">
        <v>2180</v>
      </c>
      <c r="F115" s="190" t="s">
        <v>2181</v>
      </c>
      <c r="G115" s="191" t="s">
        <v>2122</v>
      </c>
      <c r="H115" s="192">
        <v>100</v>
      </c>
      <c r="I115" s="193"/>
      <c r="J115" s="194">
        <f>ROUND(I115*H115,2)</f>
        <v>0</v>
      </c>
      <c r="K115" s="190" t="s">
        <v>2086</v>
      </c>
      <c r="L115" s="55"/>
      <c r="M115" s="195" t="s">
        <v>1893</v>
      </c>
      <c r="N115" s="196" t="s">
        <v>1917</v>
      </c>
      <c r="O115" s="36"/>
      <c r="P115" s="197">
        <f>O115*H115</f>
        <v>0</v>
      </c>
      <c r="Q115" s="197">
        <v>0</v>
      </c>
      <c r="R115" s="197">
        <f>Q115*H115</f>
        <v>0</v>
      </c>
      <c r="S115" s="197">
        <v>0</v>
      </c>
      <c r="T115" s="198">
        <f>S115*H115</f>
        <v>0</v>
      </c>
      <c r="AR115" s="18" t="s">
        <v>2036</v>
      </c>
      <c r="AT115" s="18" t="s">
        <v>2082</v>
      </c>
      <c r="AU115" s="18" t="s">
        <v>1955</v>
      </c>
      <c r="AY115" s="18" t="s">
        <v>2080</v>
      </c>
      <c r="BE115" s="199">
        <f>IF(N115="základní",J115,0)</f>
        <v>0</v>
      </c>
      <c r="BF115" s="199">
        <f>IF(N115="snížená",J115,0)</f>
        <v>0</v>
      </c>
      <c r="BG115" s="199">
        <f>IF(N115="zákl. přenesená",J115,0)</f>
        <v>0</v>
      </c>
      <c r="BH115" s="199">
        <f>IF(N115="sníž. přenesená",J115,0)</f>
        <v>0</v>
      </c>
      <c r="BI115" s="199">
        <f>IF(N115="nulová",J115,0)</f>
        <v>0</v>
      </c>
      <c r="BJ115" s="18" t="s">
        <v>1895</v>
      </c>
      <c r="BK115" s="199">
        <f>ROUND(I115*H115,2)</f>
        <v>0</v>
      </c>
      <c r="BL115" s="18" t="s">
        <v>2036</v>
      </c>
      <c r="BM115" s="18" t="s">
        <v>2822</v>
      </c>
    </row>
    <row r="116" spans="2:65" s="12" customFormat="1">
      <c r="B116" s="200"/>
      <c r="C116" s="201"/>
      <c r="D116" s="202" t="s">
        <v>2088</v>
      </c>
      <c r="E116" s="203" t="s">
        <v>1893</v>
      </c>
      <c r="F116" s="204" t="s">
        <v>2820</v>
      </c>
      <c r="G116" s="201"/>
      <c r="H116" s="205">
        <v>100</v>
      </c>
      <c r="I116" s="206"/>
      <c r="J116" s="201"/>
      <c r="K116" s="201"/>
      <c r="L116" s="207"/>
      <c r="M116" s="208"/>
      <c r="N116" s="209"/>
      <c r="O116" s="209"/>
      <c r="P116" s="209"/>
      <c r="Q116" s="209"/>
      <c r="R116" s="209"/>
      <c r="S116" s="209"/>
      <c r="T116" s="210"/>
      <c r="AT116" s="211" t="s">
        <v>2088</v>
      </c>
      <c r="AU116" s="211" t="s">
        <v>1955</v>
      </c>
      <c r="AV116" s="12" t="s">
        <v>1955</v>
      </c>
      <c r="AW116" s="12" t="s">
        <v>1911</v>
      </c>
      <c r="AX116" s="12" t="s">
        <v>1895</v>
      </c>
      <c r="AY116" s="211" t="s">
        <v>2080</v>
      </c>
    </row>
    <row r="117" spans="2:65" s="1" customFormat="1" ht="22.5" customHeight="1">
      <c r="B117" s="35"/>
      <c r="C117" s="188" t="s">
        <v>1881</v>
      </c>
      <c r="D117" s="188" t="s">
        <v>2082</v>
      </c>
      <c r="E117" s="189" t="s">
        <v>2823</v>
      </c>
      <c r="F117" s="190" t="s">
        <v>2824</v>
      </c>
      <c r="G117" s="191" t="s">
        <v>2122</v>
      </c>
      <c r="H117" s="192">
        <v>100</v>
      </c>
      <c r="I117" s="193"/>
      <c r="J117" s="194">
        <f>ROUND(I117*H117,2)</f>
        <v>0</v>
      </c>
      <c r="K117" s="190" t="s">
        <v>2086</v>
      </c>
      <c r="L117" s="55"/>
      <c r="M117" s="195" t="s">
        <v>1893</v>
      </c>
      <c r="N117" s="196" t="s">
        <v>1917</v>
      </c>
      <c r="O117" s="36"/>
      <c r="P117" s="197">
        <f>O117*H117</f>
        <v>0</v>
      </c>
      <c r="Q117" s="197">
        <v>9.8000000000000004E-2</v>
      </c>
      <c r="R117" s="197">
        <f>Q117*H117</f>
        <v>9.8000000000000007</v>
      </c>
      <c r="S117" s="197">
        <v>0</v>
      </c>
      <c r="T117" s="198">
        <f>S117*H117</f>
        <v>0</v>
      </c>
      <c r="AR117" s="18" t="s">
        <v>2036</v>
      </c>
      <c r="AT117" s="18" t="s">
        <v>2082</v>
      </c>
      <c r="AU117" s="18" t="s">
        <v>1955</v>
      </c>
      <c r="AY117" s="18" t="s">
        <v>2080</v>
      </c>
      <c r="BE117" s="199">
        <f>IF(N117="základní",J117,0)</f>
        <v>0</v>
      </c>
      <c r="BF117" s="199">
        <f>IF(N117="snížená",J117,0)</f>
        <v>0</v>
      </c>
      <c r="BG117" s="199">
        <f>IF(N117="zákl. přenesená",J117,0)</f>
        <v>0</v>
      </c>
      <c r="BH117" s="199">
        <f>IF(N117="sníž. přenesená",J117,0)</f>
        <v>0</v>
      </c>
      <c r="BI117" s="199">
        <f>IF(N117="nulová",J117,0)</f>
        <v>0</v>
      </c>
      <c r="BJ117" s="18" t="s">
        <v>1895</v>
      </c>
      <c r="BK117" s="199">
        <f>ROUND(I117*H117,2)</f>
        <v>0</v>
      </c>
      <c r="BL117" s="18" t="s">
        <v>2036</v>
      </c>
      <c r="BM117" s="18" t="s">
        <v>2825</v>
      </c>
    </row>
    <row r="118" spans="2:65" s="12" customFormat="1">
      <c r="B118" s="200"/>
      <c r="C118" s="201"/>
      <c r="D118" s="202" t="s">
        <v>2088</v>
      </c>
      <c r="E118" s="203" t="s">
        <v>1893</v>
      </c>
      <c r="F118" s="204" t="s">
        <v>2820</v>
      </c>
      <c r="G118" s="201"/>
      <c r="H118" s="205">
        <v>100</v>
      </c>
      <c r="I118" s="206"/>
      <c r="J118" s="201"/>
      <c r="K118" s="201"/>
      <c r="L118" s="207"/>
      <c r="M118" s="208"/>
      <c r="N118" s="209"/>
      <c r="O118" s="209"/>
      <c r="P118" s="209"/>
      <c r="Q118" s="209"/>
      <c r="R118" s="209"/>
      <c r="S118" s="209"/>
      <c r="T118" s="210"/>
      <c r="AT118" s="211" t="s">
        <v>2088</v>
      </c>
      <c r="AU118" s="211" t="s">
        <v>1955</v>
      </c>
      <c r="AV118" s="12" t="s">
        <v>1955</v>
      </c>
      <c r="AW118" s="12" t="s">
        <v>1911</v>
      </c>
      <c r="AX118" s="12" t="s">
        <v>1895</v>
      </c>
      <c r="AY118" s="211" t="s">
        <v>2080</v>
      </c>
    </row>
    <row r="119" spans="2:65" s="1" customFormat="1" ht="22.5" customHeight="1">
      <c r="B119" s="35"/>
      <c r="C119" s="216" t="s">
        <v>2161</v>
      </c>
      <c r="D119" s="216" t="s">
        <v>2126</v>
      </c>
      <c r="E119" s="217" t="s">
        <v>2826</v>
      </c>
      <c r="F119" s="218" t="s">
        <v>2827</v>
      </c>
      <c r="G119" s="219" t="s">
        <v>2122</v>
      </c>
      <c r="H119" s="220">
        <v>103</v>
      </c>
      <c r="I119" s="221"/>
      <c r="J119" s="222">
        <f>ROUND(I119*H119,2)</f>
        <v>0</v>
      </c>
      <c r="K119" s="218" t="s">
        <v>2086</v>
      </c>
      <c r="L119" s="223"/>
      <c r="M119" s="224" t="s">
        <v>1893</v>
      </c>
      <c r="N119" s="225" t="s">
        <v>1917</v>
      </c>
      <c r="O119" s="36"/>
      <c r="P119" s="197">
        <f>O119*H119</f>
        <v>0</v>
      </c>
      <c r="Q119" s="197">
        <v>0.14000000000000001</v>
      </c>
      <c r="R119" s="197">
        <f>Q119*H119</f>
        <v>14.420000000000002</v>
      </c>
      <c r="S119" s="197">
        <v>0</v>
      </c>
      <c r="T119" s="198">
        <f>S119*H119</f>
        <v>0</v>
      </c>
      <c r="AR119" s="18" t="s">
        <v>2119</v>
      </c>
      <c r="AT119" s="18" t="s">
        <v>2126</v>
      </c>
      <c r="AU119" s="18" t="s">
        <v>1955</v>
      </c>
      <c r="AY119" s="18" t="s">
        <v>2080</v>
      </c>
      <c r="BE119" s="199">
        <f>IF(N119="základní",J119,0)</f>
        <v>0</v>
      </c>
      <c r="BF119" s="199">
        <f>IF(N119="snížená",J119,0)</f>
        <v>0</v>
      </c>
      <c r="BG119" s="199">
        <f>IF(N119="zákl. přenesená",J119,0)</f>
        <v>0</v>
      </c>
      <c r="BH119" s="199">
        <f>IF(N119="sníž. přenesená",J119,0)</f>
        <v>0</v>
      </c>
      <c r="BI119" s="199">
        <f>IF(N119="nulová",J119,0)</f>
        <v>0</v>
      </c>
      <c r="BJ119" s="18" t="s">
        <v>1895</v>
      </c>
      <c r="BK119" s="199">
        <f>ROUND(I119*H119,2)</f>
        <v>0</v>
      </c>
      <c r="BL119" s="18" t="s">
        <v>2036</v>
      </c>
      <c r="BM119" s="18" t="s">
        <v>2828</v>
      </c>
    </row>
    <row r="120" spans="2:65" s="12" customFormat="1">
      <c r="B120" s="200"/>
      <c r="C120" s="201"/>
      <c r="D120" s="212" t="s">
        <v>2088</v>
      </c>
      <c r="E120" s="201"/>
      <c r="F120" s="214" t="s">
        <v>2829</v>
      </c>
      <c r="G120" s="201"/>
      <c r="H120" s="215">
        <v>103</v>
      </c>
      <c r="I120" s="206"/>
      <c r="J120" s="201"/>
      <c r="K120" s="201"/>
      <c r="L120" s="207"/>
      <c r="M120" s="208"/>
      <c r="N120" s="209"/>
      <c r="O120" s="209"/>
      <c r="P120" s="209"/>
      <c r="Q120" s="209"/>
      <c r="R120" s="209"/>
      <c r="S120" s="209"/>
      <c r="T120" s="210"/>
      <c r="AT120" s="211" t="s">
        <v>2088</v>
      </c>
      <c r="AU120" s="211" t="s">
        <v>1955</v>
      </c>
      <c r="AV120" s="12" t="s">
        <v>1955</v>
      </c>
      <c r="AW120" s="12" t="s">
        <v>1877</v>
      </c>
      <c r="AX120" s="12" t="s">
        <v>1895</v>
      </c>
      <c r="AY120" s="211" t="s">
        <v>2080</v>
      </c>
    </row>
    <row r="121" spans="2:65" s="11" customFormat="1" ht="29.85" customHeight="1">
      <c r="B121" s="171"/>
      <c r="C121" s="172"/>
      <c r="D121" s="185" t="s">
        <v>1945</v>
      </c>
      <c r="E121" s="186" t="s">
        <v>2119</v>
      </c>
      <c r="F121" s="186" t="s">
        <v>2249</v>
      </c>
      <c r="G121" s="172"/>
      <c r="H121" s="172"/>
      <c r="I121" s="175"/>
      <c r="J121" s="187">
        <f>BK121</f>
        <v>0</v>
      </c>
      <c r="K121" s="172"/>
      <c r="L121" s="177"/>
      <c r="M121" s="178"/>
      <c r="N121" s="179"/>
      <c r="O121" s="179"/>
      <c r="P121" s="180">
        <f>SUM(P122:P167)</f>
        <v>0</v>
      </c>
      <c r="Q121" s="179"/>
      <c r="R121" s="180">
        <f>SUM(R122:R167)</f>
        <v>46.470271291999985</v>
      </c>
      <c r="S121" s="179"/>
      <c r="T121" s="181">
        <f>SUM(T122:T167)</f>
        <v>0</v>
      </c>
      <c r="AR121" s="182" t="s">
        <v>1895</v>
      </c>
      <c r="AT121" s="183" t="s">
        <v>1945</v>
      </c>
      <c r="AU121" s="183" t="s">
        <v>1895</v>
      </c>
      <c r="AY121" s="182" t="s">
        <v>2080</v>
      </c>
      <c r="BK121" s="184">
        <f>SUM(BK122:BK167)</f>
        <v>0</v>
      </c>
    </row>
    <row r="122" spans="2:65" s="1" customFormat="1" ht="22.5" customHeight="1">
      <c r="B122" s="35"/>
      <c r="C122" s="188" t="s">
        <v>2166</v>
      </c>
      <c r="D122" s="188" t="s">
        <v>2082</v>
      </c>
      <c r="E122" s="189" t="s">
        <v>2499</v>
      </c>
      <c r="F122" s="190" t="s">
        <v>2500</v>
      </c>
      <c r="G122" s="191" t="s">
        <v>2253</v>
      </c>
      <c r="H122" s="192">
        <v>12</v>
      </c>
      <c r="I122" s="193"/>
      <c r="J122" s="194">
        <f>ROUND(I122*H122,2)</f>
        <v>0</v>
      </c>
      <c r="K122" s="190" t="s">
        <v>2086</v>
      </c>
      <c r="L122" s="55"/>
      <c r="M122" s="195" t="s">
        <v>1893</v>
      </c>
      <c r="N122" s="196" t="s">
        <v>1917</v>
      </c>
      <c r="O122" s="36"/>
      <c r="P122" s="197">
        <f>O122*H122</f>
        <v>0</v>
      </c>
      <c r="Q122" s="197">
        <v>1.6326400000000001E-3</v>
      </c>
      <c r="R122" s="197">
        <f>Q122*H122</f>
        <v>1.959168E-2</v>
      </c>
      <c r="S122" s="197">
        <v>0</v>
      </c>
      <c r="T122" s="198">
        <f>S122*H122</f>
        <v>0</v>
      </c>
      <c r="AR122" s="18" t="s">
        <v>2036</v>
      </c>
      <c r="AT122" s="18" t="s">
        <v>2082</v>
      </c>
      <c r="AU122" s="18" t="s">
        <v>1955</v>
      </c>
      <c r="AY122" s="18" t="s">
        <v>2080</v>
      </c>
      <c r="BE122" s="199">
        <f>IF(N122="základní",J122,0)</f>
        <v>0</v>
      </c>
      <c r="BF122" s="199">
        <f>IF(N122="snížená",J122,0)</f>
        <v>0</v>
      </c>
      <c r="BG122" s="199">
        <f>IF(N122="zákl. přenesená",J122,0)</f>
        <v>0</v>
      </c>
      <c r="BH122" s="199">
        <f>IF(N122="sníž. přenesená",J122,0)</f>
        <v>0</v>
      </c>
      <c r="BI122" s="199">
        <f>IF(N122="nulová",J122,0)</f>
        <v>0</v>
      </c>
      <c r="BJ122" s="18" t="s">
        <v>1895</v>
      </c>
      <c r="BK122" s="199">
        <f>ROUND(I122*H122,2)</f>
        <v>0</v>
      </c>
      <c r="BL122" s="18" t="s">
        <v>2036</v>
      </c>
      <c r="BM122" s="18" t="s">
        <v>2830</v>
      </c>
    </row>
    <row r="123" spans="2:65" s="12" customFormat="1">
      <c r="B123" s="200"/>
      <c r="C123" s="201"/>
      <c r="D123" s="202" t="s">
        <v>2088</v>
      </c>
      <c r="E123" s="203" t="s">
        <v>1893</v>
      </c>
      <c r="F123" s="204" t="s">
        <v>2831</v>
      </c>
      <c r="G123" s="201"/>
      <c r="H123" s="205">
        <v>12</v>
      </c>
      <c r="I123" s="206"/>
      <c r="J123" s="201"/>
      <c r="K123" s="201"/>
      <c r="L123" s="207"/>
      <c r="M123" s="208"/>
      <c r="N123" s="209"/>
      <c r="O123" s="209"/>
      <c r="P123" s="209"/>
      <c r="Q123" s="209"/>
      <c r="R123" s="209"/>
      <c r="S123" s="209"/>
      <c r="T123" s="210"/>
      <c r="AT123" s="211" t="s">
        <v>2088</v>
      </c>
      <c r="AU123" s="211" t="s">
        <v>1955</v>
      </c>
      <c r="AV123" s="12" t="s">
        <v>1955</v>
      </c>
      <c r="AW123" s="12" t="s">
        <v>1911</v>
      </c>
      <c r="AX123" s="12" t="s">
        <v>1946</v>
      </c>
      <c r="AY123" s="211" t="s">
        <v>2080</v>
      </c>
    </row>
    <row r="124" spans="2:65" s="1" customFormat="1" ht="22.5" customHeight="1">
      <c r="B124" s="35"/>
      <c r="C124" s="216" t="s">
        <v>2171</v>
      </c>
      <c r="D124" s="216" t="s">
        <v>2126</v>
      </c>
      <c r="E124" s="217" t="s">
        <v>2832</v>
      </c>
      <c r="F124" s="218" t="s">
        <v>2833</v>
      </c>
      <c r="G124" s="219" t="s">
        <v>2253</v>
      </c>
      <c r="H124" s="220">
        <v>18</v>
      </c>
      <c r="I124" s="221"/>
      <c r="J124" s="222">
        <f>ROUND(I124*H124,2)</f>
        <v>0</v>
      </c>
      <c r="K124" s="218" t="s">
        <v>1893</v>
      </c>
      <c r="L124" s="223"/>
      <c r="M124" s="224" t="s">
        <v>1893</v>
      </c>
      <c r="N124" s="225" t="s">
        <v>1917</v>
      </c>
      <c r="O124" s="36"/>
      <c r="P124" s="197">
        <f>O124*H124</f>
        <v>0</v>
      </c>
      <c r="Q124" s="197">
        <v>4.5999999999999999E-3</v>
      </c>
      <c r="R124" s="197">
        <f>Q124*H124</f>
        <v>8.2799999999999999E-2</v>
      </c>
      <c r="S124" s="197">
        <v>0</v>
      </c>
      <c r="T124" s="198">
        <f>S124*H124</f>
        <v>0</v>
      </c>
      <c r="AR124" s="18" t="s">
        <v>2119</v>
      </c>
      <c r="AT124" s="18" t="s">
        <v>2126</v>
      </c>
      <c r="AU124" s="18" t="s">
        <v>1955</v>
      </c>
      <c r="AY124" s="18" t="s">
        <v>2080</v>
      </c>
      <c r="BE124" s="199">
        <f>IF(N124="základní",J124,0)</f>
        <v>0</v>
      </c>
      <c r="BF124" s="199">
        <f>IF(N124="snížená",J124,0)</f>
        <v>0</v>
      </c>
      <c r="BG124" s="199">
        <f>IF(N124="zákl. přenesená",J124,0)</f>
        <v>0</v>
      </c>
      <c r="BH124" s="199">
        <f>IF(N124="sníž. přenesená",J124,0)</f>
        <v>0</v>
      </c>
      <c r="BI124" s="199">
        <f>IF(N124="nulová",J124,0)</f>
        <v>0</v>
      </c>
      <c r="BJ124" s="18" t="s">
        <v>1895</v>
      </c>
      <c r="BK124" s="199">
        <f>ROUND(I124*H124,2)</f>
        <v>0</v>
      </c>
      <c r="BL124" s="18" t="s">
        <v>2036</v>
      </c>
      <c r="BM124" s="18" t="s">
        <v>2834</v>
      </c>
    </row>
    <row r="125" spans="2:65" s="1" customFormat="1" ht="22.5" customHeight="1">
      <c r="B125" s="35"/>
      <c r="C125" s="216" t="s">
        <v>2176</v>
      </c>
      <c r="D125" s="216" t="s">
        <v>2126</v>
      </c>
      <c r="E125" s="217" t="s">
        <v>2835</v>
      </c>
      <c r="F125" s="218" t="s">
        <v>2836</v>
      </c>
      <c r="G125" s="219" t="s">
        <v>2253</v>
      </c>
      <c r="H125" s="220">
        <v>9</v>
      </c>
      <c r="I125" s="221"/>
      <c r="J125" s="222">
        <f>ROUND(I125*H125,2)</f>
        <v>0</v>
      </c>
      <c r="K125" s="218" t="s">
        <v>2086</v>
      </c>
      <c r="L125" s="223"/>
      <c r="M125" s="224" t="s">
        <v>1893</v>
      </c>
      <c r="N125" s="225" t="s">
        <v>1917</v>
      </c>
      <c r="O125" s="36"/>
      <c r="P125" s="197">
        <f>O125*H125</f>
        <v>0</v>
      </c>
      <c r="Q125" s="197">
        <v>1.84E-2</v>
      </c>
      <c r="R125" s="197">
        <f>Q125*H125</f>
        <v>0.1656</v>
      </c>
      <c r="S125" s="197">
        <v>0</v>
      </c>
      <c r="T125" s="198">
        <f>S125*H125</f>
        <v>0</v>
      </c>
      <c r="AR125" s="18" t="s">
        <v>2119</v>
      </c>
      <c r="AT125" s="18" t="s">
        <v>2126</v>
      </c>
      <c r="AU125" s="18" t="s">
        <v>1955</v>
      </c>
      <c r="AY125" s="18" t="s">
        <v>2080</v>
      </c>
      <c r="BE125" s="199">
        <f>IF(N125="základní",J125,0)</f>
        <v>0</v>
      </c>
      <c r="BF125" s="199">
        <f>IF(N125="snížená",J125,0)</f>
        <v>0</v>
      </c>
      <c r="BG125" s="199">
        <f>IF(N125="zákl. přenesená",J125,0)</f>
        <v>0</v>
      </c>
      <c r="BH125" s="199">
        <f>IF(N125="sníž. přenesená",J125,0)</f>
        <v>0</v>
      </c>
      <c r="BI125" s="199">
        <f>IF(N125="nulová",J125,0)</f>
        <v>0</v>
      </c>
      <c r="BJ125" s="18" t="s">
        <v>1895</v>
      </c>
      <c r="BK125" s="199">
        <f>ROUND(I125*H125,2)</f>
        <v>0</v>
      </c>
      <c r="BL125" s="18" t="s">
        <v>2036</v>
      </c>
      <c r="BM125" s="18" t="s">
        <v>2837</v>
      </c>
    </row>
    <row r="126" spans="2:65" s="1" customFormat="1" ht="31.5" customHeight="1">
      <c r="B126" s="35"/>
      <c r="C126" s="188" t="s">
        <v>2179</v>
      </c>
      <c r="D126" s="188" t="s">
        <v>2082</v>
      </c>
      <c r="E126" s="189" t="s">
        <v>2838</v>
      </c>
      <c r="F126" s="190" t="s">
        <v>2839</v>
      </c>
      <c r="G126" s="191" t="s">
        <v>2096</v>
      </c>
      <c r="H126" s="192">
        <v>1918</v>
      </c>
      <c r="I126" s="193"/>
      <c r="J126" s="194">
        <f>ROUND(I126*H126,2)</f>
        <v>0</v>
      </c>
      <c r="K126" s="190" t="s">
        <v>2086</v>
      </c>
      <c r="L126" s="55"/>
      <c r="M126" s="195" t="s">
        <v>1893</v>
      </c>
      <c r="N126" s="196" t="s">
        <v>1917</v>
      </c>
      <c r="O126" s="36"/>
      <c r="P126" s="197">
        <f>O126*H126</f>
        <v>0</v>
      </c>
      <c r="Q126" s="197">
        <v>0</v>
      </c>
      <c r="R126" s="197">
        <f>Q126*H126</f>
        <v>0</v>
      </c>
      <c r="S126" s="197">
        <v>0</v>
      </c>
      <c r="T126" s="198">
        <f>S126*H126</f>
        <v>0</v>
      </c>
      <c r="AR126" s="18" t="s">
        <v>2036</v>
      </c>
      <c r="AT126" s="18" t="s">
        <v>2082</v>
      </c>
      <c r="AU126" s="18" t="s">
        <v>1955</v>
      </c>
      <c r="AY126" s="18" t="s">
        <v>2080</v>
      </c>
      <c r="BE126" s="199">
        <f>IF(N126="základní",J126,0)</f>
        <v>0</v>
      </c>
      <c r="BF126" s="199">
        <f>IF(N126="snížená",J126,0)</f>
        <v>0</v>
      </c>
      <c r="BG126" s="199">
        <f>IF(N126="zákl. přenesená",J126,0)</f>
        <v>0</v>
      </c>
      <c r="BH126" s="199">
        <f>IF(N126="sníž. přenesená",J126,0)</f>
        <v>0</v>
      </c>
      <c r="BI126" s="199">
        <f>IF(N126="nulová",J126,0)</f>
        <v>0</v>
      </c>
      <c r="BJ126" s="18" t="s">
        <v>1895</v>
      </c>
      <c r="BK126" s="199">
        <f>ROUND(I126*H126,2)</f>
        <v>0</v>
      </c>
      <c r="BL126" s="18" t="s">
        <v>2036</v>
      </c>
      <c r="BM126" s="18" t="s">
        <v>2840</v>
      </c>
    </row>
    <row r="127" spans="2:65" s="12" customFormat="1">
      <c r="B127" s="200"/>
      <c r="C127" s="201"/>
      <c r="D127" s="202" t="s">
        <v>2088</v>
      </c>
      <c r="E127" s="203" t="s">
        <v>1893</v>
      </c>
      <c r="F127" s="204" t="s">
        <v>2841</v>
      </c>
      <c r="G127" s="201"/>
      <c r="H127" s="205">
        <v>1918</v>
      </c>
      <c r="I127" s="206"/>
      <c r="J127" s="201"/>
      <c r="K127" s="201"/>
      <c r="L127" s="207"/>
      <c r="M127" s="208"/>
      <c r="N127" s="209"/>
      <c r="O127" s="209"/>
      <c r="P127" s="209"/>
      <c r="Q127" s="209"/>
      <c r="R127" s="209"/>
      <c r="S127" s="209"/>
      <c r="T127" s="210"/>
      <c r="AT127" s="211" t="s">
        <v>2088</v>
      </c>
      <c r="AU127" s="211" t="s">
        <v>1955</v>
      </c>
      <c r="AV127" s="12" t="s">
        <v>1955</v>
      </c>
      <c r="AW127" s="12" t="s">
        <v>1911</v>
      </c>
      <c r="AX127" s="12" t="s">
        <v>1946</v>
      </c>
      <c r="AY127" s="211" t="s">
        <v>2080</v>
      </c>
    </row>
    <row r="128" spans="2:65" s="1" customFormat="1" ht="22.5" customHeight="1">
      <c r="B128" s="35"/>
      <c r="C128" s="216" t="s">
        <v>1880</v>
      </c>
      <c r="D128" s="216" t="s">
        <v>2126</v>
      </c>
      <c r="E128" s="217" t="s">
        <v>2842</v>
      </c>
      <c r="F128" s="218" t="s">
        <v>2843</v>
      </c>
      <c r="G128" s="219" t="s">
        <v>2096</v>
      </c>
      <c r="H128" s="220">
        <v>1946.77</v>
      </c>
      <c r="I128" s="221"/>
      <c r="J128" s="222">
        <f>ROUND(I128*H128,2)</f>
        <v>0</v>
      </c>
      <c r="K128" s="218" t="s">
        <v>2086</v>
      </c>
      <c r="L128" s="223"/>
      <c r="M128" s="224" t="s">
        <v>1893</v>
      </c>
      <c r="N128" s="225" t="s">
        <v>1917</v>
      </c>
      <c r="O128" s="36"/>
      <c r="P128" s="197">
        <f>O128*H128</f>
        <v>0</v>
      </c>
      <c r="Q128" s="197">
        <v>3.1800000000000001E-3</v>
      </c>
      <c r="R128" s="197">
        <f>Q128*H128</f>
        <v>6.1907285999999999</v>
      </c>
      <c r="S128" s="197">
        <v>0</v>
      </c>
      <c r="T128" s="198">
        <f>S128*H128</f>
        <v>0</v>
      </c>
      <c r="AR128" s="18" t="s">
        <v>2844</v>
      </c>
      <c r="AT128" s="18" t="s">
        <v>2126</v>
      </c>
      <c r="AU128" s="18" t="s">
        <v>1955</v>
      </c>
      <c r="AY128" s="18" t="s">
        <v>2080</v>
      </c>
      <c r="BE128" s="199">
        <f>IF(N128="základní",J128,0)</f>
        <v>0</v>
      </c>
      <c r="BF128" s="199">
        <f>IF(N128="snížená",J128,0)</f>
        <v>0</v>
      </c>
      <c r="BG128" s="199">
        <f>IF(N128="zákl. přenesená",J128,0)</f>
        <v>0</v>
      </c>
      <c r="BH128" s="199">
        <f>IF(N128="sníž. přenesená",J128,0)</f>
        <v>0</v>
      </c>
      <c r="BI128" s="199">
        <f>IF(N128="nulová",J128,0)</f>
        <v>0</v>
      </c>
      <c r="BJ128" s="18" t="s">
        <v>1895</v>
      </c>
      <c r="BK128" s="199">
        <f>ROUND(I128*H128,2)</f>
        <v>0</v>
      </c>
      <c r="BL128" s="18" t="s">
        <v>2844</v>
      </c>
      <c r="BM128" s="18" t="s">
        <v>2845</v>
      </c>
    </row>
    <row r="129" spans="2:65" s="12" customFormat="1">
      <c r="B129" s="200"/>
      <c r="C129" s="201"/>
      <c r="D129" s="202" t="s">
        <v>2088</v>
      </c>
      <c r="E129" s="201"/>
      <c r="F129" s="204" t="s">
        <v>2846</v>
      </c>
      <c r="G129" s="201"/>
      <c r="H129" s="205">
        <v>1946.77</v>
      </c>
      <c r="I129" s="206"/>
      <c r="J129" s="201"/>
      <c r="K129" s="201"/>
      <c r="L129" s="207"/>
      <c r="M129" s="208"/>
      <c r="N129" s="209"/>
      <c r="O129" s="209"/>
      <c r="P129" s="209"/>
      <c r="Q129" s="209"/>
      <c r="R129" s="209"/>
      <c r="S129" s="209"/>
      <c r="T129" s="210"/>
      <c r="AT129" s="211" t="s">
        <v>2088</v>
      </c>
      <c r="AU129" s="211" t="s">
        <v>1955</v>
      </c>
      <c r="AV129" s="12" t="s">
        <v>1955</v>
      </c>
      <c r="AW129" s="12" t="s">
        <v>1877</v>
      </c>
      <c r="AX129" s="12" t="s">
        <v>1895</v>
      </c>
      <c r="AY129" s="211" t="s">
        <v>2080</v>
      </c>
    </row>
    <row r="130" spans="2:65" s="1" customFormat="1" ht="22.5" customHeight="1">
      <c r="B130" s="35"/>
      <c r="C130" s="216" t="s">
        <v>2187</v>
      </c>
      <c r="D130" s="216" t="s">
        <v>2126</v>
      </c>
      <c r="E130" s="217" t="s">
        <v>2847</v>
      </c>
      <c r="F130" s="218" t="s">
        <v>2848</v>
      </c>
      <c r="G130" s="219" t="s">
        <v>2253</v>
      </c>
      <c r="H130" s="220">
        <v>25</v>
      </c>
      <c r="I130" s="221"/>
      <c r="J130" s="222">
        <f>ROUND(I130*H130,2)</f>
        <v>0</v>
      </c>
      <c r="K130" s="218" t="s">
        <v>2086</v>
      </c>
      <c r="L130" s="223"/>
      <c r="M130" s="224" t="s">
        <v>1893</v>
      </c>
      <c r="N130" s="225" t="s">
        <v>1917</v>
      </c>
      <c r="O130" s="36"/>
      <c r="P130" s="197">
        <f>O130*H130</f>
        <v>0</v>
      </c>
      <c r="Q130" s="197">
        <v>1.6800000000000001E-3</v>
      </c>
      <c r="R130" s="197">
        <f>Q130*H130</f>
        <v>4.2000000000000003E-2</v>
      </c>
      <c r="S130" s="197">
        <v>0</v>
      </c>
      <c r="T130" s="198">
        <f>S130*H130</f>
        <v>0</v>
      </c>
      <c r="AR130" s="18" t="s">
        <v>2119</v>
      </c>
      <c r="AT130" s="18" t="s">
        <v>2126</v>
      </c>
      <c r="AU130" s="18" t="s">
        <v>1955</v>
      </c>
      <c r="AY130" s="18" t="s">
        <v>2080</v>
      </c>
      <c r="BE130" s="199">
        <f>IF(N130="základní",J130,0)</f>
        <v>0</v>
      </c>
      <c r="BF130" s="199">
        <f>IF(N130="snížená",J130,0)</f>
        <v>0</v>
      </c>
      <c r="BG130" s="199">
        <f>IF(N130="zákl. přenesená",J130,0)</f>
        <v>0</v>
      </c>
      <c r="BH130" s="199">
        <f>IF(N130="sníž. přenesená",J130,0)</f>
        <v>0</v>
      </c>
      <c r="BI130" s="199">
        <f>IF(N130="nulová",J130,0)</f>
        <v>0</v>
      </c>
      <c r="BJ130" s="18" t="s">
        <v>1895</v>
      </c>
      <c r="BK130" s="199">
        <f>ROUND(I130*H130,2)</f>
        <v>0</v>
      </c>
      <c r="BL130" s="18" t="s">
        <v>2036</v>
      </c>
      <c r="BM130" s="18" t="s">
        <v>2849</v>
      </c>
    </row>
    <row r="131" spans="2:65" s="1" customFormat="1" ht="22.5" customHeight="1">
      <c r="B131" s="35"/>
      <c r="C131" s="188" t="s">
        <v>2191</v>
      </c>
      <c r="D131" s="188" t="s">
        <v>2082</v>
      </c>
      <c r="E131" s="189" t="s">
        <v>2588</v>
      </c>
      <c r="F131" s="190" t="s">
        <v>2589</v>
      </c>
      <c r="G131" s="191" t="s">
        <v>2253</v>
      </c>
      <c r="H131" s="192">
        <v>1</v>
      </c>
      <c r="I131" s="193"/>
      <c r="J131" s="194">
        <f>ROUND(I131*H131,2)</f>
        <v>0</v>
      </c>
      <c r="K131" s="190" t="s">
        <v>2086</v>
      </c>
      <c r="L131" s="55"/>
      <c r="M131" s="195" t="s">
        <v>1893</v>
      </c>
      <c r="N131" s="196" t="s">
        <v>1917</v>
      </c>
      <c r="O131" s="36"/>
      <c r="P131" s="197">
        <f>O131*H131</f>
        <v>0</v>
      </c>
      <c r="Q131" s="197">
        <v>8.0531999999999999E-4</v>
      </c>
      <c r="R131" s="197">
        <f>Q131*H131</f>
        <v>8.0531999999999999E-4</v>
      </c>
      <c r="S131" s="197">
        <v>0</v>
      </c>
      <c r="T131" s="198">
        <f>S131*H131</f>
        <v>0</v>
      </c>
      <c r="AR131" s="18" t="s">
        <v>2036</v>
      </c>
      <c r="AT131" s="18" t="s">
        <v>2082</v>
      </c>
      <c r="AU131" s="18" t="s">
        <v>1955</v>
      </c>
      <c r="AY131" s="18" t="s">
        <v>2080</v>
      </c>
      <c r="BE131" s="199">
        <f>IF(N131="základní",J131,0)</f>
        <v>0</v>
      </c>
      <c r="BF131" s="199">
        <f>IF(N131="snížená",J131,0)</f>
        <v>0</v>
      </c>
      <c r="BG131" s="199">
        <f>IF(N131="zákl. přenesená",J131,0)</f>
        <v>0</v>
      </c>
      <c r="BH131" s="199">
        <f>IF(N131="sníž. přenesená",J131,0)</f>
        <v>0</v>
      </c>
      <c r="BI131" s="199">
        <f>IF(N131="nulová",J131,0)</f>
        <v>0</v>
      </c>
      <c r="BJ131" s="18" t="s">
        <v>1895</v>
      </c>
      <c r="BK131" s="199">
        <f>ROUND(I131*H131,2)</f>
        <v>0</v>
      </c>
      <c r="BL131" s="18" t="s">
        <v>2036</v>
      </c>
      <c r="BM131" s="18" t="s">
        <v>2850</v>
      </c>
    </row>
    <row r="132" spans="2:65" s="12" customFormat="1">
      <c r="B132" s="200"/>
      <c r="C132" s="201"/>
      <c r="D132" s="202" t="s">
        <v>2088</v>
      </c>
      <c r="E132" s="203" t="s">
        <v>1893</v>
      </c>
      <c r="F132" s="204" t="s">
        <v>2851</v>
      </c>
      <c r="G132" s="201"/>
      <c r="H132" s="205">
        <v>1</v>
      </c>
      <c r="I132" s="206"/>
      <c r="J132" s="201"/>
      <c r="K132" s="201"/>
      <c r="L132" s="207"/>
      <c r="M132" s="208"/>
      <c r="N132" s="209"/>
      <c r="O132" s="209"/>
      <c r="P132" s="209"/>
      <c r="Q132" s="209"/>
      <c r="R132" s="209"/>
      <c r="S132" s="209"/>
      <c r="T132" s="210"/>
      <c r="AT132" s="211" t="s">
        <v>2088</v>
      </c>
      <c r="AU132" s="211" t="s">
        <v>1955</v>
      </c>
      <c r="AV132" s="12" t="s">
        <v>1955</v>
      </c>
      <c r="AW132" s="12" t="s">
        <v>1911</v>
      </c>
      <c r="AX132" s="12" t="s">
        <v>1946</v>
      </c>
      <c r="AY132" s="211" t="s">
        <v>2080</v>
      </c>
    </row>
    <row r="133" spans="2:65" s="1" customFormat="1" ht="22.5" customHeight="1">
      <c r="B133" s="35"/>
      <c r="C133" s="216" t="s">
        <v>2196</v>
      </c>
      <c r="D133" s="216" t="s">
        <v>2126</v>
      </c>
      <c r="E133" s="217" t="s">
        <v>2584</v>
      </c>
      <c r="F133" s="218" t="s">
        <v>2585</v>
      </c>
      <c r="G133" s="219" t="s">
        <v>2253</v>
      </c>
      <c r="H133" s="220">
        <v>1</v>
      </c>
      <c r="I133" s="221"/>
      <c r="J133" s="222">
        <f>ROUND(I133*H133,2)</f>
        <v>0</v>
      </c>
      <c r="K133" s="218" t="s">
        <v>2086</v>
      </c>
      <c r="L133" s="223"/>
      <c r="M133" s="224" t="s">
        <v>1893</v>
      </c>
      <c r="N133" s="225" t="s">
        <v>1917</v>
      </c>
      <c r="O133" s="36"/>
      <c r="P133" s="197">
        <f>O133*H133</f>
        <v>0</v>
      </c>
      <c r="Q133" s="197">
        <v>1.847E-2</v>
      </c>
      <c r="R133" s="197">
        <f>Q133*H133</f>
        <v>1.847E-2</v>
      </c>
      <c r="S133" s="197">
        <v>0</v>
      </c>
      <c r="T133" s="198">
        <f>S133*H133</f>
        <v>0</v>
      </c>
      <c r="AR133" s="18" t="s">
        <v>2119</v>
      </c>
      <c r="AT133" s="18" t="s">
        <v>2126</v>
      </c>
      <c r="AU133" s="18" t="s">
        <v>1955</v>
      </c>
      <c r="AY133" s="18" t="s">
        <v>2080</v>
      </c>
      <c r="BE133" s="199">
        <f>IF(N133="základní",J133,0)</f>
        <v>0</v>
      </c>
      <c r="BF133" s="199">
        <f>IF(N133="snížená",J133,0)</f>
        <v>0</v>
      </c>
      <c r="BG133" s="199">
        <f>IF(N133="zákl. přenesená",J133,0)</f>
        <v>0</v>
      </c>
      <c r="BH133" s="199">
        <f>IF(N133="sníž. přenesená",J133,0)</f>
        <v>0</v>
      </c>
      <c r="BI133" s="199">
        <f>IF(N133="nulová",J133,0)</f>
        <v>0</v>
      </c>
      <c r="BJ133" s="18" t="s">
        <v>1895</v>
      </c>
      <c r="BK133" s="199">
        <f>ROUND(I133*H133,2)</f>
        <v>0</v>
      </c>
      <c r="BL133" s="18" t="s">
        <v>2036</v>
      </c>
      <c r="BM133" s="18" t="s">
        <v>2852</v>
      </c>
    </row>
    <row r="134" spans="2:65" s="1" customFormat="1" ht="22.5" customHeight="1">
      <c r="B134" s="35"/>
      <c r="C134" s="216" t="s">
        <v>2200</v>
      </c>
      <c r="D134" s="216" t="s">
        <v>2126</v>
      </c>
      <c r="E134" s="217" t="s">
        <v>2593</v>
      </c>
      <c r="F134" s="218" t="s">
        <v>2853</v>
      </c>
      <c r="G134" s="219" t="s">
        <v>2253</v>
      </c>
      <c r="H134" s="220">
        <v>1</v>
      </c>
      <c r="I134" s="221"/>
      <c r="J134" s="222">
        <f>ROUND(I134*H134,2)</f>
        <v>0</v>
      </c>
      <c r="K134" s="218" t="s">
        <v>1893</v>
      </c>
      <c r="L134" s="223"/>
      <c r="M134" s="224" t="s">
        <v>1893</v>
      </c>
      <c r="N134" s="225" t="s">
        <v>1917</v>
      </c>
      <c r="O134" s="36"/>
      <c r="P134" s="197">
        <f>O134*H134</f>
        <v>0</v>
      </c>
      <c r="Q134" s="197">
        <v>1.0499999999999999E-3</v>
      </c>
      <c r="R134" s="197">
        <f>Q134*H134</f>
        <v>1.0499999999999999E-3</v>
      </c>
      <c r="S134" s="197">
        <v>0</v>
      </c>
      <c r="T134" s="198">
        <f>S134*H134</f>
        <v>0</v>
      </c>
      <c r="AR134" s="18" t="s">
        <v>2119</v>
      </c>
      <c r="AT134" s="18" t="s">
        <v>2126</v>
      </c>
      <c r="AU134" s="18" t="s">
        <v>1955</v>
      </c>
      <c r="AY134" s="18" t="s">
        <v>2080</v>
      </c>
      <c r="BE134" s="199">
        <f>IF(N134="základní",J134,0)</f>
        <v>0</v>
      </c>
      <c r="BF134" s="199">
        <f>IF(N134="snížená",J134,0)</f>
        <v>0</v>
      </c>
      <c r="BG134" s="199">
        <f>IF(N134="zákl. přenesená",J134,0)</f>
        <v>0</v>
      </c>
      <c r="BH134" s="199">
        <f>IF(N134="sníž. přenesená",J134,0)</f>
        <v>0</v>
      </c>
      <c r="BI134" s="199">
        <f>IF(N134="nulová",J134,0)</f>
        <v>0</v>
      </c>
      <c r="BJ134" s="18" t="s">
        <v>1895</v>
      </c>
      <c r="BK134" s="199">
        <f>ROUND(I134*H134,2)</f>
        <v>0</v>
      </c>
      <c r="BL134" s="18" t="s">
        <v>2036</v>
      </c>
      <c r="BM134" s="18" t="s">
        <v>2854</v>
      </c>
    </row>
    <row r="135" spans="2:65" s="1" customFormat="1" ht="22.5" customHeight="1">
      <c r="B135" s="35"/>
      <c r="C135" s="188" t="s">
        <v>2205</v>
      </c>
      <c r="D135" s="188" t="s">
        <v>2082</v>
      </c>
      <c r="E135" s="189" t="s">
        <v>2597</v>
      </c>
      <c r="F135" s="190" t="s">
        <v>2598</v>
      </c>
      <c r="G135" s="191" t="s">
        <v>2253</v>
      </c>
      <c r="H135" s="192">
        <v>2</v>
      </c>
      <c r="I135" s="193"/>
      <c r="J135" s="194">
        <f>ROUND(I135*H135,2)</f>
        <v>0</v>
      </c>
      <c r="K135" s="190" t="s">
        <v>2086</v>
      </c>
      <c r="L135" s="55"/>
      <c r="M135" s="195" t="s">
        <v>1893</v>
      </c>
      <c r="N135" s="196" t="s">
        <v>1917</v>
      </c>
      <c r="O135" s="36"/>
      <c r="P135" s="197">
        <f>O135*H135</f>
        <v>0</v>
      </c>
      <c r="Q135" s="197">
        <v>8.0531999999999999E-4</v>
      </c>
      <c r="R135" s="197">
        <f>Q135*H135</f>
        <v>1.61064E-3</v>
      </c>
      <c r="S135" s="197">
        <v>0</v>
      </c>
      <c r="T135" s="198">
        <f>S135*H135</f>
        <v>0</v>
      </c>
      <c r="AR135" s="18" t="s">
        <v>2036</v>
      </c>
      <c r="AT135" s="18" t="s">
        <v>2082</v>
      </c>
      <c r="AU135" s="18" t="s">
        <v>1955</v>
      </c>
      <c r="AY135" s="18" t="s">
        <v>2080</v>
      </c>
      <c r="BE135" s="199">
        <f>IF(N135="základní",J135,0)</f>
        <v>0</v>
      </c>
      <c r="BF135" s="199">
        <f>IF(N135="snížená",J135,0)</f>
        <v>0</v>
      </c>
      <c r="BG135" s="199">
        <f>IF(N135="zákl. přenesená",J135,0)</f>
        <v>0</v>
      </c>
      <c r="BH135" s="199">
        <f>IF(N135="sníž. přenesená",J135,0)</f>
        <v>0</v>
      </c>
      <c r="BI135" s="199">
        <f>IF(N135="nulová",J135,0)</f>
        <v>0</v>
      </c>
      <c r="BJ135" s="18" t="s">
        <v>1895</v>
      </c>
      <c r="BK135" s="199">
        <f>ROUND(I135*H135,2)</f>
        <v>0</v>
      </c>
      <c r="BL135" s="18" t="s">
        <v>2036</v>
      </c>
      <c r="BM135" s="18" t="s">
        <v>2599</v>
      </c>
    </row>
    <row r="136" spans="2:65" s="12" customFormat="1">
      <c r="B136" s="200"/>
      <c r="C136" s="201"/>
      <c r="D136" s="202" t="s">
        <v>2088</v>
      </c>
      <c r="E136" s="203" t="s">
        <v>1893</v>
      </c>
      <c r="F136" s="204" t="s">
        <v>2855</v>
      </c>
      <c r="G136" s="201"/>
      <c r="H136" s="205">
        <v>2</v>
      </c>
      <c r="I136" s="206"/>
      <c r="J136" s="201"/>
      <c r="K136" s="201"/>
      <c r="L136" s="207"/>
      <c r="M136" s="208"/>
      <c r="N136" s="209"/>
      <c r="O136" s="209"/>
      <c r="P136" s="209"/>
      <c r="Q136" s="209"/>
      <c r="R136" s="209"/>
      <c r="S136" s="209"/>
      <c r="T136" s="210"/>
      <c r="AT136" s="211" t="s">
        <v>2088</v>
      </c>
      <c r="AU136" s="211" t="s">
        <v>1955</v>
      </c>
      <c r="AV136" s="12" t="s">
        <v>1955</v>
      </c>
      <c r="AW136" s="12" t="s">
        <v>1911</v>
      </c>
      <c r="AX136" s="12" t="s">
        <v>1946</v>
      </c>
      <c r="AY136" s="211" t="s">
        <v>2080</v>
      </c>
    </row>
    <row r="137" spans="2:65" s="1" customFormat="1" ht="22.5" customHeight="1">
      <c r="B137" s="35"/>
      <c r="C137" s="216" t="s">
        <v>2210</v>
      </c>
      <c r="D137" s="216" t="s">
        <v>2126</v>
      </c>
      <c r="E137" s="217" t="s">
        <v>2602</v>
      </c>
      <c r="F137" s="218" t="s">
        <v>2603</v>
      </c>
      <c r="G137" s="219" t="s">
        <v>2253</v>
      </c>
      <c r="H137" s="220">
        <v>2</v>
      </c>
      <c r="I137" s="221"/>
      <c r="J137" s="222">
        <f>ROUND(I137*H137,2)</f>
        <v>0</v>
      </c>
      <c r="K137" s="218" t="s">
        <v>1893</v>
      </c>
      <c r="L137" s="223"/>
      <c r="M137" s="224" t="s">
        <v>1893</v>
      </c>
      <c r="N137" s="225" t="s">
        <v>1917</v>
      </c>
      <c r="O137" s="36"/>
      <c r="P137" s="197">
        <f>O137*H137</f>
        <v>0</v>
      </c>
      <c r="Q137" s="197">
        <v>3.4000000000000002E-2</v>
      </c>
      <c r="R137" s="197">
        <f>Q137*H137</f>
        <v>6.8000000000000005E-2</v>
      </c>
      <c r="S137" s="197">
        <v>0</v>
      </c>
      <c r="T137" s="198">
        <f>S137*H137</f>
        <v>0</v>
      </c>
      <c r="AR137" s="18" t="s">
        <v>2119</v>
      </c>
      <c r="AT137" s="18" t="s">
        <v>2126</v>
      </c>
      <c r="AU137" s="18" t="s">
        <v>1955</v>
      </c>
      <c r="AY137" s="18" t="s">
        <v>2080</v>
      </c>
      <c r="BE137" s="199">
        <f>IF(N137="základní",J137,0)</f>
        <v>0</v>
      </c>
      <c r="BF137" s="199">
        <f>IF(N137="snížená",J137,0)</f>
        <v>0</v>
      </c>
      <c r="BG137" s="199">
        <f>IF(N137="zákl. přenesená",J137,0)</f>
        <v>0</v>
      </c>
      <c r="BH137" s="199">
        <f>IF(N137="sníž. přenesená",J137,0)</f>
        <v>0</v>
      </c>
      <c r="BI137" s="199">
        <f>IF(N137="nulová",J137,0)</f>
        <v>0</v>
      </c>
      <c r="BJ137" s="18" t="s">
        <v>1895</v>
      </c>
      <c r="BK137" s="199">
        <f>ROUND(I137*H137,2)</f>
        <v>0</v>
      </c>
      <c r="BL137" s="18" t="s">
        <v>2036</v>
      </c>
      <c r="BM137" s="18" t="s">
        <v>2856</v>
      </c>
    </row>
    <row r="138" spans="2:65" s="1" customFormat="1" ht="22.5" customHeight="1">
      <c r="B138" s="35"/>
      <c r="C138" s="188" t="s">
        <v>2216</v>
      </c>
      <c r="D138" s="188" t="s">
        <v>2082</v>
      </c>
      <c r="E138" s="189" t="s">
        <v>2857</v>
      </c>
      <c r="F138" s="190" t="s">
        <v>2858</v>
      </c>
      <c r="G138" s="191" t="s">
        <v>2253</v>
      </c>
      <c r="H138" s="192">
        <v>6</v>
      </c>
      <c r="I138" s="193"/>
      <c r="J138" s="194">
        <f>ROUND(I138*H138,2)</f>
        <v>0</v>
      </c>
      <c r="K138" s="190" t="s">
        <v>1893</v>
      </c>
      <c r="L138" s="55"/>
      <c r="M138" s="195" t="s">
        <v>1893</v>
      </c>
      <c r="N138" s="196" t="s">
        <v>1917</v>
      </c>
      <c r="O138" s="36"/>
      <c r="P138" s="197">
        <f>O138*H138</f>
        <v>0</v>
      </c>
      <c r="Q138" s="197">
        <v>7.6999999999999996E-4</v>
      </c>
      <c r="R138" s="197">
        <f>Q138*H138</f>
        <v>4.62E-3</v>
      </c>
      <c r="S138" s="197">
        <v>0</v>
      </c>
      <c r="T138" s="198">
        <f>S138*H138</f>
        <v>0</v>
      </c>
      <c r="AR138" s="18" t="s">
        <v>2036</v>
      </c>
      <c r="AT138" s="18" t="s">
        <v>2082</v>
      </c>
      <c r="AU138" s="18" t="s">
        <v>1955</v>
      </c>
      <c r="AY138" s="18" t="s">
        <v>2080</v>
      </c>
      <c r="BE138" s="199">
        <f>IF(N138="základní",J138,0)</f>
        <v>0</v>
      </c>
      <c r="BF138" s="199">
        <f>IF(N138="snížená",J138,0)</f>
        <v>0</v>
      </c>
      <c r="BG138" s="199">
        <f>IF(N138="zákl. přenesená",J138,0)</f>
        <v>0</v>
      </c>
      <c r="BH138" s="199">
        <f>IF(N138="sníž. přenesená",J138,0)</f>
        <v>0</v>
      </c>
      <c r="BI138" s="199">
        <f>IF(N138="nulová",J138,0)</f>
        <v>0</v>
      </c>
      <c r="BJ138" s="18" t="s">
        <v>1895</v>
      </c>
      <c r="BK138" s="199">
        <f>ROUND(I138*H138,2)</f>
        <v>0</v>
      </c>
      <c r="BL138" s="18" t="s">
        <v>2036</v>
      </c>
      <c r="BM138" s="18" t="s">
        <v>2859</v>
      </c>
    </row>
    <row r="139" spans="2:65" s="12" customFormat="1">
      <c r="B139" s="200"/>
      <c r="C139" s="201"/>
      <c r="D139" s="202" t="s">
        <v>2088</v>
      </c>
      <c r="E139" s="203" t="s">
        <v>1893</v>
      </c>
      <c r="F139" s="204" t="s">
        <v>2860</v>
      </c>
      <c r="G139" s="201"/>
      <c r="H139" s="205">
        <v>6</v>
      </c>
      <c r="I139" s="206"/>
      <c r="J139" s="201"/>
      <c r="K139" s="201"/>
      <c r="L139" s="207"/>
      <c r="M139" s="208"/>
      <c r="N139" s="209"/>
      <c r="O139" s="209"/>
      <c r="P139" s="209"/>
      <c r="Q139" s="209"/>
      <c r="R139" s="209"/>
      <c r="S139" s="209"/>
      <c r="T139" s="210"/>
      <c r="AT139" s="211" t="s">
        <v>2088</v>
      </c>
      <c r="AU139" s="211" t="s">
        <v>1955</v>
      </c>
      <c r="AV139" s="12" t="s">
        <v>1955</v>
      </c>
      <c r="AW139" s="12" t="s">
        <v>1911</v>
      </c>
      <c r="AX139" s="12" t="s">
        <v>1946</v>
      </c>
      <c r="AY139" s="211" t="s">
        <v>2080</v>
      </c>
    </row>
    <row r="140" spans="2:65" s="1" customFormat="1" ht="22.5" customHeight="1">
      <c r="B140" s="35"/>
      <c r="C140" s="216" t="s">
        <v>2220</v>
      </c>
      <c r="D140" s="216" t="s">
        <v>2126</v>
      </c>
      <c r="E140" s="217" t="s">
        <v>2861</v>
      </c>
      <c r="F140" s="218" t="s">
        <v>2862</v>
      </c>
      <c r="G140" s="219" t="s">
        <v>2253</v>
      </c>
      <c r="H140" s="220">
        <v>6</v>
      </c>
      <c r="I140" s="221"/>
      <c r="J140" s="222">
        <f>ROUND(I140*H140,2)</f>
        <v>0</v>
      </c>
      <c r="K140" s="218" t="s">
        <v>1893</v>
      </c>
      <c r="L140" s="223"/>
      <c r="M140" s="224" t="s">
        <v>1893</v>
      </c>
      <c r="N140" s="225" t="s">
        <v>1917</v>
      </c>
      <c r="O140" s="36"/>
      <c r="P140" s="197">
        <f>O140*H140</f>
        <v>0</v>
      </c>
      <c r="Q140" s="197">
        <v>2.8000000000000001E-2</v>
      </c>
      <c r="R140" s="197">
        <f>Q140*H140</f>
        <v>0.16800000000000001</v>
      </c>
      <c r="S140" s="197">
        <v>0</v>
      </c>
      <c r="T140" s="198">
        <f>S140*H140</f>
        <v>0</v>
      </c>
      <c r="AR140" s="18" t="s">
        <v>2119</v>
      </c>
      <c r="AT140" s="18" t="s">
        <v>2126</v>
      </c>
      <c r="AU140" s="18" t="s">
        <v>1955</v>
      </c>
      <c r="AY140" s="18" t="s">
        <v>2080</v>
      </c>
      <c r="BE140" s="199">
        <f>IF(N140="základní",J140,0)</f>
        <v>0</v>
      </c>
      <c r="BF140" s="199">
        <f>IF(N140="snížená",J140,0)</f>
        <v>0</v>
      </c>
      <c r="BG140" s="199">
        <f>IF(N140="zákl. přenesená",J140,0)</f>
        <v>0</v>
      </c>
      <c r="BH140" s="199">
        <f>IF(N140="sníž. přenesená",J140,0)</f>
        <v>0</v>
      </c>
      <c r="BI140" s="199">
        <f>IF(N140="nulová",J140,0)</f>
        <v>0</v>
      </c>
      <c r="BJ140" s="18" t="s">
        <v>1895</v>
      </c>
      <c r="BK140" s="199">
        <f>ROUND(I140*H140,2)</f>
        <v>0</v>
      </c>
      <c r="BL140" s="18" t="s">
        <v>2036</v>
      </c>
      <c r="BM140" s="18" t="s">
        <v>2863</v>
      </c>
    </row>
    <row r="141" spans="2:65" s="1" customFormat="1" ht="22.5" customHeight="1">
      <c r="B141" s="35"/>
      <c r="C141" s="188" t="s">
        <v>2225</v>
      </c>
      <c r="D141" s="188" t="s">
        <v>2082</v>
      </c>
      <c r="E141" s="189" t="s">
        <v>2864</v>
      </c>
      <c r="F141" s="190" t="s">
        <v>2865</v>
      </c>
      <c r="G141" s="191" t="s">
        <v>2253</v>
      </c>
      <c r="H141" s="192">
        <v>1</v>
      </c>
      <c r="I141" s="193"/>
      <c r="J141" s="194">
        <f>ROUND(I141*H141,2)</f>
        <v>0</v>
      </c>
      <c r="K141" s="190" t="s">
        <v>2086</v>
      </c>
      <c r="L141" s="55"/>
      <c r="M141" s="195" t="s">
        <v>1893</v>
      </c>
      <c r="N141" s="196" t="s">
        <v>1917</v>
      </c>
      <c r="O141" s="36"/>
      <c r="P141" s="197">
        <f>O141*H141</f>
        <v>0</v>
      </c>
      <c r="Q141" s="197">
        <v>8.0531999999999999E-4</v>
      </c>
      <c r="R141" s="197">
        <f>Q141*H141</f>
        <v>8.0531999999999999E-4</v>
      </c>
      <c r="S141" s="197">
        <v>0</v>
      </c>
      <c r="T141" s="198">
        <f>S141*H141</f>
        <v>0</v>
      </c>
      <c r="AR141" s="18" t="s">
        <v>2036</v>
      </c>
      <c r="AT141" s="18" t="s">
        <v>2082</v>
      </c>
      <c r="AU141" s="18" t="s">
        <v>1955</v>
      </c>
      <c r="AY141" s="18" t="s">
        <v>2080</v>
      </c>
      <c r="BE141" s="199">
        <f>IF(N141="základní",J141,0)</f>
        <v>0</v>
      </c>
      <c r="BF141" s="199">
        <f>IF(N141="snížená",J141,0)</f>
        <v>0</v>
      </c>
      <c r="BG141" s="199">
        <f>IF(N141="zákl. přenesená",J141,0)</f>
        <v>0</v>
      </c>
      <c r="BH141" s="199">
        <f>IF(N141="sníž. přenesená",J141,0)</f>
        <v>0</v>
      </c>
      <c r="BI141" s="199">
        <f>IF(N141="nulová",J141,0)</f>
        <v>0</v>
      </c>
      <c r="BJ141" s="18" t="s">
        <v>1895</v>
      </c>
      <c r="BK141" s="199">
        <f>ROUND(I141*H141,2)</f>
        <v>0</v>
      </c>
      <c r="BL141" s="18" t="s">
        <v>2036</v>
      </c>
      <c r="BM141" s="18" t="s">
        <v>2866</v>
      </c>
    </row>
    <row r="142" spans="2:65" s="12" customFormat="1">
      <c r="B142" s="200"/>
      <c r="C142" s="201"/>
      <c r="D142" s="202" t="s">
        <v>2088</v>
      </c>
      <c r="E142" s="203" t="s">
        <v>1893</v>
      </c>
      <c r="F142" s="204" t="s">
        <v>2851</v>
      </c>
      <c r="G142" s="201"/>
      <c r="H142" s="205">
        <v>1</v>
      </c>
      <c r="I142" s="206"/>
      <c r="J142" s="201"/>
      <c r="K142" s="201"/>
      <c r="L142" s="207"/>
      <c r="M142" s="208"/>
      <c r="N142" s="209"/>
      <c r="O142" s="209"/>
      <c r="P142" s="209"/>
      <c r="Q142" s="209"/>
      <c r="R142" s="209"/>
      <c r="S142" s="209"/>
      <c r="T142" s="210"/>
      <c r="AT142" s="211" t="s">
        <v>2088</v>
      </c>
      <c r="AU142" s="211" t="s">
        <v>1955</v>
      </c>
      <c r="AV142" s="12" t="s">
        <v>1955</v>
      </c>
      <c r="AW142" s="12" t="s">
        <v>1911</v>
      </c>
      <c r="AX142" s="12" t="s">
        <v>1946</v>
      </c>
      <c r="AY142" s="211" t="s">
        <v>2080</v>
      </c>
    </row>
    <row r="143" spans="2:65" s="1" customFormat="1" ht="22.5" customHeight="1">
      <c r="B143" s="35"/>
      <c r="C143" s="216" t="s">
        <v>2229</v>
      </c>
      <c r="D143" s="216" t="s">
        <v>2126</v>
      </c>
      <c r="E143" s="217" t="s">
        <v>2867</v>
      </c>
      <c r="F143" s="218" t="s">
        <v>2868</v>
      </c>
      <c r="G143" s="219" t="s">
        <v>2253</v>
      </c>
      <c r="H143" s="220">
        <v>1</v>
      </c>
      <c r="I143" s="221"/>
      <c r="J143" s="222">
        <f>ROUND(I143*H143,2)</f>
        <v>0</v>
      </c>
      <c r="K143" s="218" t="s">
        <v>2086</v>
      </c>
      <c r="L143" s="223"/>
      <c r="M143" s="224" t="s">
        <v>1893</v>
      </c>
      <c r="N143" s="225" t="s">
        <v>1917</v>
      </c>
      <c r="O143" s="36"/>
      <c r="P143" s="197">
        <f>O143*H143</f>
        <v>0</v>
      </c>
      <c r="Q143" s="197">
        <v>2.35E-2</v>
      </c>
      <c r="R143" s="197">
        <f>Q143*H143</f>
        <v>2.35E-2</v>
      </c>
      <c r="S143" s="197">
        <v>0</v>
      </c>
      <c r="T143" s="198">
        <f>S143*H143</f>
        <v>0</v>
      </c>
      <c r="AR143" s="18" t="s">
        <v>2119</v>
      </c>
      <c r="AT143" s="18" t="s">
        <v>2126</v>
      </c>
      <c r="AU143" s="18" t="s">
        <v>1955</v>
      </c>
      <c r="AY143" s="18" t="s">
        <v>2080</v>
      </c>
      <c r="BE143" s="199">
        <f>IF(N143="základní",J143,0)</f>
        <v>0</v>
      </c>
      <c r="BF143" s="199">
        <f>IF(N143="snížená",J143,0)</f>
        <v>0</v>
      </c>
      <c r="BG143" s="199">
        <f>IF(N143="zákl. přenesená",J143,0)</f>
        <v>0</v>
      </c>
      <c r="BH143" s="199">
        <f>IF(N143="sníž. přenesená",J143,0)</f>
        <v>0</v>
      </c>
      <c r="BI143" s="199">
        <f>IF(N143="nulová",J143,0)</f>
        <v>0</v>
      </c>
      <c r="BJ143" s="18" t="s">
        <v>1895</v>
      </c>
      <c r="BK143" s="199">
        <f>ROUND(I143*H143,2)</f>
        <v>0</v>
      </c>
      <c r="BL143" s="18" t="s">
        <v>2036</v>
      </c>
      <c r="BM143" s="18" t="s">
        <v>2869</v>
      </c>
    </row>
    <row r="144" spans="2:65" s="1" customFormat="1" ht="22.5" customHeight="1">
      <c r="B144" s="35"/>
      <c r="C144" s="188" t="s">
        <v>2234</v>
      </c>
      <c r="D144" s="188" t="s">
        <v>2082</v>
      </c>
      <c r="E144" s="189" t="s">
        <v>2870</v>
      </c>
      <c r="F144" s="190" t="s">
        <v>2871</v>
      </c>
      <c r="G144" s="191" t="s">
        <v>2253</v>
      </c>
      <c r="H144" s="192">
        <v>14</v>
      </c>
      <c r="I144" s="193"/>
      <c r="J144" s="194">
        <f>ROUND(I144*H144,2)</f>
        <v>0</v>
      </c>
      <c r="K144" s="190" t="s">
        <v>2086</v>
      </c>
      <c r="L144" s="55"/>
      <c r="M144" s="195" t="s">
        <v>1893</v>
      </c>
      <c r="N144" s="196" t="s">
        <v>1917</v>
      </c>
      <c r="O144" s="36"/>
      <c r="P144" s="197">
        <f>O144*H144</f>
        <v>0</v>
      </c>
      <c r="Q144" s="197">
        <v>1.59964E-3</v>
      </c>
      <c r="R144" s="197">
        <f>Q144*H144</f>
        <v>2.2394960000000002E-2</v>
      </c>
      <c r="S144" s="197">
        <v>0</v>
      </c>
      <c r="T144" s="198">
        <f>S144*H144</f>
        <v>0</v>
      </c>
      <c r="AR144" s="18" t="s">
        <v>2036</v>
      </c>
      <c r="AT144" s="18" t="s">
        <v>2082</v>
      </c>
      <c r="AU144" s="18" t="s">
        <v>1955</v>
      </c>
      <c r="AY144" s="18" t="s">
        <v>2080</v>
      </c>
      <c r="BE144" s="199">
        <f>IF(N144="základní",J144,0)</f>
        <v>0</v>
      </c>
      <c r="BF144" s="199">
        <f>IF(N144="snížená",J144,0)</f>
        <v>0</v>
      </c>
      <c r="BG144" s="199">
        <f>IF(N144="zákl. přenesená",J144,0)</f>
        <v>0</v>
      </c>
      <c r="BH144" s="199">
        <f>IF(N144="sníž. přenesená",J144,0)</f>
        <v>0</v>
      </c>
      <c r="BI144" s="199">
        <f>IF(N144="nulová",J144,0)</f>
        <v>0</v>
      </c>
      <c r="BJ144" s="18" t="s">
        <v>1895</v>
      </c>
      <c r="BK144" s="199">
        <f>ROUND(I144*H144,2)</f>
        <v>0</v>
      </c>
      <c r="BL144" s="18" t="s">
        <v>2036</v>
      </c>
      <c r="BM144" s="18" t="s">
        <v>2872</v>
      </c>
    </row>
    <row r="145" spans="2:65" s="12" customFormat="1">
      <c r="B145" s="200"/>
      <c r="C145" s="201"/>
      <c r="D145" s="202" t="s">
        <v>2088</v>
      </c>
      <c r="E145" s="203" t="s">
        <v>1893</v>
      </c>
      <c r="F145" s="204" t="s">
        <v>2873</v>
      </c>
      <c r="G145" s="201"/>
      <c r="H145" s="205">
        <v>14</v>
      </c>
      <c r="I145" s="206"/>
      <c r="J145" s="201"/>
      <c r="K145" s="201"/>
      <c r="L145" s="207"/>
      <c r="M145" s="208"/>
      <c r="N145" s="209"/>
      <c r="O145" s="209"/>
      <c r="P145" s="209"/>
      <c r="Q145" s="209"/>
      <c r="R145" s="209"/>
      <c r="S145" s="209"/>
      <c r="T145" s="210"/>
      <c r="AT145" s="211" t="s">
        <v>2088</v>
      </c>
      <c r="AU145" s="211" t="s">
        <v>1955</v>
      </c>
      <c r="AV145" s="12" t="s">
        <v>1955</v>
      </c>
      <c r="AW145" s="12" t="s">
        <v>1911</v>
      </c>
      <c r="AX145" s="12" t="s">
        <v>1946</v>
      </c>
      <c r="AY145" s="211" t="s">
        <v>2080</v>
      </c>
    </row>
    <row r="146" spans="2:65" s="1" customFormat="1" ht="22.5" customHeight="1">
      <c r="B146" s="35"/>
      <c r="C146" s="216" t="s">
        <v>2239</v>
      </c>
      <c r="D146" s="216" t="s">
        <v>2126</v>
      </c>
      <c r="E146" s="217" t="s">
        <v>2619</v>
      </c>
      <c r="F146" s="218" t="s">
        <v>2620</v>
      </c>
      <c r="G146" s="219" t="s">
        <v>2253</v>
      </c>
      <c r="H146" s="220">
        <v>14</v>
      </c>
      <c r="I146" s="221"/>
      <c r="J146" s="222">
        <f>ROUND(I146*H146,2)</f>
        <v>0</v>
      </c>
      <c r="K146" s="218" t="s">
        <v>2086</v>
      </c>
      <c r="L146" s="223"/>
      <c r="M146" s="224" t="s">
        <v>1893</v>
      </c>
      <c r="N146" s="225" t="s">
        <v>1917</v>
      </c>
      <c r="O146" s="36"/>
      <c r="P146" s="197">
        <f>O146*H146</f>
        <v>0</v>
      </c>
      <c r="Q146" s="197">
        <v>2.444E-2</v>
      </c>
      <c r="R146" s="197">
        <f>Q146*H146</f>
        <v>0.34216000000000002</v>
      </c>
      <c r="S146" s="197">
        <v>0</v>
      </c>
      <c r="T146" s="198">
        <f>S146*H146</f>
        <v>0</v>
      </c>
      <c r="AR146" s="18" t="s">
        <v>2119</v>
      </c>
      <c r="AT146" s="18" t="s">
        <v>2126</v>
      </c>
      <c r="AU146" s="18" t="s">
        <v>1955</v>
      </c>
      <c r="AY146" s="18" t="s">
        <v>2080</v>
      </c>
      <c r="BE146" s="199">
        <f>IF(N146="základní",J146,0)</f>
        <v>0</v>
      </c>
      <c r="BF146" s="199">
        <f>IF(N146="snížená",J146,0)</f>
        <v>0</v>
      </c>
      <c r="BG146" s="199">
        <f>IF(N146="zákl. přenesená",J146,0)</f>
        <v>0</v>
      </c>
      <c r="BH146" s="199">
        <f>IF(N146="sníž. přenesená",J146,0)</f>
        <v>0</v>
      </c>
      <c r="BI146" s="199">
        <f>IF(N146="nulová",J146,0)</f>
        <v>0</v>
      </c>
      <c r="BJ146" s="18" t="s">
        <v>1895</v>
      </c>
      <c r="BK146" s="199">
        <f>ROUND(I146*H146,2)</f>
        <v>0</v>
      </c>
      <c r="BL146" s="18" t="s">
        <v>2036</v>
      </c>
      <c r="BM146" s="18" t="s">
        <v>2874</v>
      </c>
    </row>
    <row r="147" spans="2:65" s="1" customFormat="1" ht="22.5" customHeight="1">
      <c r="B147" s="35"/>
      <c r="C147" s="216" t="s">
        <v>2244</v>
      </c>
      <c r="D147" s="216" t="s">
        <v>2126</v>
      </c>
      <c r="E147" s="217" t="s">
        <v>2552</v>
      </c>
      <c r="F147" s="218" t="s">
        <v>2553</v>
      </c>
      <c r="G147" s="219" t="s">
        <v>2253</v>
      </c>
      <c r="H147" s="220">
        <v>14</v>
      </c>
      <c r="I147" s="221"/>
      <c r="J147" s="222">
        <f>ROUND(I147*H147,2)</f>
        <v>0</v>
      </c>
      <c r="K147" s="218" t="s">
        <v>1893</v>
      </c>
      <c r="L147" s="223"/>
      <c r="M147" s="224" t="s">
        <v>1893</v>
      </c>
      <c r="N147" s="225" t="s">
        <v>1917</v>
      </c>
      <c r="O147" s="36"/>
      <c r="P147" s="197">
        <f>O147*H147</f>
        <v>0</v>
      </c>
      <c r="Q147" s="197">
        <v>4.1999999999999997E-3</v>
      </c>
      <c r="R147" s="197">
        <f>Q147*H147</f>
        <v>5.8799999999999998E-2</v>
      </c>
      <c r="S147" s="197">
        <v>0</v>
      </c>
      <c r="T147" s="198">
        <f>S147*H147</f>
        <v>0</v>
      </c>
      <c r="AR147" s="18" t="s">
        <v>2119</v>
      </c>
      <c r="AT147" s="18" t="s">
        <v>2126</v>
      </c>
      <c r="AU147" s="18" t="s">
        <v>1955</v>
      </c>
      <c r="AY147" s="18" t="s">
        <v>2080</v>
      </c>
      <c r="BE147" s="199">
        <f>IF(N147="základní",J147,0)</f>
        <v>0</v>
      </c>
      <c r="BF147" s="199">
        <f>IF(N147="snížená",J147,0)</f>
        <v>0</v>
      </c>
      <c r="BG147" s="199">
        <f>IF(N147="zákl. přenesená",J147,0)</f>
        <v>0</v>
      </c>
      <c r="BH147" s="199">
        <f>IF(N147="sníž. přenesená",J147,0)</f>
        <v>0</v>
      </c>
      <c r="BI147" s="199">
        <f>IF(N147="nulová",J147,0)</f>
        <v>0</v>
      </c>
      <c r="BJ147" s="18" t="s">
        <v>1895</v>
      </c>
      <c r="BK147" s="199">
        <f>ROUND(I147*H147,2)</f>
        <v>0</v>
      </c>
      <c r="BL147" s="18" t="s">
        <v>2036</v>
      </c>
      <c r="BM147" s="18" t="s">
        <v>2875</v>
      </c>
    </row>
    <row r="148" spans="2:65" s="1" customFormat="1" ht="22.5" customHeight="1">
      <c r="B148" s="35"/>
      <c r="C148" s="188" t="s">
        <v>2250</v>
      </c>
      <c r="D148" s="188" t="s">
        <v>2082</v>
      </c>
      <c r="E148" s="189" t="s">
        <v>2614</v>
      </c>
      <c r="F148" s="190" t="s">
        <v>2615</v>
      </c>
      <c r="G148" s="191" t="s">
        <v>2253</v>
      </c>
      <c r="H148" s="192">
        <v>2</v>
      </c>
      <c r="I148" s="193"/>
      <c r="J148" s="194">
        <f>ROUND(I148*H148,2)</f>
        <v>0</v>
      </c>
      <c r="K148" s="190" t="s">
        <v>2086</v>
      </c>
      <c r="L148" s="55"/>
      <c r="M148" s="195" t="s">
        <v>1893</v>
      </c>
      <c r="N148" s="196" t="s">
        <v>1917</v>
      </c>
      <c r="O148" s="36"/>
      <c r="P148" s="197">
        <f>O148*H148</f>
        <v>0</v>
      </c>
      <c r="Q148" s="197">
        <v>1.59964E-3</v>
      </c>
      <c r="R148" s="197">
        <f>Q148*H148</f>
        <v>3.1992800000000001E-3</v>
      </c>
      <c r="S148" s="197">
        <v>0</v>
      </c>
      <c r="T148" s="198">
        <f>S148*H148</f>
        <v>0</v>
      </c>
      <c r="AR148" s="18" t="s">
        <v>2036</v>
      </c>
      <c r="AT148" s="18" t="s">
        <v>2082</v>
      </c>
      <c r="AU148" s="18" t="s">
        <v>1955</v>
      </c>
      <c r="AY148" s="18" t="s">
        <v>2080</v>
      </c>
      <c r="BE148" s="199">
        <f>IF(N148="základní",J148,0)</f>
        <v>0</v>
      </c>
      <c r="BF148" s="199">
        <f>IF(N148="snížená",J148,0)</f>
        <v>0</v>
      </c>
      <c r="BG148" s="199">
        <f>IF(N148="zákl. přenesená",J148,0)</f>
        <v>0</v>
      </c>
      <c r="BH148" s="199">
        <f>IF(N148="sníž. přenesená",J148,0)</f>
        <v>0</v>
      </c>
      <c r="BI148" s="199">
        <f>IF(N148="nulová",J148,0)</f>
        <v>0</v>
      </c>
      <c r="BJ148" s="18" t="s">
        <v>1895</v>
      </c>
      <c r="BK148" s="199">
        <f>ROUND(I148*H148,2)</f>
        <v>0</v>
      </c>
      <c r="BL148" s="18" t="s">
        <v>2036</v>
      </c>
      <c r="BM148" s="18" t="s">
        <v>2876</v>
      </c>
    </row>
    <row r="149" spans="2:65" s="12" customFormat="1">
      <c r="B149" s="200"/>
      <c r="C149" s="201"/>
      <c r="D149" s="202" t="s">
        <v>2088</v>
      </c>
      <c r="E149" s="203" t="s">
        <v>1893</v>
      </c>
      <c r="F149" s="204" t="s">
        <v>2855</v>
      </c>
      <c r="G149" s="201"/>
      <c r="H149" s="205">
        <v>2</v>
      </c>
      <c r="I149" s="206"/>
      <c r="J149" s="201"/>
      <c r="K149" s="201"/>
      <c r="L149" s="207"/>
      <c r="M149" s="208"/>
      <c r="N149" s="209"/>
      <c r="O149" s="209"/>
      <c r="P149" s="209"/>
      <c r="Q149" s="209"/>
      <c r="R149" s="209"/>
      <c r="S149" s="209"/>
      <c r="T149" s="210"/>
      <c r="AT149" s="211" t="s">
        <v>2088</v>
      </c>
      <c r="AU149" s="211" t="s">
        <v>1955</v>
      </c>
      <c r="AV149" s="12" t="s">
        <v>1955</v>
      </c>
      <c r="AW149" s="12" t="s">
        <v>1911</v>
      </c>
      <c r="AX149" s="12" t="s">
        <v>1946</v>
      </c>
      <c r="AY149" s="211" t="s">
        <v>2080</v>
      </c>
    </row>
    <row r="150" spans="2:65" s="1" customFormat="1" ht="22.5" customHeight="1">
      <c r="B150" s="35"/>
      <c r="C150" s="216" t="s">
        <v>2256</v>
      </c>
      <c r="D150" s="216" t="s">
        <v>2126</v>
      </c>
      <c r="E150" s="217" t="s">
        <v>2619</v>
      </c>
      <c r="F150" s="218" t="s">
        <v>2620</v>
      </c>
      <c r="G150" s="219" t="s">
        <v>2253</v>
      </c>
      <c r="H150" s="220">
        <v>2</v>
      </c>
      <c r="I150" s="221"/>
      <c r="J150" s="222">
        <f>ROUND(I150*H150,2)</f>
        <v>0</v>
      </c>
      <c r="K150" s="218" t="s">
        <v>2086</v>
      </c>
      <c r="L150" s="223"/>
      <c r="M150" s="224" t="s">
        <v>1893</v>
      </c>
      <c r="N150" s="225" t="s">
        <v>1917</v>
      </c>
      <c r="O150" s="36"/>
      <c r="P150" s="197">
        <f>O150*H150</f>
        <v>0</v>
      </c>
      <c r="Q150" s="197">
        <v>2.444E-2</v>
      </c>
      <c r="R150" s="197">
        <f>Q150*H150</f>
        <v>4.888E-2</v>
      </c>
      <c r="S150" s="197">
        <v>0</v>
      </c>
      <c r="T150" s="198">
        <f>S150*H150</f>
        <v>0</v>
      </c>
      <c r="AR150" s="18" t="s">
        <v>2119</v>
      </c>
      <c r="AT150" s="18" t="s">
        <v>2126</v>
      </c>
      <c r="AU150" s="18" t="s">
        <v>1955</v>
      </c>
      <c r="AY150" s="18" t="s">
        <v>2080</v>
      </c>
      <c r="BE150" s="199">
        <f>IF(N150="základní",J150,0)</f>
        <v>0</v>
      </c>
      <c r="BF150" s="199">
        <f>IF(N150="snížená",J150,0)</f>
        <v>0</v>
      </c>
      <c r="BG150" s="199">
        <f>IF(N150="zákl. přenesená",J150,0)</f>
        <v>0</v>
      </c>
      <c r="BH150" s="199">
        <f>IF(N150="sníž. přenesená",J150,0)</f>
        <v>0</v>
      </c>
      <c r="BI150" s="199">
        <f>IF(N150="nulová",J150,0)</f>
        <v>0</v>
      </c>
      <c r="BJ150" s="18" t="s">
        <v>1895</v>
      </c>
      <c r="BK150" s="199">
        <f>ROUND(I150*H150,2)</f>
        <v>0</v>
      </c>
      <c r="BL150" s="18" t="s">
        <v>2036</v>
      </c>
      <c r="BM150" s="18" t="s">
        <v>2877</v>
      </c>
    </row>
    <row r="151" spans="2:65" s="1" customFormat="1" ht="22.5" customHeight="1">
      <c r="B151" s="35"/>
      <c r="C151" s="216" t="s">
        <v>2260</v>
      </c>
      <c r="D151" s="216" t="s">
        <v>2126</v>
      </c>
      <c r="E151" s="217" t="s">
        <v>2623</v>
      </c>
      <c r="F151" s="218" t="s">
        <v>2878</v>
      </c>
      <c r="G151" s="219" t="s">
        <v>2253</v>
      </c>
      <c r="H151" s="220">
        <v>2</v>
      </c>
      <c r="I151" s="221"/>
      <c r="J151" s="222">
        <f>ROUND(I151*H151,2)</f>
        <v>0</v>
      </c>
      <c r="K151" s="218" t="s">
        <v>1893</v>
      </c>
      <c r="L151" s="223"/>
      <c r="M151" s="224" t="s">
        <v>1893</v>
      </c>
      <c r="N151" s="225" t="s">
        <v>1917</v>
      </c>
      <c r="O151" s="36"/>
      <c r="P151" s="197">
        <f>O151*H151</f>
        <v>0</v>
      </c>
      <c r="Q151" s="197">
        <v>1.4499999999999999E-3</v>
      </c>
      <c r="R151" s="197">
        <f>Q151*H151</f>
        <v>2.8999999999999998E-3</v>
      </c>
      <c r="S151" s="197">
        <v>0</v>
      </c>
      <c r="T151" s="198">
        <f>S151*H151</f>
        <v>0</v>
      </c>
      <c r="AR151" s="18" t="s">
        <v>2119</v>
      </c>
      <c r="AT151" s="18" t="s">
        <v>2126</v>
      </c>
      <c r="AU151" s="18" t="s">
        <v>1955</v>
      </c>
      <c r="AY151" s="18" t="s">
        <v>2080</v>
      </c>
      <c r="BE151" s="199">
        <f>IF(N151="základní",J151,0)</f>
        <v>0</v>
      </c>
      <c r="BF151" s="199">
        <f>IF(N151="snížená",J151,0)</f>
        <v>0</v>
      </c>
      <c r="BG151" s="199">
        <f>IF(N151="zákl. přenesená",J151,0)</f>
        <v>0</v>
      </c>
      <c r="BH151" s="199">
        <f>IF(N151="sníž. přenesená",J151,0)</f>
        <v>0</v>
      </c>
      <c r="BI151" s="199">
        <f>IF(N151="nulová",J151,0)</f>
        <v>0</v>
      </c>
      <c r="BJ151" s="18" t="s">
        <v>1895</v>
      </c>
      <c r="BK151" s="199">
        <f>ROUND(I151*H151,2)</f>
        <v>0</v>
      </c>
      <c r="BL151" s="18" t="s">
        <v>2036</v>
      </c>
      <c r="BM151" s="18" t="s">
        <v>2879</v>
      </c>
    </row>
    <row r="152" spans="2:65" s="1" customFormat="1" ht="22.5" customHeight="1">
      <c r="B152" s="35"/>
      <c r="C152" s="188" t="s">
        <v>2264</v>
      </c>
      <c r="D152" s="188" t="s">
        <v>2082</v>
      </c>
      <c r="E152" s="189" t="s">
        <v>2880</v>
      </c>
      <c r="F152" s="190" t="s">
        <v>2881</v>
      </c>
      <c r="G152" s="191" t="s">
        <v>2253</v>
      </c>
      <c r="H152" s="192">
        <v>1</v>
      </c>
      <c r="I152" s="193"/>
      <c r="J152" s="194">
        <f>ROUND(I152*H152,2)</f>
        <v>0</v>
      </c>
      <c r="K152" s="190" t="s">
        <v>2086</v>
      </c>
      <c r="L152" s="55"/>
      <c r="M152" s="195" t="s">
        <v>1893</v>
      </c>
      <c r="N152" s="196" t="s">
        <v>1917</v>
      </c>
      <c r="O152" s="36"/>
      <c r="P152" s="197">
        <f>O152*H152</f>
        <v>0</v>
      </c>
      <c r="Q152" s="197">
        <v>1.59964E-3</v>
      </c>
      <c r="R152" s="197">
        <f>Q152*H152</f>
        <v>1.59964E-3</v>
      </c>
      <c r="S152" s="197">
        <v>0</v>
      </c>
      <c r="T152" s="198">
        <f>S152*H152</f>
        <v>0</v>
      </c>
      <c r="AR152" s="18" t="s">
        <v>2036</v>
      </c>
      <c r="AT152" s="18" t="s">
        <v>2082</v>
      </c>
      <c r="AU152" s="18" t="s">
        <v>1955</v>
      </c>
      <c r="AY152" s="18" t="s">
        <v>2080</v>
      </c>
      <c r="BE152" s="199">
        <f>IF(N152="základní",J152,0)</f>
        <v>0</v>
      </c>
      <c r="BF152" s="199">
        <f>IF(N152="snížená",J152,0)</f>
        <v>0</v>
      </c>
      <c r="BG152" s="199">
        <f>IF(N152="zákl. přenesená",J152,0)</f>
        <v>0</v>
      </c>
      <c r="BH152" s="199">
        <f>IF(N152="sníž. přenesená",J152,0)</f>
        <v>0</v>
      </c>
      <c r="BI152" s="199">
        <f>IF(N152="nulová",J152,0)</f>
        <v>0</v>
      </c>
      <c r="BJ152" s="18" t="s">
        <v>1895</v>
      </c>
      <c r="BK152" s="199">
        <f>ROUND(I152*H152,2)</f>
        <v>0</v>
      </c>
      <c r="BL152" s="18" t="s">
        <v>2036</v>
      </c>
      <c r="BM152" s="18" t="s">
        <v>2882</v>
      </c>
    </row>
    <row r="153" spans="2:65" s="12" customFormat="1">
      <c r="B153" s="200"/>
      <c r="C153" s="201"/>
      <c r="D153" s="202" t="s">
        <v>2088</v>
      </c>
      <c r="E153" s="203" t="s">
        <v>1893</v>
      </c>
      <c r="F153" s="204" t="s">
        <v>2851</v>
      </c>
      <c r="G153" s="201"/>
      <c r="H153" s="205">
        <v>1</v>
      </c>
      <c r="I153" s="206"/>
      <c r="J153" s="201"/>
      <c r="K153" s="201"/>
      <c r="L153" s="207"/>
      <c r="M153" s="208"/>
      <c r="N153" s="209"/>
      <c r="O153" s="209"/>
      <c r="P153" s="209"/>
      <c r="Q153" s="209"/>
      <c r="R153" s="209"/>
      <c r="S153" s="209"/>
      <c r="T153" s="210"/>
      <c r="AT153" s="211" t="s">
        <v>2088</v>
      </c>
      <c r="AU153" s="211" t="s">
        <v>1955</v>
      </c>
      <c r="AV153" s="12" t="s">
        <v>1955</v>
      </c>
      <c r="AW153" s="12" t="s">
        <v>1911</v>
      </c>
      <c r="AX153" s="12" t="s">
        <v>1946</v>
      </c>
      <c r="AY153" s="211" t="s">
        <v>2080</v>
      </c>
    </row>
    <row r="154" spans="2:65" s="1" customFormat="1" ht="22.5" customHeight="1">
      <c r="B154" s="35"/>
      <c r="C154" s="216" t="s">
        <v>2268</v>
      </c>
      <c r="D154" s="216" t="s">
        <v>2126</v>
      </c>
      <c r="E154" s="217" t="s">
        <v>2883</v>
      </c>
      <c r="F154" s="218" t="s">
        <v>2884</v>
      </c>
      <c r="G154" s="219" t="s">
        <v>2253</v>
      </c>
      <c r="H154" s="220">
        <v>1</v>
      </c>
      <c r="I154" s="221"/>
      <c r="J154" s="222">
        <f>ROUND(I154*H154,2)</f>
        <v>0</v>
      </c>
      <c r="K154" s="218" t="s">
        <v>2086</v>
      </c>
      <c r="L154" s="223"/>
      <c r="M154" s="224" t="s">
        <v>1893</v>
      </c>
      <c r="N154" s="225" t="s">
        <v>1917</v>
      </c>
      <c r="O154" s="36"/>
      <c r="P154" s="197">
        <f>O154*H154</f>
        <v>0</v>
      </c>
      <c r="Q154" s="197">
        <v>3.5000000000000003E-2</v>
      </c>
      <c r="R154" s="197">
        <f>Q154*H154</f>
        <v>3.5000000000000003E-2</v>
      </c>
      <c r="S154" s="197">
        <v>0</v>
      </c>
      <c r="T154" s="198">
        <f>S154*H154</f>
        <v>0</v>
      </c>
      <c r="AR154" s="18" t="s">
        <v>2119</v>
      </c>
      <c r="AT154" s="18" t="s">
        <v>2126</v>
      </c>
      <c r="AU154" s="18" t="s">
        <v>1955</v>
      </c>
      <c r="AY154" s="18" t="s">
        <v>2080</v>
      </c>
      <c r="BE154" s="199">
        <f>IF(N154="základní",J154,0)</f>
        <v>0</v>
      </c>
      <c r="BF154" s="199">
        <f>IF(N154="snížená",J154,0)</f>
        <v>0</v>
      </c>
      <c r="BG154" s="199">
        <f>IF(N154="zákl. přenesená",J154,0)</f>
        <v>0</v>
      </c>
      <c r="BH154" s="199">
        <f>IF(N154="sníž. přenesená",J154,0)</f>
        <v>0</v>
      </c>
      <c r="BI154" s="199">
        <f>IF(N154="nulová",J154,0)</f>
        <v>0</v>
      </c>
      <c r="BJ154" s="18" t="s">
        <v>1895</v>
      </c>
      <c r="BK154" s="199">
        <f>ROUND(I154*H154,2)</f>
        <v>0</v>
      </c>
      <c r="BL154" s="18" t="s">
        <v>2036</v>
      </c>
      <c r="BM154" s="18" t="s">
        <v>2885</v>
      </c>
    </row>
    <row r="155" spans="2:65" s="1" customFormat="1" ht="22.5" customHeight="1">
      <c r="B155" s="35"/>
      <c r="C155" s="188" t="s">
        <v>2272</v>
      </c>
      <c r="D155" s="188" t="s">
        <v>2082</v>
      </c>
      <c r="E155" s="189" t="s">
        <v>2886</v>
      </c>
      <c r="F155" s="190" t="s">
        <v>2887</v>
      </c>
      <c r="G155" s="191" t="s">
        <v>2096</v>
      </c>
      <c r="H155" s="192">
        <v>1918</v>
      </c>
      <c r="I155" s="193"/>
      <c r="J155" s="194">
        <f>ROUND(I155*H155,2)</f>
        <v>0</v>
      </c>
      <c r="K155" s="190" t="s">
        <v>2086</v>
      </c>
      <c r="L155" s="55"/>
      <c r="M155" s="195" t="s">
        <v>1893</v>
      </c>
      <c r="N155" s="196" t="s">
        <v>1917</v>
      </c>
      <c r="O155" s="36"/>
      <c r="P155" s="197">
        <f>O155*H155</f>
        <v>0</v>
      </c>
      <c r="Q155" s="197">
        <v>0</v>
      </c>
      <c r="R155" s="197">
        <f>Q155*H155</f>
        <v>0</v>
      </c>
      <c r="S155" s="197">
        <v>0</v>
      </c>
      <c r="T155" s="198">
        <f>S155*H155</f>
        <v>0</v>
      </c>
      <c r="AR155" s="18" t="s">
        <v>2036</v>
      </c>
      <c r="AT155" s="18" t="s">
        <v>2082</v>
      </c>
      <c r="AU155" s="18" t="s">
        <v>1955</v>
      </c>
      <c r="AY155" s="18" t="s">
        <v>2080</v>
      </c>
      <c r="BE155" s="199">
        <f>IF(N155="základní",J155,0)</f>
        <v>0</v>
      </c>
      <c r="BF155" s="199">
        <f>IF(N155="snížená",J155,0)</f>
        <v>0</v>
      </c>
      <c r="BG155" s="199">
        <f>IF(N155="zákl. přenesená",J155,0)</f>
        <v>0</v>
      </c>
      <c r="BH155" s="199">
        <f>IF(N155="sníž. přenesená",J155,0)</f>
        <v>0</v>
      </c>
      <c r="BI155" s="199">
        <f>IF(N155="nulová",J155,0)</f>
        <v>0</v>
      </c>
      <c r="BJ155" s="18" t="s">
        <v>1895</v>
      </c>
      <c r="BK155" s="199">
        <f>ROUND(I155*H155,2)</f>
        <v>0</v>
      </c>
      <c r="BL155" s="18" t="s">
        <v>2036</v>
      </c>
      <c r="BM155" s="18" t="s">
        <v>2888</v>
      </c>
    </row>
    <row r="156" spans="2:65" s="1" customFormat="1" ht="22.5" customHeight="1">
      <c r="B156" s="35"/>
      <c r="C156" s="188" t="s">
        <v>2276</v>
      </c>
      <c r="D156" s="188" t="s">
        <v>2082</v>
      </c>
      <c r="E156" s="189" t="s">
        <v>2665</v>
      </c>
      <c r="F156" s="190" t="s">
        <v>2666</v>
      </c>
      <c r="G156" s="191" t="s">
        <v>2253</v>
      </c>
      <c r="H156" s="192">
        <v>7</v>
      </c>
      <c r="I156" s="193"/>
      <c r="J156" s="194">
        <f>ROUND(I156*H156,2)</f>
        <v>0</v>
      </c>
      <c r="K156" s="190" t="s">
        <v>1893</v>
      </c>
      <c r="L156" s="55"/>
      <c r="M156" s="195" t="s">
        <v>1893</v>
      </c>
      <c r="N156" s="196" t="s">
        <v>1917</v>
      </c>
      <c r="O156" s="36"/>
      <c r="P156" s="197">
        <f>O156*H156</f>
        <v>0</v>
      </c>
      <c r="Q156" s="197">
        <v>2.2710400000000002</v>
      </c>
      <c r="R156" s="197">
        <f>Q156*H156</f>
        <v>15.897280000000002</v>
      </c>
      <c r="S156" s="197">
        <v>0</v>
      </c>
      <c r="T156" s="198">
        <f>S156*H156</f>
        <v>0</v>
      </c>
      <c r="AR156" s="18" t="s">
        <v>2036</v>
      </c>
      <c r="AT156" s="18" t="s">
        <v>2082</v>
      </c>
      <c r="AU156" s="18" t="s">
        <v>1955</v>
      </c>
      <c r="AY156" s="18" t="s">
        <v>2080</v>
      </c>
      <c r="BE156" s="199">
        <f>IF(N156="základní",J156,0)</f>
        <v>0</v>
      </c>
      <c r="BF156" s="199">
        <f>IF(N156="snížená",J156,0)</f>
        <v>0</v>
      </c>
      <c r="BG156" s="199">
        <f>IF(N156="zákl. přenesená",J156,0)</f>
        <v>0</v>
      </c>
      <c r="BH156" s="199">
        <f>IF(N156="sníž. přenesená",J156,0)</f>
        <v>0</v>
      </c>
      <c r="BI156" s="199">
        <f>IF(N156="nulová",J156,0)</f>
        <v>0</v>
      </c>
      <c r="BJ156" s="18" t="s">
        <v>1895</v>
      </c>
      <c r="BK156" s="199">
        <f>ROUND(I156*H156,2)</f>
        <v>0</v>
      </c>
      <c r="BL156" s="18" t="s">
        <v>2036</v>
      </c>
      <c r="BM156" s="18" t="s">
        <v>2667</v>
      </c>
    </row>
    <row r="157" spans="2:65" s="12" customFormat="1">
      <c r="B157" s="200"/>
      <c r="C157" s="201"/>
      <c r="D157" s="202" t="s">
        <v>2088</v>
      </c>
      <c r="E157" s="203" t="s">
        <v>1893</v>
      </c>
      <c r="F157" s="204" t="s">
        <v>2889</v>
      </c>
      <c r="G157" s="201"/>
      <c r="H157" s="205">
        <v>7</v>
      </c>
      <c r="I157" s="206"/>
      <c r="J157" s="201"/>
      <c r="K157" s="201"/>
      <c r="L157" s="207"/>
      <c r="M157" s="208"/>
      <c r="N157" s="209"/>
      <c r="O157" s="209"/>
      <c r="P157" s="209"/>
      <c r="Q157" s="209"/>
      <c r="R157" s="209"/>
      <c r="S157" s="209"/>
      <c r="T157" s="210"/>
      <c r="AT157" s="211" t="s">
        <v>2088</v>
      </c>
      <c r="AU157" s="211" t="s">
        <v>1955</v>
      </c>
      <c r="AV157" s="12" t="s">
        <v>1955</v>
      </c>
      <c r="AW157" s="12" t="s">
        <v>1911</v>
      </c>
      <c r="AX157" s="12" t="s">
        <v>1946</v>
      </c>
      <c r="AY157" s="211" t="s">
        <v>2080</v>
      </c>
    </row>
    <row r="158" spans="2:65" s="1" customFormat="1" ht="22.5" customHeight="1">
      <c r="B158" s="35"/>
      <c r="C158" s="216" t="s">
        <v>2281</v>
      </c>
      <c r="D158" s="216" t="s">
        <v>2126</v>
      </c>
      <c r="E158" s="217" t="s">
        <v>2670</v>
      </c>
      <c r="F158" s="218" t="s">
        <v>2671</v>
      </c>
      <c r="G158" s="219" t="s">
        <v>2253</v>
      </c>
      <c r="H158" s="220">
        <v>7</v>
      </c>
      <c r="I158" s="221"/>
      <c r="J158" s="222">
        <f>ROUND(I158*H158,2)</f>
        <v>0</v>
      </c>
      <c r="K158" s="218" t="s">
        <v>1893</v>
      </c>
      <c r="L158" s="223"/>
      <c r="M158" s="224" t="s">
        <v>1893</v>
      </c>
      <c r="N158" s="225" t="s">
        <v>1917</v>
      </c>
      <c r="O158" s="36"/>
      <c r="P158" s="197">
        <f>O158*H158</f>
        <v>0</v>
      </c>
      <c r="Q158" s="197">
        <v>2.2999999999999998</v>
      </c>
      <c r="R158" s="197">
        <f>Q158*H158</f>
        <v>16.099999999999998</v>
      </c>
      <c r="S158" s="197">
        <v>0</v>
      </c>
      <c r="T158" s="198">
        <f>S158*H158</f>
        <v>0</v>
      </c>
      <c r="AR158" s="18" t="s">
        <v>2119</v>
      </c>
      <c r="AT158" s="18" t="s">
        <v>2126</v>
      </c>
      <c r="AU158" s="18" t="s">
        <v>1955</v>
      </c>
      <c r="AY158" s="18" t="s">
        <v>2080</v>
      </c>
      <c r="BE158" s="199">
        <f>IF(N158="základní",J158,0)</f>
        <v>0</v>
      </c>
      <c r="BF158" s="199">
        <f>IF(N158="snížená",J158,0)</f>
        <v>0</v>
      </c>
      <c r="BG158" s="199">
        <f>IF(N158="zákl. přenesená",J158,0)</f>
        <v>0</v>
      </c>
      <c r="BH158" s="199">
        <f>IF(N158="sníž. přenesená",J158,0)</f>
        <v>0</v>
      </c>
      <c r="BI158" s="199">
        <f>IF(N158="nulová",J158,0)</f>
        <v>0</v>
      </c>
      <c r="BJ158" s="18" t="s">
        <v>1895</v>
      </c>
      <c r="BK158" s="199">
        <f>ROUND(I158*H158,2)</f>
        <v>0</v>
      </c>
      <c r="BL158" s="18" t="s">
        <v>2036</v>
      </c>
      <c r="BM158" s="18" t="s">
        <v>2672</v>
      </c>
    </row>
    <row r="159" spans="2:65" s="1" customFormat="1" ht="22.5" customHeight="1">
      <c r="B159" s="35"/>
      <c r="C159" s="188" t="s">
        <v>2286</v>
      </c>
      <c r="D159" s="188" t="s">
        <v>2082</v>
      </c>
      <c r="E159" s="189" t="s">
        <v>2680</v>
      </c>
      <c r="F159" s="190" t="s">
        <v>2681</v>
      </c>
      <c r="G159" s="191" t="s">
        <v>2253</v>
      </c>
      <c r="H159" s="192">
        <v>12</v>
      </c>
      <c r="I159" s="193"/>
      <c r="J159" s="194">
        <f>ROUND(I159*H159,2)</f>
        <v>0</v>
      </c>
      <c r="K159" s="190" t="s">
        <v>2086</v>
      </c>
      <c r="L159" s="55"/>
      <c r="M159" s="195" t="s">
        <v>1893</v>
      </c>
      <c r="N159" s="196" t="s">
        <v>1917</v>
      </c>
      <c r="O159" s="36"/>
      <c r="P159" s="197">
        <f>O159*H159</f>
        <v>0</v>
      </c>
      <c r="Q159" s="197">
        <v>0.1230316</v>
      </c>
      <c r="R159" s="197">
        <f>Q159*H159</f>
        <v>1.4763792</v>
      </c>
      <c r="S159" s="197">
        <v>0</v>
      </c>
      <c r="T159" s="198">
        <f>S159*H159</f>
        <v>0</v>
      </c>
      <c r="AR159" s="18" t="s">
        <v>2036</v>
      </c>
      <c r="AT159" s="18" t="s">
        <v>2082</v>
      </c>
      <c r="AU159" s="18" t="s">
        <v>1955</v>
      </c>
      <c r="AY159" s="18" t="s">
        <v>2080</v>
      </c>
      <c r="BE159" s="199">
        <f>IF(N159="základní",J159,0)</f>
        <v>0</v>
      </c>
      <c r="BF159" s="199">
        <f>IF(N159="snížená",J159,0)</f>
        <v>0</v>
      </c>
      <c r="BG159" s="199">
        <f>IF(N159="zákl. přenesená",J159,0)</f>
        <v>0</v>
      </c>
      <c r="BH159" s="199">
        <f>IF(N159="sníž. přenesená",J159,0)</f>
        <v>0</v>
      </c>
      <c r="BI159" s="199">
        <f>IF(N159="nulová",J159,0)</f>
        <v>0</v>
      </c>
      <c r="BJ159" s="18" t="s">
        <v>1895</v>
      </c>
      <c r="BK159" s="199">
        <f>ROUND(I159*H159,2)</f>
        <v>0</v>
      </c>
      <c r="BL159" s="18" t="s">
        <v>2036</v>
      </c>
      <c r="BM159" s="18" t="s">
        <v>2682</v>
      </c>
    </row>
    <row r="160" spans="2:65" s="12" customFormat="1">
      <c r="B160" s="200"/>
      <c r="C160" s="201"/>
      <c r="D160" s="202" t="s">
        <v>2088</v>
      </c>
      <c r="E160" s="203" t="s">
        <v>1893</v>
      </c>
      <c r="F160" s="204" t="s">
        <v>2831</v>
      </c>
      <c r="G160" s="201"/>
      <c r="H160" s="205">
        <v>12</v>
      </c>
      <c r="I160" s="206"/>
      <c r="J160" s="201"/>
      <c r="K160" s="201"/>
      <c r="L160" s="207"/>
      <c r="M160" s="208"/>
      <c r="N160" s="209"/>
      <c r="O160" s="209"/>
      <c r="P160" s="209"/>
      <c r="Q160" s="209"/>
      <c r="R160" s="209"/>
      <c r="S160" s="209"/>
      <c r="T160" s="210"/>
      <c r="AT160" s="211" t="s">
        <v>2088</v>
      </c>
      <c r="AU160" s="211" t="s">
        <v>1955</v>
      </c>
      <c r="AV160" s="12" t="s">
        <v>1955</v>
      </c>
      <c r="AW160" s="12" t="s">
        <v>1911</v>
      </c>
      <c r="AX160" s="12" t="s">
        <v>1946</v>
      </c>
      <c r="AY160" s="211" t="s">
        <v>2080</v>
      </c>
    </row>
    <row r="161" spans="2:65" s="1" customFormat="1" ht="22.5" customHeight="1">
      <c r="B161" s="35"/>
      <c r="C161" s="216" t="s">
        <v>2290</v>
      </c>
      <c r="D161" s="216" t="s">
        <v>2126</v>
      </c>
      <c r="E161" s="217" t="s">
        <v>2684</v>
      </c>
      <c r="F161" s="218" t="s">
        <v>2685</v>
      </c>
      <c r="G161" s="219" t="s">
        <v>2253</v>
      </c>
      <c r="H161" s="220">
        <v>12</v>
      </c>
      <c r="I161" s="221"/>
      <c r="J161" s="222">
        <f>ROUND(I161*H161,2)</f>
        <v>0</v>
      </c>
      <c r="K161" s="218" t="s">
        <v>2086</v>
      </c>
      <c r="L161" s="223"/>
      <c r="M161" s="224" t="s">
        <v>1893</v>
      </c>
      <c r="N161" s="225" t="s">
        <v>1917</v>
      </c>
      <c r="O161" s="36"/>
      <c r="P161" s="197">
        <f>O161*H161</f>
        <v>0</v>
      </c>
      <c r="Q161" s="197">
        <v>1.3299999999999999E-2</v>
      </c>
      <c r="R161" s="197">
        <f>Q161*H161</f>
        <v>0.15959999999999999</v>
      </c>
      <c r="S161" s="197">
        <v>0</v>
      </c>
      <c r="T161" s="198">
        <f>S161*H161</f>
        <v>0</v>
      </c>
      <c r="AR161" s="18" t="s">
        <v>2119</v>
      </c>
      <c r="AT161" s="18" t="s">
        <v>2126</v>
      </c>
      <c r="AU161" s="18" t="s">
        <v>1955</v>
      </c>
      <c r="AY161" s="18" t="s">
        <v>2080</v>
      </c>
      <c r="BE161" s="199">
        <f>IF(N161="základní",J161,0)</f>
        <v>0</v>
      </c>
      <c r="BF161" s="199">
        <f>IF(N161="snížená",J161,0)</f>
        <v>0</v>
      </c>
      <c r="BG161" s="199">
        <f>IF(N161="zákl. přenesená",J161,0)</f>
        <v>0</v>
      </c>
      <c r="BH161" s="199">
        <f>IF(N161="sníž. přenesená",J161,0)</f>
        <v>0</v>
      </c>
      <c r="BI161" s="199">
        <f>IF(N161="nulová",J161,0)</f>
        <v>0</v>
      </c>
      <c r="BJ161" s="18" t="s">
        <v>1895</v>
      </c>
      <c r="BK161" s="199">
        <f>ROUND(I161*H161,2)</f>
        <v>0</v>
      </c>
      <c r="BL161" s="18" t="s">
        <v>2036</v>
      </c>
      <c r="BM161" s="18" t="s">
        <v>2686</v>
      </c>
    </row>
    <row r="162" spans="2:65" s="1" customFormat="1" ht="22.5" customHeight="1">
      <c r="B162" s="35"/>
      <c r="C162" s="188" t="s">
        <v>2295</v>
      </c>
      <c r="D162" s="188" t="s">
        <v>2082</v>
      </c>
      <c r="E162" s="189" t="s">
        <v>2688</v>
      </c>
      <c r="F162" s="190" t="s">
        <v>2689</v>
      </c>
      <c r="G162" s="191" t="s">
        <v>2253</v>
      </c>
      <c r="H162" s="192">
        <v>6</v>
      </c>
      <c r="I162" s="193"/>
      <c r="J162" s="194">
        <f>ROUND(I162*H162,2)</f>
        <v>0</v>
      </c>
      <c r="K162" s="190" t="s">
        <v>2086</v>
      </c>
      <c r="L162" s="55"/>
      <c r="M162" s="195" t="s">
        <v>1893</v>
      </c>
      <c r="N162" s="196" t="s">
        <v>1917</v>
      </c>
      <c r="O162" s="36"/>
      <c r="P162" s="197">
        <f>O162*H162</f>
        <v>0</v>
      </c>
      <c r="Q162" s="197">
        <v>0.32905679999999998</v>
      </c>
      <c r="R162" s="197">
        <f>Q162*H162</f>
        <v>1.9743407999999998</v>
      </c>
      <c r="S162" s="197">
        <v>0</v>
      </c>
      <c r="T162" s="198">
        <f>S162*H162</f>
        <v>0</v>
      </c>
      <c r="AR162" s="18" t="s">
        <v>2036</v>
      </c>
      <c r="AT162" s="18" t="s">
        <v>2082</v>
      </c>
      <c r="AU162" s="18" t="s">
        <v>1955</v>
      </c>
      <c r="AY162" s="18" t="s">
        <v>2080</v>
      </c>
      <c r="BE162" s="199">
        <f>IF(N162="základní",J162,0)</f>
        <v>0</v>
      </c>
      <c r="BF162" s="199">
        <f>IF(N162="snížená",J162,0)</f>
        <v>0</v>
      </c>
      <c r="BG162" s="199">
        <f>IF(N162="zákl. přenesená",J162,0)</f>
        <v>0</v>
      </c>
      <c r="BH162" s="199">
        <f>IF(N162="sníž. přenesená",J162,0)</f>
        <v>0</v>
      </c>
      <c r="BI162" s="199">
        <f>IF(N162="nulová",J162,0)</f>
        <v>0</v>
      </c>
      <c r="BJ162" s="18" t="s">
        <v>1895</v>
      </c>
      <c r="BK162" s="199">
        <f>ROUND(I162*H162,2)</f>
        <v>0</v>
      </c>
      <c r="BL162" s="18" t="s">
        <v>2036</v>
      </c>
      <c r="BM162" s="18" t="s">
        <v>2690</v>
      </c>
    </row>
    <row r="163" spans="2:65" s="12" customFormat="1">
      <c r="B163" s="200"/>
      <c r="C163" s="201"/>
      <c r="D163" s="202" t="s">
        <v>2088</v>
      </c>
      <c r="E163" s="203" t="s">
        <v>1893</v>
      </c>
      <c r="F163" s="204" t="s">
        <v>2860</v>
      </c>
      <c r="G163" s="201"/>
      <c r="H163" s="205">
        <v>6</v>
      </c>
      <c r="I163" s="206"/>
      <c r="J163" s="201"/>
      <c r="K163" s="201"/>
      <c r="L163" s="207"/>
      <c r="M163" s="208"/>
      <c r="N163" s="209"/>
      <c r="O163" s="209"/>
      <c r="P163" s="209"/>
      <c r="Q163" s="209"/>
      <c r="R163" s="209"/>
      <c r="S163" s="209"/>
      <c r="T163" s="210"/>
      <c r="AT163" s="211" t="s">
        <v>2088</v>
      </c>
      <c r="AU163" s="211" t="s">
        <v>1955</v>
      </c>
      <c r="AV163" s="12" t="s">
        <v>1955</v>
      </c>
      <c r="AW163" s="12" t="s">
        <v>1911</v>
      </c>
      <c r="AX163" s="12" t="s">
        <v>1946</v>
      </c>
      <c r="AY163" s="211" t="s">
        <v>2080</v>
      </c>
    </row>
    <row r="164" spans="2:65" s="1" customFormat="1" ht="22.5" customHeight="1">
      <c r="B164" s="35"/>
      <c r="C164" s="216" t="s">
        <v>2299</v>
      </c>
      <c r="D164" s="216" t="s">
        <v>2126</v>
      </c>
      <c r="E164" s="217" t="s">
        <v>2693</v>
      </c>
      <c r="F164" s="218" t="s">
        <v>2694</v>
      </c>
      <c r="G164" s="219" t="s">
        <v>2253</v>
      </c>
      <c r="H164" s="220">
        <v>6</v>
      </c>
      <c r="I164" s="221"/>
      <c r="J164" s="222">
        <f>ROUND(I164*H164,2)</f>
        <v>0</v>
      </c>
      <c r="K164" s="218" t="s">
        <v>2086</v>
      </c>
      <c r="L164" s="223"/>
      <c r="M164" s="224" t="s">
        <v>1893</v>
      </c>
      <c r="N164" s="225" t="s">
        <v>1917</v>
      </c>
      <c r="O164" s="36"/>
      <c r="P164" s="197">
        <f>O164*H164</f>
        <v>0</v>
      </c>
      <c r="Q164" s="197">
        <v>2.9499999999999998E-2</v>
      </c>
      <c r="R164" s="197">
        <f>Q164*H164</f>
        <v>0.17699999999999999</v>
      </c>
      <c r="S164" s="197">
        <v>0</v>
      </c>
      <c r="T164" s="198">
        <f>S164*H164</f>
        <v>0</v>
      </c>
      <c r="AR164" s="18" t="s">
        <v>2119</v>
      </c>
      <c r="AT164" s="18" t="s">
        <v>2126</v>
      </c>
      <c r="AU164" s="18" t="s">
        <v>1955</v>
      </c>
      <c r="AY164" s="18" t="s">
        <v>2080</v>
      </c>
      <c r="BE164" s="199">
        <f>IF(N164="základní",J164,0)</f>
        <v>0</v>
      </c>
      <c r="BF164" s="199">
        <f>IF(N164="snížená",J164,0)</f>
        <v>0</v>
      </c>
      <c r="BG164" s="199">
        <f>IF(N164="zákl. přenesená",J164,0)</f>
        <v>0</v>
      </c>
      <c r="BH164" s="199">
        <f>IF(N164="sníž. přenesená",J164,0)</f>
        <v>0</v>
      </c>
      <c r="BI164" s="199">
        <f>IF(N164="nulová",J164,0)</f>
        <v>0</v>
      </c>
      <c r="BJ164" s="18" t="s">
        <v>1895</v>
      </c>
      <c r="BK164" s="199">
        <f>ROUND(I164*H164,2)</f>
        <v>0</v>
      </c>
      <c r="BL164" s="18" t="s">
        <v>2036</v>
      </c>
      <c r="BM164" s="18" t="s">
        <v>2890</v>
      </c>
    </row>
    <row r="165" spans="2:65" s="1" customFormat="1" ht="22.5" customHeight="1">
      <c r="B165" s="35"/>
      <c r="C165" s="188" t="s">
        <v>2304</v>
      </c>
      <c r="D165" s="188" t="s">
        <v>2082</v>
      </c>
      <c r="E165" s="189" t="s">
        <v>2697</v>
      </c>
      <c r="F165" s="190" t="s">
        <v>2698</v>
      </c>
      <c r="G165" s="191" t="s">
        <v>2253</v>
      </c>
      <c r="H165" s="192">
        <v>24</v>
      </c>
      <c r="I165" s="193"/>
      <c r="J165" s="194">
        <f>ROUND(I165*H165,2)</f>
        <v>0</v>
      </c>
      <c r="K165" s="190" t="s">
        <v>1893</v>
      </c>
      <c r="L165" s="55"/>
      <c r="M165" s="195" t="s">
        <v>1893</v>
      </c>
      <c r="N165" s="196" t="s">
        <v>1917</v>
      </c>
      <c r="O165" s="36"/>
      <c r="P165" s="197">
        <f>O165*H165</f>
        <v>0</v>
      </c>
      <c r="Q165" s="197">
        <v>3.4000000000000002E-4</v>
      </c>
      <c r="R165" s="197">
        <f>Q165*H165</f>
        <v>8.1600000000000006E-3</v>
      </c>
      <c r="S165" s="197">
        <v>0</v>
      </c>
      <c r="T165" s="198">
        <f>S165*H165</f>
        <v>0</v>
      </c>
      <c r="AR165" s="18" t="s">
        <v>2036</v>
      </c>
      <c r="AT165" s="18" t="s">
        <v>2082</v>
      </c>
      <c r="AU165" s="18" t="s">
        <v>1955</v>
      </c>
      <c r="AY165" s="18" t="s">
        <v>2080</v>
      </c>
      <c r="BE165" s="199">
        <f>IF(N165="základní",J165,0)</f>
        <v>0</v>
      </c>
      <c r="BF165" s="199">
        <f>IF(N165="snížená",J165,0)</f>
        <v>0</v>
      </c>
      <c r="BG165" s="199">
        <f>IF(N165="zákl. přenesená",J165,0)</f>
        <v>0</v>
      </c>
      <c r="BH165" s="199">
        <f>IF(N165="sníž. přenesená",J165,0)</f>
        <v>0</v>
      </c>
      <c r="BI165" s="199">
        <f>IF(N165="nulová",J165,0)</f>
        <v>0</v>
      </c>
      <c r="BJ165" s="18" t="s">
        <v>1895</v>
      </c>
      <c r="BK165" s="199">
        <f>ROUND(I165*H165,2)</f>
        <v>0</v>
      </c>
      <c r="BL165" s="18" t="s">
        <v>2036</v>
      </c>
      <c r="BM165" s="18" t="s">
        <v>2699</v>
      </c>
    </row>
    <row r="166" spans="2:65" s="1" customFormat="1" ht="22.5" customHeight="1">
      <c r="B166" s="35"/>
      <c r="C166" s="216" t="s">
        <v>2309</v>
      </c>
      <c r="D166" s="216" t="s">
        <v>2126</v>
      </c>
      <c r="E166" s="217" t="s">
        <v>2702</v>
      </c>
      <c r="F166" s="218" t="s">
        <v>2703</v>
      </c>
      <c r="G166" s="219" t="s">
        <v>2253</v>
      </c>
      <c r="H166" s="220">
        <v>3</v>
      </c>
      <c r="I166" s="221"/>
      <c r="J166" s="222">
        <f>ROUND(I166*H166,2)</f>
        <v>0</v>
      </c>
      <c r="K166" s="218" t="s">
        <v>2086</v>
      </c>
      <c r="L166" s="223"/>
      <c r="M166" s="224" t="s">
        <v>1893</v>
      </c>
      <c r="N166" s="225" t="s">
        <v>1917</v>
      </c>
      <c r="O166" s="36"/>
      <c r="P166" s="197">
        <f>O166*H166</f>
        <v>0</v>
      </c>
      <c r="Q166" s="197">
        <v>1</v>
      </c>
      <c r="R166" s="197">
        <f>Q166*H166</f>
        <v>3</v>
      </c>
      <c r="S166" s="197">
        <v>0</v>
      </c>
      <c r="T166" s="198">
        <f>S166*H166</f>
        <v>0</v>
      </c>
      <c r="AR166" s="18" t="s">
        <v>2119</v>
      </c>
      <c r="AT166" s="18" t="s">
        <v>2126</v>
      </c>
      <c r="AU166" s="18" t="s">
        <v>1955</v>
      </c>
      <c r="AY166" s="18" t="s">
        <v>2080</v>
      </c>
      <c r="BE166" s="199">
        <f>IF(N166="základní",J166,0)</f>
        <v>0</v>
      </c>
      <c r="BF166" s="199">
        <f>IF(N166="snížená",J166,0)</f>
        <v>0</v>
      </c>
      <c r="BG166" s="199">
        <f>IF(N166="zákl. přenesená",J166,0)</f>
        <v>0</v>
      </c>
      <c r="BH166" s="199">
        <f>IF(N166="sníž. přenesená",J166,0)</f>
        <v>0</v>
      </c>
      <c r="BI166" s="199">
        <f>IF(N166="nulová",J166,0)</f>
        <v>0</v>
      </c>
      <c r="BJ166" s="18" t="s">
        <v>1895</v>
      </c>
      <c r="BK166" s="199">
        <f>ROUND(I166*H166,2)</f>
        <v>0</v>
      </c>
      <c r="BL166" s="18" t="s">
        <v>2036</v>
      </c>
      <c r="BM166" s="18" t="s">
        <v>2704</v>
      </c>
    </row>
    <row r="167" spans="2:65" s="1" customFormat="1" ht="22.5" customHeight="1">
      <c r="B167" s="35"/>
      <c r="C167" s="188" t="s">
        <v>2314</v>
      </c>
      <c r="D167" s="188" t="s">
        <v>2082</v>
      </c>
      <c r="E167" s="189" t="s">
        <v>2706</v>
      </c>
      <c r="F167" s="190" t="s">
        <v>2707</v>
      </c>
      <c r="G167" s="191" t="s">
        <v>2096</v>
      </c>
      <c r="H167" s="192">
        <v>1918</v>
      </c>
      <c r="I167" s="193"/>
      <c r="J167" s="194">
        <f>ROUND(I167*H167,2)</f>
        <v>0</v>
      </c>
      <c r="K167" s="190" t="s">
        <v>2086</v>
      </c>
      <c r="L167" s="55"/>
      <c r="M167" s="195" t="s">
        <v>1893</v>
      </c>
      <c r="N167" s="196" t="s">
        <v>1917</v>
      </c>
      <c r="O167" s="36"/>
      <c r="P167" s="197">
        <f>O167*H167</f>
        <v>0</v>
      </c>
      <c r="Q167" s="197">
        <v>1.9551400000000001E-4</v>
      </c>
      <c r="R167" s="197">
        <f>Q167*H167</f>
        <v>0.37499585200000002</v>
      </c>
      <c r="S167" s="197">
        <v>0</v>
      </c>
      <c r="T167" s="198">
        <f>S167*H167</f>
        <v>0</v>
      </c>
      <c r="AR167" s="18" t="s">
        <v>2036</v>
      </c>
      <c r="AT167" s="18" t="s">
        <v>2082</v>
      </c>
      <c r="AU167" s="18" t="s">
        <v>1955</v>
      </c>
      <c r="AY167" s="18" t="s">
        <v>2080</v>
      </c>
      <c r="BE167" s="199">
        <f>IF(N167="základní",J167,0)</f>
        <v>0</v>
      </c>
      <c r="BF167" s="199">
        <f>IF(N167="snížená",J167,0)</f>
        <v>0</v>
      </c>
      <c r="BG167" s="199">
        <f>IF(N167="zákl. přenesená",J167,0)</f>
        <v>0</v>
      </c>
      <c r="BH167" s="199">
        <f>IF(N167="sníž. přenesená",J167,0)</f>
        <v>0</v>
      </c>
      <c r="BI167" s="199">
        <f>IF(N167="nulová",J167,0)</f>
        <v>0</v>
      </c>
      <c r="BJ167" s="18" t="s">
        <v>1895</v>
      </c>
      <c r="BK167" s="199">
        <f>ROUND(I167*H167,2)</f>
        <v>0</v>
      </c>
      <c r="BL167" s="18" t="s">
        <v>2036</v>
      </c>
      <c r="BM167" s="18" t="s">
        <v>2891</v>
      </c>
    </row>
    <row r="168" spans="2:65" s="11" customFormat="1" ht="29.85" customHeight="1">
      <c r="B168" s="171"/>
      <c r="C168" s="172"/>
      <c r="D168" s="173" t="s">
        <v>1945</v>
      </c>
      <c r="E168" s="248" t="s">
        <v>2125</v>
      </c>
      <c r="F168" s="248" t="s">
        <v>2280</v>
      </c>
      <c r="G168" s="172"/>
      <c r="H168" s="172"/>
      <c r="I168" s="175"/>
      <c r="J168" s="249">
        <f>BK168</f>
        <v>0</v>
      </c>
      <c r="K168" s="172"/>
      <c r="L168" s="177"/>
      <c r="M168" s="178"/>
      <c r="N168" s="179"/>
      <c r="O168" s="179"/>
      <c r="P168" s="180">
        <f>P169</f>
        <v>0</v>
      </c>
      <c r="Q168" s="179"/>
      <c r="R168" s="180">
        <f>R169</f>
        <v>0</v>
      </c>
      <c r="S168" s="179"/>
      <c r="T168" s="181">
        <f>T169</f>
        <v>0</v>
      </c>
      <c r="AR168" s="182" t="s">
        <v>1895</v>
      </c>
      <c r="AT168" s="183" t="s">
        <v>1945</v>
      </c>
      <c r="AU168" s="183" t="s">
        <v>1895</v>
      </c>
      <c r="AY168" s="182" t="s">
        <v>2080</v>
      </c>
      <c r="BK168" s="184">
        <f>BK169</f>
        <v>0</v>
      </c>
    </row>
    <row r="169" spans="2:65" s="11" customFormat="1" ht="14.85" customHeight="1">
      <c r="B169" s="171"/>
      <c r="C169" s="172"/>
      <c r="D169" s="185" t="s">
        <v>1945</v>
      </c>
      <c r="E169" s="186" t="s">
        <v>2329</v>
      </c>
      <c r="F169" s="186" t="s">
        <v>2330</v>
      </c>
      <c r="G169" s="172"/>
      <c r="H169" s="172"/>
      <c r="I169" s="175"/>
      <c r="J169" s="187">
        <f>BK169</f>
        <v>0</v>
      </c>
      <c r="K169" s="172"/>
      <c r="L169" s="177"/>
      <c r="M169" s="178"/>
      <c r="N169" s="179"/>
      <c r="O169" s="179"/>
      <c r="P169" s="180">
        <f>P170</f>
        <v>0</v>
      </c>
      <c r="Q169" s="179"/>
      <c r="R169" s="180">
        <f>R170</f>
        <v>0</v>
      </c>
      <c r="S169" s="179"/>
      <c r="T169" s="181">
        <f>T170</f>
        <v>0</v>
      </c>
      <c r="AR169" s="182" t="s">
        <v>1895</v>
      </c>
      <c r="AT169" s="183" t="s">
        <v>1945</v>
      </c>
      <c r="AU169" s="183" t="s">
        <v>1955</v>
      </c>
      <c r="AY169" s="182" t="s">
        <v>2080</v>
      </c>
      <c r="BK169" s="184">
        <f>BK170</f>
        <v>0</v>
      </c>
    </row>
    <row r="170" spans="2:65" s="1" customFormat="1" ht="22.5" customHeight="1">
      <c r="B170" s="35"/>
      <c r="C170" s="188" t="s">
        <v>2319</v>
      </c>
      <c r="D170" s="188" t="s">
        <v>2082</v>
      </c>
      <c r="E170" s="189" t="s">
        <v>2710</v>
      </c>
      <c r="F170" s="190" t="s">
        <v>2711</v>
      </c>
      <c r="G170" s="191" t="s">
        <v>2115</v>
      </c>
      <c r="H170" s="192">
        <v>1073.326</v>
      </c>
      <c r="I170" s="193"/>
      <c r="J170" s="194">
        <f>ROUND(I170*H170,2)</f>
        <v>0</v>
      </c>
      <c r="K170" s="190" t="s">
        <v>2086</v>
      </c>
      <c r="L170" s="55"/>
      <c r="M170" s="195" t="s">
        <v>1893</v>
      </c>
      <c r="N170" s="196" t="s">
        <v>1917</v>
      </c>
      <c r="O170" s="36"/>
      <c r="P170" s="197">
        <f>O170*H170</f>
        <v>0</v>
      </c>
      <c r="Q170" s="197">
        <v>0</v>
      </c>
      <c r="R170" s="197">
        <f>Q170*H170</f>
        <v>0</v>
      </c>
      <c r="S170" s="197">
        <v>0</v>
      </c>
      <c r="T170" s="198">
        <f>S170*H170</f>
        <v>0</v>
      </c>
      <c r="AR170" s="18" t="s">
        <v>2036</v>
      </c>
      <c r="AT170" s="18" t="s">
        <v>2082</v>
      </c>
      <c r="AU170" s="18" t="s">
        <v>2033</v>
      </c>
      <c r="AY170" s="18" t="s">
        <v>2080</v>
      </c>
      <c r="BE170" s="199">
        <f>IF(N170="základní",J170,0)</f>
        <v>0</v>
      </c>
      <c r="BF170" s="199">
        <f>IF(N170="snížená",J170,0)</f>
        <v>0</v>
      </c>
      <c r="BG170" s="199">
        <f>IF(N170="zákl. přenesená",J170,0)</f>
        <v>0</v>
      </c>
      <c r="BH170" s="199">
        <f>IF(N170="sníž. přenesená",J170,0)</f>
        <v>0</v>
      </c>
      <c r="BI170" s="199">
        <f>IF(N170="nulová",J170,0)</f>
        <v>0</v>
      </c>
      <c r="BJ170" s="18" t="s">
        <v>1895</v>
      </c>
      <c r="BK170" s="199">
        <f>ROUND(I170*H170,2)</f>
        <v>0</v>
      </c>
      <c r="BL170" s="18" t="s">
        <v>2036</v>
      </c>
      <c r="BM170" s="18" t="s">
        <v>2712</v>
      </c>
    </row>
    <row r="171" spans="2:65" s="11" customFormat="1" ht="37.35" customHeight="1">
      <c r="B171" s="171"/>
      <c r="C171" s="172"/>
      <c r="D171" s="173" t="s">
        <v>1945</v>
      </c>
      <c r="E171" s="174" t="s">
        <v>2126</v>
      </c>
      <c r="F171" s="174" t="s">
        <v>2892</v>
      </c>
      <c r="G171" s="172"/>
      <c r="H171" s="172"/>
      <c r="I171" s="175"/>
      <c r="J171" s="176">
        <f>BK171</f>
        <v>0</v>
      </c>
      <c r="K171" s="172"/>
      <c r="L171" s="177"/>
      <c r="M171" s="178"/>
      <c r="N171" s="179"/>
      <c r="O171" s="179"/>
      <c r="P171" s="180">
        <f>P172</f>
        <v>0</v>
      </c>
      <c r="Q171" s="179"/>
      <c r="R171" s="180">
        <f>R172</f>
        <v>3.784996021</v>
      </c>
      <c r="S171" s="179"/>
      <c r="T171" s="181">
        <f>T172</f>
        <v>0</v>
      </c>
      <c r="AR171" s="182" t="s">
        <v>2033</v>
      </c>
      <c r="AT171" s="183" t="s">
        <v>1945</v>
      </c>
      <c r="AU171" s="183" t="s">
        <v>1946</v>
      </c>
      <c r="AY171" s="182" t="s">
        <v>2080</v>
      </c>
      <c r="BK171" s="184">
        <f>BK172</f>
        <v>0</v>
      </c>
    </row>
    <row r="172" spans="2:65" s="11" customFormat="1" ht="19.899999999999999" customHeight="1">
      <c r="B172" s="171"/>
      <c r="C172" s="172"/>
      <c r="D172" s="185" t="s">
        <v>1945</v>
      </c>
      <c r="E172" s="186" t="s">
        <v>2893</v>
      </c>
      <c r="F172" s="186" t="s">
        <v>2894</v>
      </c>
      <c r="G172" s="172"/>
      <c r="H172" s="172"/>
      <c r="I172" s="175"/>
      <c r="J172" s="187">
        <f>BK172</f>
        <v>0</v>
      </c>
      <c r="K172" s="172"/>
      <c r="L172" s="177"/>
      <c r="M172" s="178"/>
      <c r="N172" s="179"/>
      <c r="O172" s="179"/>
      <c r="P172" s="180">
        <f>SUM(P173:P184)</f>
        <v>0</v>
      </c>
      <c r="Q172" s="179"/>
      <c r="R172" s="180">
        <f>SUM(R173:R184)</f>
        <v>3.784996021</v>
      </c>
      <c r="S172" s="179"/>
      <c r="T172" s="181">
        <f>SUM(T173:T184)</f>
        <v>0</v>
      </c>
      <c r="AR172" s="182" t="s">
        <v>2033</v>
      </c>
      <c r="AT172" s="183" t="s">
        <v>1945</v>
      </c>
      <c r="AU172" s="183" t="s">
        <v>1895</v>
      </c>
      <c r="AY172" s="182" t="s">
        <v>2080</v>
      </c>
      <c r="BK172" s="184">
        <f>SUM(BK173:BK184)</f>
        <v>0</v>
      </c>
    </row>
    <row r="173" spans="2:65" s="1" customFormat="1" ht="22.5" customHeight="1">
      <c r="B173" s="35"/>
      <c r="C173" s="188" t="s">
        <v>2324</v>
      </c>
      <c r="D173" s="188" t="s">
        <v>2082</v>
      </c>
      <c r="E173" s="189" t="s">
        <v>2895</v>
      </c>
      <c r="F173" s="190" t="s">
        <v>2896</v>
      </c>
      <c r="G173" s="191" t="s">
        <v>2096</v>
      </c>
      <c r="H173" s="192">
        <v>60</v>
      </c>
      <c r="I173" s="193"/>
      <c r="J173" s="194">
        <f>ROUND(I173*H173,2)</f>
        <v>0</v>
      </c>
      <c r="K173" s="190" t="s">
        <v>2086</v>
      </c>
      <c r="L173" s="55"/>
      <c r="M173" s="195" t="s">
        <v>1893</v>
      </c>
      <c r="N173" s="196" t="s">
        <v>1917</v>
      </c>
      <c r="O173" s="36"/>
      <c r="P173" s="197">
        <f>O173*H173</f>
        <v>0</v>
      </c>
      <c r="Q173" s="197">
        <v>6.7193999999999994E-5</v>
      </c>
      <c r="R173" s="197">
        <f>Q173*H173</f>
        <v>4.0316399999999995E-3</v>
      </c>
      <c r="S173" s="197">
        <v>0</v>
      </c>
      <c r="T173" s="198">
        <f>S173*H173</f>
        <v>0</v>
      </c>
      <c r="AR173" s="18" t="s">
        <v>2638</v>
      </c>
      <c r="AT173" s="18" t="s">
        <v>2082</v>
      </c>
      <c r="AU173" s="18" t="s">
        <v>1955</v>
      </c>
      <c r="AY173" s="18" t="s">
        <v>2080</v>
      </c>
      <c r="BE173" s="199">
        <f>IF(N173="základní",J173,0)</f>
        <v>0</v>
      </c>
      <c r="BF173" s="199">
        <f>IF(N173="snížená",J173,0)</f>
        <v>0</v>
      </c>
      <c r="BG173" s="199">
        <f>IF(N173="zákl. přenesená",J173,0)</f>
        <v>0</v>
      </c>
      <c r="BH173" s="199">
        <f>IF(N173="sníž. přenesená",J173,0)</f>
        <v>0</v>
      </c>
      <c r="BI173" s="199">
        <f>IF(N173="nulová",J173,0)</f>
        <v>0</v>
      </c>
      <c r="BJ173" s="18" t="s">
        <v>1895</v>
      </c>
      <c r="BK173" s="199">
        <f>ROUND(I173*H173,2)</f>
        <v>0</v>
      </c>
      <c r="BL173" s="18" t="s">
        <v>2638</v>
      </c>
      <c r="BM173" s="18" t="s">
        <v>2897</v>
      </c>
    </row>
    <row r="174" spans="2:65" s="12" customFormat="1">
      <c r="B174" s="200"/>
      <c r="C174" s="201"/>
      <c r="D174" s="202" t="s">
        <v>2088</v>
      </c>
      <c r="E174" s="203" t="s">
        <v>1893</v>
      </c>
      <c r="F174" s="204" t="s">
        <v>2898</v>
      </c>
      <c r="G174" s="201"/>
      <c r="H174" s="205">
        <v>60</v>
      </c>
      <c r="I174" s="206"/>
      <c r="J174" s="201"/>
      <c r="K174" s="201"/>
      <c r="L174" s="207"/>
      <c r="M174" s="208"/>
      <c r="N174" s="209"/>
      <c r="O174" s="209"/>
      <c r="P174" s="209"/>
      <c r="Q174" s="209"/>
      <c r="R174" s="209"/>
      <c r="S174" s="209"/>
      <c r="T174" s="210"/>
      <c r="AT174" s="211" t="s">
        <v>2088</v>
      </c>
      <c r="AU174" s="211" t="s">
        <v>1955</v>
      </c>
      <c r="AV174" s="12" t="s">
        <v>1955</v>
      </c>
      <c r="AW174" s="12" t="s">
        <v>1911</v>
      </c>
      <c r="AX174" s="12" t="s">
        <v>1895</v>
      </c>
      <c r="AY174" s="211" t="s">
        <v>2080</v>
      </c>
    </row>
    <row r="175" spans="2:65" s="1" customFormat="1" ht="22.5" customHeight="1">
      <c r="B175" s="35"/>
      <c r="C175" s="216" t="s">
        <v>2331</v>
      </c>
      <c r="D175" s="216" t="s">
        <v>2126</v>
      </c>
      <c r="E175" s="217" t="s">
        <v>2899</v>
      </c>
      <c r="F175" s="218" t="s">
        <v>2900</v>
      </c>
      <c r="G175" s="219" t="s">
        <v>2096</v>
      </c>
      <c r="H175" s="220">
        <v>60</v>
      </c>
      <c r="I175" s="221"/>
      <c r="J175" s="222">
        <f>ROUND(I175*H175,2)</f>
        <v>0</v>
      </c>
      <c r="K175" s="218" t="s">
        <v>1893</v>
      </c>
      <c r="L175" s="223"/>
      <c r="M175" s="224" t="s">
        <v>1893</v>
      </c>
      <c r="N175" s="225" t="s">
        <v>1917</v>
      </c>
      <c r="O175" s="36"/>
      <c r="P175" s="197">
        <f>O175*H175</f>
        <v>0</v>
      </c>
      <c r="Q175" s="197">
        <v>1.5800000000000002E-2</v>
      </c>
      <c r="R175" s="197">
        <f>Q175*H175</f>
        <v>0.94800000000000006</v>
      </c>
      <c r="S175" s="197">
        <v>0</v>
      </c>
      <c r="T175" s="198">
        <f>S175*H175</f>
        <v>0</v>
      </c>
      <c r="AR175" s="18" t="s">
        <v>2844</v>
      </c>
      <c r="AT175" s="18" t="s">
        <v>2126</v>
      </c>
      <c r="AU175" s="18" t="s">
        <v>1955</v>
      </c>
      <c r="AY175" s="18" t="s">
        <v>2080</v>
      </c>
      <c r="BE175" s="199">
        <f>IF(N175="základní",J175,0)</f>
        <v>0</v>
      </c>
      <c r="BF175" s="199">
        <f>IF(N175="snížená",J175,0)</f>
        <v>0</v>
      </c>
      <c r="BG175" s="199">
        <f>IF(N175="zákl. přenesená",J175,0)</f>
        <v>0</v>
      </c>
      <c r="BH175" s="199">
        <f>IF(N175="sníž. přenesená",J175,0)</f>
        <v>0</v>
      </c>
      <c r="BI175" s="199">
        <f>IF(N175="nulová",J175,0)</f>
        <v>0</v>
      </c>
      <c r="BJ175" s="18" t="s">
        <v>1895</v>
      </c>
      <c r="BK175" s="199">
        <f>ROUND(I175*H175,2)</f>
        <v>0</v>
      </c>
      <c r="BL175" s="18" t="s">
        <v>2844</v>
      </c>
      <c r="BM175" s="18" t="s">
        <v>2901</v>
      </c>
    </row>
    <row r="176" spans="2:65" s="1" customFormat="1" ht="27">
      <c r="B176" s="35"/>
      <c r="C176" s="57"/>
      <c r="D176" s="212" t="s">
        <v>2415</v>
      </c>
      <c r="E176" s="57"/>
      <c r="F176" s="244" t="s">
        <v>2902</v>
      </c>
      <c r="G176" s="57"/>
      <c r="H176" s="57"/>
      <c r="I176" s="158"/>
      <c r="J176" s="57"/>
      <c r="K176" s="57"/>
      <c r="L176" s="55"/>
      <c r="M176" s="72"/>
      <c r="N176" s="36"/>
      <c r="O176" s="36"/>
      <c r="P176" s="36"/>
      <c r="Q176" s="36"/>
      <c r="R176" s="36"/>
      <c r="S176" s="36"/>
      <c r="T176" s="73"/>
      <c r="AT176" s="18" t="s">
        <v>2415</v>
      </c>
      <c r="AU176" s="18" t="s">
        <v>1955</v>
      </c>
    </row>
    <row r="177" spans="2:65" s="12" customFormat="1">
      <c r="B177" s="200"/>
      <c r="C177" s="201"/>
      <c r="D177" s="202" t="s">
        <v>2088</v>
      </c>
      <c r="E177" s="203" t="s">
        <v>1893</v>
      </c>
      <c r="F177" s="204" t="s">
        <v>2903</v>
      </c>
      <c r="G177" s="201"/>
      <c r="H177" s="205">
        <v>60</v>
      </c>
      <c r="I177" s="206"/>
      <c r="J177" s="201"/>
      <c r="K177" s="201"/>
      <c r="L177" s="207"/>
      <c r="M177" s="208"/>
      <c r="N177" s="209"/>
      <c r="O177" s="209"/>
      <c r="P177" s="209"/>
      <c r="Q177" s="209"/>
      <c r="R177" s="209"/>
      <c r="S177" s="209"/>
      <c r="T177" s="210"/>
      <c r="AT177" s="211" t="s">
        <v>2088</v>
      </c>
      <c r="AU177" s="211" t="s">
        <v>1955</v>
      </c>
      <c r="AV177" s="12" t="s">
        <v>1955</v>
      </c>
      <c r="AW177" s="12" t="s">
        <v>1911</v>
      </c>
      <c r="AX177" s="12" t="s">
        <v>1895</v>
      </c>
      <c r="AY177" s="211" t="s">
        <v>2080</v>
      </c>
    </row>
    <row r="178" spans="2:65" s="1" customFormat="1" ht="22.5" customHeight="1">
      <c r="B178" s="35"/>
      <c r="C178" s="188" t="s">
        <v>2592</v>
      </c>
      <c r="D178" s="188" t="s">
        <v>2082</v>
      </c>
      <c r="E178" s="189" t="s">
        <v>2904</v>
      </c>
      <c r="F178" s="190" t="s">
        <v>2905</v>
      </c>
      <c r="G178" s="191" t="s">
        <v>2096</v>
      </c>
      <c r="H178" s="192">
        <v>40</v>
      </c>
      <c r="I178" s="193"/>
      <c r="J178" s="194">
        <f>ROUND(I178*H178,2)</f>
        <v>0</v>
      </c>
      <c r="K178" s="190" t="s">
        <v>2086</v>
      </c>
      <c r="L178" s="55"/>
      <c r="M178" s="195" t="s">
        <v>1893</v>
      </c>
      <c r="N178" s="196" t="s">
        <v>1917</v>
      </c>
      <c r="O178" s="36"/>
      <c r="P178" s="197">
        <f>O178*H178</f>
        <v>0</v>
      </c>
      <c r="Q178" s="197">
        <v>2.4298399999999999E-4</v>
      </c>
      <c r="R178" s="197">
        <f>Q178*H178</f>
        <v>9.7193599999999998E-3</v>
      </c>
      <c r="S178" s="197">
        <v>0</v>
      </c>
      <c r="T178" s="198">
        <f>S178*H178</f>
        <v>0</v>
      </c>
      <c r="AR178" s="18" t="s">
        <v>2638</v>
      </c>
      <c r="AT178" s="18" t="s">
        <v>2082</v>
      </c>
      <c r="AU178" s="18" t="s">
        <v>1955</v>
      </c>
      <c r="AY178" s="18" t="s">
        <v>2080</v>
      </c>
      <c r="BE178" s="199">
        <f>IF(N178="základní",J178,0)</f>
        <v>0</v>
      </c>
      <c r="BF178" s="199">
        <f>IF(N178="snížená",J178,0)</f>
        <v>0</v>
      </c>
      <c r="BG178" s="199">
        <f>IF(N178="zákl. přenesená",J178,0)</f>
        <v>0</v>
      </c>
      <c r="BH178" s="199">
        <f>IF(N178="sníž. přenesená",J178,0)</f>
        <v>0</v>
      </c>
      <c r="BI178" s="199">
        <f>IF(N178="nulová",J178,0)</f>
        <v>0</v>
      </c>
      <c r="BJ178" s="18" t="s">
        <v>1895</v>
      </c>
      <c r="BK178" s="199">
        <f>ROUND(I178*H178,2)</f>
        <v>0</v>
      </c>
      <c r="BL178" s="18" t="s">
        <v>2638</v>
      </c>
      <c r="BM178" s="18" t="s">
        <v>2906</v>
      </c>
    </row>
    <row r="179" spans="2:65" s="12" customFormat="1">
      <c r="B179" s="200"/>
      <c r="C179" s="201"/>
      <c r="D179" s="202" t="s">
        <v>2088</v>
      </c>
      <c r="E179" s="203" t="s">
        <v>1893</v>
      </c>
      <c r="F179" s="204" t="s">
        <v>2907</v>
      </c>
      <c r="G179" s="201"/>
      <c r="H179" s="205">
        <v>40</v>
      </c>
      <c r="I179" s="206"/>
      <c r="J179" s="201"/>
      <c r="K179" s="201"/>
      <c r="L179" s="207"/>
      <c r="M179" s="208"/>
      <c r="N179" s="209"/>
      <c r="O179" s="209"/>
      <c r="P179" s="209"/>
      <c r="Q179" s="209"/>
      <c r="R179" s="209"/>
      <c r="S179" s="209"/>
      <c r="T179" s="210"/>
      <c r="AT179" s="211" t="s">
        <v>2088</v>
      </c>
      <c r="AU179" s="211" t="s">
        <v>1955</v>
      </c>
      <c r="AV179" s="12" t="s">
        <v>1955</v>
      </c>
      <c r="AW179" s="12" t="s">
        <v>1911</v>
      </c>
      <c r="AX179" s="12" t="s">
        <v>1895</v>
      </c>
      <c r="AY179" s="211" t="s">
        <v>2080</v>
      </c>
    </row>
    <row r="180" spans="2:65" s="1" customFormat="1" ht="22.5" customHeight="1">
      <c r="B180" s="35"/>
      <c r="C180" s="216" t="s">
        <v>2596</v>
      </c>
      <c r="D180" s="216" t="s">
        <v>2126</v>
      </c>
      <c r="E180" s="217" t="s">
        <v>2908</v>
      </c>
      <c r="F180" s="218" t="s">
        <v>2909</v>
      </c>
      <c r="G180" s="219" t="s">
        <v>2096</v>
      </c>
      <c r="H180" s="220">
        <v>40</v>
      </c>
      <c r="I180" s="221"/>
      <c r="J180" s="222">
        <f>ROUND(I180*H180,2)</f>
        <v>0</v>
      </c>
      <c r="K180" s="218" t="s">
        <v>1893</v>
      </c>
      <c r="L180" s="223"/>
      <c r="M180" s="224" t="s">
        <v>1893</v>
      </c>
      <c r="N180" s="225" t="s">
        <v>1917</v>
      </c>
      <c r="O180" s="36"/>
      <c r="P180" s="197">
        <f>O180*H180</f>
        <v>0</v>
      </c>
      <c r="Q180" s="197">
        <v>5.1499999999999997E-2</v>
      </c>
      <c r="R180" s="197">
        <f>Q180*H180</f>
        <v>2.06</v>
      </c>
      <c r="S180" s="197">
        <v>0</v>
      </c>
      <c r="T180" s="198">
        <f>S180*H180</f>
        <v>0</v>
      </c>
      <c r="AR180" s="18" t="s">
        <v>2844</v>
      </c>
      <c r="AT180" s="18" t="s">
        <v>2126</v>
      </c>
      <c r="AU180" s="18" t="s">
        <v>1955</v>
      </c>
      <c r="AY180" s="18" t="s">
        <v>2080</v>
      </c>
      <c r="BE180" s="199">
        <f>IF(N180="základní",J180,0)</f>
        <v>0</v>
      </c>
      <c r="BF180" s="199">
        <f>IF(N180="snížená",J180,0)</f>
        <v>0</v>
      </c>
      <c r="BG180" s="199">
        <f>IF(N180="zákl. přenesená",J180,0)</f>
        <v>0</v>
      </c>
      <c r="BH180" s="199">
        <f>IF(N180="sníž. přenesená",J180,0)</f>
        <v>0</v>
      </c>
      <c r="BI180" s="199">
        <f>IF(N180="nulová",J180,0)</f>
        <v>0</v>
      </c>
      <c r="BJ180" s="18" t="s">
        <v>1895</v>
      </c>
      <c r="BK180" s="199">
        <f>ROUND(I180*H180,2)</f>
        <v>0</v>
      </c>
      <c r="BL180" s="18" t="s">
        <v>2844</v>
      </c>
      <c r="BM180" s="18" t="s">
        <v>2910</v>
      </c>
    </row>
    <row r="181" spans="2:65" s="1" customFormat="1" ht="27">
      <c r="B181" s="35"/>
      <c r="C181" s="57"/>
      <c r="D181" s="212" t="s">
        <v>2415</v>
      </c>
      <c r="E181" s="57"/>
      <c r="F181" s="244" t="s">
        <v>2911</v>
      </c>
      <c r="G181" s="57"/>
      <c r="H181" s="57"/>
      <c r="I181" s="158"/>
      <c r="J181" s="57"/>
      <c r="K181" s="57"/>
      <c r="L181" s="55"/>
      <c r="M181" s="72"/>
      <c r="N181" s="36"/>
      <c r="O181" s="36"/>
      <c r="P181" s="36"/>
      <c r="Q181" s="36"/>
      <c r="R181" s="36"/>
      <c r="S181" s="36"/>
      <c r="T181" s="73"/>
      <c r="AT181" s="18" t="s">
        <v>2415</v>
      </c>
      <c r="AU181" s="18" t="s">
        <v>1955</v>
      </c>
    </row>
    <row r="182" spans="2:65" s="12" customFormat="1">
      <c r="B182" s="200"/>
      <c r="C182" s="201"/>
      <c r="D182" s="202" t="s">
        <v>2088</v>
      </c>
      <c r="E182" s="203" t="s">
        <v>1893</v>
      </c>
      <c r="F182" s="204" t="s">
        <v>2912</v>
      </c>
      <c r="G182" s="201"/>
      <c r="H182" s="205">
        <v>40</v>
      </c>
      <c r="I182" s="206"/>
      <c r="J182" s="201"/>
      <c r="K182" s="201"/>
      <c r="L182" s="207"/>
      <c r="M182" s="208"/>
      <c r="N182" s="209"/>
      <c r="O182" s="209"/>
      <c r="P182" s="209"/>
      <c r="Q182" s="209"/>
      <c r="R182" s="209"/>
      <c r="S182" s="209"/>
      <c r="T182" s="210"/>
      <c r="AT182" s="211" t="s">
        <v>2088</v>
      </c>
      <c r="AU182" s="211" t="s">
        <v>1955</v>
      </c>
      <c r="AV182" s="12" t="s">
        <v>1955</v>
      </c>
      <c r="AW182" s="12" t="s">
        <v>1911</v>
      </c>
      <c r="AX182" s="12" t="s">
        <v>1895</v>
      </c>
      <c r="AY182" s="211" t="s">
        <v>2080</v>
      </c>
    </row>
    <row r="183" spans="2:65" s="1" customFormat="1" ht="22.5" customHeight="1">
      <c r="B183" s="35"/>
      <c r="C183" s="188" t="s">
        <v>2601</v>
      </c>
      <c r="D183" s="188" t="s">
        <v>2082</v>
      </c>
      <c r="E183" s="189" t="s">
        <v>2913</v>
      </c>
      <c r="F183" s="190" t="s">
        <v>2914</v>
      </c>
      <c r="G183" s="191" t="s">
        <v>2096</v>
      </c>
      <c r="H183" s="192">
        <v>154</v>
      </c>
      <c r="I183" s="193"/>
      <c r="J183" s="194">
        <f>ROUND(I183*H183,2)</f>
        <v>0</v>
      </c>
      <c r="K183" s="190" t="s">
        <v>2086</v>
      </c>
      <c r="L183" s="55"/>
      <c r="M183" s="195" t="s">
        <v>1893</v>
      </c>
      <c r="N183" s="196" t="s">
        <v>1917</v>
      </c>
      <c r="O183" s="36"/>
      <c r="P183" s="197">
        <f>O183*H183</f>
        <v>0</v>
      </c>
      <c r="Q183" s="197">
        <v>4.9561364999999996E-3</v>
      </c>
      <c r="R183" s="197">
        <f>Q183*H183</f>
        <v>0.76324502099999991</v>
      </c>
      <c r="S183" s="197">
        <v>0</v>
      </c>
      <c r="T183" s="198">
        <f>S183*H183</f>
        <v>0</v>
      </c>
      <c r="AR183" s="18" t="s">
        <v>2638</v>
      </c>
      <c r="AT183" s="18" t="s">
        <v>2082</v>
      </c>
      <c r="AU183" s="18" t="s">
        <v>1955</v>
      </c>
      <c r="AY183" s="18" t="s">
        <v>2080</v>
      </c>
      <c r="BE183" s="199">
        <f>IF(N183="základní",J183,0)</f>
        <v>0</v>
      </c>
      <c r="BF183" s="199">
        <f>IF(N183="snížená",J183,0)</f>
        <v>0</v>
      </c>
      <c r="BG183" s="199">
        <f>IF(N183="zákl. přenesená",J183,0)</f>
        <v>0</v>
      </c>
      <c r="BH183" s="199">
        <f>IF(N183="sníž. přenesená",J183,0)</f>
        <v>0</v>
      </c>
      <c r="BI183" s="199">
        <f>IF(N183="nulová",J183,0)</f>
        <v>0</v>
      </c>
      <c r="BJ183" s="18" t="s">
        <v>1895</v>
      </c>
      <c r="BK183" s="199">
        <f>ROUND(I183*H183,2)</f>
        <v>0</v>
      </c>
      <c r="BL183" s="18" t="s">
        <v>2638</v>
      </c>
      <c r="BM183" s="18" t="s">
        <v>2915</v>
      </c>
    </row>
    <row r="184" spans="2:65" s="12" customFormat="1">
      <c r="B184" s="200"/>
      <c r="C184" s="201"/>
      <c r="D184" s="212" t="s">
        <v>2088</v>
      </c>
      <c r="E184" s="213" t="s">
        <v>1893</v>
      </c>
      <c r="F184" s="214" t="s">
        <v>2916</v>
      </c>
      <c r="G184" s="201"/>
      <c r="H184" s="215">
        <v>154</v>
      </c>
      <c r="I184" s="206"/>
      <c r="J184" s="201"/>
      <c r="K184" s="201"/>
      <c r="L184" s="207"/>
      <c r="M184" s="245"/>
      <c r="N184" s="246"/>
      <c r="O184" s="246"/>
      <c r="P184" s="246"/>
      <c r="Q184" s="246"/>
      <c r="R184" s="246"/>
      <c r="S184" s="246"/>
      <c r="T184" s="247"/>
      <c r="AT184" s="211" t="s">
        <v>2088</v>
      </c>
      <c r="AU184" s="211" t="s">
        <v>1955</v>
      </c>
      <c r="AV184" s="12" t="s">
        <v>1955</v>
      </c>
      <c r="AW184" s="12" t="s">
        <v>1911</v>
      </c>
      <c r="AX184" s="12" t="s">
        <v>1895</v>
      </c>
      <c r="AY184" s="211" t="s">
        <v>2080</v>
      </c>
    </row>
    <row r="185" spans="2:65" s="1" customFormat="1" ht="6.95" customHeight="1">
      <c r="B185" s="50"/>
      <c r="C185" s="51"/>
      <c r="D185" s="51"/>
      <c r="E185" s="51"/>
      <c r="F185" s="51"/>
      <c r="G185" s="51"/>
      <c r="H185" s="51"/>
      <c r="I185" s="135"/>
      <c r="J185" s="51"/>
      <c r="K185" s="51"/>
      <c r="L185" s="55"/>
    </row>
  </sheetData>
  <sheetProtection sheet="1" objects="1" scenarios="1" formatColumns="0" formatRows="0" sort="0" autoFilter="0"/>
  <autoFilter ref="C84:K84"/>
  <mergeCells count="9">
    <mergeCell ref="E75:H75"/>
    <mergeCell ref="E77:H77"/>
    <mergeCell ref="G1:H1"/>
    <mergeCell ref="L2:V2"/>
    <mergeCell ref="E7:H7"/>
    <mergeCell ref="E9:H9"/>
    <mergeCell ref="E24:H24"/>
    <mergeCell ref="E45:H45"/>
    <mergeCell ref="E47:H47"/>
  </mergeCells>
  <phoneticPr fontId="51" type="noConversion"/>
  <hyperlinks>
    <hyperlink ref="F1:G1" location="C2" tooltip="Krycí list soupisu" display="1) Krycí list soupisu"/>
    <hyperlink ref="G1:H1" location="C54" tooltip="Rekapitulace" display="2) Rekapitulace"/>
    <hyperlink ref="J1" location="C84" tooltip="Soupis prací" display="3) Soupis prací"/>
    <hyperlink ref="L1:V1" location="'Rekapitulace stavby'!C2" tooltip="Rekapitulace stavby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32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3" customWidth="1"/>
    <col min="10" max="10" width="23.5" customWidth="1"/>
    <col min="11" max="11" width="15.5" customWidth="1"/>
    <col min="13" max="18" width="9.33203125" hidden="1" customWidth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 customWidth="1"/>
  </cols>
  <sheetData>
    <row r="1" spans="1:70" ht="21.75" customHeight="1">
      <c r="A1" s="16"/>
      <c r="B1" s="276"/>
      <c r="C1" s="276"/>
      <c r="D1" s="275" t="s">
        <v>1874</v>
      </c>
      <c r="E1" s="276"/>
      <c r="F1" s="277" t="s">
        <v>643</v>
      </c>
      <c r="G1" s="405" t="s">
        <v>644</v>
      </c>
      <c r="H1" s="405"/>
      <c r="I1" s="282"/>
      <c r="J1" s="277" t="s">
        <v>645</v>
      </c>
      <c r="K1" s="275" t="s">
        <v>2046</v>
      </c>
      <c r="L1" s="277" t="s">
        <v>646</v>
      </c>
      <c r="M1" s="277"/>
      <c r="N1" s="277"/>
      <c r="O1" s="277"/>
      <c r="P1" s="277"/>
      <c r="Q1" s="277"/>
      <c r="R1" s="277"/>
      <c r="S1" s="277"/>
      <c r="T1" s="277"/>
      <c r="U1" s="273"/>
      <c r="V1" s="273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1:70" ht="36.950000000000003" customHeight="1"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AT2" s="18" t="s">
        <v>1978</v>
      </c>
    </row>
    <row r="3" spans="1:70" ht="6.95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1955</v>
      </c>
    </row>
    <row r="4" spans="1:70" ht="36.950000000000003" customHeight="1">
      <c r="B4" s="22"/>
      <c r="C4" s="23"/>
      <c r="D4" s="24" t="s">
        <v>2047</v>
      </c>
      <c r="E4" s="23"/>
      <c r="F4" s="23"/>
      <c r="G4" s="23"/>
      <c r="H4" s="23"/>
      <c r="I4" s="115"/>
      <c r="J4" s="23"/>
      <c r="K4" s="25"/>
      <c r="M4" s="26" t="s">
        <v>1883</v>
      </c>
      <c r="AT4" s="18" t="s">
        <v>1877</v>
      </c>
    </row>
    <row r="5" spans="1:70" ht="6.95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1:70" ht="15">
      <c r="B6" s="22"/>
      <c r="C6" s="23"/>
      <c r="D6" s="31" t="s">
        <v>1889</v>
      </c>
      <c r="E6" s="23"/>
      <c r="F6" s="23"/>
      <c r="G6" s="23"/>
      <c r="H6" s="23"/>
      <c r="I6" s="115"/>
      <c r="J6" s="23"/>
      <c r="K6" s="25"/>
    </row>
    <row r="7" spans="1:70" ht="22.5" customHeight="1">
      <c r="B7" s="22"/>
      <c r="C7" s="23"/>
      <c r="D7" s="23"/>
      <c r="E7" s="406" t="str">
        <f ca="1">'Rekapitulace stavby'!K6</f>
        <v>Jezero Most-napojení na komunikace a IS - část I</v>
      </c>
      <c r="F7" s="397"/>
      <c r="G7" s="397"/>
      <c r="H7" s="397"/>
      <c r="I7" s="115"/>
      <c r="J7" s="23"/>
      <c r="K7" s="25"/>
    </row>
    <row r="8" spans="1:70" ht="15">
      <c r="B8" s="22"/>
      <c r="C8" s="23"/>
      <c r="D8" s="31" t="s">
        <v>2048</v>
      </c>
      <c r="E8" s="23"/>
      <c r="F8" s="23"/>
      <c r="G8" s="23"/>
      <c r="H8" s="23"/>
      <c r="I8" s="115"/>
      <c r="J8" s="23"/>
      <c r="K8" s="25"/>
    </row>
    <row r="9" spans="1:70" s="1" customFormat="1" ht="22.5" customHeight="1">
      <c r="B9" s="35"/>
      <c r="C9" s="36"/>
      <c r="D9" s="36"/>
      <c r="E9" s="406" t="s">
        <v>2804</v>
      </c>
      <c r="F9" s="386"/>
      <c r="G9" s="386"/>
      <c r="H9" s="386"/>
      <c r="I9" s="116"/>
      <c r="J9" s="36"/>
      <c r="K9" s="39"/>
    </row>
    <row r="10" spans="1:70" s="1" customFormat="1" ht="15">
      <c r="B10" s="35"/>
      <c r="C10" s="36"/>
      <c r="D10" s="31" t="s">
        <v>2917</v>
      </c>
      <c r="E10" s="36"/>
      <c r="F10" s="36"/>
      <c r="G10" s="36"/>
      <c r="H10" s="36"/>
      <c r="I10" s="116"/>
      <c r="J10" s="36"/>
      <c r="K10" s="39"/>
    </row>
    <row r="11" spans="1:70" s="1" customFormat="1" ht="36.950000000000003" customHeight="1">
      <c r="B11" s="35"/>
      <c r="C11" s="36"/>
      <c r="D11" s="36"/>
      <c r="E11" s="407" t="s">
        <v>2918</v>
      </c>
      <c r="F11" s="386"/>
      <c r="G11" s="386"/>
      <c r="H11" s="386"/>
      <c r="I11" s="116"/>
      <c r="J11" s="36"/>
      <c r="K11" s="39"/>
    </row>
    <row r="12" spans="1:70" s="1" customFormat="1">
      <c r="B12" s="35"/>
      <c r="C12" s="36"/>
      <c r="D12" s="36"/>
      <c r="E12" s="36"/>
      <c r="F12" s="36"/>
      <c r="G12" s="36"/>
      <c r="H12" s="36"/>
      <c r="I12" s="116"/>
      <c r="J12" s="36"/>
      <c r="K12" s="39"/>
    </row>
    <row r="13" spans="1:70" s="1" customFormat="1" ht="14.45" customHeight="1">
      <c r="B13" s="35"/>
      <c r="C13" s="36"/>
      <c r="D13" s="31" t="s">
        <v>1892</v>
      </c>
      <c r="E13" s="36"/>
      <c r="F13" s="29" t="s">
        <v>1893</v>
      </c>
      <c r="G13" s="36"/>
      <c r="H13" s="36"/>
      <c r="I13" s="117" t="s">
        <v>1894</v>
      </c>
      <c r="J13" s="29" t="s">
        <v>1893</v>
      </c>
      <c r="K13" s="39"/>
    </row>
    <row r="14" spans="1:70" s="1" customFormat="1" ht="14.45" customHeight="1">
      <c r="B14" s="35"/>
      <c r="C14" s="36"/>
      <c r="D14" s="31" t="s">
        <v>1896</v>
      </c>
      <c r="E14" s="36"/>
      <c r="F14" s="29" t="s">
        <v>1897</v>
      </c>
      <c r="G14" s="36"/>
      <c r="H14" s="36"/>
      <c r="I14" s="117" t="s">
        <v>1898</v>
      </c>
      <c r="J14" s="118" t="str">
        <f ca="1">'Rekapitulace stavby'!AN8</f>
        <v>28. 11. 2016</v>
      </c>
      <c r="K14" s="39"/>
    </row>
    <row r="15" spans="1:70" s="1" customFormat="1" ht="10.9" customHeight="1">
      <c r="B15" s="35"/>
      <c r="C15" s="36"/>
      <c r="D15" s="36"/>
      <c r="E15" s="36"/>
      <c r="F15" s="36"/>
      <c r="G15" s="36"/>
      <c r="H15" s="36"/>
      <c r="I15" s="116"/>
      <c r="J15" s="36"/>
      <c r="K15" s="39"/>
    </row>
    <row r="16" spans="1:70" s="1" customFormat="1" ht="14.45" customHeight="1">
      <c r="B16" s="35"/>
      <c r="C16" s="36"/>
      <c r="D16" s="31" t="s">
        <v>1901</v>
      </c>
      <c r="E16" s="36"/>
      <c r="F16" s="36"/>
      <c r="G16" s="36"/>
      <c r="H16" s="36"/>
      <c r="I16" s="117" t="s">
        <v>1902</v>
      </c>
      <c r="J16" s="29" t="s">
        <v>1893</v>
      </c>
      <c r="K16" s="39"/>
    </row>
    <row r="17" spans="2:11" s="1" customFormat="1" ht="18" customHeight="1">
      <c r="B17" s="35"/>
      <c r="C17" s="36"/>
      <c r="D17" s="36"/>
      <c r="E17" s="29" t="s">
        <v>1903</v>
      </c>
      <c r="F17" s="36"/>
      <c r="G17" s="36"/>
      <c r="H17" s="36"/>
      <c r="I17" s="117" t="s">
        <v>1904</v>
      </c>
      <c r="J17" s="29" t="s">
        <v>1893</v>
      </c>
      <c r="K17" s="39"/>
    </row>
    <row r="18" spans="2:11" s="1" customFormat="1" ht="6.95" customHeight="1">
      <c r="B18" s="35"/>
      <c r="C18" s="36"/>
      <c r="D18" s="36"/>
      <c r="E18" s="36"/>
      <c r="F18" s="36"/>
      <c r="G18" s="36"/>
      <c r="H18" s="36"/>
      <c r="I18" s="116"/>
      <c r="J18" s="36"/>
      <c r="K18" s="39"/>
    </row>
    <row r="19" spans="2:11" s="1" customFormat="1" ht="14.45" customHeight="1">
      <c r="B19" s="35"/>
      <c r="C19" s="36"/>
      <c r="D19" s="31" t="s">
        <v>1905</v>
      </c>
      <c r="E19" s="36"/>
      <c r="F19" s="36"/>
      <c r="G19" s="36"/>
      <c r="H19" s="36"/>
      <c r="I19" s="117" t="s">
        <v>1902</v>
      </c>
      <c r="J19" s="29" t="str">
        <f ca="1">IF('Rekapitulace stavby'!AN13="Vyplň údaj","",IF('Rekapitulace stavby'!AN13="","",'Rekapitulace stavby'!AN13))</f>
        <v/>
      </c>
      <c r="K19" s="39"/>
    </row>
    <row r="20" spans="2:11" s="1" customFormat="1" ht="18" customHeight="1">
      <c r="B20" s="35"/>
      <c r="C20" s="36"/>
      <c r="D20" s="36"/>
      <c r="E20" s="29" t="str">
        <f ca="1">IF('Rekapitulace stavby'!E14="Vyplň údaj","",IF('Rekapitulace stavby'!E14="","",'Rekapitulace stavby'!E14))</f>
        <v/>
      </c>
      <c r="F20" s="36"/>
      <c r="G20" s="36"/>
      <c r="H20" s="36"/>
      <c r="I20" s="117" t="s">
        <v>1904</v>
      </c>
      <c r="J20" s="29" t="str">
        <f ca="1">IF('Rekapitulace stavby'!AN14="Vyplň údaj","",IF('Rekapitulace stavby'!AN14="","",'Rekapitulace stavby'!AN14))</f>
        <v/>
      </c>
      <c r="K20" s="39"/>
    </row>
    <row r="21" spans="2:11" s="1" customFormat="1" ht="6.95" customHeight="1">
      <c r="B21" s="35"/>
      <c r="C21" s="36"/>
      <c r="D21" s="36"/>
      <c r="E21" s="36"/>
      <c r="F21" s="36"/>
      <c r="G21" s="36"/>
      <c r="H21" s="36"/>
      <c r="I21" s="116"/>
      <c r="J21" s="36"/>
      <c r="K21" s="39"/>
    </row>
    <row r="22" spans="2:11" s="1" customFormat="1" ht="14.45" customHeight="1">
      <c r="B22" s="35"/>
      <c r="C22" s="36"/>
      <c r="D22" s="31" t="s">
        <v>1907</v>
      </c>
      <c r="E22" s="36"/>
      <c r="F22" s="36"/>
      <c r="G22" s="36"/>
      <c r="H22" s="36"/>
      <c r="I22" s="117" t="s">
        <v>1902</v>
      </c>
      <c r="J22" s="29" t="s">
        <v>1893</v>
      </c>
      <c r="K22" s="39"/>
    </row>
    <row r="23" spans="2:11" s="1" customFormat="1" ht="18" customHeight="1">
      <c r="B23" s="35"/>
      <c r="C23" s="36"/>
      <c r="D23" s="36"/>
      <c r="E23" s="29" t="s">
        <v>1908</v>
      </c>
      <c r="F23" s="36"/>
      <c r="G23" s="36"/>
      <c r="H23" s="36"/>
      <c r="I23" s="117" t="s">
        <v>1904</v>
      </c>
      <c r="J23" s="29" t="s">
        <v>1893</v>
      </c>
      <c r="K23" s="39"/>
    </row>
    <row r="24" spans="2:11" s="1" customFormat="1" ht="6.95" customHeight="1">
      <c r="B24" s="35"/>
      <c r="C24" s="36"/>
      <c r="D24" s="36"/>
      <c r="E24" s="36"/>
      <c r="F24" s="36"/>
      <c r="G24" s="36"/>
      <c r="H24" s="36"/>
      <c r="I24" s="116"/>
      <c r="J24" s="36"/>
      <c r="K24" s="39"/>
    </row>
    <row r="25" spans="2:11" s="1" customFormat="1" ht="14.45" customHeight="1">
      <c r="B25" s="35"/>
      <c r="C25" s="36"/>
      <c r="D25" s="31" t="s">
        <v>1909</v>
      </c>
      <c r="E25" s="36"/>
      <c r="F25" s="36"/>
      <c r="G25" s="36"/>
      <c r="H25" s="36"/>
      <c r="I25" s="116"/>
      <c r="J25" s="36"/>
      <c r="K25" s="39"/>
    </row>
    <row r="26" spans="2:11" s="7" customFormat="1" ht="22.5" customHeight="1">
      <c r="B26" s="120"/>
      <c r="C26" s="121"/>
      <c r="D26" s="121"/>
      <c r="E26" s="400" t="s">
        <v>1893</v>
      </c>
      <c r="F26" s="408"/>
      <c r="G26" s="408"/>
      <c r="H26" s="408"/>
      <c r="I26" s="122"/>
      <c r="J26" s="121"/>
      <c r="K26" s="123"/>
    </row>
    <row r="27" spans="2:11" s="1" customFormat="1" ht="6.95" customHeight="1">
      <c r="B27" s="35"/>
      <c r="C27" s="36"/>
      <c r="D27" s="36"/>
      <c r="E27" s="36"/>
      <c r="F27" s="36"/>
      <c r="G27" s="36"/>
      <c r="H27" s="36"/>
      <c r="I27" s="116"/>
      <c r="J27" s="36"/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24"/>
      <c r="J28" s="79"/>
      <c r="K28" s="125"/>
    </row>
    <row r="29" spans="2:11" s="1" customFormat="1" ht="25.35" customHeight="1">
      <c r="B29" s="35"/>
      <c r="C29" s="36"/>
      <c r="D29" s="126" t="s">
        <v>1912</v>
      </c>
      <c r="E29" s="36"/>
      <c r="F29" s="36"/>
      <c r="G29" s="36"/>
      <c r="H29" s="36"/>
      <c r="I29" s="116"/>
      <c r="J29" s="127">
        <f>ROUNDUP(J99,2)</f>
        <v>0</v>
      </c>
      <c r="K29" s="39"/>
    </row>
    <row r="30" spans="2:11" s="1" customFormat="1" ht="6.95" customHeight="1">
      <c r="B30" s="35"/>
      <c r="C30" s="36"/>
      <c r="D30" s="79"/>
      <c r="E30" s="79"/>
      <c r="F30" s="79"/>
      <c r="G30" s="79"/>
      <c r="H30" s="79"/>
      <c r="I30" s="124"/>
      <c r="J30" s="79"/>
      <c r="K30" s="125"/>
    </row>
    <row r="31" spans="2:11" s="1" customFormat="1" ht="14.45" customHeight="1">
      <c r="B31" s="35"/>
      <c r="C31" s="36"/>
      <c r="D31" s="36"/>
      <c r="E31" s="36"/>
      <c r="F31" s="40" t="s">
        <v>1914</v>
      </c>
      <c r="G31" s="36"/>
      <c r="H31" s="36"/>
      <c r="I31" s="128" t="s">
        <v>1913</v>
      </c>
      <c r="J31" s="40" t="s">
        <v>1915</v>
      </c>
      <c r="K31" s="39"/>
    </row>
    <row r="32" spans="2:11" s="1" customFormat="1" ht="14.45" customHeight="1">
      <c r="B32" s="35"/>
      <c r="C32" s="36"/>
      <c r="D32" s="43" t="s">
        <v>1916</v>
      </c>
      <c r="E32" s="43" t="s">
        <v>1917</v>
      </c>
      <c r="F32" s="129">
        <f>ROUNDUP(SUM(BE99:BE431), 2)</f>
        <v>0</v>
      </c>
      <c r="G32" s="36"/>
      <c r="H32" s="36"/>
      <c r="I32" s="130">
        <v>0.21</v>
      </c>
      <c r="J32" s="129">
        <f>ROUNDUP(ROUNDUP((SUM(BE99:BE431)), 2)*I32, 1)</f>
        <v>0</v>
      </c>
      <c r="K32" s="39"/>
    </row>
    <row r="33" spans="2:11" s="1" customFormat="1" ht="14.45" customHeight="1">
      <c r="B33" s="35"/>
      <c r="C33" s="36"/>
      <c r="D33" s="36"/>
      <c r="E33" s="43" t="s">
        <v>1918</v>
      </c>
      <c r="F33" s="129">
        <f>ROUNDUP(SUM(BF99:BF431), 2)</f>
        <v>0</v>
      </c>
      <c r="G33" s="36"/>
      <c r="H33" s="36"/>
      <c r="I33" s="130">
        <v>0.15</v>
      </c>
      <c r="J33" s="129">
        <f>ROUNDUP(ROUNDUP((SUM(BF99:BF431)), 2)*I33, 1)</f>
        <v>0</v>
      </c>
      <c r="K33" s="39"/>
    </row>
    <row r="34" spans="2:11" s="1" customFormat="1" ht="14.45" hidden="1" customHeight="1">
      <c r="B34" s="35"/>
      <c r="C34" s="36"/>
      <c r="D34" s="36"/>
      <c r="E34" s="43" t="s">
        <v>1919</v>
      </c>
      <c r="F34" s="129">
        <f>ROUNDUP(SUM(BG99:BG431), 2)</f>
        <v>0</v>
      </c>
      <c r="G34" s="36"/>
      <c r="H34" s="36"/>
      <c r="I34" s="130">
        <v>0.21</v>
      </c>
      <c r="J34" s="129">
        <v>0</v>
      </c>
      <c r="K34" s="39"/>
    </row>
    <row r="35" spans="2:11" s="1" customFormat="1" ht="14.45" hidden="1" customHeight="1">
      <c r="B35" s="35"/>
      <c r="C35" s="36"/>
      <c r="D35" s="36"/>
      <c r="E35" s="43" t="s">
        <v>1920</v>
      </c>
      <c r="F35" s="129">
        <f>ROUNDUP(SUM(BH99:BH431), 2)</f>
        <v>0</v>
      </c>
      <c r="G35" s="36"/>
      <c r="H35" s="36"/>
      <c r="I35" s="130">
        <v>0.15</v>
      </c>
      <c r="J35" s="129">
        <v>0</v>
      </c>
      <c r="K35" s="39"/>
    </row>
    <row r="36" spans="2:11" s="1" customFormat="1" ht="14.45" hidden="1" customHeight="1">
      <c r="B36" s="35"/>
      <c r="C36" s="36"/>
      <c r="D36" s="36"/>
      <c r="E36" s="43" t="s">
        <v>1921</v>
      </c>
      <c r="F36" s="129">
        <f>ROUNDUP(SUM(BI99:BI431), 2)</f>
        <v>0</v>
      </c>
      <c r="G36" s="36"/>
      <c r="H36" s="36"/>
      <c r="I36" s="130">
        <v>0</v>
      </c>
      <c r="J36" s="129">
        <v>0</v>
      </c>
      <c r="K36" s="39"/>
    </row>
    <row r="37" spans="2:11" s="1" customFormat="1" ht="6.95" customHeight="1">
      <c r="B37" s="35"/>
      <c r="C37" s="36"/>
      <c r="D37" s="36"/>
      <c r="E37" s="36"/>
      <c r="F37" s="36"/>
      <c r="G37" s="36"/>
      <c r="H37" s="36"/>
      <c r="I37" s="116"/>
      <c r="J37" s="36"/>
      <c r="K37" s="39"/>
    </row>
    <row r="38" spans="2:11" s="1" customFormat="1" ht="25.35" customHeight="1">
      <c r="B38" s="35"/>
      <c r="C38" s="45"/>
      <c r="D38" s="46" t="s">
        <v>1922</v>
      </c>
      <c r="E38" s="47"/>
      <c r="F38" s="47"/>
      <c r="G38" s="131" t="s">
        <v>1923</v>
      </c>
      <c r="H38" s="48" t="s">
        <v>1924</v>
      </c>
      <c r="I38" s="132"/>
      <c r="J38" s="133">
        <f>SUM(J29:J36)</f>
        <v>0</v>
      </c>
      <c r="K38" s="134"/>
    </row>
    <row r="39" spans="2:11" s="1" customFormat="1" ht="14.45" customHeight="1">
      <c r="B39" s="50"/>
      <c r="C39" s="51"/>
      <c r="D39" s="51"/>
      <c r="E39" s="51"/>
      <c r="F39" s="51"/>
      <c r="G39" s="51"/>
      <c r="H39" s="51"/>
      <c r="I39" s="135"/>
      <c r="J39" s="51"/>
      <c r="K39" s="52"/>
    </row>
    <row r="43" spans="2:11" s="1" customFormat="1" ht="6.95" customHeight="1">
      <c r="B43" s="136"/>
      <c r="C43" s="137"/>
      <c r="D43" s="137"/>
      <c r="E43" s="137"/>
      <c r="F43" s="137"/>
      <c r="G43" s="137"/>
      <c r="H43" s="137"/>
      <c r="I43" s="138"/>
      <c r="J43" s="137"/>
      <c r="K43" s="139"/>
    </row>
    <row r="44" spans="2:11" s="1" customFormat="1" ht="36.950000000000003" customHeight="1">
      <c r="B44" s="35"/>
      <c r="C44" s="24" t="s">
        <v>2052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6.95" customHeight="1">
      <c r="B45" s="35"/>
      <c r="C45" s="36"/>
      <c r="D45" s="36"/>
      <c r="E45" s="36"/>
      <c r="F45" s="36"/>
      <c r="G45" s="36"/>
      <c r="H45" s="36"/>
      <c r="I45" s="116"/>
      <c r="J45" s="36"/>
      <c r="K45" s="39"/>
    </row>
    <row r="46" spans="2:11" s="1" customFormat="1" ht="14.45" customHeight="1">
      <c r="B46" s="35"/>
      <c r="C46" s="31" t="s">
        <v>1889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2.5" customHeight="1">
      <c r="B47" s="35"/>
      <c r="C47" s="36"/>
      <c r="D47" s="36"/>
      <c r="E47" s="406" t="str">
        <f>E7</f>
        <v>Jezero Most-napojení na komunikace a IS - část I</v>
      </c>
      <c r="F47" s="386"/>
      <c r="G47" s="386"/>
      <c r="H47" s="386"/>
      <c r="I47" s="116"/>
      <c r="J47" s="36"/>
      <c r="K47" s="39"/>
    </row>
    <row r="48" spans="2:11" ht="15">
      <c r="B48" s="22"/>
      <c r="C48" s="31" t="s">
        <v>2048</v>
      </c>
      <c r="D48" s="23"/>
      <c r="E48" s="23"/>
      <c r="F48" s="23"/>
      <c r="G48" s="23"/>
      <c r="H48" s="23"/>
      <c r="I48" s="115"/>
      <c r="J48" s="23"/>
      <c r="K48" s="25"/>
    </row>
    <row r="49" spans="2:47" s="1" customFormat="1" ht="22.5" customHeight="1">
      <c r="B49" s="35"/>
      <c r="C49" s="36"/>
      <c r="D49" s="36"/>
      <c r="E49" s="406" t="s">
        <v>2804</v>
      </c>
      <c r="F49" s="386"/>
      <c r="G49" s="386"/>
      <c r="H49" s="386"/>
      <c r="I49" s="116"/>
      <c r="J49" s="36"/>
      <c r="K49" s="39"/>
    </row>
    <row r="50" spans="2:47" s="1" customFormat="1" ht="14.45" customHeight="1">
      <c r="B50" s="35"/>
      <c r="C50" s="31" t="s">
        <v>2917</v>
      </c>
      <c r="D50" s="36"/>
      <c r="E50" s="36"/>
      <c r="F50" s="36"/>
      <c r="G50" s="36"/>
      <c r="H50" s="36"/>
      <c r="I50" s="116"/>
      <c r="J50" s="36"/>
      <c r="K50" s="39"/>
    </row>
    <row r="51" spans="2:47" s="1" customFormat="1" ht="23.25" customHeight="1">
      <c r="B51" s="35"/>
      <c r="C51" s="36"/>
      <c r="D51" s="36"/>
      <c r="E51" s="407" t="str">
        <f>E11</f>
        <v>SO 303a - Splašková kanalizace - Čerp. stanice</v>
      </c>
      <c r="F51" s="386"/>
      <c r="G51" s="386"/>
      <c r="H51" s="386"/>
      <c r="I51" s="116"/>
      <c r="J51" s="36"/>
      <c r="K51" s="39"/>
    </row>
    <row r="52" spans="2:47" s="1" customFormat="1" ht="6.95" customHeight="1">
      <c r="B52" s="35"/>
      <c r="C52" s="36"/>
      <c r="D52" s="36"/>
      <c r="E52" s="36"/>
      <c r="F52" s="36"/>
      <c r="G52" s="36"/>
      <c r="H52" s="36"/>
      <c r="I52" s="116"/>
      <c r="J52" s="36"/>
      <c r="K52" s="39"/>
    </row>
    <row r="53" spans="2:47" s="1" customFormat="1" ht="18" customHeight="1">
      <c r="B53" s="35"/>
      <c r="C53" s="31" t="s">
        <v>1896</v>
      </c>
      <c r="D53" s="36"/>
      <c r="E53" s="36"/>
      <c r="F53" s="29" t="str">
        <f>F14</f>
        <v xml:space="preserve"> </v>
      </c>
      <c r="G53" s="36"/>
      <c r="H53" s="36"/>
      <c r="I53" s="117" t="s">
        <v>1898</v>
      </c>
      <c r="J53" s="118" t="str">
        <f>IF(J14="","",J14)</f>
        <v>28. 11. 2016</v>
      </c>
      <c r="K53" s="39"/>
    </row>
    <row r="54" spans="2:47" s="1" customFormat="1" ht="6.95" customHeight="1">
      <c r="B54" s="35"/>
      <c r="C54" s="36"/>
      <c r="D54" s="36"/>
      <c r="E54" s="36"/>
      <c r="F54" s="36"/>
      <c r="G54" s="36"/>
      <c r="H54" s="36"/>
      <c r="I54" s="116"/>
      <c r="J54" s="36"/>
      <c r="K54" s="39"/>
    </row>
    <row r="55" spans="2:47" s="1" customFormat="1" ht="15">
      <c r="B55" s="35"/>
      <c r="C55" s="31" t="s">
        <v>1901</v>
      </c>
      <c r="D55" s="36"/>
      <c r="E55" s="36"/>
      <c r="F55" s="29" t="str">
        <f>E17</f>
        <v>ČR - Ministerstvo financí</v>
      </c>
      <c r="G55" s="36"/>
      <c r="H55" s="36"/>
      <c r="I55" s="117" t="s">
        <v>1907</v>
      </c>
      <c r="J55" s="29" t="str">
        <f>E23</f>
        <v>Báňské projekty Teplice a.s.</v>
      </c>
      <c r="K55" s="39"/>
    </row>
    <row r="56" spans="2:47" s="1" customFormat="1" ht="14.45" customHeight="1">
      <c r="B56" s="35"/>
      <c r="C56" s="31" t="s">
        <v>1905</v>
      </c>
      <c r="D56" s="36"/>
      <c r="E56" s="36"/>
      <c r="F56" s="29" t="str">
        <f>IF(E20="","",E20)</f>
        <v/>
      </c>
      <c r="G56" s="36"/>
      <c r="H56" s="36"/>
      <c r="I56" s="116"/>
      <c r="J56" s="36"/>
      <c r="K56" s="39"/>
    </row>
    <row r="57" spans="2:47" s="1" customFormat="1" ht="10.35" customHeight="1">
      <c r="B57" s="35"/>
      <c r="C57" s="36"/>
      <c r="D57" s="36"/>
      <c r="E57" s="36"/>
      <c r="F57" s="36"/>
      <c r="G57" s="36"/>
      <c r="H57" s="36"/>
      <c r="I57" s="116"/>
      <c r="J57" s="36"/>
      <c r="K57" s="39"/>
    </row>
    <row r="58" spans="2:47" s="1" customFormat="1" ht="29.25" customHeight="1">
      <c r="B58" s="35"/>
      <c r="C58" s="140" t="s">
        <v>2053</v>
      </c>
      <c r="D58" s="45"/>
      <c r="E58" s="45"/>
      <c r="F58" s="45"/>
      <c r="G58" s="45"/>
      <c r="H58" s="45"/>
      <c r="I58" s="141"/>
      <c r="J58" s="142" t="s">
        <v>2054</v>
      </c>
      <c r="K58" s="49"/>
    </row>
    <row r="59" spans="2:47" s="1" customFormat="1" ht="10.35" customHeight="1">
      <c r="B59" s="35"/>
      <c r="C59" s="36"/>
      <c r="D59" s="36"/>
      <c r="E59" s="36"/>
      <c r="F59" s="36"/>
      <c r="G59" s="36"/>
      <c r="H59" s="36"/>
      <c r="I59" s="116"/>
      <c r="J59" s="36"/>
      <c r="K59" s="39"/>
    </row>
    <row r="60" spans="2:47" s="1" customFormat="1" ht="29.25" customHeight="1">
      <c r="B60" s="35"/>
      <c r="C60" s="143" t="s">
        <v>2055</v>
      </c>
      <c r="D60" s="36"/>
      <c r="E60" s="36"/>
      <c r="F60" s="36"/>
      <c r="G60" s="36"/>
      <c r="H60" s="36"/>
      <c r="I60" s="116"/>
      <c r="J60" s="127">
        <f>J99</f>
        <v>0</v>
      </c>
      <c r="K60" s="39"/>
      <c r="AU60" s="18" t="s">
        <v>2056</v>
      </c>
    </row>
    <row r="61" spans="2:47" s="8" customFormat="1" ht="24.95" customHeight="1">
      <c r="B61" s="144"/>
      <c r="C61" s="145"/>
      <c r="D61" s="146" t="s">
        <v>2057</v>
      </c>
      <c r="E61" s="147"/>
      <c r="F61" s="147"/>
      <c r="G61" s="147"/>
      <c r="H61" s="147"/>
      <c r="I61" s="148"/>
      <c r="J61" s="149">
        <f>J100</f>
        <v>0</v>
      </c>
      <c r="K61" s="150"/>
    </row>
    <row r="62" spans="2:47" s="9" customFormat="1" ht="19.899999999999999" customHeight="1">
      <c r="B62" s="151"/>
      <c r="C62" s="152"/>
      <c r="D62" s="153" t="s">
        <v>2058</v>
      </c>
      <c r="E62" s="154"/>
      <c r="F62" s="154"/>
      <c r="G62" s="154"/>
      <c r="H62" s="154"/>
      <c r="I62" s="155"/>
      <c r="J62" s="156">
        <f>J101</f>
        <v>0</v>
      </c>
      <c r="K62" s="157"/>
    </row>
    <row r="63" spans="2:47" s="9" customFormat="1" ht="19.899999999999999" customHeight="1">
      <c r="B63" s="151"/>
      <c r="C63" s="152"/>
      <c r="D63" s="153" t="s">
        <v>2919</v>
      </c>
      <c r="E63" s="154"/>
      <c r="F63" s="154"/>
      <c r="G63" s="154"/>
      <c r="H63" s="154"/>
      <c r="I63" s="155"/>
      <c r="J63" s="156">
        <f>J141</f>
        <v>0</v>
      </c>
      <c r="K63" s="157"/>
    </row>
    <row r="64" spans="2:47" s="9" customFormat="1" ht="19.899999999999999" customHeight="1">
      <c r="B64" s="151"/>
      <c r="C64" s="152"/>
      <c r="D64" s="153" t="s">
        <v>2426</v>
      </c>
      <c r="E64" s="154"/>
      <c r="F64" s="154"/>
      <c r="G64" s="154"/>
      <c r="H64" s="154"/>
      <c r="I64" s="155"/>
      <c r="J64" s="156">
        <f>J154</f>
        <v>0</v>
      </c>
      <c r="K64" s="157"/>
    </row>
    <row r="65" spans="2:11" s="9" customFormat="1" ht="19.899999999999999" customHeight="1">
      <c r="B65" s="151"/>
      <c r="C65" s="152"/>
      <c r="D65" s="153" t="s">
        <v>2920</v>
      </c>
      <c r="E65" s="154"/>
      <c r="F65" s="154"/>
      <c r="G65" s="154"/>
      <c r="H65" s="154"/>
      <c r="I65" s="155"/>
      <c r="J65" s="156">
        <f>J165</f>
        <v>0</v>
      </c>
      <c r="K65" s="157"/>
    </row>
    <row r="66" spans="2:11" s="9" customFormat="1" ht="19.899999999999999" customHeight="1">
      <c r="B66" s="151"/>
      <c r="C66" s="152"/>
      <c r="D66" s="153" t="s">
        <v>2061</v>
      </c>
      <c r="E66" s="154"/>
      <c r="F66" s="154"/>
      <c r="G66" s="154"/>
      <c r="H66" s="154"/>
      <c r="I66" s="155"/>
      <c r="J66" s="156">
        <f>J171</f>
        <v>0</v>
      </c>
      <c r="K66" s="157"/>
    </row>
    <row r="67" spans="2:11" s="9" customFormat="1" ht="19.899999999999999" customHeight="1">
      <c r="B67" s="151"/>
      <c r="C67" s="152"/>
      <c r="D67" s="153" t="s">
        <v>2921</v>
      </c>
      <c r="E67" s="154"/>
      <c r="F67" s="154"/>
      <c r="G67" s="154"/>
      <c r="H67" s="154"/>
      <c r="I67" s="155"/>
      <c r="J67" s="156">
        <f>J274</f>
        <v>0</v>
      </c>
      <c r="K67" s="157"/>
    </row>
    <row r="68" spans="2:11" s="9" customFormat="1" ht="19.899999999999999" customHeight="1">
      <c r="B68" s="151"/>
      <c r="C68" s="152"/>
      <c r="D68" s="153" t="s">
        <v>2922</v>
      </c>
      <c r="E68" s="154"/>
      <c r="F68" s="154"/>
      <c r="G68" s="154"/>
      <c r="H68" s="154"/>
      <c r="I68" s="155"/>
      <c r="J68" s="156">
        <f>J296</f>
        <v>0</v>
      </c>
      <c r="K68" s="157"/>
    </row>
    <row r="69" spans="2:11" s="8" customFormat="1" ht="24.95" customHeight="1">
      <c r="B69" s="144"/>
      <c r="C69" s="145"/>
      <c r="D69" s="146" t="s">
        <v>2427</v>
      </c>
      <c r="E69" s="147"/>
      <c r="F69" s="147"/>
      <c r="G69" s="147"/>
      <c r="H69" s="147"/>
      <c r="I69" s="148"/>
      <c r="J69" s="149">
        <f>J298</f>
        <v>0</v>
      </c>
      <c r="K69" s="150"/>
    </row>
    <row r="70" spans="2:11" s="9" customFormat="1" ht="19.899999999999999" customHeight="1">
      <c r="B70" s="151"/>
      <c r="C70" s="152"/>
      <c r="D70" s="153" t="s">
        <v>2923</v>
      </c>
      <c r="E70" s="154"/>
      <c r="F70" s="154"/>
      <c r="G70" s="154"/>
      <c r="H70" s="154"/>
      <c r="I70" s="155"/>
      <c r="J70" s="156">
        <f>J299</f>
        <v>0</v>
      </c>
      <c r="K70" s="157"/>
    </row>
    <row r="71" spans="2:11" s="9" customFormat="1" ht="19.899999999999999" customHeight="1">
      <c r="B71" s="151"/>
      <c r="C71" s="152"/>
      <c r="D71" s="153" t="s">
        <v>2924</v>
      </c>
      <c r="E71" s="154"/>
      <c r="F71" s="154"/>
      <c r="G71" s="154"/>
      <c r="H71" s="154"/>
      <c r="I71" s="155"/>
      <c r="J71" s="156">
        <f>J316</f>
        <v>0</v>
      </c>
      <c r="K71" s="157"/>
    </row>
    <row r="72" spans="2:11" s="9" customFormat="1" ht="19.899999999999999" customHeight="1">
      <c r="B72" s="151"/>
      <c r="C72" s="152"/>
      <c r="D72" s="153" t="s">
        <v>2925</v>
      </c>
      <c r="E72" s="154"/>
      <c r="F72" s="154"/>
      <c r="G72" s="154"/>
      <c r="H72" s="154"/>
      <c r="I72" s="155"/>
      <c r="J72" s="156">
        <f>J342</f>
        <v>0</v>
      </c>
      <c r="K72" s="157"/>
    </row>
    <row r="73" spans="2:11" s="8" customFormat="1" ht="24.95" customHeight="1">
      <c r="B73" s="144"/>
      <c r="C73" s="145"/>
      <c r="D73" s="146" t="s">
        <v>2805</v>
      </c>
      <c r="E73" s="147"/>
      <c r="F73" s="147"/>
      <c r="G73" s="147"/>
      <c r="H73" s="147"/>
      <c r="I73" s="148"/>
      <c r="J73" s="149">
        <f>J348</f>
        <v>0</v>
      </c>
      <c r="K73" s="150"/>
    </row>
    <row r="74" spans="2:11" s="9" customFormat="1" ht="19.899999999999999" customHeight="1">
      <c r="B74" s="151"/>
      <c r="C74" s="152"/>
      <c r="D74" s="153" t="s">
        <v>2926</v>
      </c>
      <c r="E74" s="154"/>
      <c r="F74" s="154"/>
      <c r="G74" s="154"/>
      <c r="H74" s="154"/>
      <c r="I74" s="155"/>
      <c r="J74" s="156">
        <f>J349</f>
        <v>0</v>
      </c>
      <c r="K74" s="157"/>
    </row>
    <row r="75" spans="2:11" s="9" customFormat="1" ht="19.899999999999999" customHeight="1">
      <c r="B75" s="151"/>
      <c r="C75" s="152"/>
      <c r="D75" s="153" t="s">
        <v>2806</v>
      </c>
      <c r="E75" s="154"/>
      <c r="F75" s="154"/>
      <c r="G75" s="154"/>
      <c r="H75" s="154"/>
      <c r="I75" s="155"/>
      <c r="J75" s="156">
        <f>J409</f>
        <v>0</v>
      </c>
      <c r="K75" s="157"/>
    </row>
    <row r="76" spans="2:11" s="9" customFormat="1" ht="19.899999999999999" customHeight="1">
      <c r="B76" s="151"/>
      <c r="C76" s="152"/>
      <c r="D76" s="153" t="s">
        <v>2927</v>
      </c>
      <c r="E76" s="154"/>
      <c r="F76" s="154"/>
      <c r="G76" s="154"/>
      <c r="H76" s="154"/>
      <c r="I76" s="155"/>
      <c r="J76" s="156">
        <f>J423</f>
        <v>0</v>
      </c>
      <c r="K76" s="157"/>
    </row>
    <row r="77" spans="2:11" s="8" customFormat="1" ht="24.95" customHeight="1">
      <c r="B77" s="144"/>
      <c r="C77" s="145"/>
      <c r="D77" s="146" t="s">
        <v>2928</v>
      </c>
      <c r="E77" s="147"/>
      <c r="F77" s="147"/>
      <c r="G77" s="147"/>
      <c r="H77" s="147"/>
      <c r="I77" s="148"/>
      <c r="J77" s="149">
        <f>J428</f>
        <v>0</v>
      </c>
      <c r="K77" s="150"/>
    </row>
    <row r="78" spans="2:11" s="1" customFormat="1" ht="21.75" customHeight="1">
      <c r="B78" s="35"/>
      <c r="C78" s="36"/>
      <c r="D78" s="36"/>
      <c r="E78" s="36"/>
      <c r="F78" s="36"/>
      <c r="G78" s="36"/>
      <c r="H78" s="36"/>
      <c r="I78" s="116"/>
      <c r="J78" s="36"/>
      <c r="K78" s="39"/>
    </row>
    <row r="79" spans="2:11" s="1" customFormat="1" ht="6.95" customHeight="1">
      <c r="B79" s="50"/>
      <c r="C79" s="51"/>
      <c r="D79" s="51"/>
      <c r="E79" s="51"/>
      <c r="F79" s="51"/>
      <c r="G79" s="51"/>
      <c r="H79" s="51"/>
      <c r="I79" s="135"/>
      <c r="J79" s="51"/>
      <c r="K79" s="52"/>
    </row>
    <row r="83" spans="2:12" s="1" customFormat="1" ht="6.95" customHeight="1">
      <c r="B83" s="53"/>
      <c r="C83" s="54"/>
      <c r="D83" s="54"/>
      <c r="E83" s="54"/>
      <c r="F83" s="54"/>
      <c r="G83" s="54"/>
      <c r="H83" s="54"/>
      <c r="I83" s="138"/>
      <c r="J83" s="54"/>
      <c r="K83" s="54"/>
      <c r="L83" s="55"/>
    </row>
    <row r="84" spans="2:12" s="1" customFormat="1" ht="36.950000000000003" customHeight="1">
      <c r="B84" s="35"/>
      <c r="C84" s="56" t="s">
        <v>2064</v>
      </c>
      <c r="D84" s="57"/>
      <c r="E84" s="57"/>
      <c r="F84" s="57"/>
      <c r="G84" s="57"/>
      <c r="H84" s="57"/>
      <c r="I84" s="158"/>
      <c r="J84" s="57"/>
      <c r="K84" s="57"/>
      <c r="L84" s="55"/>
    </row>
    <row r="85" spans="2:12" s="1" customFormat="1" ht="6.95" customHeight="1">
      <c r="B85" s="35"/>
      <c r="C85" s="57"/>
      <c r="D85" s="57"/>
      <c r="E85" s="57"/>
      <c r="F85" s="57"/>
      <c r="G85" s="57"/>
      <c r="H85" s="57"/>
      <c r="I85" s="158"/>
      <c r="J85" s="57"/>
      <c r="K85" s="57"/>
      <c r="L85" s="55"/>
    </row>
    <row r="86" spans="2:12" s="1" customFormat="1" ht="14.45" customHeight="1">
      <c r="B86" s="35"/>
      <c r="C86" s="59" t="s">
        <v>1889</v>
      </c>
      <c r="D86" s="57"/>
      <c r="E86" s="57"/>
      <c r="F86" s="57"/>
      <c r="G86" s="57"/>
      <c r="H86" s="57"/>
      <c r="I86" s="158"/>
      <c r="J86" s="57"/>
      <c r="K86" s="57"/>
      <c r="L86" s="55"/>
    </row>
    <row r="87" spans="2:12" s="1" customFormat="1" ht="22.5" customHeight="1">
      <c r="B87" s="35"/>
      <c r="C87" s="57"/>
      <c r="D87" s="57"/>
      <c r="E87" s="404" t="str">
        <f>E7</f>
        <v>Jezero Most-napojení na komunikace a IS - část I</v>
      </c>
      <c r="F87" s="379"/>
      <c r="G87" s="379"/>
      <c r="H87" s="379"/>
      <c r="I87" s="158"/>
      <c r="J87" s="57"/>
      <c r="K87" s="57"/>
      <c r="L87" s="55"/>
    </row>
    <row r="88" spans="2:12" ht="15">
      <c r="B88" s="22"/>
      <c r="C88" s="59" t="s">
        <v>2048</v>
      </c>
      <c r="D88" s="250"/>
      <c r="E88" s="250"/>
      <c r="F88" s="250"/>
      <c r="G88" s="250"/>
      <c r="H88" s="250"/>
      <c r="J88" s="250"/>
      <c r="K88" s="250"/>
      <c r="L88" s="251"/>
    </row>
    <row r="89" spans="2:12" s="1" customFormat="1" ht="22.5" customHeight="1">
      <c r="B89" s="35"/>
      <c r="C89" s="57"/>
      <c r="D89" s="57"/>
      <c r="E89" s="404" t="s">
        <v>2804</v>
      </c>
      <c r="F89" s="379"/>
      <c r="G89" s="379"/>
      <c r="H89" s="379"/>
      <c r="I89" s="158"/>
      <c r="J89" s="57"/>
      <c r="K89" s="57"/>
      <c r="L89" s="55"/>
    </row>
    <row r="90" spans="2:12" s="1" customFormat="1" ht="14.45" customHeight="1">
      <c r="B90" s="35"/>
      <c r="C90" s="59" t="s">
        <v>2917</v>
      </c>
      <c r="D90" s="57"/>
      <c r="E90" s="57"/>
      <c r="F90" s="57"/>
      <c r="G90" s="57"/>
      <c r="H90" s="57"/>
      <c r="I90" s="158"/>
      <c r="J90" s="57"/>
      <c r="K90" s="57"/>
      <c r="L90" s="55"/>
    </row>
    <row r="91" spans="2:12" s="1" customFormat="1" ht="23.25" customHeight="1">
      <c r="B91" s="35"/>
      <c r="C91" s="57"/>
      <c r="D91" s="57"/>
      <c r="E91" s="376" t="str">
        <f>E11</f>
        <v>SO 303a - Splašková kanalizace - Čerp. stanice</v>
      </c>
      <c r="F91" s="379"/>
      <c r="G91" s="379"/>
      <c r="H91" s="379"/>
      <c r="I91" s="158"/>
      <c r="J91" s="57"/>
      <c r="K91" s="57"/>
      <c r="L91" s="55"/>
    </row>
    <row r="92" spans="2:12" s="1" customFormat="1" ht="6.95" customHeight="1">
      <c r="B92" s="35"/>
      <c r="C92" s="57"/>
      <c r="D92" s="57"/>
      <c r="E92" s="57"/>
      <c r="F92" s="57"/>
      <c r="G92" s="57"/>
      <c r="H92" s="57"/>
      <c r="I92" s="158"/>
      <c r="J92" s="57"/>
      <c r="K92" s="57"/>
      <c r="L92" s="55"/>
    </row>
    <row r="93" spans="2:12" s="1" customFormat="1" ht="18" customHeight="1">
      <c r="B93" s="35"/>
      <c r="C93" s="59" t="s">
        <v>1896</v>
      </c>
      <c r="D93" s="57"/>
      <c r="E93" s="57"/>
      <c r="F93" s="159" t="str">
        <f>F14</f>
        <v xml:space="preserve"> </v>
      </c>
      <c r="G93" s="57"/>
      <c r="H93" s="57"/>
      <c r="I93" s="160" t="s">
        <v>1898</v>
      </c>
      <c r="J93" s="67" t="str">
        <f>IF(J14="","",J14)</f>
        <v>28. 11. 2016</v>
      </c>
      <c r="K93" s="57"/>
      <c r="L93" s="55"/>
    </row>
    <row r="94" spans="2:12" s="1" customFormat="1" ht="6.95" customHeight="1">
      <c r="B94" s="35"/>
      <c r="C94" s="57"/>
      <c r="D94" s="57"/>
      <c r="E94" s="57"/>
      <c r="F94" s="57"/>
      <c r="G94" s="57"/>
      <c r="H94" s="57"/>
      <c r="I94" s="158"/>
      <c r="J94" s="57"/>
      <c r="K94" s="57"/>
      <c r="L94" s="55"/>
    </row>
    <row r="95" spans="2:12" s="1" customFormat="1" ht="15">
      <c r="B95" s="35"/>
      <c r="C95" s="59" t="s">
        <v>1901</v>
      </c>
      <c r="D95" s="57"/>
      <c r="E95" s="57"/>
      <c r="F95" s="159" t="str">
        <f>E17</f>
        <v>ČR - Ministerstvo financí</v>
      </c>
      <c r="G95" s="57"/>
      <c r="H95" s="57"/>
      <c r="I95" s="160" t="s">
        <v>1907</v>
      </c>
      <c r="J95" s="159" t="str">
        <f>E23</f>
        <v>Báňské projekty Teplice a.s.</v>
      </c>
      <c r="K95" s="57"/>
      <c r="L95" s="55"/>
    </row>
    <row r="96" spans="2:12" s="1" customFormat="1" ht="14.45" customHeight="1">
      <c r="B96" s="35"/>
      <c r="C96" s="59" t="s">
        <v>1905</v>
      </c>
      <c r="D96" s="57"/>
      <c r="E96" s="57"/>
      <c r="F96" s="159" t="str">
        <f>IF(E20="","",E20)</f>
        <v/>
      </c>
      <c r="G96" s="57"/>
      <c r="H96" s="57"/>
      <c r="I96" s="158"/>
      <c r="J96" s="57"/>
      <c r="K96" s="57"/>
      <c r="L96" s="55"/>
    </row>
    <row r="97" spans="2:65" s="1" customFormat="1" ht="10.35" customHeight="1">
      <c r="B97" s="35"/>
      <c r="C97" s="57"/>
      <c r="D97" s="57"/>
      <c r="E97" s="57"/>
      <c r="F97" s="57"/>
      <c r="G97" s="57"/>
      <c r="H97" s="57"/>
      <c r="I97" s="158"/>
      <c r="J97" s="57"/>
      <c r="K97" s="57"/>
      <c r="L97" s="55"/>
    </row>
    <row r="98" spans="2:65" s="10" customFormat="1" ht="29.25" customHeight="1">
      <c r="B98" s="161"/>
      <c r="C98" s="162" t="s">
        <v>2065</v>
      </c>
      <c r="D98" s="163" t="s">
        <v>1931</v>
      </c>
      <c r="E98" s="163" t="s">
        <v>1927</v>
      </c>
      <c r="F98" s="163" t="s">
        <v>2066</v>
      </c>
      <c r="G98" s="163" t="s">
        <v>2067</v>
      </c>
      <c r="H98" s="163" t="s">
        <v>2068</v>
      </c>
      <c r="I98" s="164" t="s">
        <v>2069</v>
      </c>
      <c r="J98" s="163" t="s">
        <v>2054</v>
      </c>
      <c r="K98" s="165" t="s">
        <v>2070</v>
      </c>
      <c r="L98" s="166"/>
      <c r="M98" s="75" t="s">
        <v>2071</v>
      </c>
      <c r="N98" s="76" t="s">
        <v>1916</v>
      </c>
      <c r="O98" s="76" t="s">
        <v>2072</v>
      </c>
      <c r="P98" s="76" t="s">
        <v>2073</v>
      </c>
      <c r="Q98" s="76" t="s">
        <v>2074</v>
      </c>
      <c r="R98" s="76" t="s">
        <v>2075</v>
      </c>
      <c r="S98" s="76" t="s">
        <v>2076</v>
      </c>
      <c r="T98" s="77" t="s">
        <v>2077</v>
      </c>
    </row>
    <row r="99" spans="2:65" s="1" customFormat="1" ht="29.25" customHeight="1">
      <c r="B99" s="35"/>
      <c r="C99" s="81" t="s">
        <v>2055</v>
      </c>
      <c r="D99" s="57"/>
      <c r="E99" s="57"/>
      <c r="F99" s="57"/>
      <c r="G99" s="57"/>
      <c r="H99" s="57"/>
      <c r="I99" s="158"/>
      <c r="J99" s="167">
        <f>BK99</f>
        <v>0</v>
      </c>
      <c r="K99" s="57"/>
      <c r="L99" s="55"/>
      <c r="M99" s="78"/>
      <c r="N99" s="79"/>
      <c r="O99" s="79"/>
      <c r="P99" s="168">
        <f>P100+P298+P348+P428</f>
        <v>0</v>
      </c>
      <c r="Q99" s="79"/>
      <c r="R99" s="168">
        <f>R100+R298+R348+R428</f>
        <v>26.717734917679998</v>
      </c>
      <c r="S99" s="79"/>
      <c r="T99" s="169">
        <f>T100+T298+T348+T428</f>
        <v>0.25512000000000001</v>
      </c>
      <c r="AT99" s="18" t="s">
        <v>1945</v>
      </c>
      <c r="AU99" s="18" t="s">
        <v>2056</v>
      </c>
      <c r="BK99" s="170">
        <f>BK100+BK298+BK348+BK428</f>
        <v>0</v>
      </c>
    </row>
    <row r="100" spans="2:65" s="11" customFormat="1" ht="37.35" customHeight="1">
      <c r="B100" s="171"/>
      <c r="C100" s="172"/>
      <c r="D100" s="173" t="s">
        <v>1945</v>
      </c>
      <c r="E100" s="174" t="s">
        <v>2078</v>
      </c>
      <c r="F100" s="174" t="s">
        <v>2079</v>
      </c>
      <c r="G100" s="172"/>
      <c r="H100" s="172"/>
      <c r="I100" s="175"/>
      <c r="J100" s="176">
        <f>BK100</f>
        <v>0</v>
      </c>
      <c r="K100" s="172"/>
      <c r="L100" s="177"/>
      <c r="M100" s="178"/>
      <c r="N100" s="179"/>
      <c r="O100" s="179"/>
      <c r="P100" s="180">
        <f>P101+P141+P154+P165+P171+P274+P296</f>
        <v>0</v>
      </c>
      <c r="Q100" s="179"/>
      <c r="R100" s="180">
        <f>R101+R141+R154+R165+R171+R274+R296</f>
        <v>7.5708421799999996</v>
      </c>
      <c r="S100" s="179"/>
      <c r="T100" s="181">
        <f>T101+T141+T154+T165+T171+T274+T296</f>
        <v>0.25512000000000001</v>
      </c>
      <c r="AR100" s="182" t="s">
        <v>1895</v>
      </c>
      <c r="AT100" s="183" t="s">
        <v>1945</v>
      </c>
      <c r="AU100" s="183" t="s">
        <v>1946</v>
      </c>
      <c r="AY100" s="182" t="s">
        <v>2080</v>
      </c>
      <c r="BK100" s="184">
        <f>BK101+BK141+BK154+BK165+BK171+BK274+BK296</f>
        <v>0</v>
      </c>
    </row>
    <row r="101" spans="2:65" s="11" customFormat="1" ht="19.899999999999999" customHeight="1">
      <c r="B101" s="171"/>
      <c r="C101" s="172"/>
      <c r="D101" s="185" t="s">
        <v>1945</v>
      </c>
      <c r="E101" s="186" t="s">
        <v>1895</v>
      </c>
      <c r="F101" s="186" t="s">
        <v>2081</v>
      </c>
      <c r="G101" s="172"/>
      <c r="H101" s="172"/>
      <c r="I101" s="175"/>
      <c r="J101" s="187">
        <f>BK101</f>
        <v>0</v>
      </c>
      <c r="K101" s="172"/>
      <c r="L101" s="177"/>
      <c r="M101" s="178"/>
      <c r="N101" s="179"/>
      <c r="O101" s="179"/>
      <c r="P101" s="180">
        <f>SUM(P102:P140)</f>
        <v>0</v>
      </c>
      <c r="Q101" s="179"/>
      <c r="R101" s="180">
        <f>SUM(R102:R140)</f>
        <v>0</v>
      </c>
      <c r="S101" s="179"/>
      <c r="T101" s="181">
        <f>SUM(T102:T140)</f>
        <v>0</v>
      </c>
      <c r="AR101" s="182" t="s">
        <v>1895</v>
      </c>
      <c r="AT101" s="183" t="s">
        <v>1945</v>
      </c>
      <c r="AU101" s="183" t="s">
        <v>1895</v>
      </c>
      <c r="AY101" s="182" t="s">
        <v>2080</v>
      </c>
      <c r="BK101" s="184">
        <f>SUM(BK102:BK140)</f>
        <v>0</v>
      </c>
    </row>
    <row r="102" spans="2:65" s="1" customFormat="1" ht="22.5" customHeight="1">
      <c r="B102" s="35"/>
      <c r="C102" s="188" t="s">
        <v>1895</v>
      </c>
      <c r="D102" s="188" t="s">
        <v>2082</v>
      </c>
      <c r="E102" s="189" t="s">
        <v>2929</v>
      </c>
      <c r="F102" s="190" t="s">
        <v>2930</v>
      </c>
      <c r="G102" s="191" t="s">
        <v>2085</v>
      </c>
      <c r="H102" s="192">
        <v>48.853000000000002</v>
      </c>
      <c r="I102" s="193"/>
      <c r="J102" s="194">
        <f>ROUND(I102*H102,2)</f>
        <v>0</v>
      </c>
      <c r="K102" s="190" t="s">
        <v>2086</v>
      </c>
      <c r="L102" s="55"/>
      <c r="M102" s="195" t="s">
        <v>1893</v>
      </c>
      <c r="N102" s="196" t="s">
        <v>1917</v>
      </c>
      <c r="O102" s="36"/>
      <c r="P102" s="197">
        <f>O102*H102</f>
        <v>0</v>
      </c>
      <c r="Q102" s="197">
        <v>0</v>
      </c>
      <c r="R102" s="197">
        <f>Q102*H102</f>
        <v>0</v>
      </c>
      <c r="S102" s="197">
        <v>0</v>
      </c>
      <c r="T102" s="198">
        <f>S102*H102</f>
        <v>0</v>
      </c>
      <c r="AR102" s="18" t="s">
        <v>2036</v>
      </c>
      <c r="AT102" s="18" t="s">
        <v>2082</v>
      </c>
      <c r="AU102" s="18" t="s">
        <v>1955</v>
      </c>
      <c r="AY102" s="18" t="s">
        <v>2080</v>
      </c>
      <c r="BE102" s="199">
        <f>IF(N102="základní",J102,0)</f>
        <v>0</v>
      </c>
      <c r="BF102" s="199">
        <f>IF(N102="snížená",J102,0)</f>
        <v>0</v>
      </c>
      <c r="BG102" s="199">
        <f>IF(N102="zákl. přenesená",J102,0)</f>
        <v>0</v>
      </c>
      <c r="BH102" s="199">
        <f>IF(N102="sníž. přenesená",J102,0)</f>
        <v>0</v>
      </c>
      <c r="BI102" s="199">
        <f>IF(N102="nulová",J102,0)</f>
        <v>0</v>
      </c>
      <c r="BJ102" s="18" t="s">
        <v>1895</v>
      </c>
      <c r="BK102" s="199">
        <f>ROUND(I102*H102,2)</f>
        <v>0</v>
      </c>
      <c r="BL102" s="18" t="s">
        <v>2036</v>
      </c>
      <c r="BM102" s="18" t="s">
        <v>2931</v>
      </c>
    </row>
    <row r="103" spans="2:65" s="12" customFormat="1">
      <c r="B103" s="200"/>
      <c r="C103" s="201"/>
      <c r="D103" s="212" t="s">
        <v>2088</v>
      </c>
      <c r="E103" s="213" t="s">
        <v>1893</v>
      </c>
      <c r="F103" s="214" t="s">
        <v>2932</v>
      </c>
      <c r="G103" s="201"/>
      <c r="H103" s="215">
        <v>48.853124999999999</v>
      </c>
      <c r="I103" s="206"/>
      <c r="J103" s="201"/>
      <c r="K103" s="201"/>
      <c r="L103" s="207"/>
      <c r="M103" s="208"/>
      <c r="N103" s="209"/>
      <c r="O103" s="209"/>
      <c r="P103" s="209"/>
      <c r="Q103" s="209"/>
      <c r="R103" s="209"/>
      <c r="S103" s="209"/>
      <c r="T103" s="210"/>
      <c r="AT103" s="211" t="s">
        <v>2088</v>
      </c>
      <c r="AU103" s="211" t="s">
        <v>1955</v>
      </c>
      <c r="AV103" s="12" t="s">
        <v>1955</v>
      </c>
      <c r="AW103" s="12" t="s">
        <v>1911</v>
      </c>
      <c r="AX103" s="12" t="s">
        <v>1946</v>
      </c>
      <c r="AY103" s="211" t="s">
        <v>2080</v>
      </c>
    </row>
    <row r="104" spans="2:65" s="13" customFormat="1">
      <c r="B104" s="230"/>
      <c r="C104" s="231"/>
      <c r="D104" s="202" t="s">
        <v>2088</v>
      </c>
      <c r="E104" s="241" t="s">
        <v>1893</v>
      </c>
      <c r="F104" s="242" t="s">
        <v>2377</v>
      </c>
      <c r="G104" s="231"/>
      <c r="H104" s="243">
        <v>48.853124999999999</v>
      </c>
      <c r="I104" s="235"/>
      <c r="J104" s="231"/>
      <c r="K104" s="231"/>
      <c r="L104" s="236"/>
      <c r="M104" s="237"/>
      <c r="N104" s="238"/>
      <c r="O104" s="238"/>
      <c r="P104" s="238"/>
      <c r="Q104" s="238"/>
      <c r="R104" s="238"/>
      <c r="S104" s="238"/>
      <c r="T104" s="239"/>
      <c r="AT104" s="240" t="s">
        <v>2088</v>
      </c>
      <c r="AU104" s="240" t="s">
        <v>1955</v>
      </c>
      <c r="AV104" s="13" t="s">
        <v>2036</v>
      </c>
      <c r="AW104" s="13" t="s">
        <v>1877</v>
      </c>
      <c r="AX104" s="13" t="s">
        <v>1895</v>
      </c>
      <c r="AY104" s="240" t="s">
        <v>2080</v>
      </c>
    </row>
    <row r="105" spans="2:65" s="1" customFormat="1" ht="22.5" customHeight="1">
      <c r="B105" s="35"/>
      <c r="C105" s="188" t="s">
        <v>1955</v>
      </c>
      <c r="D105" s="188" t="s">
        <v>2082</v>
      </c>
      <c r="E105" s="189" t="s">
        <v>2933</v>
      </c>
      <c r="F105" s="190" t="s">
        <v>2934</v>
      </c>
      <c r="G105" s="191" t="s">
        <v>2085</v>
      </c>
      <c r="H105" s="192">
        <v>1029.741</v>
      </c>
      <c r="I105" s="193"/>
      <c r="J105" s="194">
        <f>ROUND(I105*H105,2)</f>
        <v>0</v>
      </c>
      <c r="K105" s="190" t="s">
        <v>2086</v>
      </c>
      <c r="L105" s="55"/>
      <c r="M105" s="195" t="s">
        <v>1893</v>
      </c>
      <c r="N105" s="196" t="s">
        <v>1917</v>
      </c>
      <c r="O105" s="36"/>
      <c r="P105" s="197">
        <f>O105*H105</f>
        <v>0</v>
      </c>
      <c r="Q105" s="197">
        <v>0</v>
      </c>
      <c r="R105" s="197">
        <f>Q105*H105</f>
        <v>0</v>
      </c>
      <c r="S105" s="197">
        <v>0</v>
      </c>
      <c r="T105" s="198">
        <f>S105*H105</f>
        <v>0</v>
      </c>
      <c r="AR105" s="18" t="s">
        <v>2036</v>
      </c>
      <c r="AT105" s="18" t="s">
        <v>2082</v>
      </c>
      <c r="AU105" s="18" t="s">
        <v>1955</v>
      </c>
      <c r="AY105" s="18" t="s">
        <v>2080</v>
      </c>
      <c r="BE105" s="199">
        <f>IF(N105="základní",J105,0)</f>
        <v>0</v>
      </c>
      <c r="BF105" s="199">
        <f>IF(N105="snížená",J105,0)</f>
        <v>0</v>
      </c>
      <c r="BG105" s="199">
        <f>IF(N105="zákl. přenesená",J105,0)</f>
        <v>0</v>
      </c>
      <c r="BH105" s="199">
        <f>IF(N105="sníž. přenesená",J105,0)</f>
        <v>0</v>
      </c>
      <c r="BI105" s="199">
        <f>IF(N105="nulová",J105,0)</f>
        <v>0</v>
      </c>
      <c r="BJ105" s="18" t="s">
        <v>1895</v>
      </c>
      <c r="BK105" s="199">
        <f>ROUND(I105*H105,2)</f>
        <v>0</v>
      </c>
      <c r="BL105" s="18" t="s">
        <v>2036</v>
      </c>
      <c r="BM105" s="18" t="s">
        <v>2935</v>
      </c>
    </row>
    <row r="106" spans="2:65" s="12" customFormat="1">
      <c r="B106" s="200"/>
      <c r="C106" s="201"/>
      <c r="D106" s="212" t="s">
        <v>2088</v>
      </c>
      <c r="E106" s="213" t="s">
        <v>1893</v>
      </c>
      <c r="F106" s="214" t="s">
        <v>2936</v>
      </c>
      <c r="G106" s="201"/>
      <c r="H106" s="215">
        <v>1029.741</v>
      </c>
      <c r="I106" s="206"/>
      <c r="J106" s="201"/>
      <c r="K106" s="201"/>
      <c r="L106" s="207"/>
      <c r="M106" s="208"/>
      <c r="N106" s="209"/>
      <c r="O106" s="209"/>
      <c r="P106" s="209"/>
      <c r="Q106" s="209"/>
      <c r="R106" s="209"/>
      <c r="S106" s="209"/>
      <c r="T106" s="210"/>
      <c r="AT106" s="211" t="s">
        <v>2088</v>
      </c>
      <c r="AU106" s="211" t="s">
        <v>1955</v>
      </c>
      <c r="AV106" s="12" t="s">
        <v>1955</v>
      </c>
      <c r="AW106" s="12" t="s">
        <v>1911</v>
      </c>
      <c r="AX106" s="12" t="s">
        <v>1946</v>
      </c>
      <c r="AY106" s="211" t="s">
        <v>2080</v>
      </c>
    </row>
    <row r="107" spans="2:65" s="13" customFormat="1">
      <c r="B107" s="230"/>
      <c r="C107" s="231"/>
      <c r="D107" s="202" t="s">
        <v>2088</v>
      </c>
      <c r="E107" s="241" t="s">
        <v>1893</v>
      </c>
      <c r="F107" s="242" t="s">
        <v>2377</v>
      </c>
      <c r="G107" s="231"/>
      <c r="H107" s="243">
        <v>1029.741</v>
      </c>
      <c r="I107" s="235"/>
      <c r="J107" s="231"/>
      <c r="K107" s="231"/>
      <c r="L107" s="236"/>
      <c r="M107" s="237"/>
      <c r="N107" s="238"/>
      <c r="O107" s="238"/>
      <c r="P107" s="238"/>
      <c r="Q107" s="238"/>
      <c r="R107" s="238"/>
      <c r="S107" s="238"/>
      <c r="T107" s="239"/>
      <c r="AT107" s="240" t="s">
        <v>2088</v>
      </c>
      <c r="AU107" s="240" t="s">
        <v>1955</v>
      </c>
      <c r="AV107" s="13" t="s">
        <v>2036</v>
      </c>
      <c r="AW107" s="13" t="s">
        <v>1877</v>
      </c>
      <c r="AX107" s="13" t="s">
        <v>1895</v>
      </c>
      <c r="AY107" s="240" t="s">
        <v>2080</v>
      </c>
    </row>
    <row r="108" spans="2:65" s="1" customFormat="1" ht="22.5" customHeight="1">
      <c r="B108" s="35"/>
      <c r="C108" s="188" t="s">
        <v>2033</v>
      </c>
      <c r="D108" s="188" t="s">
        <v>2082</v>
      </c>
      <c r="E108" s="189" t="s">
        <v>2937</v>
      </c>
      <c r="F108" s="190" t="s">
        <v>2938</v>
      </c>
      <c r="G108" s="191" t="s">
        <v>2085</v>
      </c>
      <c r="H108" s="192">
        <v>539.29700000000003</v>
      </c>
      <c r="I108" s="193"/>
      <c r="J108" s="194">
        <f>ROUND(I108*H108,2)</f>
        <v>0</v>
      </c>
      <c r="K108" s="190" t="s">
        <v>2086</v>
      </c>
      <c r="L108" s="55"/>
      <c r="M108" s="195" t="s">
        <v>1893</v>
      </c>
      <c r="N108" s="196" t="s">
        <v>1917</v>
      </c>
      <c r="O108" s="36"/>
      <c r="P108" s="197">
        <f>O108*H108</f>
        <v>0</v>
      </c>
      <c r="Q108" s="197">
        <v>0</v>
      </c>
      <c r="R108" s="197">
        <f>Q108*H108</f>
        <v>0</v>
      </c>
      <c r="S108" s="197">
        <v>0</v>
      </c>
      <c r="T108" s="198">
        <f>S108*H108</f>
        <v>0</v>
      </c>
      <c r="AR108" s="18" t="s">
        <v>2036</v>
      </c>
      <c r="AT108" s="18" t="s">
        <v>2082</v>
      </c>
      <c r="AU108" s="18" t="s">
        <v>1955</v>
      </c>
      <c r="AY108" s="18" t="s">
        <v>2080</v>
      </c>
      <c r="BE108" s="199">
        <f>IF(N108="základní",J108,0)</f>
        <v>0</v>
      </c>
      <c r="BF108" s="199">
        <f>IF(N108="snížená",J108,0)</f>
        <v>0</v>
      </c>
      <c r="BG108" s="199">
        <f>IF(N108="zákl. přenesená",J108,0)</f>
        <v>0</v>
      </c>
      <c r="BH108" s="199">
        <f>IF(N108="sníž. přenesená",J108,0)</f>
        <v>0</v>
      </c>
      <c r="BI108" s="199">
        <f>IF(N108="nulová",J108,0)</f>
        <v>0</v>
      </c>
      <c r="BJ108" s="18" t="s">
        <v>1895</v>
      </c>
      <c r="BK108" s="199">
        <f>ROUND(I108*H108,2)</f>
        <v>0</v>
      </c>
      <c r="BL108" s="18" t="s">
        <v>2036</v>
      </c>
      <c r="BM108" s="18" t="s">
        <v>2939</v>
      </c>
    </row>
    <row r="109" spans="2:65" s="12" customFormat="1">
      <c r="B109" s="200"/>
      <c r="C109" s="201"/>
      <c r="D109" s="212" t="s">
        <v>2088</v>
      </c>
      <c r="E109" s="213" t="s">
        <v>1893</v>
      </c>
      <c r="F109" s="214" t="s">
        <v>2940</v>
      </c>
      <c r="G109" s="201"/>
      <c r="H109" s="215">
        <v>539.29700000000003</v>
      </c>
      <c r="I109" s="206"/>
      <c r="J109" s="201"/>
      <c r="K109" s="201"/>
      <c r="L109" s="207"/>
      <c r="M109" s="208"/>
      <c r="N109" s="209"/>
      <c r="O109" s="209"/>
      <c r="P109" s="209"/>
      <c r="Q109" s="209"/>
      <c r="R109" s="209"/>
      <c r="S109" s="209"/>
      <c r="T109" s="210"/>
      <c r="AT109" s="211" t="s">
        <v>2088</v>
      </c>
      <c r="AU109" s="211" t="s">
        <v>1955</v>
      </c>
      <c r="AV109" s="12" t="s">
        <v>1955</v>
      </c>
      <c r="AW109" s="12" t="s">
        <v>1911</v>
      </c>
      <c r="AX109" s="12" t="s">
        <v>1946</v>
      </c>
      <c r="AY109" s="211" t="s">
        <v>2080</v>
      </c>
    </row>
    <row r="110" spans="2:65" s="13" customFormat="1">
      <c r="B110" s="230"/>
      <c r="C110" s="231"/>
      <c r="D110" s="202" t="s">
        <v>2088</v>
      </c>
      <c r="E110" s="241" t="s">
        <v>1893</v>
      </c>
      <c r="F110" s="242" t="s">
        <v>2377</v>
      </c>
      <c r="G110" s="231"/>
      <c r="H110" s="243">
        <v>539.29700000000003</v>
      </c>
      <c r="I110" s="235"/>
      <c r="J110" s="231"/>
      <c r="K110" s="231"/>
      <c r="L110" s="236"/>
      <c r="M110" s="237"/>
      <c r="N110" s="238"/>
      <c r="O110" s="238"/>
      <c r="P110" s="238"/>
      <c r="Q110" s="238"/>
      <c r="R110" s="238"/>
      <c r="S110" s="238"/>
      <c r="T110" s="239"/>
      <c r="AT110" s="240" t="s">
        <v>2088</v>
      </c>
      <c r="AU110" s="240" t="s">
        <v>1955</v>
      </c>
      <c r="AV110" s="13" t="s">
        <v>2036</v>
      </c>
      <c r="AW110" s="13" t="s">
        <v>1877</v>
      </c>
      <c r="AX110" s="13" t="s">
        <v>1895</v>
      </c>
      <c r="AY110" s="240" t="s">
        <v>2080</v>
      </c>
    </row>
    <row r="111" spans="2:65" s="1" customFormat="1" ht="22.5" customHeight="1">
      <c r="B111" s="35"/>
      <c r="C111" s="188" t="s">
        <v>2036</v>
      </c>
      <c r="D111" s="188" t="s">
        <v>2082</v>
      </c>
      <c r="E111" s="189" t="s">
        <v>2418</v>
      </c>
      <c r="F111" s="190" t="s">
        <v>2419</v>
      </c>
      <c r="G111" s="191" t="s">
        <v>2085</v>
      </c>
      <c r="H111" s="192">
        <v>48.853000000000002</v>
      </c>
      <c r="I111" s="193"/>
      <c r="J111" s="194">
        <f>ROUND(I111*H111,2)</f>
        <v>0</v>
      </c>
      <c r="K111" s="190" t="s">
        <v>2086</v>
      </c>
      <c r="L111" s="55"/>
      <c r="M111" s="195" t="s">
        <v>1893</v>
      </c>
      <c r="N111" s="196" t="s">
        <v>1917</v>
      </c>
      <c r="O111" s="36"/>
      <c r="P111" s="197">
        <f>O111*H111</f>
        <v>0</v>
      </c>
      <c r="Q111" s="197">
        <v>0</v>
      </c>
      <c r="R111" s="197">
        <f>Q111*H111</f>
        <v>0</v>
      </c>
      <c r="S111" s="197">
        <v>0</v>
      </c>
      <c r="T111" s="198">
        <f>S111*H111</f>
        <v>0</v>
      </c>
      <c r="AR111" s="18" t="s">
        <v>2036</v>
      </c>
      <c r="AT111" s="18" t="s">
        <v>2082</v>
      </c>
      <c r="AU111" s="18" t="s">
        <v>1955</v>
      </c>
      <c r="AY111" s="18" t="s">
        <v>2080</v>
      </c>
      <c r="BE111" s="199">
        <f>IF(N111="základní",J111,0)</f>
        <v>0</v>
      </c>
      <c r="BF111" s="199">
        <f>IF(N111="snížená",J111,0)</f>
        <v>0</v>
      </c>
      <c r="BG111" s="199">
        <f>IF(N111="zákl. přenesená",J111,0)</f>
        <v>0</v>
      </c>
      <c r="BH111" s="199">
        <f>IF(N111="sníž. přenesená",J111,0)</f>
        <v>0</v>
      </c>
      <c r="BI111" s="199">
        <f>IF(N111="nulová",J111,0)</f>
        <v>0</v>
      </c>
      <c r="BJ111" s="18" t="s">
        <v>1895</v>
      </c>
      <c r="BK111" s="199">
        <f>ROUND(I111*H111,2)</f>
        <v>0</v>
      </c>
      <c r="BL111" s="18" t="s">
        <v>2036</v>
      </c>
      <c r="BM111" s="18" t="s">
        <v>2941</v>
      </c>
    </row>
    <row r="112" spans="2:65" s="12" customFormat="1">
      <c r="B112" s="200"/>
      <c r="C112" s="201"/>
      <c r="D112" s="212" t="s">
        <v>2088</v>
      </c>
      <c r="E112" s="213" t="s">
        <v>1893</v>
      </c>
      <c r="F112" s="214" t="s">
        <v>2942</v>
      </c>
      <c r="G112" s="201"/>
      <c r="H112" s="215">
        <v>48.853000000000002</v>
      </c>
      <c r="I112" s="206"/>
      <c r="J112" s="201"/>
      <c r="K112" s="201"/>
      <c r="L112" s="207"/>
      <c r="M112" s="208"/>
      <c r="N112" s="209"/>
      <c r="O112" s="209"/>
      <c r="P112" s="209"/>
      <c r="Q112" s="209"/>
      <c r="R112" s="209"/>
      <c r="S112" s="209"/>
      <c r="T112" s="210"/>
      <c r="AT112" s="211" t="s">
        <v>2088</v>
      </c>
      <c r="AU112" s="211" t="s">
        <v>1955</v>
      </c>
      <c r="AV112" s="12" t="s">
        <v>1955</v>
      </c>
      <c r="AW112" s="12" t="s">
        <v>1911</v>
      </c>
      <c r="AX112" s="12" t="s">
        <v>1946</v>
      </c>
      <c r="AY112" s="211" t="s">
        <v>2080</v>
      </c>
    </row>
    <row r="113" spans="2:65" s="13" customFormat="1">
      <c r="B113" s="230"/>
      <c r="C113" s="231"/>
      <c r="D113" s="202" t="s">
        <v>2088</v>
      </c>
      <c r="E113" s="241" t="s">
        <v>1893</v>
      </c>
      <c r="F113" s="242" t="s">
        <v>2377</v>
      </c>
      <c r="G113" s="231"/>
      <c r="H113" s="243">
        <v>48.853000000000002</v>
      </c>
      <c r="I113" s="235"/>
      <c r="J113" s="231"/>
      <c r="K113" s="231"/>
      <c r="L113" s="236"/>
      <c r="M113" s="237"/>
      <c r="N113" s="238"/>
      <c r="O113" s="238"/>
      <c r="P113" s="238"/>
      <c r="Q113" s="238"/>
      <c r="R113" s="238"/>
      <c r="S113" s="238"/>
      <c r="T113" s="239"/>
      <c r="AT113" s="240" t="s">
        <v>2088</v>
      </c>
      <c r="AU113" s="240" t="s">
        <v>1955</v>
      </c>
      <c r="AV113" s="13" t="s">
        <v>2036</v>
      </c>
      <c r="AW113" s="13" t="s">
        <v>1877</v>
      </c>
      <c r="AX113" s="13" t="s">
        <v>1895</v>
      </c>
      <c r="AY113" s="240" t="s">
        <v>2080</v>
      </c>
    </row>
    <row r="114" spans="2:65" s="1" customFormat="1" ht="22.5" customHeight="1">
      <c r="B114" s="35"/>
      <c r="C114" s="188" t="s">
        <v>2039</v>
      </c>
      <c r="D114" s="188" t="s">
        <v>2082</v>
      </c>
      <c r="E114" s="189" t="s">
        <v>2943</v>
      </c>
      <c r="F114" s="190" t="s">
        <v>2944</v>
      </c>
      <c r="G114" s="191" t="s">
        <v>2085</v>
      </c>
      <c r="H114" s="192">
        <v>123.569</v>
      </c>
      <c r="I114" s="193"/>
      <c r="J114" s="194">
        <f>ROUND(I114*H114,2)</f>
        <v>0</v>
      </c>
      <c r="K114" s="190" t="s">
        <v>2086</v>
      </c>
      <c r="L114" s="55"/>
      <c r="M114" s="195" t="s">
        <v>1893</v>
      </c>
      <c r="N114" s="196" t="s">
        <v>1917</v>
      </c>
      <c r="O114" s="36"/>
      <c r="P114" s="197">
        <f>O114*H114</f>
        <v>0</v>
      </c>
      <c r="Q114" s="197">
        <v>0</v>
      </c>
      <c r="R114" s="197">
        <f>Q114*H114</f>
        <v>0</v>
      </c>
      <c r="S114" s="197">
        <v>0</v>
      </c>
      <c r="T114" s="198">
        <f>S114*H114</f>
        <v>0</v>
      </c>
      <c r="AR114" s="18" t="s">
        <v>2036</v>
      </c>
      <c r="AT114" s="18" t="s">
        <v>2082</v>
      </c>
      <c r="AU114" s="18" t="s">
        <v>1955</v>
      </c>
      <c r="AY114" s="18" t="s">
        <v>2080</v>
      </c>
      <c r="BE114" s="199">
        <f>IF(N114="základní",J114,0)</f>
        <v>0</v>
      </c>
      <c r="BF114" s="199">
        <f>IF(N114="snížená",J114,0)</f>
        <v>0</v>
      </c>
      <c r="BG114" s="199">
        <f>IF(N114="zákl. přenesená",J114,0)</f>
        <v>0</v>
      </c>
      <c r="BH114" s="199">
        <f>IF(N114="sníž. přenesená",J114,0)</f>
        <v>0</v>
      </c>
      <c r="BI114" s="199">
        <f>IF(N114="nulová",J114,0)</f>
        <v>0</v>
      </c>
      <c r="BJ114" s="18" t="s">
        <v>1895</v>
      </c>
      <c r="BK114" s="199">
        <f>ROUND(I114*H114,2)</f>
        <v>0</v>
      </c>
      <c r="BL114" s="18" t="s">
        <v>2036</v>
      </c>
      <c r="BM114" s="18" t="s">
        <v>2945</v>
      </c>
    </row>
    <row r="115" spans="2:65" s="12" customFormat="1">
      <c r="B115" s="200"/>
      <c r="C115" s="201"/>
      <c r="D115" s="212" t="s">
        <v>2088</v>
      </c>
      <c r="E115" s="213" t="s">
        <v>1893</v>
      </c>
      <c r="F115" s="214" t="s">
        <v>2946</v>
      </c>
      <c r="G115" s="201"/>
      <c r="H115" s="215">
        <v>123.56892000000001</v>
      </c>
      <c r="I115" s="206"/>
      <c r="J115" s="201"/>
      <c r="K115" s="201"/>
      <c r="L115" s="207"/>
      <c r="M115" s="208"/>
      <c r="N115" s="209"/>
      <c r="O115" s="209"/>
      <c r="P115" s="209"/>
      <c r="Q115" s="209"/>
      <c r="R115" s="209"/>
      <c r="S115" s="209"/>
      <c r="T115" s="210"/>
      <c r="AT115" s="211" t="s">
        <v>2088</v>
      </c>
      <c r="AU115" s="211" t="s">
        <v>1955</v>
      </c>
      <c r="AV115" s="12" t="s">
        <v>1955</v>
      </c>
      <c r="AW115" s="12" t="s">
        <v>1911</v>
      </c>
      <c r="AX115" s="12" t="s">
        <v>1946</v>
      </c>
      <c r="AY115" s="211" t="s">
        <v>2080</v>
      </c>
    </row>
    <row r="116" spans="2:65" s="13" customFormat="1">
      <c r="B116" s="230"/>
      <c r="C116" s="231"/>
      <c r="D116" s="202" t="s">
        <v>2088</v>
      </c>
      <c r="E116" s="241" t="s">
        <v>1893</v>
      </c>
      <c r="F116" s="242" t="s">
        <v>2377</v>
      </c>
      <c r="G116" s="231"/>
      <c r="H116" s="243">
        <v>123.56892000000001</v>
      </c>
      <c r="I116" s="235"/>
      <c r="J116" s="231"/>
      <c r="K116" s="231"/>
      <c r="L116" s="236"/>
      <c r="M116" s="237"/>
      <c r="N116" s="238"/>
      <c r="O116" s="238"/>
      <c r="P116" s="238"/>
      <c r="Q116" s="238"/>
      <c r="R116" s="238"/>
      <c r="S116" s="238"/>
      <c r="T116" s="239"/>
      <c r="AT116" s="240" t="s">
        <v>2088</v>
      </c>
      <c r="AU116" s="240" t="s">
        <v>1955</v>
      </c>
      <c r="AV116" s="13" t="s">
        <v>2036</v>
      </c>
      <c r="AW116" s="13" t="s">
        <v>1877</v>
      </c>
      <c r="AX116" s="13" t="s">
        <v>1895</v>
      </c>
      <c r="AY116" s="240" t="s">
        <v>2080</v>
      </c>
    </row>
    <row r="117" spans="2:65" s="1" customFormat="1" ht="22.5" customHeight="1">
      <c r="B117" s="35"/>
      <c r="C117" s="188" t="s">
        <v>2107</v>
      </c>
      <c r="D117" s="188" t="s">
        <v>2082</v>
      </c>
      <c r="E117" s="189" t="s">
        <v>2947</v>
      </c>
      <c r="F117" s="190" t="s">
        <v>2948</v>
      </c>
      <c r="G117" s="191" t="s">
        <v>2085</v>
      </c>
      <c r="H117" s="192">
        <v>1886.662</v>
      </c>
      <c r="I117" s="193"/>
      <c r="J117" s="194">
        <f>ROUND(I117*H117,2)</f>
        <v>0</v>
      </c>
      <c r="K117" s="190" t="s">
        <v>2086</v>
      </c>
      <c r="L117" s="55"/>
      <c r="M117" s="195" t="s">
        <v>1893</v>
      </c>
      <c r="N117" s="196" t="s">
        <v>1917</v>
      </c>
      <c r="O117" s="36"/>
      <c r="P117" s="197">
        <f>O117*H117</f>
        <v>0</v>
      </c>
      <c r="Q117" s="197">
        <v>0</v>
      </c>
      <c r="R117" s="197">
        <f>Q117*H117</f>
        <v>0</v>
      </c>
      <c r="S117" s="197">
        <v>0</v>
      </c>
      <c r="T117" s="198">
        <f>S117*H117</f>
        <v>0</v>
      </c>
      <c r="AR117" s="18" t="s">
        <v>2036</v>
      </c>
      <c r="AT117" s="18" t="s">
        <v>2082</v>
      </c>
      <c r="AU117" s="18" t="s">
        <v>1955</v>
      </c>
      <c r="AY117" s="18" t="s">
        <v>2080</v>
      </c>
      <c r="BE117" s="199">
        <f>IF(N117="základní",J117,0)</f>
        <v>0</v>
      </c>
      <c r="BF117" s="199">
        <f>IF(N117="snížená",J117,0)</f>
        <v>0</v>
      </c>
      <c r="BG117" s="199">
        <f>IF(N117="zákl. přenesená",J117,0)</f>
        <v>0</v>
      </c>
      <c r="BH117" s="199">
        <f>IF(N117="sníž. přenesená",J117,0)</f>
        <v>0</v>
      </c>
      <c r="BI117" s="199">
        <f>IF(N117="nulová",J117,0)</f>
        <v>0</v>
      </c>
      <c r="BJ117" s="18" t="s">
        <v>1895</v>
      </c>
      <c r="BK117" s="199">
        <f>ROUND(I117*H117,2)</f>
        <v>0</v>
      </c>
      <c r="BL117" s="18" t="s">
        <v>2036</v>
      </c>
      <c r="BM117" s="18" t="s">
        <v>2949</v>
      </c>
    </row>
    <row r="118" spans="2:65" s="12" customFormat="1">
      <c r="B118" s="200"/>
      <c r="C118" s="201"/>
      <c r="D118" s="212" t="s">
        <v>2088</v>
      </c>
      <c r="E118" s="213" t="s">
        <v>1893</v>
      </c>
      <c r="F118" s="214" t="s">
        <v>2950</v>
      </c>
      <c r="G118" s="201"/>
      <c r="H118" s="215">
        <v>1078.5940000000001</v>
      </c>
      <c r="I118" s="206"/>
      <c r="J118" s="201"/>
      <c r="K118" s="201"/>
      <c r="L118" s="207"/>
      <c r="M118" s="208"/>
      <c r="N118" s="209"/>
      <c r="O118" s="209"/>
      <c r="P118" s="209"/>
      <c r="Q118" s="209"/>
      <c r="R118" s="209"/>
      <c r="S118" s="209"/>
      <c r="T118" s="210"/>
      <c r="AT118" s="211" t="s">
        <v>2088</v>
      </c>
      <c r="AU118" s="211" t="s">
        <v>1955</v>
      </c>
      <c r="AV118" s="12" t="s">
        <v>1955</v>
      </c>
      <c r="AW118" s="12" t="s">
        <v>1911</v>
      </c>
      <c r="AX118" s="12" t="s">
        <v>1946</v>
      </c>
      <c r="AY118" s="211" t="s">
        <v>2080</v>
      </c>
    </row>
    <row r="119" spans="2:65" s="12" customFormat="1">
      <c r="B119" s="200"/>
      <c r="C119" s="201"/>
      <c r="D119" s="212" t="s">
        <v>2088</v>
      </c>
      <c r="E119" s="213" t="s">
        <v>1893</v>
      </c>
      <c r="F119" s="214" t="s">
        <v>2951</v>
      </c>
      <c r="G119" s="201"/>
      <c r="H119" s="215">
        <v>808.06799999999998</v>
      </c>
      <c r="I119" s="206"/>
      <c r="J119" s="201"/>
      <c r="K119" s="201"/>
      <c r="L119" s="207"/>
      <c r="M119" s="208"/>
      <c r="N119" s="209"/>
      <c r="O119" s="209"/>
      <c r="P119" s="209"/>
      <c r="Q119" s="209"/>
      <c r="R119" s="209"/>
      <c r="S119" s="209"/>
      <c r="T119" s="210"/>
      <c r="AT119" s="211" t="s">
        <v>2088</v>
      </c>
      <c r="AU119" s="211" t="s">
        <v>1955</v>
      </c>
      <c r="AV119" s="12" t="s">
        <v>1955</v>
      </c>
      <c r="AW119" s="12" t="s">
        <v>1911</v>
      </c>
      <c r="AX119" s="12" t="s">
        <v>1946</v>
      </c>
      <c r="AY119" s="211" t="s">
        <v>2080</v>
      </c>
    </row>
    <row r="120" spans="2:65" s="13" customFormat="1">
      <c r="B120" s="230"/>
      <c r="C120" s="231"/>
      <c r="D120" s="202" t="s">
        <v>2088</v>
      </c>
      <c r="E120" s="241" t="s">
        <v>1893</v>
      </c>
      <c r="F120" s="242" t="s">
        <v>2377</v>
      </c>
      <c r="G120" s="231"/>
      <c r="H120" s="243">
        <v>1886.662</v>
      </c>
      <c r="I120" s="235"/>
      <c r="J120" s="231"/>
      <c r="K120" s="231"/>
      <c r="L120" s="236"/>
      <c r="M120" s="237"/>
      <c r="N120" s="238"/>
      <c r="O120" s="238"/>
      <c r="P120" s="238"/>
      <c r="Q120" s="238"/>
      <c r="R120" s="238"/>
      <c r="S120" s="238"/>
      <c r="T120" s="239"/>
      <c r="AT120" s="240" t="s">
        <v>2088</v>
      </c>
      <c r="AU120" s="240" t="s">
        <v>1955</v>
      </c>
      <c r="AV120" s="13" t="s">
        <v>2036</v>
      </c>
      <c r="AW120" s="13" t="s">
        <v>1877</v>
      </c>
      <c r="AX120" s="13" t="s">
        <v>1895</v>
      </c>
      <c r="AY120" s="240" t="s">
        <v>2080</v>
      </c>
    </row>
    <row r="121" spans="2:65" s="1" customFormat="1" ht="22.5" customHeight="1">
      <c r="B121" s="35"/>
      <c r="C121" s="188" t="s">
        <v>2112</v>
      </c>
      <c r="D121" s="188" t="s">
        <v>2082</v>
      </c>
      <c r="E121" s="189" t="s">
        <v>2099</v>
      </c>
      <c r="F121" s="190" t="s">
        <v>2100</v>
      </c>
      <c r="G121" s="191" t="s">
        <v>2085</v>
      </c>
      <c r="H121" s="192">
        <v>270.52600000000001</v>
      </c>
      <c r="I121" s="193"/>
      <c r="J121" s="194">
        <f>ROUND(I121*H121,2)</f>
        <v>0</v>
      </c>
      <c r="K121" s="190" t="s">
        <v>2086</v>
      </c>
      <c r="L121" s="55"/>
      <c r="M121" s="195" t="s">
        <v>1893</v>
      </c>
      <c r="N121" s="196" t="s">
        <v>1917</v>
      </c>
      <c r="O121" s="36"/>
      <c r="P121" s="197">
        <f>O121*H121</f>
        <v>0</v>
      </c>
      <c r="Q121" s="197">
        <v>0</v>
      </c>
      <c r="R121" s="197">
        <f>Q121*H121</f>
        <v>0</v>
      </c>
      <c r="S121" s="197">
        <v>0</v>
      </c>
      <c r="T121" s="198">
        <f>S121*H121</f>
        <v>0</v>
      </c>
      <c r="AR121" s="18" t="s">
        <v>2036</v>
      </c>
      <c r="AT121" s="18" t="s">
        <v>2082</v>
      </c>
      <c r="AU121" s="18" t="s">
        <v>1955</v>
      </c>
      <c r="AY121" s="18" t="s">
        <v>2080</v>
      </c>
      <c r="BE121" s="199">
        <f>IF(N121="základní",J121,0)</f>
        <v>0</v>
      </c>
      <c r="BF121" s="199">
        <f>IF(N121="snížená",J121,0)</f>
        <v>0</v>
      </c>
      <c r="BG121" s="199">
        <f>IF(N121="zákl. přenesená",J121,0)</f>
        <v>0</v>
      </c>
      <c r="BH121" s="199">
        <f>IF(N121="sníž. přenesená",J121,0)</f>
        <v>0</v>
      </c>
      <c r="BI121" s="199">
        <f>IF(N121="nulová",J121,0)</f>
        <v>0</v>
      </c>
      <c r="BJ121" s="18" t="s">
        <v>1895</v>
      </c>
      <c r="BK121" s="199">
        <f>ROUND(I121*H121,2)</f>
        <v>0</v>
      </c>
      <c r="BL121" s="18" t="s">
        <v>2036</v>
      </c>
      <c r="BM121" s="18" t="s">
        <v>2952</v>
      </c>
    </row>
    <row r="122" spans="2:65" s="14" customFormat="1">
      <c r="B122" s="252"/>
      <c r="C122" s="253"/>
      <c r="D122" s="212" t="s">
        <v>2088</v>
      </c>
      <c r="E122" s="254" t="s">
        <v>1893</v>
      </c>
      <c r="F122" s="255" t="s">
        <v>2953</v>
      </c>
      <c r="G122" s="253"/>
      <c r="H122" s="256" t="s">
        <v>1893</v>
      </c>
      <c r="I122" s="257"/>
      <c r="J122" s="253"/>
      <c r="K122" s="253"/>
      <c r="L122" s="258"/>
      <c r="M122" s="259"/>
      <c r="N122" s="260"/>
      <c r="O122" s="260"/>
      <c r="P122" s="260"/>
      <c r="Q122" s="260"/>
      <c r="R122" s="260"/>
      <c r="S122" s="260"/>
      <c r="T122" s="261"/>
      <c r="AT122" s="262" t="s">
        <v>2088</v>
      </c>
      <c r="AU122" s="262" t="s">
        <v>1955</v>
      </c>
      <c r="AV122" s="14" t="s">
        <v>1895</v>
      </c>
      <c r="AW122" s="14" t="s">
        <v>1911</v>
      </c>
      <c r="AX122" s="14" t="s">
        <v>1946</v>
      </c>
      <c r="AY122" s="262" t="s">
        <v>2080</v>
      </c>
    </row>
    <row r="123" spans="2:65" s="12" customFormat="1">
      <c r="B123" s="200"/>
      <c r="C123" s="201"/>
      <c r="D123" s="212" t="s">
        <v>2088</v>
      </c>
      <c r="E123" s="213" t="s">
        <v>1893</v>
      </c>
      <c r="F123" s="214" t="s">
        <v>2954</v>
      </c>
      <c r="G123" s="201"/>
      <c r="H123" s="215">
        <v>21.279</v>
      </c>
      <c r="I123" s="206"/>
      <c r="J123" s="201"/>
      <c r="K123" s="201"/>
      <c r="L123" s="207"/>
      <c r="M123" s="208"/>
      <c r="N123" s="209"/>
      <c r="O123" s="209"/>
      <c r="P123" s="209"/>
      <c r="Q123" s="209"/>
      <c r="R123" s="209"/>
      <c r="S123" s="209"/>
      <c r="T123" s="210"/>
      <c r="AT123" s="211" t="s">
        <v>2088</v>
      </c>
      <c r="AU123" s="211" t="s">
        <v>1955</v>
      </c>
      <c r="AV123" s="12" t="s">
        <v>1955</v>
      </c>
      <c r="AW123" s="12" t="s">
        <v>1911</v>
      </c>
      <c r="AX123" s="12" t="s">
        <v>1946</v>
      </c>
      <c r="AY123" s="211" t="s">
        <v>2080</v>
      </c>
    </row>
    <row r="124" spans="2:65" s="12" customFormat="1">
      <c r="B124" s="200"/>
      <c r="C124" s="201"/>
      <c r="D124" s="212" t="s">
        <v>2088</v>
      </c>
      <c r="E124" s="213" t="s">
        <v>1893</v>
      </c>
      <c r="F124" s="214" t="s">
        <v>2955</v>
      </c>
      <c r="G124" s="201"/>
      <c r="H124" s="215">
        <v>0.44400000000000001</v>
      </c>
      <c r="I124" s="206"/>
      <c r="J124" s="201"/>
      <c r="K124" s="201"/>
      <c r="L124" s="207"/>
      <c r="M124" s="208"/>
      <c r="N124" s="209"/>
      <c r="O124" s="209"/>
      <c r="P124" s="209"/>
      <c r="Q124" s="209"/>
      <c r="R124" s="209"/>
      <c r="S124" s="209"/>
      <c r="T124" s="210"/>
      <c r="AT124" s="211" t="s">
        <v>2088</v>
      </c>
      <c r="AU124" s="211" t="s">
        <v>1955</v>
      </c>
      <c r="AV124" s="12" t="s">
        <v>1955</v>
      </c>
      <c r="AW124" s="12" t="s">
        <v>1911</v>
      </c>
      <c r="AX124" s="12" t="s">
        <v>1946</v>
      </c>
      <c r="AY124" s="211" t="s">
        <v>2080</v>
      </c>
    </row>
    <row r="125" spans="2:65" s="12" customFormat="1" ht="27">
      <c r="B125" s="200"/>
      <c r="C125" s="201"/>
      <c r="D125" s="212" t="s">
        <v>2088</v>
      </c>
      <c r="E125" s="213" t="s">
        <v>1893</v>
      </c>
      <c r="F125" s="214" t="s">
        <v>2956</v>
      </c>
      <c r="G125" s="201"/>
      <c r="H125" s="215">
        <v>216.58036960000001</v>
      </c>
      <c r="I125" s="206"/>
      <c r="J125" s="201"/>
      <c r="K125" s="201"/>
      <c r="L125" s="207"/>
      <c r="M125" s="208"/>
      <c r="N125" s="209"/>
      <c r="O125" s="209"/>
      <c r="P125" s="209"/>
      <c r="Q125" s="209"/>
      <c r="R125" s="209"/>
      <c r="S125" s="209"/>
      <c r="T125" s="210"/>
      <c r="AT125" s="211" t="s">
        <v>2088</v>
      </c>
      <c r="AU125" s="211" t="s">
        <v>1955</v>
      </c>
      <c r="AV125" s="12" t="s">
        <v>1955</v>
      </c>
      <c r="AW125" s="12" t="s">
        <v>1911</v>
      </c>
      <c r="AX125" s="12" t="s">
        <v>1946</v>
      </c>
      <c r="AY125" s="211" t="s">
        <v>2080</v>
      </c>
    </row>
    <row r="126" spans="2:65" s="12" customFormat="1">
      <c r="B126" s="200"/>
      <c r="C126" s="201"/>
      <c r="D126" s="212" t="s">
        <v>2088</v>
      </c>
      <c r="E126" s="213" t="s">
        <v>1893</v>
      </c>
      <c r="F126" s="214" t="s">
        <v>2957</v>
      </c>
      <c r="G126" s="201"/>
      <c r="H126" s="215">
        <v>15.472512</v>
      </c>
      <c r="I126" s="206"/>
      <c r="J126" s="201"/>
      <c r="K126" s="201"/>
      <c r="L126" s="207"/>
      <c r="M126" s="208"/>
      <c r="N126" s="209"/>
      <c r="O126" s="209"/>
      <c r="P126" s="209"/>
      <c r="Q126" s="209"/>
      <c r="R126" s="209"/>
      <c r="S126" s="209"/>
      <c r="T126" s="210"/>
      <c r="AT126" s="211" t="s">
        <v>2088</v>
      </c>
      <c r="AU126" s="211" t="s">
        <v>1955</v>
      </c>
      <c r="AV126" s="12" t="s">
        <v>1955</v>
      </c>
      <c r="AW126" s="12" t="s">
        <v>1911</v>
      </c>
      <c r="AX126" s="12" t="s">
        <v>1946</v>
      </c>
      <c r="AY126" s="211" t="s">
        <v>2080</v>
      </c>
    </row>
    <row r="127" spans="2:65" s="12" customFormat="1">
      <c r="B127" s="200"/>
      <c r="C127" s="201"/>
      <c r="D127" s="212" t="s">
        <v>2088</v>
      </c>
      <c r="E127" s="213" t="s">
        <v>1893</v>
      </c>
      <c r="F127" s="214" t="s">
        <v>2958</v>
      </c>
      <c r="G127" s="201"/>
      <c r="H127" s="215">
        <v>16.75001</v>
      </c>
      <c r="I127" s="206"/>
      <c r="J127" s="201"/>
      <c r="K127" s="201"/>
      <c r="L127" s="207"/>
      <c r="M127" s="208"/>
      <c r="N127" s="209"/>
      <c r="O127" s="209"/>
      <c r="P127" s="209"/>
      <c r="Q127" s="209"/>
      <c r="R127" s="209"/>
      <c r="S127" s="209"/>
      <c r="T127" s="210"/>
      <c r="AT127" s="211" t="s">
        <v>2088</v>
      </c>
      <c r="AU127" s="211" t="s">
        <v>1955</v>
      </c>
      <c r="AV127" s="12" t="s">
        <v>1955</v>
      </c>
      <c r="AW127" s="12" t="s">
        <v>1911</v>
      </c>
      <c r="AX127" s="12" t="s">
        <v>1946</v>
      </c>
      <c r="AY127" s="211" t="s">
        <v>2080</v>
      </c>
    </row>
    <row r="128" spans="2:65" s="13" customFormat="1">
      <c r="B128" s="230"/>
      <c r="C128" s="231"/>
      <c r="D128" s="202" t="s">
        <v>2088</v>
      </c>
      <c r="E128" s="241" t="s">
        <v>1893</v>
      </c>
      <c r="F128" s="242" t="s">
        <v>2377</v>
      </c>
      <c r="G128" s="231"/>
      <c r="H128" s="243">
        <v>270.52589160000002</v>
      </c>
      <c r="I128" s="235"/>
      <c r="J128" s="231"/>
      <c r="K128" s="231"/>
      <c r="L128" s="236"/>
      <c r="M128" s="237"/>
      <c r="N128" s="238"/>
      <c r="O128" s="238"/>
      <c r="P128" s="238"/>
      <c r="Q128" s="238"/>
      <c r="R128" s="238"/>
      <c r="S128" s="238"/>
      <c r="T128" s="239"/>
      <c r="AT128" s="240" t="s">
        <v>2088</v>
      </c>
      <c r="AU128" s="240" t="s">
        <v>1955</v>
      </c>
      <c r="AV128" s="13" t="s">
        <v>2036</v>
      </c>
      <c r="AW128" s="13" t="s">
        <v>1877</v>
      </c>
      <c r="AX128" s="13" t="s">
        <v>1895</v>
      </c>
      <c r="AY128" s="240" t="s">
        <v>2080</v>
      </c>
    </row>
    <row r="129" spans="2:65" s="1" customFormat="1" ht="22.5" customHeight="1">
      <c r="B129" s="35"/>
      <c r="C129" s="188" t="s">
        <v>2119</v>
      </c>
      <c r="D129" s="188" t="s">
        <v>2082</v>
      </c>
      <c r="E129" s="189" t="s">
        <v>2959</v>
      </c>
      <c r="F129" s="190" t="s">
        <v>2960</v>
      </c>
      <c r="G129" s="191" t="s">
        <v>2085</v>
      </c>
      <c r="H129" s="192">
        <v>1078.5940000000001</v>
      </c>
      <c r="I129" s="193"/>
      <c r="J129" s="194">
        <f>ROUND(I129*H129,2)</f>
        <v>0</v>
      </c>
      <c r="K129" s="190" t="s">
        <v>2086</v>
      </c>
      <c r="L129" s="55"/>
      <c r="M129" s="195" t="s">
        <v>1893</v>
      </c>
      <c r="N129" s="196" t="s">
        <v>1917</v>
      </c>
      <c r="O129" s="36"/>
      <c r="P129" s="197">
        <f>O129*H129</f>
        <v>0</v>
      </c>
      <c r="Q129" s="197">
        <v>0</v>
      </c>
      <c r="R129" s="197">
        <f>Q129*H129</f>
        <v>0</v>
      </c>
      <c r="S129" s="197">
        <v>0</v>
      </c>
      <c r="T129" s="198">
        <f>S129*H129</f>
        <v>0</v>
      </c>
      <c r="AR129" s="18" t="s">
        <v>2036</v>
      </c>
      <c r="AT129" s="18" t="s">
        <v>2082</v>
      </c>
      <c r="AU129" s="18" t="s">
        <v>1955</v>
      </c>
      <c r="AY129" s="18" t="s">
        <v>2080</v>
      </c>
      <c r="BE129" s="199">
        <f>IF(N129="základní",J129,0)</f>
        <v>0</v>
      </c>
      <c r="BF129" s="199">
        <f>IF(N129="snížená",J129,0)</f>
        <v>0</v>
      </c>
      <c r="BG129" s="199">
        <f>IF(N129="zákl. přenesená",J129,0)</f>
        <v>0</v>
      </c>
      <c r="BH129" s="199">
        <f>IF(N129="sníž. přenesená",J129,0)</f>
        <v>0</v>
      </c>
      <c r="BI129" s="199">
        <f>IF(N129="nulová",J129,0)</f>
        <v>0</v>
      </c>
      <c r="BJ129" s="18" t="s">
        <v>1895</v>
      </c>
      <c r="BK129" s="199">
        <f>ROUND(I129*H129,2)</f>
        <v>0</v>
      </c>
      <c r="BL129" s="18" t="s">
        <v>2036</v>
      </c>
      <c r="BM129" s="18" t="s">
        <v>2961</v>
      </c>
    </row>
    <row r="130" spans="2:65" s="12" customFormat="1">
      <c r="B130" s="200"/>
      <c r="C130" s="201"/>
      <c r="D130" s="212" t="s">
        <v>2088</v>
      </c>
      <c r="E130" s="213" t="s">
        <v>1893</v>
      </c>
      <c r="F130" s="214" t="s">
        <v>2962</v>
      </c>
      <c r="G130" s="201"/>
      <c r="H130" s="215">
        <v>1078.5940000000001</v>
      </c>
      <c r="I130" s="206"/>
      <c r="J130" s="201"/>
      <c r="K130" s="201"/>
      <c r="L130" s="207"/>
      <c r="M130" s="208"/>
      <c r="N130" s="209"/>
      <c r="O130" s="209"/>
      <c r="P130" s="209"/>
      <c r="Q130" s="209"/>
      <c r="R130" s="209"/>
      <c r="S130" s="209"/>
      <c r="T130" s="210"/>
      <c r="AT130" s="211" t="s">
        <v>2088</v>
      </c>
      <c r="AU130" s="211" t="s">
        <v>1955</v>
      </c>
      <c r="AV130" s="12" t="s">
        <v>1955</v>
      </c>
      <c r="AW130" s="12" t="s">
        <v>1911</v>
      </c>
      <c r="AX130" s="12" t="s">
        <v>1946</v>
      </c>
      <c r="AY130" s="211" t="s">
        <v>2080</v>
      </c>
    </row>
    <row r="131" spans="2:65" s="13" customFormat="1">
      <c r="B131" s="230"/>
      <c r="C131" s="231"/>
      <c r="D131" s="202" t="s">
        <v>2088</v>
      </c>
      <c r="E131" s="241" t="s">
        <v>1893</v>
      </c>
      <c r="F131" s="242" t="s">
        <v>2377</v>
      </c>
      <c r="G131" s="231"/>
      <c r="H131" s="243">
        <v>1078.5940000000001</v>
      </c>
      <c r="I131" s="235"/>
      <c r="J131" s="231"/>
      <c r="K131" s="231"/>
      <c r="L131" s="236"/>
      <c r="M131" s="237"/>
      <c r="N131" s="238"/>
      <c r="O131" s="238"/>
      <c r="P131" s="238"/>
      <c r="Q131" s="238"/>
      <c r="R131" s="238"/>
      <c r="S131" s="238"/>
      <c r="T131" s="239"/>
      <c r="AT131" s="240" t="s">
        <v>2088</v>
      </c>
      <c r="AU131" s="240" t="s">
        <v>1955</v>
      </c>
      <c r="AV131" s="13" t="s">
        <v>2036</v>
      </c>
      <c r="AW131" s="13" t="s">
        <v>1877</v>
      </c>
      <c r="AX131" s="13" t="s">
        <v>1895</v>
      </c>
      <c r="AY131" s="240" t="s">
        <v>2080</v>
      </c>
    </row>
    <row r="132" spans="2:65" s="1" customFormat="1" ht="22.5" customHeight="1">
      <c r="B132" s="35"/>
      <c r="C132" s="188" t="s">
        <v>2125</v>
      </c>
      <c r="D132" s="188" t="s">
        <v>2082</v>
      </c>
      <c r="E132" s="189" t="s">
        <v>2113</v>
      </c>
      <c r="F132" s="190" t="s">
        <v>2114</v>
      </c>
      <c r="G132" s="191" t="s">
        <v>2115</v>
      </c>
      <c r="H132" s="192">
        <v>446.36799999999999</v>
      </c>
      <c r="I132" s="193"/>
      <c r="J132" s="194">
        <f>ROUND(I132*H132,2)</f>
        <v>0</v>
      </c>
      <c r="K132" s="190" t="s">
        <v>2086</v>
      </c>
      <c r="L132" s="55"/>
      <c r="M132" s="195" t="s">
        <v>1893</v>
      </c>
      <c r="N132" s="196" t="s">
        <v>1917</v>
      </c>
      <c r="O132" s="36"/>
      <c r="P132" s="197">
        <f>O132*H132</f>
        <v>0</v>
      </c>
      <c r="Q132" s="197">
        <v>0</v>
      </c>
      <c r="R132" s="197">
        <f>Q132*H132</f>
        <v>0</v>
      </c>
      <c r="S132" s="197">
        <v>0</v>
      </c>
      <c r="T132" s="198">
        <f>S132*H132</f>
        <v>0</v>
      </c>
      <c r="AR132" s="18" t="s">
        <v>2036</v>
      </c>
      <c r="AT132" s="18" t="s">
        <v>2082</v>
      </c>
      <c r="AU132" s="18" t="s">
        <v>1955</v>
      </c>
      <c r="AY132" s="18" t="s">
        <v>2080</v>
      </c>
      <c r="BE132" s="199">
        <f>IF(N132="základní",J132,0)</f>
        <v>0</v>
      </c>
      <c r="BF132" s="199">
        <f>IF(N132="snížená",J132,0)</f>
        <v>0</v>
      </c>
      <c r="BG132" s="199">
        <f>IF(N132="zákl. přenesená",J132,0)</f>
        <v>0</v>
      </c>
      <c r="BH132" s="199">
        <f>IF(N132="sníž. přenesená",J132,0)</f>
        <v>0</v>
      </c>
      <c r="BI132" s="199">
        <f>IF(N132="nulová",J132,0)</f>
        <v>0</v>
      </c>
      <c r="BJ132" s="18" t="s">
        <v>1895</v>
      </c>
      <c r="BK132" s="199">
        <f>ROUND(I132*H132,2)</f>
        <v>0</v>
      </c>
      <c r="BL132" s="18" t="s">
        <v>2036</v>
      </c>
      <c r="BM132" s="18" t="s">
        <v>2963</v>
      </c>
    </row>
    <row r="133" spans="2:65" s="12" customFormat="1">
      <c r="B133" s="200"/>
      <c r="C133" s="201"/>
      <c r="D133" s="202" t="s">
        <v>2088</v>
      </c>
      <c r="E133" s="203" t="s">
        <v>1893</v>
      </c>
      <c r="F133" s="204" t="s">
        <v>2964</v>
      </c>
      <c r="G133" s="201"/>
      <c r="H133" s="205">
        <v>446.36790000000002</v>
      </c>
      <c r="I133" s="206"/>
      <c r="J133" s="201"/>
      <c r="K133" s="201"/>
      <c r="L133" s="207"/>
      <c r="M133" s="208"/>
      <c r="N133" s="209"/>
      <c r="O133" s="209"/>
      <c r="P133" s="209"/>
      <c r="Q133" s="209"/>
      <c r="R133" s="209"/>
      <c r="S133" s="209"/>
      <c r="T133" s="210"/>
      <c r="AT133" s="211" t="s">
        <v>2088</v>
      </c>
      <c r="AU133" s="211" t="s">
        <v>1955</v>
      </c>
      <c r="AV133" s="12" t="s">
        <v>1955</v>
      </c>
      <c r="AW133" s="12" t="s">
        <v>1911</v>
      </c>
      <c r="AX133" s="12" t="s">
        <v>1895</v>
      </c>
      <c r="AY133" s="211" t="s">
        <v>2080</v>
      </c>
    </row>
    <row r="134" spans="2:65" s="1" customFormat="1" ht="22.5" customHeight="1">
      <c r="B134" s="35"/>
      <c r="C134" s="188" t="s">
        <v>1900</v>
      </c>
      <c r="D134" s="188" t="s">
        <v>2082</v>
      </c>
      <c r="E134" s="189" t="s">
        <v>2421</v>
      </c>
      <c r="F134" s="190" t="s">
        <v>2422</v>
      </c>
      <c r="G134" s="191" t="s">
        <v>2085</v>
      </c>
      <c r="H134" s="192">
        <v>808.06799999999998</v>
      </c>
      <c r="I134" s="193"/>
      <c r="J134" s="194">
        <f>ROUND(I134*H134,2)</f>
        <v>0</v>
      </c>
      <c r="K134" s="190" t="s">
        <v>2086</v>
      </c>
      <c r="L134" s="55"/>
      <c r="M134" s="195" t="s">
        <v>1893</v>
      </c>
      <c r="N134" s="196" t="s">
        <v>1917</v>
      </c>
      <c r="O134" s="36"/>
      <c r="P134" s="197">
        <f>O134*H134</f>
        <v>0</v>
      </c>
      <c r="Q134" s="197">
        <v>0</v>
      </c>
      <c r="R134" s="197">
        <f>Q134*H134</f>
        <v>0</v>
      </c>
      <c r="S134" s="197">
        <v>0</v>
      </c>
      <c r="T134" s="198">
        <f>S134*H134</f>
        <v>0</v>
      </c>
      <c r="AR134" s="18" t="s">
        <v>2036</v>
      </c>
      <c r="AT134" s="18" t="s">
        <v>2082</v>
      </c>
      <c r="AU134" s="18" t="s">
        <v>1955</v>
      </c>
      <c r="AY134" s="18" t="s">
        <v>2080</v>
      </c>
      <c r="BE134" s="199">
        <f>IF(N134="základní",J134,0)</f>
        <v>0</v>
      </c>
      <c r="BF134" s="199">
        <f>IF(N134="snížená",J134,0)</f>
        <v>0</v>
      </c>
      <c r="BG134" s="199">
        <f>IF(N134="zákl. přenesená",J134,0)</f>
        <v>0</v>
      </c>
      <c r="BH134" s="199">
        <f>IF(N134="sníž. přenesená",J134,0)</f>
        <v>0</v>
      </c>
      <c r="BI134" s="199">
        <f>IF(N134="nulová",J134,0)</f>
        <v>0</v>
      </c>
      <c r="BJ134" s="18" t="s">
        <v>1895</v>
      </c>
      <c r="BK134" s="199">
        <f>ROUND(I134*H134,2)</f>
        <v>0</v>
      </c>
      <c r="BL134" s="18" t="s">
        <v>2036</v>
      </c>
      <c r="BM134" s="18" t="s">
        <v>2965</v>
      </c>
    </row>
    <row r="135" spans="2:65" s="12" customFormat="1">
      <c r="B135" s="200"/>
      <c r="C135" s="201"/>
      <c r="D135" s="212" t="s">
        <v>2088</v>
      </c>
      <c r="E135" s="213" t="s">
        <v>1893</v>
      </c>
      <c r="F135" s="214" t="s">
        <v>2966</v>
      </c>
      <c r="G135" s="201"/>
      <c r="H135" s="215">
        <v>808.06799999999998</v>
      </c>
      <c r="I135" s="206"/>
      <c r="J135" s="201"/>
      <c r="K135" s="201"/>
      <c r="L135" s="207"/>
      <c r="M135" s="208"/>
      <c r="N135" s="209"/>
      <c r="O135" s="209"/>
      <c r="P135" s="209"/>
      <c r="Q135" s="209"/>
      <c r="R135" s="209"/>
      <c r="S135" s="209"/>
      <c r="T135" s="210"/>
      <c r="AT135" s="211" t="s">
        <v>2088</v>
      </c>
      <c r="AU135" s="211" t="s">
        <v>1955</v>
      </c>
      <c r="AV135" s="12" t="s">
        <v>1955</v>
      </c>
      <c r="AW135" s="12" t="s">
        <v>1911</v>
      </c>
      <c r="AX135" s="12" t="s">
        <v>1946</v>
      </c>
      <c r="AY135" s="211" t="s">
        <v>2080</v>
      </c>
    </row>
    <row r="136" spans="2:65" s="13" customFormat="1">
      <c r="B136" s="230"/>
      <c r="C136" s="231"/>
      <c r="D136" s="202" t="s">
        <v>2088</v>
      </c>
      <c r="E136" s="241" t="s">
        <v>1893</v>
      </c>
      <c r="F136" s="242" t="s">
        <v>2377</v>
      </c>
      <c r="G136" s="231"/>
      <c r="H136" s="243">
        <v>808.06799999999998</v>
      </c>
      <c r="I136" s="235"/>
      <c r="J136" s="231"/>
      <c r="K136" s="231"/>
      <c r="L136" s="236"/>
      <c r="M136" s="237"/>
      <c r="N136" s="238"/>
      <c r="O136" s="238"/>
      <c r="P136" s="238"/>
      <c r="Q136" s="238"/>
      <c r="R136" s="238"/>
      <c r="S136" s="238"/>
      <c r="T136" s="239"/>
      <c r="AT136" s="240" t="s">
        <v>2088</v>
      </c>
      <c r="AU136" s="240" t="s">
        <v>1955</v>
      </c>
      <c r="AV136" s="13" t="s">
        <v>2036</v>
      </c>
      <c r="AW136" s="13" t="s">
        <v>1877</v>
      </c>
      <c r="AX136" s="13" t="s">
        <v>1895</v>
      </c>
      <c r="AY136" s="240" t="s">
        <v>2080</v>
      </c>
    </row>
    <row r="137" spans="2:65" s="1" customFormat="1" ht="31.5" customHeight="1">
      <c r="B137" s="35"/>
      <c r="C137" s="188" t="s">
        <v>2136</v>
      </c>
      <c r="D137" s="188" t="s">
        <v>2082</v>
      </c>
      <c r="E137" s="189" t="s">
        <v>2967</v>
      </c>
      <c r="F137" s="190" t="s">
        <v>2968</v>
      </c>
      <c r="G137" s="191" t="s">
        <v>2085</v>
      </c>
      <c r="H137" s="192">
        <v>23.119</v>
      </c>
      <c r="I137" s="193"/>
      <c r="J137" s="194">
        <f>ROUND(I137*H137,2)</f>
        <v>0</v>
      </c>
      <c r="K137" s="190" t="s">
        <v>2086</v>
      </c>
      <c r="L137" s="55"/>
      <c r="M137" s="195" t="s">
        <v>1893</v>
      </c>
      <c r="N137" s="196" t="s">
        <v>1917</v>
      </c>
      <c r="O137" s="36"/>
      <c r="P137" s="197">
        <f>O137*H137</f>
        <v>0</v>
      </c>
      <c r="Q137" s="197">
        <v>0</v>
      </c>
      <c r="R137" s="197">
        <f>Q137*H137</f>
        <v>0</v>
      </c>
      <c r="S137" s="197">
        <v>0</v>
      </c>
      <c r="T137" s="198">
        <f>S137*H137</f>
        <v>0</v>
      </c>
      <c r="AR137" s="18" t="s">
        <v>2036</v>
      </c>
      <c r="AT137" s="18" t="s">
        <v>2082</v>
      </c>
      <c r="AU137" s="18" t="s">
        <v>1955</v>
      </c>
      <c r="AY137" s="18" t="s">
        <v>2080</v>
      </c>
      <c r="BE137" s="199">
        <f>IF(N137="základní",J137,0)</f>
        <v>0</v>
      </c>
      <c r="BF137" s="199">
        <f>IF(N137="snížená",J137,0)</f>
        <v>0</v>
      </c>
      <c r="BG137" s="199">
        <f>IF(N137="zákl. přenesená",J137,0)</f>
        <v>0</v>
      </c>
      <c r="BH137" s="199">
        <f>IF(N137="sníž. přenesená",J137,0)</f>
        <v>0</v>
      </c>
      <c r="BI137" s="199">
        <f>IF(N137="nulová",J137,0)</f>
        <v>0</v>
      </c>
      <c r="BJ137" s="18" t="s">
        <v>1895</v>
      </c>
      <c r="BK137" s="199">
        <f>ROUND(I137*H137,2)</f>
        <v>0</v>
      </c>
      <c r="BL137" s="18" t="s">
        <v>2036</v>
      </c>
      <c r="BM137" s="18" t="s">
        <v>2969</v>
      </c>
    </row>
    <row r="138" spans="2:65" s="12" customFormat="1" ht="27">
      <c r="B138" s="200"/>
      <c r="C138" s="201"/>
      <c r="D138" s="212" t="s">
        <v>2088</v>
      </c>
      <c r="E138" s="213" t="s">
        <v>1893</v>
      </c>
      <c r="F138" s="214" t="s">
        <v>2970</v>
      </c>
      <c r="G138" s="201"/>
      <c r="H138" s="215">
        <v>23.119271000000001</v>
      </c>
      <c r="I138" s="206"/>
      <c r="J138" s="201"/>
      <c r="K138" s="201"/>
      <c r="L138" s="207"/>
      <c r="M138" s="208"/>
      <c r="N138" s="209"/>
      <c r="O138" s="209"/>
      <c r="P138" s="209"/>
      <c r="Q138" s="209"/>
      <c r="R138" s="209"/>
      <c r="S138" s="209"/>
      <c r="T138" s="210"/>
      <c r="AT138" s="211" t="s">
        <v>2088</v>
      </c>
      <c r="AU138" s="211" t="s">
        <v>1955</v>
      </c>
      <c r="AV138" s="12" t="s">
        <v>1955</v>
      </c>
      <c r="AW138" s="12" t="s">
        <v>1911</v>
      </c>
      <c r="AX138" s="12" t="s">
        <v>1946</v>
      </c>
      <c r="AY138" s="211" t="s">
        <v>2080</v>
      </c>
    </row>
    <row r="139" spans="2:65" s="13" customFormat="1">
      <c r="B139" s="230"/>
      <c r="C139" s="231"/>
      <c r="D139" s="202" t="s">
        <v>2088</v>
      </c>
      <c r="E139" s="241" t="s">
        <v>1893</v>
      </c>
      <c r="F139" s="242" t="s">
        <v>2377</v>
      </c>
      <c r="G139" s="231"/>
      <c r="H139" s="243">
        <v>23.119271000000001</v>
      </c>
      <c r="I139" s="235"/>
      <c r="J139" s="231"/>
      <c r="K139" s="231"/>
      <c r="L139" s="236"/>
      <c r="M139" s="237"/>
      <c r="N139" s="238"/>
      <c r="O139" s="238"/>
      <c r="P139" s="238"/>
      <c r="Q139" s="238"/>
      <c r="R139" s="238"/>
      <c r="S139" s="238"/>
      <c r="T139" s="239"/>
      <c r="AT139" s="240" t="s">
        <v>2088</v>
      </c>
      <c r="AU139" s="240" t="s">
        <v>1955</v>
      </c>
      <c r="AV139" s="13" t="s">
        <v>2036</v>
      </c>
      <c r="AW139" s="13" t="s">
        <v>1877</v>
      </c>
      <c r="AX139" s="13" t="s">
        <v>1895</v>
      </c>
      <c r="AY139" s="240" t="s">
        <v>2080</v>
      </c>
    </row>
    <row r="140" spans="2:65" s="1" customFormat="1" ht="22.5" customHeight="1">
      <c r="B140" s="35"/>
      <c r="C140" s="188" t="s">
        <v>2141</v>
      </c>
      <c r="D140" s="188" t="s">
        <v>2082</v>
      </c>
      <c r="E140" s="189" t="s">
        <v>2971</v>
      </c>
      <c r="F140" s="190" t="s">
        <v>2972</v>
      </c>
      <c r="G140" s="191" t="s">
        <v>2085</v>
      </c>
      <c r="H140" s="192">
        <v>23.119</v>
      </c>
      <c r="I140" s="193"/>
      <c r="J140" s="194">
        <f>ROUND(I140*H140,2)</f>
        <v>0</v>
      </c>
      <c r="K140" s="190" t="s">
        <v>2086</v>
      </c>
      <c r="L140" s="55"/>
      <c r="M140" s="195" t="s">
        <v>1893</v>
      </c>
      <c r="N140" s="196" t="s">
        <v>1917</v>
      </c>
      <c r="O140" s="36"/>
      <c r="P140" s="197">
        <f>O140*H140</f>
        <v>0</v>
      </c>
      <c r="Q140" s="197">
        <v>0</v>
      </c>
      <c r="R140" s="197">
        <f>Q140*H140</f>
        <v>0</v>
      </c>
      <c r="S140" s="197">
        <v>0</v>
      </c>
      <c r="T140" s="198">
        <f>S140*H140</f>
        <v>0</v>
      </c>
      <c r="AR140" s="18" t="s">
        <v>2036</v>
      </c>
      <c r="AT140" s="18" t="s">
        <v>2082</v>
      </c>
      <c r="AU140" s="18" t="s">
        <v>1955</v>
      </c>
      <c r="AY140" s="18" t="s">
        <v>2080</v>
      </c>
      <c r="BE140" s="199">
        <f>IF(N140="základní",J140,0)</f>
        <v>0</v>
      </c>
      <c r="BF140" s="199">
        <f>IF(N140="snížená",J140,0)</f>
        <v>0</v>
      </c>
      <c r="BG140" s="199">
        <f>IF(N140="zákl. přenesená",J140,0)</f>
        <v>0</v>
      </c>
      <c r="BH140" s="199">
        <f>IF(N140="sníž. přenesená",J140,0)</f>
        <v>0</v>
      </c>
      <c r="BI140" s="199">
        <f>IF(N140="nulová",J140,0)</f>
        <v>0</v>
      </c>
      <c r="BJ140" s="18" t="s">
        <v>1895</v>
      </c>
      <c r="BK140" s="199">
        <f>ROUND(I140*H140,2)</f>
        <v>0</v>
      </c>
      <c r="BL140" s="18" t="s">
        <v>2036</v>
      </c>
      <c r="BM140" s="18" t="s">
        <v>2973</v>
      </c>
    </row>
    <row r="141" spans="2:65" s="11" customFormat="1" ht="29.85" customHeight="1">
      <c r="B141" s="171"/>
      <c r="C141" s="172"/>
      <c r="D141" s="185" t="s">
        <v>1945</v>
      </c>
      <c r="E141" s="186" t="s">
        <v>2264</v>
      </c>
      <c r="F141" s="186" t="s">
        <v>2974</v>
      </c>
      <c r="G141" s="172"/>
      <c r="H141" s="172"/>
      <c r="I141" s="175"/>
      <c r="J141" s="187">
        <f>BK141</f>
        <v>0</v>
      </c>
      <c r="K141" s="172"/>
      <c r="L141" s="177"/>
      <c r="M141" s="178"/>
      <c r="N141" s="179"/>
      <c r="O141" s="179"/>
      <c r="P141" s="180">
        <f>SUM(P142:P153)</f>
        <v>0</v>
      </c>
      <c r="Q141" s="179"/>
      <c r="R141" s="180">
        <f>SUM(R142:R153)</f>
        <v>0</v>
      </c>
      <c r="S141" s="179"/>
      <c r="T141" s="181">
        <f>SUM(T142:T153)</f>
        <v>0</v>
      </c>
      <c r="AR141" s="182" t="s">
        <v>1895</v>
      </c>
      <c r="AT141" s="183" t="s">
        <v>1945</v>
      </c>
      <c r="AU141" s="183" t="s">
        <v>1895</v>
      </c>
      <c r="AY141" s="182" t="s">
        <v>2080</v>
      </c>
      <c r="BK141" s="184">
        <f>SUM(BK142:BK153)</f>
        <v>0</v>
      </c>
    </row>
    <row r="142" spans="2:65" s="1" customFormat="1" ht="31.5" customHeight="1">
      <c r="B142" s="35"/>
      <c r="C142" s="188" t="s">
        <v>2146</v>
      </c>
      <c r="D142" s="188" t="s">
        <v>2082</v>
      </c>
      <c r="E142" s="189" t="s">
        <v>2975</v>
      </c>
      <c r="F142" s="190" t="s">
        <v>2976</v>
      </c>
      <c r="G142" s="191" t="s">
        <v>2253</v>
      </c>
      <c r="H142" s="192">
        <v>1</v>
      </c>
      <c r="I142" s="193"/>
      <c r="J142" s="194">
        <f>ROUND(I142*H142,2)</f>
        <v>0</v>
      </c>
      <c r="K142" s="190" t="s">
        <v>1893</v>
      </c>
      <c r="L142" s="55"/>
      <c r="M142" s="195" t="s">
        <v>1893</v>
      </c>
      <c r="N142" s="196" t="s">
        <v>1917</v>
      </c>
      <c r="O142" s="36"/>
      <c r="P142" s="197">
        <f>O142*H142</f>
        <v>0</v>
      </c>
      <c r="Q142" s="197">
        <v>0</v>
      </c>
      <c r="R142" s="197">
        <f>Q142*H142</f>
        <v>0</v>
      </c>
      <c r="S142" s="197">
        <v>0</v>
      </c>
      <c r="T142" s="198">
        <f>S142*H142</f>
        <v>0</v>
      </c>
      <c r="AR142" s="18" t="s">
        <v>2036</v>
      </c>
      <c r="AT142" s="18" t="s">
        <v>2082</v>
      </c>
      <c r="AU142" s="18" t="s">
        <v>1955</v>
      </c>
      <c r="AY142" s="18" t="s">
        <v>2080</v>
      </c>
      <c r="BE142" s="199">
        <f>IF(N142="základní",J142,0)</f>
        <v>0</v>
      </c>
      <c r="BF142" s="199">
        <f>IF(N142="snížená",J142,0)</f>
        <v>0</v>
      </c>
      <c r="BG142" s="199">
        <f>IF(N142="zákl. přenesená",J142,0)</f>
        <v>0</v>
      </c>
      <c r="BH142" s="199">
        <f>IF(N142="sníž. přenesená",J142,0)</f>
        <v>0</v>
      </c>
      <c r="BI142" s="199">
        <f>IF(N142="nulová",J142,0)</f>
        <v>0</v>
      </c>
      <c r="BJ142" s="18" t="s">
        <v>1895</v>
      </c>
      <c r="BK142" s="199">
        <f>ROUND(I142*H142,2)</f>
        <v>0</v>
      </c>
      <c r="BL142" s="18" t="s">
        <v>2036</v>
      </c>
      <c r="BM142" s="18" t="s">
        <v>2977</v>
      </c>
    </row>
    <row r="143" spans="2:65" s="12" customFormat="1">
      <c r="B143" s="200"/>
      <c r="C143" s="201"/>
      <c r="D143" s="212" t="s">
        <v>2088</v>
      </c>
      <c r="E143" s="213" t="s">
        <v>1893</v>
      </c>
      <c r="F143" s="214" t="s">
        <v>2978</v>
      </c>
      <c r="G143" s="201"/>
      <c r="H143" s="215">
        <v>1</v>
      </c>
      <c r="I143" s="206"/>
      <c r="J143" s="201"/>
      <c r="K143" s="201"/>
      <c r="L143" s="207"/>
      <c r="M143" s="208"/>
      <c r="N143" s="209"/>
      <c r="O143" s="209"/>
      <c r="P143" s="209"/>
      <c r="Q143" s="209"/>
      <c r="R143" s="209"/>
      <c r="S143" s="209"/>
      <c r="T143" s="210"/>
      <c r="AT143" s="211" t="s">
        <v>2088</v>
      </c>
      <c r="AU143" s="211" t="s">
        <v>1955</v>
      </c>
      <c r="AV143" s="12" t="s">
        <v>1955</v>
      </c>
      <c r="AW143" s="12" t="s">
        <v>1911</v>
      </c>
      <c r="AX143" s="12" t="s">
        <v>1946</v>
      </c>
      <c r="AY143" s="211" t="s">
        <v>2080</v>
      </c>
    </row>
    <row r="144" spans="2:65" s="13" customFormat="1">
      <c r="B144" s="230"/>
      <c r="C144" s="231"/>
      <c r="D144" s="202" t="s">
        <v>2088</v>
      </c>
      <c r="E144" s="241" t="s">
        <v>1893</v>
      </c>
      <c r="F144" s="242" t="s">
        <v>2377</v>
      </c>
      <c r="G144" s="231"/>
      <c r="H144" s="243">
        <v>1</v>
      </c>
      <c r="I144" s="235"/>
      <c r="J144" s="231"/>
      <c r="K144" s="231"/>
      <c r="L144" s="236"/>
      <c r="M144" s="237"/>
      <c r="N144" s="238"/>
      <c r="O144" s="238"/>
      <c r="P144" s="238"/>
      <c r="Q144" s="238"/>
      <c r="R144" s="238"/>
      <c r="S144" s="238"/>
      <c r="T144" s="239"/>
      <c r="AT144" s="240" t="s">
        <v>2088</v>
      </c>
      <c r="AU144" s="240" t="s">
        <v>1955</v>
      </c>
      <c r="AV144" s="13" t="s">
        <v>2036</v>
      </c>
      <c r="AW144" s="13" t="s">
        <v>1877</v>
      </c>
      <c r="AX144" s="13" t="s">
        <v>1895</v>
      </c>
      <c r="AY144" s="240" t="s">
        <v>2080</v>
      </c>
    </row>
    <row r="145" spans="2:65" s="1" customFormat="1" ht="31.5" customHeight="1">
      <c r="B145" s="35"/>
      <c r="C145" s="188" t="s">
        <v>2151</v>
      </c>
      <c r="D145" s="188" t="s">
        <v>2082</v>
      </c>
      <c r="E145" s="189" t="s">
        <v>2979</v>
      </c>
      <c r="F145" s="190" t="s">
        <v>2980</v>
      </c>
      <c r="G145" s="191" t="s">
        <v>2253</v>
      </c>
      <c r="H145" s="192">
        <v>1</v>
      </c>
      <c r="I145" s="193"/>
      <c r="J145" s="194">
        <f>ROUND(I145*H145,2)</f>
        <v>0</v>
      </c>
      <c r="K145" s="190" t="s">
        <v>1893</v>
      </c>
      <c r="L145" s="55"/>
      <c r="M145" s="195" t="s">
        <v>1893</v>
      </c>
      <c r="N145" s="196" t="s">
        <v>1917</v>
      </c>
      <c r="O145" s="36"/>
      <c r="P145" s="197">
        <f>O145*H145</f>
        <v>0</v>
      </c>
      <c r="Q145" s="197">
        <v>0</v>
      </c>
      <c r="R145" s="197">
        <f>Q145*H145</f>
        <v>0</v>
      </c>
      <c r="S145" s="197">
        <v>0</v>
      </c>
      <c r="T145" s="198">
        <f>S145*H145</f>
        <v>0</v>
      </c>
      <c r="AR145" s="18" t="s">
        <v>2036</v>
      </c>
      <c r="AT145" s="18" t="s">
        <v>2082</v>
      </c>
      <c r="AU145" s="18" t="s">
        <v>1955</v>
      </c>
      <c r="AY145" s="18" t="s">
        <v>2080</v>
      </c>
      <c r="BE145" s="199">
        <f>IF(N145="základní",J145,0)</f>
        <v>0</v>
      </c>
      <c r="BF145" s="199">
        <f>IF(N145="snížená",J145,0)</f>
        <v>0</v>
      </c>
      <c r="BG145" s="199">
        <f>IF(N145="zákl. přenesená",J145,0)</f>
        <v>0</v>
      </c>
      <c r="BH145" s="199">
        <f>IF(N145="sníž. přenesená",J145,0)</f>
        <v>0</v>
      </c>
      <c r="BI145" s="199">
        <f>IF(N145="nulová",J145,0)</f>
        <v>0</v>
      </c>
      <c r="BJ145" s="18" t="s">
        <v>1895</v>
      </c>
      <c r="BK145" s="199">
        <f>ROUND(I145*H145,2)</f>
        <v>0</v>
      </c>
      <c r="BL145" s="18" t="s">
        <v>2036</v>
      </c>
      <c r="BM145" s="18" t="s">
        <v>2981</v>
      </c>
    </row>
    <row r="146" spans="2:65" s="12" customFormat="1">
      <c r="B146" s="200"/>
      <c r="C146" s="201"/>
      <c r="D146" s="212" t="s">
        <v>2088</v>
      </c>
      <c r="E146" s="213" t="s">
        <v>1893</v>
      </c>
      <c r="F146" s="214" t="s">
        <v>2978</v>
      </c>
      <c r="G146" s="201"/>
      <c r="H146" s="215">
        <v>1</v>
      </c>
      <c r="I146" s="206"/>
      <c r="J146" s="201"/>
      <c r="K146" s="201"/>
      <c r="L146" s="207"/>
      <c r="M146" s="208"/>
      <c r="N146" s="209"/>
      <c r="O146" s="209"/>
      <c r="P146" s="209"/>
      <c r="Q146" s="209"/>
      <c r="R146" s="209"/>
      <c r="S146" s="209"/>
      <c r="T146" s="210"/>
      <c r="AT146" s="211" t="s">
        <v>2088</v>
      </c>
      <c r="AU146" s="211" t="s">
        <v>1955</v>
      </c>
      <c r="AV146" s="12" t="s">
        <v>1955</v>
      </c>
      <c r="AW146" s="12" t="s">
        <v>1911</v>
      </c>
      <c r="AX146" s="12" t="s">
        <v>1946</v>
      </c>
      <c r="AY146" s="211" t="s">
        <v>2080</v>
      </c>
    </row>
    <row r="147" spans="2:65" s="13" customFormat="1">
      <c r="B147" s="230"/>
      <c r="C147" s="231"/>
      <c r="D147" s="202" t="s">
        <v>2088</v>
      </c>
      <c r="E147" s="241" t="s">
        <v>1893</v>
      </c>
      <c r="F147" s="242" t="s">
        <v>2377</v>
      </c>
      <c r="G147" s="231"/>
      <c r="H147" s="243">
        <v>1</v>
      </c>
      <c r="I147" s="235"/>
      <c r="J147" s="231"/>
      <c r="K147" s="231"/>
      <c r="L147" s="236"/>
      <c r="M147" s="237"/>
      <c r="N147" s="238"/>
      <c r="O147" s="238"/>
      <c r="P147" s="238"/>
      <c r="Q147" s="238"/>
      <c r="R147" s="238"/>
      <c r="S147" s="238"/>
      <c r="T147" s="239"/>
      <c r="AT147" s="240" t="s">
        <v>2088</v>
      </c>
      <c r="AU147" s="240" t="s">
        <v>1955</v>
      </c>
      <c r="AV147" s="13" t="s">
        <v>2036</v>
      </c>
      <c r="AW147" s="13" t="s">
        <v>1877</v>
      </c>
      <c r="AX147" s="13" t="s">
        <v>1895</v>
      </c>
      <c r="AY147" s="240" t="s">
        <v>2080</v>
      </c>
    </row>
    <row r="148" spans="2:65" s="1" customFormat="1" ht="31.5" customHeight="1">
      <c r="B148" s="35"/>
      <c r="C148" s="188" t="s">
        <v>1881</v>
      </c>
      <c r="D148" s="188" t="s">
        <v>2082</v>
      </c>
      <c r="E148" s="189" t="s">
        <v>2982</v>
      </c>
      <c r="F148" s="190" t="s">
        <v>2983</v>
      </c>
      <c r="G148" s="191" t="s">
        <v>2253</v>
      </c>
      <c r="H148" s="192">
        <v>1</v>
      </c>
      <c r="I148" s="193"/>
      <c r="J148" s="194">
        <f>ROUND(I148*H148,2)</f>
        <v>0</v>
      </c>
      <c r="K148" s="190" t="s">
        <v>1893</v>
      </c>
      <c r="L148" s="55"/>
      <c r="M148" s="195" t="s">
        <v>1893</v>
      </c>
      <c r="N148" s="196" t="s">
        <v>1917</v>
      </c>
      <c r="O148" s="36"/>
      <c r="P148" s="197">
        <f>O148*H148</f>
        <v>0</v>
      </c>
      <c r="Q148" s="197">
        <v>0</v>
      </c>
      <c r="R148" s="197">
        <f>Q148*H148</f>
        <v>0</v>
      </c>
      <c r="S148" s="197">
        <v>0</v>
      </c>
      <c r="T148" s="198">
        <f>S148*H148</f>
        <v>0</v>
      </c>
      <c r="AR148" s="18" t="s">
        <v>2036</v>
      </c>
      <c r="AT148" s="18" t="s">
        <v>2082</v>
      </c>
      <c r="AU148" s="18" t="s">
        <v>1955</v>
      </c>
      <c r="AY148" s="18" t="s">
        <v>2080</v>
      </c>
      <c r="BE148" s="199">
        <f>IF(N148="základní",J148,0)</f>
        <v>0</v>
      </c>
      <c r="BF148" s="199">
        <f>IF(N148="snížená",J148,0)</f>
        <v>0</v>
      </c>
      <c r="BG148" s="199">
        <f>IF(N148="zákl. přenesená",J148,0)</f>
        <v>0</v>
      </c>
      <c r="BH148" s="199">
        <f>IF(N148="sníž. přenesená",J148,0)</f>
        <v>0</v>
      </c>
      <c r="BI148" s="199">
        <f>IF(N148="nulová",J148,0)</f>
        <v>0</v>
      </c>
      <c r="BJ148" s="18" t="s">
        <v>1895</v>
      </c>
      <c r="BK148" s="199">
        <f>ROUND(I148*H148,2)</f>
        <v>0</v>
      </c>
      <c r="BL148" s="18" t="s">
        <v>2036</v>
      </c>
      <c r="BM148" s="18" t="s">
        <v>2984</v>
      </c>
    </row>
    <row r="149" spans="2:65" s="12" customFormat="1">
      <c r="B149" s="200"/>
      <c r="C149" s="201"/>
      <c r="D149" s="212" t="s">
        <v>2088</v>
      </c>
      <c r="E149" s="213" t="s">
        <v>1893</v>
      </c>
      <c r="F149" s="214" t="s">
        <v>2978</v>
      </c>
      <c r="G149" s="201"/>
      <c r="H149" s="215">
        <v>1</v>
      </c>
      <c r="I149" s="206"/>
      <c r="J149" s="201"/>
      <c r="K149" s="201"/>
      <c r="L149" s="207"/>
      <c r="M149" s="208"/>
      <c r="N149" s="209"/>
      <c r="O149" s="209"/>
      <c r="P149" s="209"/>
      <c r="Q149" s="209"/>
      <c r="R149" s="209"/>
      <c r="S149" s="209"/>
      <c r="T149" s="210"/>
      <c r="AT149" s="211" t="s">
        <v>2088</v>
      </c>
      <c r="AU149" s="211" t="s">
        <v>1955</v>
      </c>
      <c r="AV149" s="12" t="s">
        <v>1955</v>
      </c>
      <c r="AW149" s="12" t="s">
        <v>1911</v>
      </c>
      <c r="AX149" s="12" t="s">
        <v>1946</v>
      </c>
      <c r="AY149" s="211" t="s">
        <v>2080</v>
      </c>
    </row>
    <row r="150" spans="2:65" s="13" customFormat="1">
      <c r="B150" s="230"/>
      <c r="C150" s="231"/>
      <c r="D150" s="202" t="s">
        <v>2088</v>
      </c>
      <c r="E150" s="241" t="s">
        <v>1893</v>
      </c>
      <c r="F150" s="242" t="s">
        <v>2377</v>
      </c>
      <c r="G150" s="231"/>
      <c r="H150" s="243">
        <v>1</v>
      </c>
      <c r="I150" s="235"/>
      <c r="J150" s="231"/>
      <c r="K150" s="231"/>
      <c r="L150" s="236"/>
      <c r="M150" s="237"/>
      <c r="N150" s="238"/>
      <c r="O150" s="238"/>
      <c r="P150" s="238"/>
      <c r="Q150" s="238"/>
      <c r="R150" s="238"/>
      <c r="S150" s="238"/>
      <c r="T150" s="239"/>
      <c r="AT150" s="240" t="s">
        <v>2088</v>
      </c>
      <c r="AU150" s="240" t="s">
        <v>1955</v>
      </c>
      <c r="AV150" s="13" t="s">
        <v>2036</v>
      </c>
      <c r="AW150" s="13" t="s">
        <v>1877</v>
      </c>
      <c r="AX150" s="13" t="s">
        <v>1895</v>
      </c>
      <c r="AY150" s="240" t="s">
        <v>2080</v>
      </c>
    </row>
    <row r="151" spans="2:65" s="1" customFormat="1" ht="31.5" customHeight="1">
      <c r="B151" s="35"/>
      <c r="C151" s="188" t="s">
        <v>2161</v>
      </c>
      <c r="D151" s="188" t="s">
        <v>2082</v>
      </c>
      <c r="E151" s="189" t="s">
        <v>2985</v>
      </c>
      <c r="F151" s="190" t="s">
        <v>2986</v>
      </c>
      <c r="G151" s="191" t="s">
        <v>2253</v>
      </c>
      <c r="H151" s="192">
        <v>1</v>
      </c>
      <c r="I151" s="193"/>
      <c r="J151" s="194">
        <f>ROUND(I151*H151,2)</f>
        <v>0</v>
      </c>
      <c r="K151" s="190" t="s">
        <v>1893</v>
      </c>
      <c r="L151" s="55"/>
      <c r="M151" s="195" t="s">
        <v>1893</v>
      </c>
      <c r="N151" s="196" t="s">
        <v>1917</v>
      </c>
      <c r="O151" s="36"/>
      <c r="P151" s="197">
        <f>O151*H151</f>
        <v>0</v>
      </c>
      <c r="Q151" s="197">
        <v>0</v>
      </c>
      <c r="R151" s="197">
        <f>Q151*H151</f>
        <v>0</v>
      </c>
      <c r="S151" s="197">
        <v>0</v>
      </c>
      <c r="T151" s="198">
        <f>S151*H151</f>
        <v>0</v>
      </c>
      <c r="AR151" s="18" t="s">
        <v>2036</v>
      </c>
      <c r="AT151" s="18" t="s">
        <v>2082</v>
      </c>
      <c r="AU151" s="18" t="s">
        <v>1955</v>
      </c>
      <c r="AY151" s="18" t="s">
        <v>2080</v>
      </c>
      <c r="BE151" s="199">
        <f>IF(N151="základní",J151,0)</f>
        <v>0</v>
      </c>
      <c r="BF151" s="199">
        <f>IF(N151="snížená",J151,0)</f>
        <v>0</v>
      </c>
      <c r="BG151" s="199">
        <f>IF(N151="zákl. přenesená",J151,0)</f>
        <v>0</v>
      </c>
      <c r="BH151" s="199">
        <f>IF(N151="sníž. přenesená",J151,0)</f>
        <v>0</v>
      </c>
      <c r="BI151" s="199">
        <f>IF(N151="nulová",J151,0)</f>
        <v>0</v>
      </c>
      <c r="BJ151" s="18" t="s">
        <v>1895</v>
      </c>
      <c r="BK151" s="199">
        <f>ROUND(I151*H151,2)</f>
        <v>0</v>
      </c>
      <c r="BL151" s="18" t="s">
        <v>2036</v>
      </c>
      <c r="BM151" s="18" t="s">
        <v>2987</v>
      </c>
    </row>
    <row r="152" spans="2:65" s="12" customFormat="1">
      <c r="B152" s="200"/>
      <c r="C152" s="201"/>
      <c r="D152" s="212" t="s">
        <v>2088</v>
      </c>
      <c r="E152" s="213" t="s">
        <v>1893</v>
      </c>
      <c r="F152" s="214" t="s">
        <v>2978</v>
      </c>
      <c r="G152" s="201"/>
      <c r="H152" s="215">
        <v>1</v>
      </c>
      <c r="I152" s="206"/>
      <c r="J152" s="201"/>
      <c r="K152" s="201"/>
      <c r="L152" s="207"/>
      <c r="M152" s="208"/>
      <c r="N152" s="209"/>
      <c r="O152" s="209"/>
      <c r="P152" s="209"/>
      <c r="Q152" s="209"/>
      <c r="R152" s="209"/>
      <c r="S152" s="209"/>
      <c r="T152" s="210"/>
      <c r="AT152" s="211" t="s">
        <v>2088</v>
      </c>
      <c r="AU152" s="211" t="s">
        <v>1955</v>
      </c>
      <c r="AV152" s="12" t="s">
        <v>1955</v>
      </c>
      <c r="AW152" s="12" t="s">
        <v>1911</v>
      </c>
      <c r="AX152" s="12" t="s">
        <v>1946</v>
      </c>
      <c r="AY152" s="211" t="s">
        <v>2080</v>
      </c>
    </row>
    <row r="153" spans="2:65" s="13" customFormat="1">
      <c r="B153" s="230"/>
      <c r="C153" s="231"/>
      <c r="D153" s="212" t="s">
        <v>2088</v>
      </c>
      <c r="E153" s="232" t="s">
        <v>1893</v>
      </c>
      <c r="F153" s="233" t="s">
        <v>2377</v>
      </c>
      <c r="G153" s="231"/>
      <c r="H153" s="234">
        <v>1</v>
      </c>
      <c r="I153" s="235"/>
      <c r="J153" s="231"/>
      <c r="K153" s="231"/>
      <c r="L153" s="236"/>
      <c r="M153" s="237"/>
      <c r="N153" s="238"/>
      <c r="O153" s="238"/>
      <c r="P153" s="238"/>
      <c r="Q153" s="238"/>
      <c r="R153" s="238"/>
      <c r="S153" s="238"/>
      <c r="T153" s="239"/>
      <c r="AT153" s="240" t="s">
        <v>2088</v>
      </c>
      <c r="AU153" s="240" t="s">
        <v>1955</v>
      </c>
      <c r="AV153" s="13" t="s">
        <v>2036</v>
      </c>
      <c r="AW153" s="13" t="s">
        <v>1877</v>
      </c>
      <c r="AX153" s="13" t="s">
        <v>1895</v>
      </c>
      <c r="AY153" s="240" t="s">
        <v>2080</v>
      </c>
    </row>
    <row r="154" spans="2:65" s="11" customFormat="1" ht="29.85" customHeight="1">
      <c r="B154" s="171"/>
      <c r="C154" s="172"/>
      <c r="D154" s="185" t="s">
        <v>1945</v>
      </c>
      <c r="E154" s="186" t="s">
        <v>2036</v>
      </c>
      <c r="F154" s="186" t="s">
        <v>2471</v>
      </c>
      <c r="G154" s="172"/>
      <c r="H154" s="172"/>
      <c r="I154" s="175"/>
      <c r="J154" s="187">
        <f>BK154</f>
        <v>0</v>
      </c>
      <c r="K154" s="172"/>
      <c r="L154" s="177"/>
      <c r="M154" s="178"/>
      <c r="N154" s="179"/>
      <c r="O154" s="179"/>
      <c r="P154" s="180">
        <f>SUM(P155:P164)</f>
        <v>0</v>
      </c>
      <c r="Q154" s="179"/>
      <c r="R154" s="180">
        <f>SUM(R155:R164)</f>
        <v>1.74447E-2</v>
      </c>
      <c r="S154" s="179"/>
      <c r="T154" s="181">
        <f>SUM(T155:T164)</f>
        <v>0</v>
      </c>
      <c r="AR154" s="182" t="s">
        <v>1895</v>
      </c>
      <c r="AT154" s="183" t="s">
        <v>1945</v>
      </c>
      <c r="AU154" s="183" t="s">
        <v>1895</v>
      </c>
      <c r="AY154" s="182" t="s">
        <v>2080</v>
      </c>
      <c r="BK154" s="184">
        <f>SUM(BK155:BK164)</f>
        <v>0</v>
      </c>
    </row>
    <row r="155" spans="2:65" s="1" customFormat="1" ht="22.5" customHeight="1">
      <c r="B155" s="35"/>
      <c r="C155" s="188" t="s">
        <v>2166</v>
      </c>
      <c r="D155" s="188" t="s">
        <v>2082</v>
      </c>
      <c r="E155" s="189" t="s">
        <v>2472</v>
      </c>
      <c r="F155" s="190" t="s">
        <v>2473</v>
      </c>
      <c r="G155" s="191" t="s">
        <v>2085</v>
      </c>
      <c r="H155" s="192">
        <v>21.279</v>
      </c>
      <c r="I155" s="193"/>
      <c r="J155" s="194">
        <f>ROUND(I155*H155,2)</f>
        <v>0</v>
      </c>
      <c r="K155" s="190" t="s">
        <v>2086</v>
      </c>
      <c r="L155" s="55"/>
      <c r="M155" s="195" t="s">
        <v>1893</v>
      </c>
      <c r="N155" s="196" t="s">
        <v>1917</v>
      </c>
      <c r="O155" s="36"/>
      <c r="P155" s="197">
        <f>O155*H155</f>
        <v>0</v>
      </c>
      <c r="Q155" s="197">
        <v>0</v>
      </c>
      <c r="R155" s="197">
        <f>Q155*H155</f>
        <v>0</v>
      </c>
      <c r="S155" s="197">
        <v>0</v>
      </c>
      <c r="T155" s="198">
        <f>S155*H155</f>
        <v>0</v>
      </c>
      <c r="AR155" s="18" t="s">
        <v>2036</v>
      </c>
      <c r="AT155" s="18" t="s">
        <v>2082</v>
      </c>
      <c r="AU155" s="18" t="s">
        <v>1955</v>
      </c>
      <c r="AY155" s="18" t="s">
        <v>2080</v>
      </c>
      <c r="BE155" s="199">
        <f>IF(N155="základní",J155,0)</f>
        <v>0</v>
      </c>
      <c r="BF155" s="199">
        <f>IF(N155="snížená",J155,0)</f>
        <v>0</v>
      </c>
      <c r="BG155" s="199">
        <f>IF(N155="zákl. přenesená",J155,0)</f>
        <v>0</v>
      </c>
      <c r="BH155" s="199">
        <f>IF(N155="sníž. přenesená",J155,0)</f>
        <v>0</v>
      </c>
      <c r="BI155" s="199">
        <f>IF(N155="nulová",J155,0)</f>
        <v>0</v>
      </c>
      <c r="BJ155" s="18" t="s">
        <v>1895</v>
      </c>
      <c r="BK155" s="199">
        <f>ROUND(I155*H155,2)</f>
        <v>0</v>
      </c>
      <c r="BL155" s="18" t="s">
        <v>2036</v>
      </c>
      <c r="BM155" s="18" t="s">
        <v>2988</v>
      </c>
    </row>
    <row r="156" spans="2:65" s="12" customFormat="1">
      <c r="B156" s="200"/>
      <c r="C156" s="201"/>
      <c r="D156" s="212" t="s">
        <v>2088</v>
      </c>
      <c r="E156" s="213" t="s">
        <v>1893</v>
      </c>
      <c r="F156" s="214" t="s">
        <v>2989</v>
      </c>
      <c r="G156" s="201"/>
      <c r="H156" s="215">
        <v>2.0837249999999998</v>
      </c>
      <c r="I156" s="206"/>
      <c r="J156" s="201"/>
      <c r="K156" s="201"/>
      <c r="L156" s="207"/>
      <c r="M156" s="208"/>
      <c r="N156" s="209"/>
      <c r="O156" s="209"/>
      <c r="P156" s="209"/>
      <c r="Q156" s="209"/>
      <c r="R156" s="209"/>
      <c r="S156" s="209"/>
      <c r="T156" s="210"/>
      <c r="AT156" s="211" t="s">
        <v>2088</v>
      </c>
      <c r="AU156" s="211" t="s">
        <v>1955</v>
      </c>
      <c r="AV156" s="12" t="s">
        <v>1955</v>
      </c>
      <c r="AW156" s="12" t="s">
        <v>1911</v>
      </c>
      <c r="AX156" s="12" t="s">
        <v>1946</v>
      </c>
      <c r="AY156" s="211" t="s">
        <v>2080</v>
      </c>
    </row>
    <row r="157" spans="2:65" s="12" customFormat="1">
      <c r="B157" s="200"/>
      <c r="C157" s="201"/>
      <c r="D157" s="212" t="s">
        <v>2088</v>
      </c>
      <c r="E157" s="213" t="s">
        <v>1893</v>
      </c>
      <c r="F157" s="214" t="s">
        <v>2990</v>
      </c>
      <c r="G157" s="201"/>
      <c r="H157" s="215">
        <v>19.195</v>
      </c>
      <c r="I157" s="206"/>
      <c r="J157" s="201"/>
      <c r="K157" s="201"/>
      <c r="L157" s="207"/>
      <c r="M157" s="208"/>
      <c r="N157" s="209"/>
      <c r="O157" s="209"/>
      <c r="P157" s="209"/>
      <c r="Q157" s="209"/>
      <c r="R157" s="209"/>
      <c r="S157" s="209"/>
      <c r="T157" s="210"/>
      <c r="AT157" s="211" t="s">
        <v>2088</v>
      </c>
      <c r="AU157" s="211" t="s">
        <v>1955</v>
      </c>
      <c r="AV157" s="12" t="s">
        <v>1955</v>
      </c>
      <c r="AW157" s="12" t="s">
        <v>1911</v>
      </c>
      <c r="AX157" s="12" t="s">
        <v>1946</v>
      </c>
      <c r="AY157" s="211" t="s">
        <v>2080</v>
      </c>
    </row>
    <row r="158" spans="2:65" s="13" customFormat="1">
      <c r="B158" s="230"/>
      <c r="C158" s="231"/>
      <c r="D158" s="202" t="s">
        <v>2088</v>
      </c>
      <c r="E158" s="241" t="s">
        <v>1893</v>
      </c>
      <c r="F158" s="242" t="s">
        <v>2377</v>
      </c>
      <c r="G158" s="231"/>
      <c r="H158" s="243">
        <v>21.278725000000001</v>
      </c>
      <c r="I158" s="235"/>
      <c r="J158" s="231"/>
      <c r="K158" s="231"/>
      <c r="L158" s="236"/>
      <c r="M158" s="237"/>
      <c r="N158" s="238"/>
      <c r="O158" s="238"/>
      <c r="P158" s="238"/>
      <c r="Q158" s="238"/>
      <c r="R158" s="238"/>
      <c r="S158" s="238"/>
      <c r="T158" s="239"/>
      <c r="AT158" s="240" t="s">
        <v>2088</v>
      </c>
      <c r="AU158" s="240" t="s">
        <v>1955</v>
      </c>
      <c r="AV158" s="13" t="s">
        <v>2036</v>
      </c>
      <c r="AW158" s="13" t="s">
        <v>1877</v>
      </c>
      <c r="AX158" s="13" t="s">
        <v>1895</v>
      </c>
      <c r="AY158" s="240" t="s">
        <v>2080</v>
      </c>
    </row>
    <row r="159" spans="2:65" s="1" customFormat="1" ht="22.5" customHeight="1">
      <c r="B159" s="35"/>
      <c r="C159" s="188" t="s">
        <v>2171</v>
      </c>
      <c r="D159" s="188" t="s">
        <v>2082</v>
      </c>
      <c r="E159" s="189" t="s">
        <v>2991</v>
      </c>
      <c r="F159" s="190" t="s">
        <v>2992</v>
      </c>
      <c r="G159" s="191" t="s">
        <v>2085</v>
      </c>
      <c r="H159" s="192">
        <v>0.44400000000000001</v>
      </c>
      <c r="I159" s="193"/>
      <c r="J159" s="194">
        <f>ROUND(I159*H159,2)</f>
        <v>0</v>
      </c>
      <c r="K159" s="190" t="s">
        <v>2086</v>
      </c>
      <c r="L159" s="55"/>
      <c r="M159" s="195" t="s">
        <v>1893</v>
      </c>
      <c r="N159" s="196" t="s">
        <v>1917</v>
      </c>
      <c r="O159" s="36"/>
      <c r="P159" s="197">
        <f>O159*H159</f>
        <v>0</v>
      </c>
      <c r="Q159" s="197">
        <v>0</v>
      </c>
      <c r="R159" s="197">
        <f>Q159*H159</f>
        <v>0</v>
      </c>
      <c r="S159" s="197">
        <v>0</v>
      </c>
      <c r="T159" s="198">
        <f>S159*H159</f>
        <v>0</v>
      </c>
      <c r="AR159" s="18" t="s">
        <v>2036</v>
      </c>
      <c r="AT159" s="18" t="s">
        <v>2082</v>
      </c>
      <c r="AU159" s="18" t="s">
        <v>1955</v>
      </c>
      <c r="AY159" s="18" t="s">
        <v>2080</v>
      </c>
      <c r="BE159" s="199">
        <f>IF(N159="základní",J159,0)</f>
        <v>0</v>
      </c>
      <c r="BF159" s="199">
        <f>IF(N159="snížená",J159,0)</f>
        <v>0</v>
      </c>
      <c r="BG159" s="199">
        <f>IF(N159="zákl. přenesená",J159,0)</f>
        <v>0</v>
      </c>
      <c r="BH159" s="199">
        <f>IF(N159="sníž. přenesená",J159,0)</f>
        <v>0</v>
      </c>
      <c r="BI159" s="199">
        <f>IF(N159="nulová",J159,0)</f>
        <v>0</v>
      </c>
      <c r="BJ159" s="18" t="s">
        <v>1895</v>
      </c>
      <c r="BK159" s="199">
        <f>ROUND(I159*H159,2)</f>
        <v>0</v>
      </c>
      <c r="BL159" s="18" t="s">
        <v>2036</v>
      </c>
      <c r="BM159" s="18" t="s">
        <v>2993</v>
      </c>
    </row>
    <row r="160" spans="2:65" s="12" customFormat="1">
      <c r="B160" s="200"/>
      <c r="C160" s="201"/>
      <c r="D160" s="212" t="s">
        <v>2088</v>
      </c>
      <c r="E160" s="213" t="s">
        <v>1893</v>
      </c>
      <c r="F160" s="214" t="s">
        <v>825</v>
      </c>
      <c r="G160" s="201"/>
      <c r="H160" s="215">
        <v>0.44362499999999999</v>
      </c>
      <c r="I160" s="206"/>
      <c r="J160" s="201"/>
      <c r="K160" s="201"/>
      <c r="L160" s="207"/>
      <c r="M160" s="208"/>
      <c r="N160" s="209"/>
      <c r="O160" s="209"/>
      <c r="P160" s="209"/>
      <c r="Q160" s="209"/>
      <c r="R160" s="209"/>
      <c r="S160" s="209"/>
      <c r="T160" s="210"/>
      <c r="AT160" s="211" t="s">
        <v>2088</v>
      </c>
      <c r="AU160" s="211" t="s">
        <v>1955</v>
      </c>
      <c r="AV160" s="12" t="s">
        <v>1955</v>
      </c>
      <c r="AW160" s="12" t="s">
        <v>1911</v>
      </c>
      <c r="AX160" s="12" t="s">
        <v>1946</v>
      </c>
      <c r="AY160" s="211" t="s">
        <v>2080</v>
      </c>
    </row>
    <row r="161" spans="2:65" s="13" customFormat="1">
      <c r="B161" s="230"/>
      <c r="C161" s="231"/>
      <c r="D161" s="202" t="s">
        <v>2088</v>
      </c>
      <c r="E161" s="241" t="s">
        <v>1893</v>
      </c>
      <c r="F161" s="242" t="s">
        <v>2377</v>
      </c>
      <c r="G161" s="231"/>
      <c r="H161" s="243">
        <v>0.44362499999999999</v>
      </c>
      <c r="I161" s="235"/>
      <c r="J161" s="231"/>
      <c r="K161" s="231"/>
      <c r="L161" s="236"/>
      <c r="M161" s="237"/>
      <c r="N161" s="238"/>
      <c r="O161" s="238"/>
      <c r="P161" s="238"/>
      <c r="Q161" s="238"/>
      <c r="R161" s="238"/>
      <c r="S161" s="238"/>
      <c r="T161" s="239"/>
      <c r="AT161" s="240" t="s">
        <v>2088</v>
      </c>
      <c r="AU161" s="240" t="s">
        <v>1955</v>
      </c>
      <c r="AV161" s="13" t="s">
        <v>2036</v>
      </c>
      <c r="AW161" s="13" t="s">
        <v>1877</v>
      </c>
      <c r="AX161" s="13" t="s">
        <v>1895</v>
      </c>
      <c r="AY161" s="240" t="s">
        <v>2080</v>
      </c>
    </row>
    <row r="162" spans="2:65" s="1" customFormat="1" ht="22.5" customHeight="1">
      <c r="B162" s="35"/>
      <c r="C162" s="188" t="s">
        <v>2176</v>
      </c>
      <c r="D162" s="188" t="s">
        <v>2082</v>
      </c>
      <c r="E162" s="189" t="s">
        <v>826</v>
      </c>
      <c r="F162" s="190" t="s">
        <v>827</v>
      </c>
      <c r="G162" s="191" t="s">
        <v>2122</v>
      </c>
      <c r="H162" s="192">
        <v>2.73</v>
      </c>
      <c r="I162" s="193"/>
      <c r="J162" s="194">
        <f>ROUND(I162*H162,2)</f>
        <v>0</v>
      </c>
      <c r="K162" s="190" t="s">
        <v>2086</v>
      </c>
      <c r="L162" s="55"/>
      <c r="M162" s="195" t="s">
        <v>1893</v>
      </c>
      <c r="N162" s="196" t="s">
        <v>1917</v>
      </c>
      <c r="O162" s="36"/>
      <c r="P162" s="197">
        <f>O162*H162</f>
        <v>0</v>
      </c>
      <c r="Q162" s="197">
        <v>6.3899999999999998E-3</v>
      </c>
      <c r="R162" s="197">
        <f>Q162*H162</f>
        <v>1.74447E-2</v>
      </c>
      <c r="S162" s="197">
        <v>0</v>
      </c>
      <c r="T162" s="198">
        <f>S162*H162</f>
        <v>0</v>
      </c>
      <c r="AR162" s="18" t="s">
        <v>2036</v>
      </c>
      <c r="AT162" s="18" t="s">
        <v>2082</v>
      </c>
      <c r="AU162" s="18" t="s">
        <v>1955</v>
      </c>
      <c r="AY162" s="18" t="s">
        <v>2080</v>
      </c>
      <c r="BE162" s="199">
        <f>IF(N162="základní",J162,0)</f>
        <v>0</v>
      </c>
      <c r="BF162" s="199">
        <f>IF(N162="snížená",J162,0)</f>
        <v>0</v>
      </c>
      <c r="BG162" s="199">
        <f>IF(N162="zákl. přenesená",J162,0)</f>
        <v>0</v>
      </c>
      <c r="BH162" s="199">
        <f>IF(N162="sníž. přenesená",J162,0)</f>
        <v>0</v>
      </c>
      <c r="BI162" s="199">
        <f>IF(N162="nulová",J162,0)</f>
        <v>0</v>
      </c>
      <c r="BJ162" s="18" t="s">
        <v>1895</v>
      </c>
      <c r="BK162" s="199">
        <f>ROUND(I162*H162,2)</f>
        <v>0</v>
      </c>
      <c r="BL162" s="18" t="s">
        <v>2036</v>
      </c>
      <c r="BM162" s="18" t="s">
        <v>828</v>
      </c>
    </row>
    <row r="163" spans="2:65" s="12" customFormat="1">
      <c r="B163" s="200"/>
      <c r="C163" s="201"/>
      <c r="D163" s="212" t="s">
        <v>2088</v>
      </c>
      <c r="E163" s="213" t="s">
        <v>1893</v>
      </c>
      <c r="F163" s="214" t="s">
        <v>829</v>
      </c>
      <c r="G163" s="201"/>
      <c r="H163" s="215">
        <v>2.73</v>
      </c>
      <c r="I163" s="206"/>
      <c r="J163" s="201"/>
      <c r="K163" s="201"/>
      <c r="L163" s="207"/>
      <c r="M163" s="208"/>
      <c r="N163" s="209"/>
      <c r="O163" s="209"/>
      <c r="P163" s="209"/>
      <c r="Q163" s="209"/>
      <c r="R163" s="209"/>
      <c r="S163" s="209"/>
      <c r="T163" s="210"/>
      <c r="AT163" s="211" t="s">
        <v>2088</v>
      </c>
      <c r="AU163" s="211" t="s">
        <v>1955</v>
      </c>
      <c r="AV163" s="12" t="s">
        <v>1955</v>
      </c>
      <c r="AW163" s="12" t="s">
        <v>1911</v>
      </c>
      <c r="AX163" s="12" t="s">
        <v>1946</v>
      </c>
      <c r="AY163" s="211" t="s">
        <v>2080</v>
      </c>
    </row>
    <row r="164" spans="2:65" s="13" customFormat="1">
      <c r="B164" s="230"/>
      <c r="C164" s="231"/>
      <c r="D164" s="212" t="s">
        <v>2088</v>
      </c>
      <c r="E164" s="232" t="s">
        <v>1893</v>
      </c>
      <c r="F164" s="233" t="s">
        <v>2377</v>
      </c>
      <c r="G164" s="231"/>
      <c r="H164" s="234">
        <v>2.73</v>
      </c>
      <c r="I164" s="235"/>
      <c r="J164" s="231"/>
      <c r="K164" s="231"/>
      <c r="L164" s="236"/>
      <c r="M164" s="237"/>
      <c r="N164" s="238"/>
      <c r="O164" s="238"/>
      <c r="P164" s="238"/>
      <c r="Q164" s="238"/>
      <c r="R164" s="238"/>
      <c r="S164" s="238"/>
      <c r="T164" s="239"/>
      <c r="AT164" s="240" t="s">
        <v>2088</v>
      </c>
      <c r="AU164" s="240" t="s">
        <v>1955</v>
      </c>
      <c r="AV164" s="13" t="s">
        <v>2036</v>
      </c>
      <c r="AW164" s="13" t="s">
        <v>1877</v>
      </c>
      <c r="AX164" s="13" t="s">
        <v>1895</v>
      </c>
      <c r="AY164" s="240" t="s">
        <v>2080</v>
      </c>
    </row>
    <row r="165" spans="2:65" s="11" customFormat="1" ht="29.85" customHeight="1">
      <c r="B165" s="171"/>
      <c r="C165" s="172"/>
      <c r="D165" s="185" t="s">
        <v>1945</v>
      </c>
      <c r="E165" s="186" t="s">
        <v>2107</v>
      </c>
      <c r="F165" s="186" t="s">
        <v>830</v>
      </c>
      <c r="G165" s="172"/>
      <c r="H165" s="172"/>
      <c r="I165" s="175"/>
      <c r="J165" s="187">
        <f>BK165</f>
        <v>0</v>
      </c>
      <c r="K165" s="172"/>
      <c r="L165" s="177"/>
      <c r="M165" s="178"/>
      <c r="N165" s="179"/>
      <c r="O165" s="179"/>
      <c r="P165" s="180">
        <f>SUM(P166:P170)</f>
        <v>0</v>
      </c>
      <c r="Q165" s="179"/>
      <c r="R165" s="180">
        <f>SUM(R166:R170)</f>
        <v>2.5440617299999997</v>
      </c>
      <c r="S165" s="179"/>
      <c r="T165" s="181">
        <f>SUM(T166:T170)</f>
        <v>0</v>
      </c>
      <c r="AR165" s="182" t="s">
        <v>1895</v>
      </c>
      <c r="AT165" s="183" t="s">
        <v>1945</v>
      </c>
      <c r="AU165" s="183" t="s">
        <v>1895</v>
      </c>
      <c r="AY165" s="182" t="s">
        <v>2080</v>
      </c>
      <c r="BK165" s="184">
        <f>SUM(BK166:BK170)</f>
        <v>0</v>
      </c>
    </row>
    <row r="166" spans="2:65" s="1" customFormat="1" ht="31.5" customHeight="1">
      <c r="B166" s="35"/>
      <c r="C166" s="188" t="s">
        <v>2179</v>
      </c>
      <c r="D166" s="188" t="s">
        <v>2082</v>
      </c>
      <c r="E166" s="189" t="s">
        <v>831</v>
      </c>
      <c r="F166" s="190" t="s">
        <v>832</v>
      </c>
      <c r="G166" s="191" t="s">
        <v>2085</v>
      </c>
      <c r="H166" s="192">
        <v>1.0369999999999999</v>
      </c>
      <c r="I166" s="193"/>
      <c r="J166" s="194">
        <f>ROUND(I166*H166,2)</f>
        <v>0</v>
      </c>
      <c r="K166" s="190" t="s">
        <v>2086</v>
      </c>
      <c r="L166" s="55"/>
      <c r="M166" s="195" t="s">
        <v>1893</v>
      </c>
      <c r="N166" s="196" t="s">
        <v>1917</v>
      </c>
      <c r="O166" s="36"/>
      <c r="P166" s="197">
        <f>O166*H166</f>
        <v>0</v>
      </c>
      <c r="Q166" s="197">
        <v>2.45329</v>
      </c>
      <c r="R166" s="197">
        <f>Q166*H166</f>
        <v>2.5440617299999997</v>
      </c>
      <c r="S166" s="197">
        <v>0</v>
      </c>
      <c r="T166" s="198">
        <f>S166*H166</f>
        <v>0</v>
      </c>
      <c r="AR166" s="18" t="s">
        <v>2036</v>
      </c>
      <c r="AT166" s="18" t="s">
        <v>2082</v>
      </c>
      <c r="AU166" s="18" t="s">
        <v>1955</v>
      </c>
      <c r="AY166" s="18" t="s">
        <v>2080</v>
      </c>
      <c r="BE166" s="199">
        <f>IF(N166="základní",J166,0)</f>
        <v>0</v>
      </c>
      <c r="BF166" s="199">
        <f>IF(N166="snížená",J166,0)</f>
        <v>0</v>
      </c>
      <c r="BG166" s="199">
        <f>IF(N166="zákl. přenesená",J166,0)</f>
        <v>0</v>
      </c>
      <c r="BH166" s="199">
        <f>IF(N166="sníž. přenesená",J166,0)</f>
        <v>0</v>
      </c>
      <c r="BI166" s="199">
        <f>IF(N166="nulová",J166,0)</f>
        <v>0</v>
      </c>
      <c r="BJ166" s="18" t="s">
        <v>1895</v>
      </c>
      <c r="BK166" s="199">
        <f>ROUND(I166*H166,2)</f>
        <v>0</v>
      </c>
      <c r="BL166" s="18" t="s">
        <v>2036</v>
      </c>
      <c r="BM166" s="18" t="s">
        <v>833</v>
      </c>
    </row>
    <row r="167" spans="2:65" s="12" customFormat="1">
      <c r="B167" s="200"/>
      <c r="C167" s="201"/>
      <c r="D167" s="212" t="s">
        <v>2088</v>
      </c>
      <c r="E167" s="213" t="s">
        <v>1893</v>
      </c>
      <c r="F167" s="214" t="s">
        <v>834</v>
      </c>
      <c r="G167" s="201"/>
      <c r="H167" s="215">
        <v>0.51839999999999997</v>
      </c>
      <c r="I167" s="206"/>
      <c r="J167" s="201"/>
      <c r="K167" s="201"/>
      <c r="L167" s="207"/>
      <c r="M167" s="208"/>
      <c r="N167" s="209"/>
      <c r="O167" s="209"/>
      <c r="P167" s="209"/>
      <c r="Q167" s="209"/>
      <c r="R167" s="209"/>
      <c r="S167" s="209"/>
      <c r="T167" s="210"/>
      <c r="AT167" s="211" t="s">
        <v>2088</v>
      </c>
      <c r="AU167" s="211" t="s">
        <v>1955</v>
      </c>
      <c r="AV167" s="12" t="s">
        <v>1955</v>
      </c>
      <c r="AW167" s="12" t="s">
        <v>1911</v>
      </c>
      <c r="AX167" s="12" t="s">
        <v>1946</v>
      </c>
      <c r="AY167" s="211" t="s">
        <v>2080</v>
      </c>
    </row>
    <row r="168" spans="2:65" s="12" customFormat="1">
      <c r="B168" s="200"/>
      <c r="C168" s="201"/>
      <c r="D168" s="212" t="s">
        <v>2088</v>
      </c>
      <c r="E168" s="213" t="s">
        <v>1893</v>
      </c>
      <c r="F168" s="214" t="s">
        <v>835</v>
      </c>
      <c r="G168" s="201"/>
      <c r="H168" s="215">
        <v>0.51839999999999997</v>
      </c>
      <c r="I168" s="206"/>
      <c r="J168" s="201"/>
      <c r="K168" s="201"/>
      <c r="L168" s="207"/>
      <c r="M168" s="208"/>
      <c r="N168" s="209"/>
      <c r="O168" s="209"/>
      <c r="P168" s="209"/>
      <c r="Q168" s="209"/>
      <c r="R168" s="209"/>
      <c r="S168" s="209"/>
      <c r="T168" s="210"/>
      <c r="AT168" s="211" t="s">
        <v>2088</v>
      </c>
      <c r="AU168" s="211" t="s">
        <v>1955</v>
      </c>
      <c r="AV168" s="12" t="s">
        <v>1955</v>
      </c>
      <c r="AW168" s="12" t="s">
        <v>1911</v>
      </c>
      <c r="AX168" s="12" t="s">
        <v>1946</v>
      </c>
      <c r="AY168" s="211" t="s">
        <v>2080</v>
      </c>
    </row>
    <row r="169" spans="2:65" s="13" customFormat="1">
      <c r="B169" s="230"/>
      <c r="C169" s="231"/>
      <c r="D169" s="202" t="s">
        <v>2088</v>
      </c>
      <c r="E169" s="241" t="s">
        <v>1893</v>
      </c>
      <c r="F169" s="242" t="s">
        <v>2377</v>
      </c>
      <c r="G169" s="231"/>
      <c r="H169" s="243">
        <v>1.0367999999999999</v>
      </c>
      <c r="I169" s="235"/>
      <c r="J169" s="231"/>
      <c r="K169" s="231"/>
      <c r="L169" s="236"/>
      <c r="M169" s="237"/>
      <c r="N169" s="238"/>
      <c r="O169" s="238"/>
      <c r="P169" s="238"/>
      <c r="Q169" s="238"/>
      <c r="R169" s="238"/>
      <c r="S169" s="238"/>
      <c r="T169" s="239"/>
      <c r="AT169" s="240" t="s">
        <v>2088</v>
      </c>
      <c r="AU169" s="240" t="s">
        <v>1955</v>
      </c>
      <c r="AV169" s="13" t="s">
        <v>2036</v>
      </c>
      <c r="AW169" s="13" t="s">
        <v>1877</v>
      </c>
      <c r="AX169" s="13" t="s">
        <v>1895</v>
      </c>
      <c r="AY169" s="240" t="s">
        <v>2080</v>
      </c>
    </row>
    <row r="170" spans="2:65" s="1" customFormat="1" ht="22.5" customHeight="1">
      <c r="B170" s="35"/>
      <c r="C170" s="188" t="s">
        <v>1880</v>
      </c>
      <c r="D170" s="188" t="s">
        <v>2082</v>
      </c>
      <c r="E170" s="189" t="s">
        <v>836</v>
      </c>
      <c r="F170" s="190" t="s">
        <v>837</v>
      </c>
      <c r="G170" s="191" t="s">
        <v>2085</v>
      </c>
      <c r="H170" s="192">
        <v>1.036</v>
      </c>
      <c r="I170" s="193"/>
      <c r="J170" s="194">
        <f>ROUND(I170*H170,2)</f>
        <v>0</v>
      </c>
      <c r="K170" s="190" t="s">
        <v>2086</v>
      </c>
      <c r="L170" s="55"/>
      <c r="M170" s="195" t="s">
        <v>1893</v>
      </c>
      <c r="N170" s="196" t="s">
        <v>1917</v>
      </c>
      <c r="O170" s="36"/>
      <c r="P170" s="197">
        <f>O170*H170</f>
        <v>0</v>
      </c>
      <c r="Q170" s="197">
        <v>0</v>
      </c>
      <c r="R170" s="197">
        <f>Q170*H170</f>
        <v>0</v>
      </c>
      <c r="S170" s="197">
        <v>0</v>
      </c>
      <c r="T170" s="198">
        <f>S170*H170</f>
        <v>0</v>
      </c>
      <c r="AR170" s="18" t="s">
        <v>2036</v>
      </c>
      <c r="AT170" s="18" t="s">
        <v>2082</v>
      </c>
      <c r="AU170" s="18" t="s">
        <v>1955</v>
      </c>
      <c r="AY170" s="18" t="s">
        <v>2080</v>
      </c>
      <c r="BE170" s="199">
        <f>IF(N170="základní",J170,0)</f>
        <v>0</v>
      </c>
      <c r="BF170" s="199">
        <f>IF(N170="snížená",J170,0)</f>
        <v>0</v>
      </c>
      <c r="BG170" s="199">
        <f>IF(N170="zákl. přenesená",J170,0)</f>
        <v>0</v>
      </c>
      <c r="BH170" s="199">
        <f>IF(N170="sníž. přenesená",J170,0)</f>
        <v>0</v>
      </c>
      <c r="BI170" s="199">
        <f>IF(N170="nulová",J170,0)</f>
        <v>0</v>
      </c>
      <c r="BJ170" s="18" t="s">
        <v>1895</v>
      </c>
      <c r="BK170" s="199">
        <f>ROUND(I170*H170,2)</f>
        <v>0</v>
      </c>
      <c r="BL170" s="18" t="s">
        <v>2036</v>
      </c>
      <c r="BM170" s="18" t="s">
        <v>838</v>
      </c>
    </row>
    <row r="171" spans="2:65" s="11" customFormat="1" ht="29.85" customHeight="1">
      <c r="B171" s="171"/>
      <c r="C171" s="172"/>
      <c r="D171" s="185" t="s">
        <v>1945</v>
      </c>
      <c r="E171" s="186" t="s">
        <v>2119</v>
      </c>
      <c r="F171" s="186" t="s">
        <v>2249</v>
      </c>
      <c r="G171" s="172"/>
      <c r="H171" s="172"/>
      <c r="I171" s="175"/>
      <c r="J171" s="187">
        <f>BK171</f>
        <v>0</v>
      </c>
      <c r="K171" s="172"/>
      <c r="L171" s="177"/>
      <c r="M171" s="178"/>
      <c r="N171" s="179"/>
      <c r="O171" s="179"/>
      <c r="P171" s="180">
        <f>SUM(P172:P273)</f>
        <v>0</v>
      </c>
      <c r="Q171" s="179"/>
      <c r="R171" s="180">
        <f>SUM(R172:R273)</f>
        <v>4.8956857500000002</v>
      </c>
      <c r="S171" s="179"/>
      <c r="T171" s="181">
        <f>SUM(T172:T273)</f>
        <v>0</v>
      </c>
      <c r="AR171" s="182" t="s">
        <v>1895</v>
      </c>
      <c r="AT171" s="183" t="s">
        <v>1945</v>
      </c>
      <c r="AU171" s="183" t="s">
        <v>1895</v>
      </c>
      <c r="AY171" s="182" t="s">
        <v>2080</v>
      </c>
      <c r="BK171" s="184">
        <f>SUM(BK172:BK273)</f>
        <v>0</v>
      </c>
    </row>
    <row r="172" spans="2:65" s="1" customFormat="1" ht="22.5" customHeight="1">
      <c r="B172" s="35"/>
      <c r="C172" s="188" t="s">
        <v>2187</v>
      </c>
      <c r="D172" s="188" t="s">
        <v>2082</v>
      </c>
      <c r="E172" s="189" t="s">
        <v>2480</v>
      </c>
      <c r="F172" s="190" t="s">
        <v>2481</v>
      </c>
      <c r="G172" s="191" t="s">
        <v>2253</v>
      </c>
      <c r="H172" s="192">
        <v>4</v>
      </c>
      <c r="I172" s="193"/>
      <c r="J172" s="194">
        <f>ROUND(I172*H172,2)</f>
        <v>0</v>
      </c>
      <c r="K172" s="190" t="s">
        <v>2086</v>
      </c>
      <c r="L172" s="55"/>
      <c r="M172" s="195" t="s">
        <v>1893</v>
      </c>
      <c r="N172" s="196" t="s">
        <v>1917</v>
      </c>
      <c r="O172" s="36"/>
      <c r="P172" s="197">
        <f>O172*H172</f>
        <v>0</v>
      </c>
      <c r="Q172" s="197">
        <v>8.0000000000000004E-4</v>
      </c>
      <c r="R172" s="197">
        <f>Q172*H172</f>
        <v>3.2000000000000002E-3</v>
      </c>
      <c r="S172" s="197">
        <v>0</v>
      </c>
      <c r="T172" s="198">
        <f>S172*H172</f>
        <v>0</v>
      </c>
      <c r="AR172" s="18" t="s">
        <v>2036</v>
      </c>
      <c r="AT172" s="18" t="s">
        <v>2082</v>
      </c>
      <c r="AU172" s="18" t="s">
        <v>1955</v>
      </c>
      <c r="AY172" s="18" t="s">
        <v>2080</v>
      </c>
      <c r="BE172" s="199">
        <f>IF(N172="základní",J172,0)</f>
        <v>0</v>
      </c>
      <c r="BF172" s="199">
        <f>IF(N172="snížená",J172,0)</f>
        <v>0</v>
      </c>
      <c r="BG172" s="199">
        <f>IF(N172="zákl. přenesená",J172,0)</f>
        <v>0</v>
      </c>
      <c r="BH172" s="199">
        <f>IF(N172="sníž. přenesená",J172,0)</f>
        <v>0</v>
      </c>
      <c r="BI172" s="199">
        <f>IF(N172="nulová",J172,0)</f>
        <v>0</v>
      </c>
      <c r="BJ172" s="18" t="s">
        <v>1895</v>
      </c>
      <c r="BK172" s="199">
        <f>ROUND(I172*H172,2)</f>
        <v>0</v>
      </c>
      <c r="BL172" s="18" t="s">
        <v>2036</v>
      </c>
      <c r="BM172" s="18" t="s">
        <v>839</v>
      </c>
    </row>
    <row r="173" spans="2:65" s="1" customFormat="1" ht="22.5" customHeight="1">
      <c r="B173" s="35"/>
      <c r="C173" s="216" t="s">
        <v>2191</v>
      </c>
      <c r="D173" s="216" t="s">
        <v>2126</v>
      </c>
      <c r="E173" s="217" t="s">
        <v>840</v>
      </c>
      <c r="F173" s="218" t="s">
        <v>841</v>
      </c>
      <c r="G173" s="219" t="s">
        <v>2253</v>
      </c>
      <c r="H173" s="220">
        <v>2</v>
      </c>
      <c r="I173" s="221"/>
      <c r="J173" s="222">
        <f>ROUND(I173*H173,2)</f>
        <v>0</v>
      </c>
      <c r="K173" s="218" t="s">
        <v>1893</v>
      </c>
      <c r="L173" s="223"/>
      <c r="M173" s="224" t="s">
        <v>1893</v>
      </c>
      <c r="N173" s="225" t="s">
        <v>1917</v>
      </c>
      <c r="O173" s="36"/>
      <c r="P173" s="197">
        <f>O173*H173</f>
        <v>0</v>
      </c>
      <c r="Q173" s="197">
        <v>9.9000000000000008E-3</v>
      </c>
      <c r="R173" s="197">
        <f>Q173*H173</f>
        <v>1.9800000000000002E-2</v>
      </c>
      <c r="S173" s="197">
        <v>0</v>
      </c>
      <c r="T173" s="198">
        <f>S173*H173</f>
        <v>0</v>
      </c>
      <c r="AR173" s="18" t="s">
        <v>2119</v>
      </c>
      <c r="AT173" s="18" t="s">
        <v>2126</v>
      </c>
      <c r="AU173" s="18" t="s">
        <v>1955</v>
      </c>
      <c r="AY173" s="18" t="s">
        <v>2080</v>
      </c>
      <c r="BE173" s="199">
        <f>IF(N173="základní",J173,0)</f>
        <v>0</v>
      </c>
      <c r="BF173" s="199">
        <f>IF(N173="snížená",J173,0)</f>
        <v>0</v>
      </c>
      <c r="BG173" s="199">
        <f>IF(N173="zákl. přenesená",J173,0)</f>
        <v>0</v>
      </c>
      <c r="BH173" s="199">
        <f>IF(N173="sníž. přenesená",J173,0)</f>
        <v>0</v>
      </c>
      <c r="BI173" s="199">
        <f>IF(N173="nulová",J173,0)</f>
        <v>0</v>
      </c>
      <c r="BJ173" s="18" t="s">
        <v>1895</v>
      </c>
      <c r="BK173" s="199">
        <f>ROUND(I173*H173,2)</f>
        <v>0</v>
      </c>
      <c r="BL173" s="18" t="s">
        <v>2036</v>
      </c>
      <c r="BM173" s="18" t="s">
        <v>842</v>
      </c>
    </row>
    <row r="174" spans="2:65" s="12" customFormat="1">
      <c r="B174" s="200"/>
      <c r="C174" s="201"/>
      <c r="D174" s="212" t="s">
        <v>2088</v>
      </c>
      <c r="E174" s="213" t="s">
        <v>1893</v>
      </c>
      <c r="F174" s="214" t="s">
        <v>843</v>
      </c>
      <c r="G174" s="201"/>
      <c r="H174" s="215">
        <v>2</v>
      </c>
      <c r="I174" s="206"/>
      <c r="J174" s="201"/>
      <c r="K174" s="201"/>
      <c r="L174" s="207"/>
      <c r="M174" s="208"/>
      <c r="N174" s="209"/>
      <c r="O174" s="209"/>
      <c r="P174" s="209"/>
      <c r="Q174" s="209"/>
      <c r="R174" s="209"/>
      <c r="S174" s="209"/>
      <c r="T174" s="210"/>
      <c r="AT174" s="211" t="s">
        <v>2088</v>
      </c>
      <c r="AU174" s="211" t="s">
        <v>1955</v>
      </c>
      <c r="AV174" s="12" t="s">
        <v>1955</v>
      </c>
      <c r="AW174" s="12" t="s">
        <v>1911</v>
      </c>
      <c r="AX174" s="12" t="s">
        <v>1946</v>
      </c>
      <c r="AY174" s="211" t="s">
        <v>2080</v>
      </c>
    </row>
    <row r="175" spans="2:65" s="13" customFormat="1">
      <c r="B175" s="230"/>
      <c r="C175" s="231"/>
      <c r="D175" s="202" t="s">
        <v>2088</v>
      </c>
      <c r="E175" s="241" t="s">
        <v>1893</v>
      </c>
      <c r="F175" s="242" t="s">
        <v>2377</v>
      </c>
      <c r="G175" s="231"/>
      <c r="H175" s="243">
        <v>2</v>
      </c>
      <c r="I175" s="235"/>
      <c r="J175" s="231"/>
      <c r="K175" s="231"/>
      <c r="L175" s="236"/>
      <c r="M175" s="237"/>
      <c r="N175" s="238"/>
      <c r="O175" s="238"/>
      <c r="P175" s="238"/>
      <c r="Q175" s="238"/>
      <c r="R175" s="238"/>
      <c r="S175" s="238"/>
      <c r="T175" s="239"/>
      <c r="AT175" s="240" t="s">
        <v>2088</v>
      </c>
      <c r="AU175" s="240" t="s">
        <v>1955</v>
      </c>
      <c r="AV175" s="13" t="s">
        <v>2036</v>
      </c>
      <c r="AW175" s="13" t="s">
        <v>1877</v>
      </c>
      <c r="AX175" s="13" t="s">
        <v>1895</v>
      </c>
      <c r="AY175" s="240" t="s">
        <v>2080</v>
      </c>
    </row>
    <row r="176" spans="2:65" s="1" customFormat="1" ht="22.5" customHeight="1">
      <c r="B176" s="35"/>
      <c r="C176" s="216" t="s">
        <v>2196</v>
      </c>
      <c r="D176" s="216" t="s">
        <v>2126</v>
      </c>
      <c r="E176" s="217" t="s">
        <v>844</v>
      </c>
      <c r="F176" s="218" t="s">
        <v>845</v>
      </c>
      <c r="G176" s="219" t="s">
        <v>2253</v>
      </c>
      <c r="H176" s="220">
        <v>1</v>
      </c>
      <c r="I176" s="221"/>
      <c r="J176" s="222">
        <f>ROUND(I176*H176,2)</f>
        <v>0</v>
      </c>
      <c r="K176" s="218" t="s">
        <v>1893</v>
      </c>
      <c r="L176" s="223"/>
      <c r="M176" s="224" t="s">
        <v>1893</v>
      </c>
      <c r="N176" s="225" t="s">
        <v>1917</v>
      </c>
      <c r="O176" s="36"/>
      <c r="P176" s="197">
        <f>O176*H176</f>
        <v>0</v>
      </c>
      <c r="Q176" s="197">
        <v>9.1999999999999998E-3</v>
      </c>
      <c r="R176" s="197">
        <f>Q176*H176</f>
        <v>9.1999999999999998E-3</v>
      </c>
      <c r="S176" s="197">
        <v>0</v>
      </c>
      <c r="T176" s="198">
        <f>S176*H176</f>
        <v>0</v>
      </c>
      <c r="AR176" s="18" t="s">
        <v>2119</v>
      </c>
      <c r="AT176" s="18" t="s">
        <v>2126</v>
      </c>
      <c r="AU176" s="18" t="s">
        <v>1955</v>
      </c>
      <c r="AY176" s="18" t="s">
        <v>2080</v>
      </c>
      <c r="BE176" s="199">
        <f>IF(N176="základní",J176,0)</f>
        <v>0</v>
      </c>
      <c r="BF176" s="199">
        <f>IF(N176="snížená",J176,0)</f>
        <v>0</v>
      </c>
      <c r="BG176" s="199">
        <f>IF(N176="zákl. přenesená",J176,0)</f>
        <v>0</v>
      </c>
      <c r="BH176" s="199">
        <f>IF(N176="sníž. přenesená",J176,0)</f>
        <v>0</v>
      </c>
      <c r="BI176" s="199">
        <f>IF(N176="nulová",J176,0)</f>
        <v>0</v>
      </c>
      <c r="BJ176" s="18" t="s">
        <v>1895</v>
      </c>
      <c r="BK176" s="199">
        <f>ROUND(I176*H176,2)</f>
        <v>0</v>
      </c>
      <c r="BL176" s="18" t="s">
        <v>2036</v>
      </c>
      <c r="BM176" s="18" t="s">
        <v>846</v>
      </c>
    </row>
    <row r="177" spans="2:65" s="12" customFormat="1">
      <c r="B177" s="200"/>
      <c r="C177" s="201"/>
      <c r="D177" s="212" t="s">
        <v>2088</v>
      </c>
      <c r="E177" s="213" t="s">
        <v>1893</v>
      </c>
      <c r="F177" s="214" t="s">
        <v>2978</v>
      </c>
      <c r="G177" s="201"/>
      <c r="H177" s="215">
        <v>1</v>
      </c>
      <c r="I177" s="206"/>
      <c r="J177" s="201"/>
      <c r="K177" s="201"/>
      <c r="L177" s="207"/>
      <c r="M177" s="208"/>
      <c r="N177" s="209"/>
      <c r="O177" s="209"/>
      <c r="P177" s="209"/>
      <c r="Q177" s="209"/>
      <c r="R177" s="209"/>
      <c r="S177" s="209"/>
      <c r="T177" s="210"/>
      <c r="AT177" s="211" t="s">
        <v>2088</v>
      </c>
      <c r="AU177" s="211" t="s">
        <v>1955</v>
      </c>
      <c r="AV177" s="12" t="s">
        <v>1955</v>
      </c>
      <c r="AW177" s="12" t="s">
        <v>1911</v>
      </c>
      <c r="AX177" s="12" t="s">
        <v>1946</v>
      </c>
      <c r="AY177" s="211" t="s">
        <v>2080</v>
      </c>
    </row>
    <row r="178" spans="2:65" s="13" customFormat="1">
      <c r="B178" s="230"/>
      <c r="C178" s="231"/>
      <c r="D178" s="202" t="s">
        <v>2088</v>
      </c>
      <c r="E178" s="241" t="s">
        <v>1893</v>
      </c>
      <c r="F178" s="242" t="s">
        <v>2377</v>
      </c>
      <c r="G178" s="231"/>
      <c r="H178" s="243">
        <v>1</v>
      </c>
      <c r="I178" s="235"/>
      <c r="J178" s="231"/>
      <c r="K178" s="231"/>
      <c r="L178" s="236"/>
      <c r="M178" s="237"/>
      <c r="N178" s="238"/>
      <c r="O178" s="238"/>
      <c r="P178" s="238"/>
      <c r="Q178" s="238"/>
      <c r="R178" s="238"/>
      <c r="S178" s="238"/>
      <c r="T178" s="239"/>
      <c r="AT178" s="240" t="s">
        <v>2088</v>
      </c>
      <c r="AU178" s="240" t="s">
        <v>1955</v>
      </c>
      <c r="AV178" s="13" t="s">
        <v>2036</v>
      </c>
      <c r="AW178" s="13" t="s">
        <v>1877</v>
      </c>
      <c r="AX178" s="13" t="s">
        <v>1895</v>
      </c>
      <c r="AY178" s="240" t="s">
        <v>2080</v>
      </c>
    </row>
    <row r="179" spans="2:65" s="1" customFormat="1" ht="22.5" customHeight="1">
      <c r="B179" s="35"/>
      <c r="C179" s="216" t="s">
        <v>2200</v>
      </c>
      <c r="D179" s="216" t="s">
        <v>2126</v>
      </c>
      <c r="E179" s="217" t="s">
        <v>847</v>
      </c>
      <c r="F179" s="218" t="s">
        <v>848</v>
      </c>
      <c r="G179" s="219" t="s">
        <v>2253</v>
      </c>
      <c r="H179" s="220">
        <v>1</v>
      </c>
      <c r="I179" s="221"/>
      <c r="J179" s="222">
        <f>ROUND(I179*H179,2)</f>
        <v>0</v>
      </c>
      <c r="K179" s="218" t="s">
        <v>1893</v>
      </c>
      <c r="L179" s="223"/>
      <c r="M179" s="224" t="s">
        <v>1893</v>
      </c>
      <c r="N179" s="225" t="s">
        <v>1917</v>
      </c>
      <c r="O179" s="36"/>
      <c r="P179" s="197">
        <f>O179*H179</f>
        <v>0</v>
      </c>
      <c r="Q179" s="197">
        <v>9.4999999999999998E-3</v>
      </c>
      <c r="R179" s="197">
        <f>Q179*H179</f>
        <v>9.4999999999999998E-3</v>
      </c>
      <c r="S179" s="197">
        <v>0</v>
      </c>
      <c r="T179" s="198">
        <f>S179*H179</f>
        <v>0</v>
      </c>
      <c r="AR179" s="18" t="s">
        <v>2119</v>
      </c>
      <c r="AT179" s="18" t="s">
        <v>2126</v>
      </c>
      <c r="AU179" s="18" t="s">
        <v>1955</v>
      </c>
      <c r="AY179" s="18" t="s">
        <v>2080</v>
      </c>
      <c r="BE179" s="199">
        <f>IF(N179="základní",J179,0)</f>
        <v>0</v>
      </c>
      <c r="BF179" s="199">
        <f>IF(N179="snížená",J179,0)</f>
        <v>0</v>
      </c>
      <c r="BG179" s="199">
        <f>IF(N179="zákl. přenesená",J179,0)</f>
        <v>0</v>
      </c>
      <c r="BH179" s="199">
        <f>IF(N179="sníž. přenesená",J179,0)</f>
        <v>0</v>
      </c>
      <c r="BI179" s="199">
        <f>IF(N179="nulová",J179,0)</f>
        <v>0</v>
      </c>
      <c r="BJ179" s="18" t="s">
        <v>1895</v>
      </c>
      <c r="BK179" s="199">
        <f>ROUND(I179*H179,2)</f>
        <v>0</v>
      </c>
      <c r="BL179" s="18" t="s">
        <v>2036</v>
      </c>
      <c r="BM179" s="18" t="s">
        <v>849</v>
      </c>
    </row>
    <row r="180" spans="2:65" s="12" customFormat="1">
      <c r="B180" s="200"/>
      <c r="C180" s="201"/>
      <c r="D180" s="212" t="s">
        <v>2088</v>
      </c>
      <c r="E180" s="213" t="s">
        <v>1893</v>
      </c>
      <c r="F180" s="214" t="s">
        <v>2978</v>
      </c>
      <c r="G180" s="201"/>
      <c r="H180" s="215">
        <v>1</v>
      </c>
      <c r="I180" s="206"/>
      <c r="J180" s="201"/>
      <c r="K180" s="201"/>
      <c r="L180" s="207"/>
      <c r="M180" s="208"/>
      <c r="N180" s="209"/>
      <c r="O180" s="209"/>
      <c r="P180" s="209"/>
      <c r="Q180" s="209"/>
      <c r="R180" s="209"/>
      <c r="S180" s="209"/>
      <c r="T180" s="210"/>
      <c r="AT180" s="211" t="s">
        <v>2088</v>
      </c>
      <c r="AU180" s="211" t="s">
        <v>1955</v>
      </c>
      <c r="AV180" s="12" t="s">
        <v>1955</v>
      </c>
      <c r="AW180" s="12" t="s">
        <v>1911</v>
      </c>
      <c r="AX180" s="12" t="s">
        <v>1946</v>
      </c>
      <c r="AY180" s="211" t="s">
        <v>2080</v>
      </c>
    </row>
    <row r="181" spans="2:65" s="13" customFormat="1">
      <c r="B181" s="230"/>
      <c r="C181" s="231"/>
      <c r="D181" s="202" t="s">
        <v>2088</v>
      </c>
      <c r="E181" s="241" t="s">
        <v>1893</v>
      </c>
      <c r="F181" s="242" t="s">
        <v>2377</v>
      </c>
      <c r="G181" s="231"/>
      <c r="H181" s="243">
        <v>1</v>
      </c>
      <c r="I181" s="235"/>
      <c r="J181" s="231"/>
      <c r="K181" s="231"/>
      <c r="L181" s="236"/>
      <c r="M181" s="237"/>
      <c r="N181" s="238"/>
      <c r="O181" s="238"/>
      <c r="P181" s="238"/>
      <c r="Q181" s="238"/>
      <c r="R181" s="238"/>
      <c r="S181" s="238"/>
      <c r="T181" s="239"/>
      <c r="AT181" s="240" t="s">
        <v>2088</v>
      </c>
      <c r="AU181" s="240" t="s">
        <v>1955</v>
      </c>
      <c r="AV181" s="13" t="s">
        <v>2036</v>
      </c>
      <c r="AW181" s="13" t="s">
        <v>1877</v>
      </c>
      <c r="AX181" s="13" t="s">
        <v>1895</v>
      </c>
      <c r="AY181" s="240" t="s">
        <v>2080</v>
      </c>
    </row>
    <row r="182" spans="2:65" s="1" customFormat="1" ht="22.5" customHeight="1">
      <c r="B182" s="35"/>
      <c r="C182" s="188" t="s">
        <v>2205</v>
      </c>
      <c r="D182" s="188" t="s">
        <v>2082</v>
      </c>
      <c r="E182" s="189" t="s">
        <v>850</v>
      </c>
      <c r="F182" s="190" t="s">
        <v>851</v>
      </c>
      <c r="G182" s="191" t="s">
        <v>2253</v>
      </c>
      <c r="H182" s="192">
        <v>2</v>
      </c>
      <c r="I182" s="193"/>
      <c r="J182" s="194">
        <f>ROUND(I182*H182,2)</f>
        <v>0</v>
      </c>
      <c r="K182" s="190" t="s">
        <v>2086</v>
      </c>
      <c r="L182" s="55"/>
      <c r="M182" s="195" t="s">
        <v>1893</v>
      </c>
      <c r="N182" s="196" t="s">
        <v>1917</v>
      </c>
      <c r="O182" s="36"/>
      <c r="P182" s="197">
        <f>O182*H182</f>
        <v>0</v>
      </c>
      <c r="Q182" s="197">
        <v>1.1999999999999999E-3</v>
      </c>
      <c r="R182" s="197">
        <f>Q182*H182</f>
        <v>2.3999999999999998E-3</v>
      </c>
      <c r="S182" s="197">
        <v>0</v>
      </c>
      <c r="T182" s="198">
        <f>S182*H182</f>
        <v>0</v>
      </c>
      <c r="AR182" s="18" t="s">
        <v>2036</v>
      </c>
      <c r="AT182" s="18" t="s">
        <v>2082</v>
      </c>
      <c r="AU182" s="18" t="s">
        <v>1955</v>
      </c>
      <c r="AY182" s="18" t="s">
        <v>2080</v>
      </c>
      <c r="BE182" s="199">
        <f>IF(N182="základní",J182,0)</f>
        <v>0</v>
      </c>
      <c r="BF182" s="199">
        <f>IF(N182="snížená",J182,0)</f>
        <v>0</v>
      </c>
      <c r="BG182" s="199">
        <f>IF(N182="zákl. přenesená",J182,0)</f>
        <v>0</v>
      </c>
      <c r="BH182" s="199">
        <f>IF(N182="sníž. přenesená",J182,0)</f>
        <v>0</v>
      </c>
      <c r="BI182" s="199">
        <f>IF(N182="nulová",J182,0)</f>
        <v>0</v>
      </c>
      <c r="BJ182" s="18" t="s">
        <v>1895</v>
      </c>
      <c r="BK182" s="199">
        <f>ROUND(I182*H182,2)</f>
        <v>0</v>
      </c>
      <c r="BL182" s="18" t="s">
        <v>2036</v>
      </c>
      <c r="BM182" s="18" t="s">
        <v>852</v>
      </c>
    </row>
    <row r="183" spans="2:65" s="1" customFormat="1" ht="22.5" customHeight="1">
      <c r="B183" s="35"/>
      <c r="C183" s="216" t="s">
        <v>2210</v>
      </c>
      <c r="D183" s="216" t="s">
        <v>2126</v>
      </c>
      <c r="E183" s="217" t="s">
        <v>853</v>
      </c>
      <c r="F183" s="218" t="s">
        <v>854</v>
      </c>
      <c r="G183" s="219" t="s">
        <v>2253</v>
      </c>
      <c r="H183" s="220">
        <v>2</v>
      </c>
      <c r="I183" s="221"/>
      <c r="J183" s="222">
        <f>ROUND(I183*H183,2)</f>
        <v>0</v>
      </c>
      <c r="K183" s="218" t="s">
        <v>1893</v>
      </c>
      <c r="L183" s="223"/>
      <c r="M183" s="224" t="s">
        <v>1893</v>
      </c>
      <c r="N183" s="225" t="s">
        <v>1917</v>
      </c>
      <c r="O183" s="36"/>
      <c r="P183" s="197">
        <f>O183*H183</f>
        <v>0</v>
      </c>
      <c r="Q183" s="197">
        <v>1.6E-2</v>
      </c>
      <c r="R183" s="197">
        <f>Q183*H183</f>
        <v>3.2000000000000001E-2</v>
      </c>
      <c r="S183" s="197">
        <v>0</v>
      </c>
      <c r="T183" s="198">
        <f>S183*H183</f>
        <v>0</v>
      </c>
      <c r="AR183" s="18" t="s">
        <v>2119</v>
      </c>
      <c r="AT183" s="18" t="s">
        <v>2126</v>
      </c>
      <c r="AU183" s="18" t="s">
        <v>1955</v>
      </c>
      <c r="AY183" s="18" t="s">
        <v>2080</v>
      </c>
      <c r="BE183" s="199">
        <f>IF(N183="základní",J183,0)</f>
        <v>0</v>
      </c>
      <c r="BF183" s="199">
        <f>IF(N183="snížená",J183,0)</f>
        <v>0</v>
      </c>
      <c r="BG183" s="199">
        <f>IF(N183="zákl. přenesená",J183,0)</f>
        <v>0</v>
      </c>
      <c r="BH183" s="199">
        <f>IF(N183="sníž. přenesená",J183,0)</f>
        <v>0</v>
      </c>
      <c r="BI183" s="199">
        <f>IF(N183="nulová",J183,0)</f>
        <v>0</v>
      </c>
      <c r="BJ183" s="18" t="s">
        <v>1895</v>
      </c>
      <c r="BK183" s="199">
        <f>ROUND(I183*H183,2)</f>
        <v>0</v>
      </c>
      <c r="BL183" s="18" t="s">
        <v>2036</v>
      </c>
      <c r="BM183" s="18" t="s">
        <v>855</v>
      </c>
    </row>
    <row r="184" spans="2:65" s="12" customFormat="1">
      <c r="B184" s="200"/>
      <c r="C184" s="201"/>
      <c r="D184" s="212" t="s">
        <v>2088</v>
      </c>
      <c r="E184" s="213" t="s">
        <v>1893</v>
      </c>
      <c r="F184" s="214" t="s">
        <v>843</v>
      </c>
      <c r="G184" s="201"/>
      <c r="H184" s="215">
        <v>2</v>
      </c>
      <c r="I184" s="206"/>
      <c r="J184" s="201"/>
      <c r="K184" s="201"/>
      <c r="L184" s="207"/>
      <c r="M184" s="208"/>
      <c r="N184" s="209"/>
      <c r="O184" s="209"/>
      <c r="P184" s="209"/>
      <c r="Q184" s="209"/>
      <c r="R184" s="209"/>
      <c r="S184" s="209"/>
      <c r="T184" s="210"/>
      <c r="AT184" s="211" t="s">
        <v>2088</v>
      </c>
      <c r="AU184" s="211" t="s">
        <v>1955</v>
      </c>
      <c r="AV184" s="12" t="s">
        <v>1955</v>
      </c>
      <c r="AW184" s="12" t="s">
        <v>1911</v>
      </c>
      <c r="AX184" s="12" t="s">
        <v>1946</v>
      </c>
      <c r="AY184" s="211" t="s">
        <v>2080</v>
      </c>
    </row>
    <row r="185" spans="2:65" s="13" customFormat="1">
      <c r="B185" s="230"/>
      <c r="C185" s="231"/>
      <c r="D185" s="202" t="s">
        <v>2088</v>
      </c>
      <c r="E185" s="241" t="s">
        <v>1893</v>
      </c>
      <c r="F185" s="242" t="s">
        <v>2377</v>
      </c>
      <c r="G185" s="231"/>
      <c r="H185" s="243">
        <v>2</v>
      </c>
      <c r="I185" s="235"/>
      <c r="J185" s="231"/>
      <c r="K185" s="231"/>
      <c r="L185" s="236"/>
      <c r="M185" s="237"/>
      <c r="N185" s="238"/>
      <c r="O185" s="238"/>
      <c r="P185" s="238"/>
      <c r="Q185" s="238"/>
      <c r="R185" s="238"/>
      <c r="S185" s="238"/>
      <c r="T185" s="239"/>
      <c r="AT185" s="240" t="s">
        <v>2088</v>
      </c>
      <c r="AU185" s="240" t="s">
        <v>1955</v>
      </c>
      <c r="AV185" s="13" t="s">
        <v>2036</v>
      </c>
      <c r="AW185" s="13" t="s">
        <v>1877</v>
      </c>
      <c r="AX185" s="13" t="s">
        <v>1895</v>
      </c>
      <c r="AY185" s="240" t="s">
        <v>2080</v>
      </c>
    </row>
    <row r="186" spans="2:65" s="1" customFormat="1" ht="22.5" customHeight="1">
      <c r="B186" s="35"/>
      <c r="C186" s="188" t="s">
        <v>2216</v>
      </c>
      <c r="D186" s="188" t="s">
        <v>2082</v>
      </c>
      <c r="E186" s="189" t="s">
        <v>2499</v>
      </c>
      <c r="F186" s="190" t="s">
        <v>2500</v>
      </c>
      <c r="G186" s="191" t="s">
        <v>2253</v>
      </c>
      <c r="H186" s="192">
        <v>1</v>
      </c>
      <c r="I186" s="193"/>
      <c r="J186" s="194">
        <f>ROUND(I186*H186,2)</f>
        <v>0</v>
      </c>
      <c r="K186" s="190" t="s">
        <v>2086</v>
      </c>
      <c r="L186" s="55"/>
      <c r="M186" s="195" t="s">
        <v>1893</v>
      </c>
      <c r="N186" s="196" t="s">
        <v>1917</v>
      </c>
      <c r="O186" s="36"/>
      <c r="P186" s="197">
        <f>O186*H186</f>
        <v>0</v>
      </c>
      <c r="Q186" s="197">
        <v>1.6299999999999999E-3</v>
      </c>
      <c r="R186" s="197">
        <f>Q186*H186</f>
        <v>1.6299999999999999E-3</v>
      </c>
      <c r="S186" s="197">
        <v>0</v>
      </c>
      <c r="T186" s="198">
        <f>S186*H186</f>
        <v>0</v>
      </c>
      <c r="AR186" s="18" t="s">
        <v>2036</v>
      </c>
      <c r="AT186" s="18" t="s">
        <v>2082</v>
      </c>
      <c r="AU186" s="18" t="s">
        <v>1955</v>
      </c>
      <c r="AY186" s="18" t="s">
        <v>2080</v>
      </c>
      <c r="BE186" s="199">
        <f>IF(N186="základní",J186,0)</f>
        <v>0</v>
      </c>
      <c r="BF186" s="199">
        <f>IF(N186="snížená",J186,0)</f>
        <v>0</v>
      </c>
      <c r="BG186" s="199">
        <f>IF(N186="zákl. přenesená",J186,0)</f>
        <v>0</v>
      </c>
      <c r="BH186" s="199">
        <f>IF(N186="sníž. přenesená",J186,0)</f>
        <v>0</v>
      </c>
      <c r="BI186" s="199">
        <f>IF(N186="nulová",J186,0)</f>
        <v>0</v>
      </c>
      <c r="BJ186" s="18" t="s">
        <v>1895</v>
      </c>
      <c r="BK186" s="199">
        <f>ROUND(I186*H186,2)</f>
        <v>0</v>
      </c>
      <c r="BL186" s="18" t="s">
        <v>2036</v>
      </c>
      <c r="BM186" s="18" t="s">
        <v>856</v>
      </c>
    </row>
    <row r="187" spans="2:65" s="1" customFormat="1" ht="22.5" customHeight="1">
      <c r="B187" s="35"/>
      <c r="C187" s="216" t="s">
        <v>2220</v>
      </c>
      <c r="D187" s="216" t="s">
        <v>2126</v>
      </c>
      <c r="E187" s="217" t="s">
        <v>857</v>
      </c>
      <c r="F187" s="218" t="s">
        <v>858</v>
      </c>
      <c r="G187" s="219" t="s">
        <v>2253</v>
      </c>
      <c r="H187" s="220">
        <v>1</v>
      </c>
      <c r="I187" s="221"/>
      <c r="J187" s="222">
        <f>ROUND(I187*H187,2)</f>
        <v>0</v>
      </c>
      <c r="K187" s="218" t="s">
        <v>1893</v>
      </c>
      <c r="L187" s="223"/>
      <c r="M187" s="224" t="s">
        <v>1893</v>
      </c>
      <c r="N187" s="225" t="s">
        <v>1917</v>
      </c>
      <c r="O187" s="36"/>
      <c r="P187" s="197">
        <f>O187*H187</f>
        <v>0</v>
      </c>
      <c r="Q187" s="197">
        <v>6.0299999999999998E-3</v>
      </c>
      <c r="R187" s="197">
        <f>Q187*H187</f>
        <v>6.0299999999999998E-3</v>
      </c>
      <c r="S187" s="197">
        <v>0</v>
      </c>
      <c r="T187" s="198">
        <f>S187*H187</f>
        <v>0</v>
      </c>
      <c r="AR187" s="18" t="s">
        <v>2119</v>
      </c>
      <c r="AT187" s="18" t="s">
        <v>2126</v>
      </c>
      <c r="AU187" s="18" t="s">
        <v>1955</v>
      </c>
      <c r="AY187" s="18" t="s">
        <v>2080</v>
      </c>
      <c r="BE187" s="199">
        <f>IF(N187="základní",J187,0)</f>
        <v>0</v>
      </c>
      <c r="BF187" s="199">
        <f>IF(N187="snížená",J187,0)</f>
        <v>0</v>
      </c>
      <c r="BG187" s="199">
        <f>IF(N187="zákl. přenesená",J187,0)</f>
        <v>0</v>
      </c>
      <c r="BH187" s="199">
        <f>IF(N187="sníž. přenesená",J187,0)</f>
        <v>0</v>
      </c>
      <c r="BI187" s="199">
        <f>IF(N187="nulová",J187,0)</f>
        <v>0</v>
      </c>
      <c r="BJ187" s="18" t="s">
        <v>1895</v>
      </c>
      <c r="BK187" s="199">
        <f>ROUND(I187*H187,2)</f>
        <v>0</v>
      </c>
      <c r="BL187" s="18" t="s">
        <v>2036</v>
      </c>
      <c r="BM187" s="18" t="s">
        <v>859</v>
      </c>
    </row>
    <row r="188" spans="2:65" s="12" customFormat="1">
      <c r="B188" s="200"/>
      <c r="C188" s="201"/>
      <c r="D188" s="212" t="s">
        <v>2088</v>
      </c>
      <c r="E188" s="213" t="s">
        <v>1893</v>
      </c>
      <c r="F188" s="214" t="s">
        <v>2978</v>
      </c>
      <c r="G188" s="201"/>
      <c r="H188" s="215">
        <v>1</v>
      </c>
      <c r="I188" s="206"/>
      <c r="J188" s="201"/>
      <c r="K188" s="201"/>
      <c r="L188" s="207"/>
      <c r="M188" s="208"/>
      <c r="N188" s="209"/>
      <c r="O188" s="209"/>
      <c r="P188" s="209"/>
      <c r="Q188" s="209"/>
      <c r="R188" s="209"/>
      <c r="S188" s="209"/>
      <c r="T188" s="210"/>
      <c r="AT188" s="211" t="s">
        <v>2088</v>
      </c>
      <c r="AU188" s="211" t="s">
        <v>1955</v>
      </c>
      <c r="AV188" s="12" t="s">
        <v>1955</v>
      </c>
      <c r="AW188" s="12" t="s">
        <v>1911</v>
      </c>
      <c r="AX188" s="12" t="s">
        <v>1946</v>
      </c>
      <c r="AY188" s="211" t="s">
        <v>2080</v>
      </c>
    </row>
    <row r="189" spans="2:65" s="13" customFormat="1">
      <c r="B189" s="230"/>
      <c r="C189" s="231"/>
      <c r="D189" s="202" t="s">
        <v>2088</v>
      </c>
      <c r="E189" s="241" t="s">
        <v>1893</v>
      </c>
      <c r="F189" s="242" t="s">
        <v>2377</v>
      </c>
      <c r="G189" s="231"/>
      <c r="H189" s="243">
        <v>1</v>
      </c>
      <c r="I189" s="235"/>
      <c r="J189" s="231"/>
      <c r="K189" s="231"/>
      <c r="L189" s="236"/>
      <c r="M189" s="237"/>
      <c r="N189" s="238"/>
      <c r="O189" s="238"/>
      <c r="P189" s="238"/>
      <c r="Q189" s="238"/>
      <c r="R189" s="238"/>
      <c r="S189" s="238"/>
      <c r="T189" s="239"/>
      <c r="AT189" s="240" t="s">
        <v>2088</v>
      </c>
      <c r="AU189" s="240" t="s">
        <v>1955</v>
      </c>
      <c r="AV189" s="13" t="s">
        <v>2036</v>
      </c>
      <c r="AW189" s="13" t="s">
        <v>1877</v>
      </c>
      <c r="AX189" s="13" t="s">
        <v>1895</v>
      </c>
      <c r="AY189" s="240" t="s">
        <v>2080</v>
      </c>
    </row>
    <row r="190" spans="2:65" s="1" customFormat="1" ht="22.5" customHeight="1">
      <c r="B190" s="35"/>
      <c r="C190" s="188" t="s">
        <v>2225</v>
      </c>
      <c r="D190" s="188" t="s">
        <v>2082</v>
      </c>
      <c r="E190" s="189" t="s">
        <v>2525</v>
      </c>
      <c r="F190" s="190" t="s">
        <v>2526</v>
      </c>
      <c r="G190" s="191" t="s">
        <v>2096</v>
      </c>
      <c r="H190" s="192">
        <v>1.5</v>
      </c>
      <c r="I190" s="193"/>
      <c r="J190" s="194">
        <f>ROUND(I190*H190,2)</f>
        <v>0</v>
      </c>
      <c r="K190" s="190" t="s">
        <v>2086</v>
      </c>
      <c r="L190" s="55"/>
      <c r="M190" s="195" t="s">
        <v>1893</v>
      </c>
      <c r="N190" s="196" t="s">
        <v>1917</v>
      </c>
      <c r="O190" s="36"/>
      <c r="P190" s="197">
        <f>O190*H190</f>
        <v>0</v>
      </c>
      <c r="Q190" s="197">
        <v>0</v>
      </c>
      <c r="R190" s="197">
        <f>Q190*H190</f>
        <v>0</v>
      </c>
      <c r="S190" s="197">
        <v>0</v>
      </c>
      <c r="T190" s="198">
        <f>S190*H190</f>
        <v>0</v>
      </c>
      <c r="AR190" s="18" t="s">
        <v>2036</v>
      </c>
      <c r="AT190" s="18" t="s">
        <v>2082</v>
      </c>
      <c r="AU190" s="18" t="s">
        <v>1955</v>
      </c>
      <c r="AY190" s="18" t="s">
        <v>2080</v>
      </c>
      <c r="BE190" s="199">
        <f>IF(N190="základní",J190,0)</f>
        <v>0</v>
      </c>
      <c r="BF190" s="199">
        <f>IF(N190="snížená",J190,0)</f>
        <v>0</v>
      </c>
      <c r="BG190" s="199">
        <f>IF(N190="zákl. přenesená",J190,0)</f>
        <v>0</v>
      </c>
      <c r="BH190" s="199">
        <f>IF(N190="sníž. přenesená",J190,0)</f>
        <v>0</v>
      </c>
      <c r="BI190" s="199">
        <f>IF(N190="nulová",J190,0)</f>
        <v>0</v>
      </c>
      <c r="BJ190" s="18" t="s">
        <v>1895</v>
      </c>
      <c r="BK190" s="199">
        <f>ROUND(I190*H190,2)</f>
        <v>0</v>
      </c>
      <c r="BL190" s="18" t="s">
        <v>2036</v>
      </c>
      <c r="BM190" s="18" t="s">
        <v>860</v>
      </c>
    </row>
    <row r="191" spans="2:65" s="12" customFormat="1">
      <c r="B191" s="200"/>
      <c r="C191" s="201"/>
      <c r="D191" s="212" t="s">
        <v>2088</v>
      </c>
      <c r="E191" s="213" t="s">
        <v>1893</v>
      </c>
      <c r="F191" s="214" t="s">
        <v>861</v>
      </c>
      <c r="G191" s="201"/>
      <c r="H191" s="215">
        <v>1.5</v>
      </c>
      <c r="I191" s="206"/>
      <c r="J191" s="201"/>
      <c r="K191" s="201"/>
      <c r="L191" s="207"/>
      <c r="M191" s="208"/>
      <c r="N191" s="209"/>
      <c r="O191" s="209"/>
      <c r="P191" s="209"/>
      <c r="Q191" s="209"/>
      <c r="R191" s="209"/>
      <c r="S191" s="209"/>
      <c r="T191" s="210"/>
      <c r="AT191" s="211" t="s">
        <v>2088</v>
      </c>
      <c r="AU191" s="211" t="s">
        <v>1955</v>
      </c>
      <c r="AV191" s="12" t="s">
        <v>1955</v>
      </c>
      <c r="AW191" s="12" t="s">
        <v>1911</v>
      </c>
      <c r="AX191" s="12" t="s">
        <v>1946</v>
      </c>
      <c r="AY191" s="211" t="s">
        <v>2080</v>
      </c>
    </row>
    <row r="192" spans="2:65" s="13" customFormat="1">
      <c r="B192" s="230"/>
      <c r="C192" s="231"/>
      <c r="D192" s="202" t="s">
        <v>2088</v>
      </c>
      <c r="E192" s="241" t="s">
        <v>1893</v>
      </c>
      <c r="F192" s="242" t="s">
        <v>2377</v>
      </c>
      <c r="G192" s="231"/>
      <c r="H192" s="243">
        <v>1.5</v>
      </c>
      <c r="I192" s="235"/>
      <c r="J192" s="231"/>
      <c r="K192" s="231"/>
      <c r="L192" s="236"/>
      <c r="M192" s="237"/>
      <c r="N192" s="238"/>
      <c r="O192" s="238"/>
      <c r="P192" s="238"/>
      <c r="Q192" s="238"/>
      <c r="R192" s="238"/>
      <c r="S192" s="238"/>
      <c r="T192" s="239"/>
      <c r="AT192" s="240" t="s">
        <v>2088</v>
      </c>
      <c r="AU192" s="240" t="s">
        <v>1955</v>
      </c>
      <c r="AV192" s="13" t="s">
        <v>2036</v>
      </c>
      <c r="AW192" s="13" t="s">
        <v>1877</v>
      </c>
      <c r="AX192" s="13" t="s">
        <v>1895</v>
      </c>
      <c r="AY192" s="240" t="s">
        <v>2080</v>
      </c>
    </row>
    <row r="193" spans="2:65" s="1" customFormat="1" ht="22.5" customHeight="1">
      <c r="B193" s="35"/>
      <c r="C193" s="216" t="s">
        <v>2229</v>
      </c>
      <c r="D193" s="216" t="s">
        <v>2126</v>
      </c>
      <c r="E193" s="217" t="s">
        <v>862</v>
      </c>
      <c r="F193" s="218" t="s">
        <v>863</v>
      </c>
      <c r="G193" s="219" t="s">
        <v>2096</v>
      </c>
      <c r="H193" s="220">
        <v>1.7250000000000001</v>
      </c>
      <c r="I193" s="221"/>
      <c r="J193" s="222">
        <f>ROUND(I193*H193,2)</f>
        <v>0</v>
      </c>
      <c r="K193" s="218" t="s">
        <v>2086</v>
      </c>
      <c r="L193" s="223"/>
      <c r="M193" s="224" t="s">
        <v>1893</v>
      </c>
      <c r="N193" s="225" t="s">
        <v>1917</v>
      </c>
      <c r="O193" s="36"/>
      <c r="P193" s="197">
        <f>O193*H193</f>
        <v>0</v>
      </c>
      <c r="Q193" s="197">
        <v>6.7000000000000002E-4</v>
      </c>
      <c r="R193" s="197">
        <f>Q193*H193</f>
        <v>1.1557500000000001E-3</v>
      </c>
      <c r="S193" s="197">
        <v>0</v>
      </c>
      <c r="T193" s="198">
        <f>S193*H193</f>
        <v>0</v>
      </c>
      <c r="AR193" s="18" t="s">
        <v>2119</v>
      </c>
      <c r="AT193" s="18" t="s">
        <v>2126</v>
      </c>
      <c r="AU193" s="18" t="s">
        <v>1955</v>
      </c>
      <c r="AY193" s="18" t="s">
        <v>2080</v>
      </c>
      <c r="BE193" s="199">
        <f>IF(N193="základní",J193,0)</f>
        <v>0</v>
      </c>
      <c r="BF193" s="199">
        <f>IF(N193="snížená",J193,0)</f>
        <v>0</v>
      </c>
      <c r="BG193" s="199">
        <f>IF(N193="zákl. přenesená",J193,0)</f>
        <v>0</v>
      </c>
      <c r="BH193" s="199">
        <f>IF(N193="sníž. přenesená",J193,0)</f>
        <v>0</v>
      </c>
      <c r="BI193" s="199">
        <f>IF(N193="nulová",J193,0)</f>
        <v>0</v>
      </c>
      <c r="BJ193" s="18" t="s">
        <v>1895</v>
      </c>
      <c r="BK193" s="199">
        <f>ROUND(I193*H193,2)</f>
        <v>0</v>
      </c>
      <c r="BL193" s="18" t="s">
        <v>2036</v>
      </c>
      <c r="BM193" s="18" t="s">
        <v>864</v>
      </c>
    </row>
    <row r="194" spans="2:65" s="12" customFormat="1">
      <c r="B194" s="200"/>
      <c r="C194" s="201"/>
      <c r="D194" s="202" t="s">
        <v>2088</v>
      </c>
      <c r="E194" s="203" t="s">
        <v>1893</v>
      </c>
      <c r="F194" s="204" t="s">
        <v>865</v>
      </c>
      <c r="G194" s="201"/>
      <c r="H194" s="205">
        <v>1.7250000000000001</v>
      </c>
      <c r="I194" s="206"/>
      <c r="J194" s="201"/>
      <c r="K194" s="201"/>
      <c r="L194" s="207"/>
      <c r="M194" s="208"/>
      <c r="N194" s="209"/>
      <c r="O194" s="209"/>
      <c r="P194" s="209"/>
      <c r="Q194" s="209"/>
      <c r="R194" s="209"/>
      <c r="S194" s="209"/>
      <c r="T194" s="210"/>
      <c r="AT194" s="211" t="s">
        <v>2088</v>
      </c>
      <c r="AU194" s="211" t="s">
        <v>1955</v>
      </c>
      <c r="AV194" s="12" t="s">
        <v>1955</v>
      </c>
      <c r="AW194" s="12" t="s">
        <v>1911</v>
      </c>
      <c r="AX194" s="12" t="s">
        <v>1895</v>
      </c>
      <c r="AY194" s="211" t="s">
        <v>2080</v>
      </c>
    </row>
    <row r="195" spans="2:65" s="1" customFormat="1" ht="22.5" customHeight="1">
      <c r="B195" s="35"/>
      <c r="C195" s="188" t="s">
        <v>2234</v>
      </c>
      <c r="D195" s="188" t="s">
        <v>2082</v>
      </c>
      <c r="E195" s="189" t="s">
        <v>866</v>
      </c>
      <c r="F195" s="190" t="s">
        <v>867</v>
      </c>
      <c r="G195" s="191" t="s">
        <v>2096</v>
      </c>
      <c r="H195" s="192">
        <v>9.5</v>
      </c>
      <c r="I195" s="193"/>
      <c r="J195" s="194">
        <f>ROUND(I195*H195,2)</f>
        <v>0</v>
      </c>
      <c r="K195" s="190" t="s">
        <v>2086</v>
      </c>
      <c r="L195" s="55"/>
      <c r="M195" s="195" t="s">
        <v>1893</v>
      </c>
      <c r="N195" s="196" t="s">
        <v>1917</v>
      </c>
      <c r="O195" s="36"/>
      <c r="P195" s="197">
        <f>O195*H195</f>
        <v>0</v>
      </c>
      <c r="Q195" s="197">
        <v>0</v>
      </c>
      <c r="R195" s="197">
        <f>Q195*H195</f>
        <v>0</v>
      </c>
      <c r="S195" s="197">
        <v>0</v>
      </c>
      <c r="T195" s="198">
        <f>S195*H195</f>
        <v>0</v>
      </c>
      <c r="AR195" s="18" t="s">
        <v>2036</v>
      </c>
      <c r="AT195" s="18" t="s">
        <v>2082</v>
      </c>
      <c r="AU195" s="18" t="s">
        <v>1955</v>
      </c>
      <c r="AY195" s="18" t="s">
        <v>2080</v>
      </c>
      <c r="BE195" s="199">
        <f>IF(N195="základní",J195,0)</f>
        <v>0</v>
      </c>
      <c r="BF195" s="199">
        <f>IF(N195="snížená",J195,0)</f>
        <v>0</v>
      </c>
      <c r="BG195" s="199">
        <f>IF(N195="zákl. přenesená",J195,0)</f>
        <v>0</v>
      </c>
      <c r="BH195" s="199">
        <f>IF(N195="sníž. přenesená",J195,0)</f>
        <v>0</v>
      </c>
      <c r="BI195" s="199">
        <f>IF(N195="nulová",J195,0)</f>
        <v>0</v>
      </c>
      <c r="BJ195" s="18" t="s">
        <v>1895</v>
      </c>
      <c r="BK195" s="199">
        <f>ROUND(I195*H195,2)</f>
        <v>0</v>
      </c>
      <c r="BL195" s="18" t="s">
        <v>2036</v>
      </c>
      <c r="BM195" s="18" t="s">
        <v>868</v>
      </c>
    </row>
    <row r="196" spans="2:65" s="12" customFormat="1">
      <c r="B196" s="200"/>
      <c r="C196" s="201"/>
      <c r="D196" s="212" t="s">
        <v>2088</v>
      </c>
      <c r="E196" s="213" t="s">
        <v>1893</v>
      </c>
      <c r="F196" s="214" t="s">
        <v>869</v>
      </c>
      <c r="G196" s="201"/>
      <c r="H196" s="215">
        <v>9.5</v>
      </c>
      <c r="I196" s="206"/>
      <c r="J196" s="201"/>
      <c r="K196" s="201"/>
      <c r="L196" s="207"/>
      <c r="M196" s="208"/>
      <c r="N196" s="209"/>
      <c r="O196" s="209"/>
      <c r="P196" s="209"/>
      <c r="Q196" s="209"/>
      <c r="R196" s="209"/>
      <c r="S196" s="209"/>
      <c r="T196" s="210"/>
      <c r="AT196" s="211" t="s">
        <v>2088</v>
      </c>
      <c r="AU196" s="211" t="s">
        <v>1955</v>
      </c>
      <c r="AV196" s="12" t="s">
        <v>1955</v>
      </c>
      <c r="AW196" s="12" t="s">
        <v>1911</v>
      </c>
      <c r="AX196" s="12" t="s">
        <v>1946</v>
      </c>
      <c r="AY196" s="211" t="s">
        <v>2080</v>
      </c>
    </row>
    <row r="197" spans="2:65" s="13" customFormat="1">
      <c r="B197" s="230"/>
      <c r="C197" s="231"/>
      <c r="D197" s="202" t="s">
        <v>2088</v>
      </c>
      <c r="E197" s="241" t="s">
        <v>1893</v>
      </c>
      <c r="F197" s="242" t="s">
        <v>2377</v>
      </c>
      <c r="G197" s="231"/>
      <c r="H197" s="243">
        <v>9.5</v>
      </c>
      <c r="I197" s="235"/>
      <c r="J197" s="231"/>
      <c r="K197" s="231"/>
      <c r="L197" s="236"/>
      <c r="M197" s="237"/>
      <c r="N197" s="238"/>
      <c r="O197" s="238"/>
      <c r="P197" s="238"/>
      <c r="Q197" s="238"/>
      <c r="R197" s="238"/>
      <c r="S197" s="238"/>
      <c r="T197" s="239"/>
      <c r="AT197" s="240" t="s">
        <v>2088</v>
      </c>
      <c r="AU197" s="240" t="s">
        <v>1955</v>
      </c>
      <c r="AV197" s="13" t="s">
        <v>2036</v>
      </c>
      <c r="AW197" s="13" t="s">
        <v>1877</v>
      </c>
      <c r="AX197" s="13" t="s">
        <v>1895</v>
      </c>
      <c r="AY197" s="240" t="s">
        <v>2080</v>
      </c>
    </row>
    <row r="198" spans="2:65" s="1" customFormat="1" ht="22.5" customHeight="1">
      <c r="B198" s="35"/>
      <c r="C198" s="216" t="s">
        <v>2239</v>
      </c>
      <c r="D198" s="216" t="s">
        <v>2126</v>
      </c>
      <c r="E198" s="217" t="s">
        <v>870</v>
      </c>
      <c r="F198" s="218" t="s">
        <v>871</v>
      </c>
      <c r="G198" s="219" t="s">
        <v>2253</v>
      </c>
      <c r="H198" s="220">
        <v>1</v>
      </c>
      <c r="I198" s="221"/>
      <c r="J198" s="222">
        <f>ROUND(I198*H198,2)</f>
        <v>0</v>
      </c>
      <c r="K198" s="218" t="s">
        <v>2086</v>
      </c>
      <c r="L198" s="223"/>
      <c r="M198" s="224" t="s">
        <v>1893</v>
      </c>
      <c r="N198" s="225" t="s">
        <v>1917</v>
      </c>
      <c r="O198" s="36"/>
      <c r="P198" s="197">
        <f>O198*H198</f>
        <v>0</v>
      </c>
      <c r="Q198" s="197">
        <v>8.6999999999999994E-3</v>
      </c>
      <c r="R198" s="197">
        <f>Q198*H198</f>
        <v>8.6999999999999994E-3</v>
      </c>
      <c r="S198" s="197">
        <v>0</v>
      </c>
      <c r="T198" s="198">
        <f>S198*H198</f>
        <v>0</v>
      </c>
      <c r="AR198" s="18" t="s">
        <v>2119</v>
      </c>
      <c r="AT198" s="18" t="s">
        <v>2126</v>
      </c>
      <c r="AU198" s="18" t="s">
        <v>1955</v>
      </c>
      <c r="AY198" s="18" t="s">
        <v>2080</v>
      </c>
      <c r="BE198" s="199">
        <f>IF(N198="základní",J198,0)</f>
        <v>0</v>
      </c>
      <c r="BF198" s="199">
        <f>IF(N198="snížená",J198,0)</f>
        <v>0</v>
      </c>
      <c r="BG198" s="199">
        <f>IF(N198="zákl. přenesená",J198,0)</f>
        <v>0</v>
      </c>
      <c r="BH198" s="199">
        <f>IF(N198="sníž. přenesená",J198,0)</f>
        <v>0</v>
      </c>
      <c r="BI198" s="199">
        <f>IF(N198="nulová",J198,0)</f>
        <v>0</v>
      </c>
      <c r="BJ198" s="18" t="s">
        <v>1895</v>
      </c>
      <c r="BK198" s="199">
        <f>ROUND(I198*H198,2)</f>
        <v>0</v>
      </c>
      <c r="BL198" s="18" t="s">
        <v>2036</v>
      </c>
      <c r="BM198" s="18" t="s">
        <v>872</v>
      </c>
    </row>
    <row r="199" spans="2:65" s="1" customFormat="1" ht="22.5" customHeight="1">
      <c r="B199" s="35"/>
      <c r="C199" s="216" t="s">
        <v>2244</v>
      </c>
      <c r="D199" s="216" t="s">
        <v>2126</v>
      </c>
      <c r="E199" s="217" t="s">
        <v>873</v>
      </c>
      <c r="F199" s="218" t="s">
        <v>874</v>
      </c>
      <c r="G199" s="219" t="s">
        <v>2253</v>
      </c>
      <c r="H199" s="220">
        <v>1</v>
      </c>
      <c r="I199" s="221"/>
      <c r="J199" s="222">
        <f>ROUND(I199*H199,2)</f>
        <v>0</v>
      </c>
      <c r="K199" s="218" t="s">
        <v>2086</v>
      </c>
      <c r="L199" s="223"/>
      <c r="M199" s="224" t="s">
        <v>1893</v>
      </c>
      <c r="N199" s="225" t="s">
        <v>1917</v>
      </c>
      <c r="O199" s="36"/>
      <c r="P199" s="197">
        <f>O199*H199</f>
        <v>0</v>
      </c>
      <c r="Q199" s="197">
        <v>1.7399999999999999E-2</v>
      </c>
      <c r="R199" s="197">
        <f>Q199*H199</f>
        <v>1.7399999999999999E-2</v>
      </c>
      <c r="S199" s="197">
        <v>0</v>
      </c>
      <c r="T199" s="198">
        <f>S199*H199</f>
        <v>0</v>
      </c>
      <c r="AR199" s="18" t="s">
        <v>2119</v>
      </c>
      <c r="AT199" s="18" t="s">
        <v>2126</v>
      </c>
      <c r="AU199" s="18" t="s">
        <v>1955</v>
      </c>
      <c r="AY199" s="18" t="s">
        <v>2080</v>
      </c>
      <c r="BE199" s="199">
        <f>IF(N199="základní",J199,0)</f>
        <v>0</v>
      </c>
      <c r="BF199" s="199">
        <f>IF(N199="snížená",J199,0)</f>
        <v>0</v>
      </c>
      <c r="BG199" s="199">
        <f>IF(N199="zákl. přenesená",J199,0)</f>
        <v>0</v>
      </c>
      <c r="BH199" s="199">
        <f>IF(N199="sníž. přenesená",J199,0)</f>
        <v>0</v>
      </c>
      <c r="BI199" s="199">
        <f>IF(N199="nulová",J199,0)</f>
        <v>0</v>
      </c>
      <c r="BJ199" s="18" t="s">
        <v>1895</v>
      </c>
      <c r="BK199" s="199">
        <f>ROUND(I199*H199,2)</f>
        <v>0</v>
      </c>
      <c r="BL199" s="18" t="s">
        <v>2036</v>
      </c>
      <c r="BM199" s="18" t="s">
        <v>875</v>
      </c>
    </row>
    <row r="200" spans="2:65" s="1" customFormat="1" ht="22.5" customHeight="1">
      <c r="B200" s="35"/>
      <c r="C200" s="188" t="s">
        <v>2250</v>
      </c>
      <c r="D200" s="188" t="s">
        <v>2082</v>
      </c>
      <c r="E200" s="189" t="s">
        <v>876</v>
      </c>
      <c r="F200" s="190" t="s">
        <v>877</v>
      </c>
      <c r="G200" s="191" t="s">
        <v>2096</v>
      </c>
      <c r="H200" s="192">
        <v>13.5</v>
      </c>
      <c r="I200" s="193"/>
      <c r="J200" s="194">
        <f>ROUND(I200*H200,2)</f>
        <v>0</v>
      </c>
      <c r="K200" s="190" t="s">
        <v>2086</v>
      </c>
      <c r="L200" s="55"/>
      <c r="M200" s="195" t="s">
        <v>1893</v>
      </c>
      <c r="N200" s="196" t="s">
        <v>1917</v>
      </c>
      <c r="O200" s="36"/>
      <c r="P200" s="197">
        <f>O200*H200</f>
        <v>0</v>
      </c>
      <c r="Q200" s="197">
        <v>0</v>
      </c>
      <c r="R200" s="197">
        <f>Q200*H200</f>
        <v>0</v>
      </c>
      <c r="S200" s="197">
        <v>0</v>
      </c>
      <c r="T200" s="198">
        <f>S200*H200</f>
        <v>0</v>
      </c>
      <c r="AR200" s="18" t="s">
        <v>2036</v>
      </c>
      <c r="AT200" s="18" t="s">
        <v>2082</v>
      </c>
      <c r="AU200" s="18" t="s">
        <v>1955</v>
      </c>
      <c r="AY200" s="18" t="s">
        <v>2080</v>
      </c>
      <c r="BE200" s="199">
        <f>IF(N200="základní",J200,0)</f>
        <v>0</v>
      </c>
      <c r="BF200" s="199">
        <f>IF(N200="snížená",J200,0)</f>
        <v>0</v>
      </c>
      <c r="BG200" s="199">
        <f>IF(N200="zákl. přenesená",J200,0)</f>
        <v>0</v>
      </c>
      <c r="BH200" s="199">
        <f>IF(N200="sníž. přenesená",J200,0)</f>
        <v>0</v>
      </c>
      <c r="BI200" s="199">
        <f>IF(N200="nulová",J200,0)</f>
        <v>0</v>
      </c>
      <c r="BJ200" s="18" t="s">
        <v>1895</v>
      </c>
      <c r="BK200" s="199">
        <f>ROUND(I200*H200,2)</f>
        <v>0</v>
      </c>
      <c r="BL200" s="18" t="s">
        <v>2036</v>
      </c>
      <c r="BM200" s="18" t="s">
        <v>878</v>
      </c>
    </row>
    <row r="201" spans="2:65" s="12" customFormat="1">
      <c r="B201" s="200"/>
      <c r="C201" s="201"/>
      <c r="D201" s="212" t="s">
        <v>2088</v>
      </c>
      <c r="E201" s="213" t="s">
        <v>1893</v>
      </c>
      <c r="F201" s="214" t="s">
        <v>879</v>
      </c>
      <c r="G201" s="201"/>
      <c r="H201" s="215">
        <v>4</v>
      </c>
      <c r="I201" s="206"/>
      <c r="J201" s="201"/>
      <c r="K201" s="201"/>
      <c r="L201" s="207"/>
      <c r="M201" s="208"/>
      <c r="N201" s="209"/>
      <c r="O201" s="209"/>
      <c r="P201" s="209"/>
      <c r="Q201" s="209"/>
      <c r="R201" s="209"/>
      <c r="S201" s="209"/>
      <c r="T201" s="210"/>
      <c r="AT201" s="211" t="s">
        <v>2088</v>
      </c>
      <c r="AU201" s="211" t="s">
        <v>1955</v>
      </c>
      <c r="AV201" s="12" t="s">
        <v>1955</v>
      </c>
      <c r="AW201" s="12" t="s">
        <v>1911</v>
      </c>
      <c r="AX201" s="12" t="s">
        <v>1946</v>
      </c>
      <c r="AY201" s="211" t="s">
        <v>2080</v>
      </c>
    </row>
    <row r="202" spans="2:65" s="12" customFormat="1">
      <c r="B202" s="200"/>
      <c r="C202" s="201"/>
      <c r="D202" s="212" t="s">
        <v>2088</v>
      </c>
      <c r="E202" s="213" t="s">
        <v>1893</v>
      </c>
      <c r="F202" s="214" t="s">
        <v>880</v>
      </c>
      <c r="G202" s="201"/>
      <c r="H202" s="215">
        <v>9.5</v>
      </c>
      <c r="I202" s="206"/>
      <c r="J202" s="201"/>
      <c r="K202" s="201"/>
      <c r="L202" s="207"/>
      <c r="M202" s="208"/>
      <c r="N202" s="209"/>
      <c r="O202" s="209"/>
      <c r="P202" s="209"/>
      <c r="Q202" s="209"/>
      <c r="R202" s="209"/>
      <c r="S202" s="209"/>
      <c r="T202" s="210"/>
      <c r="AT202" s="211" t="s">
        <v>2088</v>
      </c>
      <c r="AU202" s="211" t="s">
        <v>1955</v>
      </c>
      <c r="AV202" s="12" t="s">
        <v>1955</v>
      </c>
      <c r="AW202" s="12" t="s">
        <v>1911</v>
      </c>
      <c r="AX202" s="12" t="s">
        <v>1946</v>
      </c>
      <c r="AY202" s="211" t="s">
        <v>2080</v>
      </c>
    </row>
    <row r="203" spans="2:65" s="13" customFormat="1">
      <c r="B203" s="230"/>
      <c r="C203" s="231"/>
      <c r="D203" s="202" t="s">
        <v>2088</v>
      </c>
      <c r="E203" s="241" t="s">
        <v>1893</v>
      </c>
      <c r="F203" s="242" t="s">
        <v>2377</v>
      </c>
      <c r="G203" s="231"/>
      <c r="H203" s="243">
        <v>13.5</v>
      </c>
      <c r="I203" s="235"/>
      <c r="J203" s="231"/>
      <c r="K203" s="231"/>
      <c r="L203" s="236"/>
      <c r="M203" s="237"/>
      <c r="N203" s="238"/>
      <c r="O203" s="238"/>
      <c r="P203" s="238"/>
      <c r="Q203" s="238"/>
      <c r="R203" s="238"/>
      <c r="S203" s="238"/>
      <c r="T203" s="239"/>
      <c r="AT203" s="240" t="s">
        <v>2088</v>
      </c>
      <c r="AU203" s="240" t="s">
        <v>1955</v>
      </c>
      <c r="AV203" s="13" t="s">
        <v>2036</v>
      </c>
      <c r="AW203" s="13" t="s">
        <v>1877</v>
      </c>
      <c r="AX203" s="13" t="s">
        <v>1895</v>
      </c>
      <c r="AY203" s="240" t="s">
        <v>2080</v>
      </c>
    </row>
    <row r="204" spans="2:65" s="1" customFormat="1" ht="22.5" customHeight="1">
      <c r="B204" s="35"/>
      <c r="C204" s="216" t="s">
        <v>2256</v>
      </c>
      <c r="D204" s="216" t="s">
        <v>2126</v>
      </c>
      <c r="E204" s="217" t="s">
        <v>881</v>
      </c>
      <c r="F204" s="218" t="s">
        <v>882</v>
      </c>
      <c r="G204" s="219" t="s">
        <v>2253</v>
      </c>
      <c r="H204" s="220">
        <v>6</v>
      </c>
      <c r="I204" s="221"/>
      <c r="J204" s="222">
        <f>ROUND(I204*H204,2)</f>
        <v>0</v>
      </c>
      <c r="K204" s="218" t="s">
        <v>2086</v>
      </c>
      <c r="L204" s="223"/>
      <c r="M204" s="224" t="s">
        <v>1893</v>
      </c>
      <c r="N204" s="225" t="s">
        <v>1917</v>
      </c>
      <c r="O204" s="36"/>
      <c r="P204" s="197">
        <f>O204*H204</f>
        <v>0</v>
      </c>
      <c r="Q204" s="197">
        <v>2.1899999999999999E-2</v>
      </c>
      <c r="R204" s="197">
        <f>Q204*H204</f>
        <v>0.13139999999999999</v>
      </c>
      <c r="S204" s="197">
        <v>0</v>
      </c>
      <c r="T204" s="198">
        <f>S204*H204</f>
        <v>0</v>
      </c>
      <c r="AR204" s="18" t="s">
        <v>2119</v>
      </c>
      <c r="AT204" s="18" t="s">
        <v>2126</v>
      </c>
      <c r="AU204" s="18" t="s">
        <v>1955</v>
      </c>
      <c r="AY204" s="18" t="s">
        <v>2080</v>
      </c>
      <c r="BE204" s="199">
        <f>IF(N204="základní",J204,0)</f>
        <v>0</v>
      </c>
      <c r="BF204" s="199">
        <f>IF(N204="snížená",J204,0)</f>
        <v>0</v>
      </c>
      <c r="BG204" s="199">
        <f>IF(N204="zákl. přenesená",J204,0)</f>
        <v>0</v>
      </c>
      <c r="BH204" s="199">
        <f>IF(N204="sníž. přenesená",J204,0)</f>
        <v>0</v>
      </c>
      <c r="BI204" s="199">
        <f>IF(N204="nulová",J204,0)</f>
        <v>0</v>
      </c>
      <c r="BJ204" s="18" t="s">
        <v>1895</v>
      </c>
      <c r="BK204" s="199">
        <f>ROUND(I204*H204,2)</f>
        <v>0</v>
      </c>
      <c r="BL204" s="18" t="s">
        <v>2036</v>
      </c>
      <c r="BM204" s="18" t="s">
        <v>883</v>
      </c>
    </row>
    <row r="205" spans="2:65" s="1" customFormat="1" ht="22.5" customHeight="1">
      <c r="B205" s="35"/>
      <c r="C205" s="188" t="s">
        <v>2260</v>
      </c>
      <c r="D205" s="188" t="s">
        <v>2082</v>
      </c>
      <c r="E205" s="189" t="s">
        <v>884</v>
      </c>
      <c r="F205" s="190" t="s">
        <v>885</v>
      </c>
      <c r="G205" s="191" t="s">
        <v>2253</v>
      </c>
      <c r="H205" s="192">
        <v>4</v>
      </c>
      <c r="I205" s="193"/>
      <c r="J205" s="194">
        <f>ROUND(I205*H205,2)</f>
        <v>0</v>
      </c>
      <c r="K205" s="190" t="s">
        <v>2086</v>
      </c>
      <c r="L205" s="55"/>
      <c r="M205" s="195" t="s">
        <v>1893</v>
      </c>
      <c r="N205" s="196" t="s">
        <v>1917</v>
      </c>
      <c r="O205" s="36"/>
      <c r="P205" s="197">
        <f>O205*H205</f>
        <v>0</v>
      </c>
      <c r="Q205" s="197">
        <v>0</v>
      </c>
      <c r="R205" s="197">
        <f>Q205*H205</f>
        <v>0</v>
      </c>
      <c r="S205" s="197">
        <v>0</v>
      </c>
      <c r="T205" s="198">
        <f>S205*H205</f>
        <v>0</v>
      </c>
      <c r="AR205" s="18" t="s">
        <v>2036</v>
      </c>
      <c r="AT205" s="18" t="s">
        <v>2082</v>
      </c>
      <c r="AU205" s="18" t="s">
        <v>1955</v>
      </c>
      <c r="AY205" s="18" t="s">
        <v>2080</v>
      </c>
      <c r="BE205" s="199">
        <f>IF(N205="základní",J205,0)</f>
        <v>0</v>
      </c>
      <c r="BF205" s="199">
        <f>IF(N205="snížená",J205,0)</f>
        <v>0</v>
      </c>
      <c r="BG205" s="199">
        <f>IF(N205="zákl. přenesená",J205,0)</f>
        <v>0</v>
      </c>
      <c r="BH205" s="199">
        <f>IF(N205="sníž. přenesená",J205,0)</f>
        <v>0</v>
      </c>
      <c r="BI205" s="199">
        <f>IF(N205="nulová",J205,0)</f>
        <v>0</v>
      </c>
      <c r="BJ205" s="18" t="s">
        <v>1895</v>
      </c>
      <c r="BK205" s="199">
        <f>ROUND(I205*H205,2)</f>
        <v>0</v>
      </c>
      <c r="BL205" s="18" t="s">
        <v>2036</v>
      </c>
      <c r="BM205" s="18" t="s">
        <v>886</v>
      </c>
    </row>
    <row r="206" spans="2:65" s="1" customFormat="1" ht="22.5" customHeight="1">
      <c r="B206" s="35"/>
      <c r="C206" s="216" t="s">
        <v>2264</v>
      </c>
      <c r="D206" s="216" t="s">
        <v>2126</v>
      </c>
      <c r="E206" s="217" t="s">
        <v>887</v>
      </c>
      <c r="F206" s="218" t="s">
        <v>888</v>
      </c>
      <c r="G206" s="219" t="s">
        <v>2253</v>
      </c>
      <c r="H206" s="220">
        <v>4</v>
      </c>
      <c r="I206" s="221"/>
      <c r="J206" s="222">
        <f>ROUND(I206*H206,2)</f>
        <v>0</v>
      </c>
      <c r="K206" s="218" t="s">
        <v>2086</v>
      </c>
      <c r="L206" s="223"/>
      <c r="M206" s="224" t="s">
        <v>1893</v>
      </c>
      <c r="N206" s="225" t="s">
        <v>1917</v>
      </c>
      <c r="O206" s="36"/>
      <c r="P206" s="197">
        <f>O206*H206</f>
        <v>0</v>
      </c>
      <c r="Q206" s="197">
        <v>3.5000000000000001E-3</v>
      </c>
      <c r="R206" s="197">
        <f>Q206*H206</f>
        <v>1.4E-2</v>
      </c>
      <c r="S206" s="197">
        <v>0</v>
      </c>
      <c r="T206" s="198">
        <f>S206*H206</f>
        <v>0</v>
      </c>
      <c r="AR206" s="18" t="s">
        <v>2119</v>
      </c>
      <c r="AT206" s="18" t="s">
        <v>2126</v>
      </c>
      <c r="AU206" s="18" t="s">
        <v>1955</v>
      </c>
      <c r="AY206" s="18" t="s">
        <v>2080</v>
      </c>
      <c r="BE206" s="199">
        <f>IF(N206="základní",J206,0)</f>
        <v>0</v>
      </c>
      <c r="BF206" s="199">
        <f>IF(N206="snížená",J206,0)</f>
        <v>0</v>
      </c>
      <c r="BG206" s="199">
        <f>IF(N206="zákl. přenesená",J206,0)</f>
        <v>0</v>
      </c>
      <c r="BH206" s="199">
        <f>IF(N206="sníž. přenesená",J206,0)</f>
        <v>0</v>
      </c>
      <c r="BI206" s="199">
        <f>IF(N206="nulová",J206,0)</f>
        <v>0</v>
      </c>
      <c r="BJ206" s="18" t="s">
        <v>1895</v>
      </c>
      <c r="BK206" s="199">
        <f>ROUND(I206*H206,2)</f>
        <v>0</v>
      </c>
      <c r="BL206" s="18" t="s">
        <v>2036</v>
      </c>
      <c r="BM206" s="18" t="s">
        <v>889</v>
      </c>
    </row>
    <row r="207" spans="2:65" s="12" customFormat="1">
      <c r="B207" s="200"/>
      <c r="C207" s="201"/>
      <c r="D207" s="212" t="s">
        <v>2088</v>
      </c>
      <c r="E207" s="213" t="s">
        <v>1893</v>
      </c>
      <c r="F207" s="214" t="s">
        <v>890</v>
      </c>
      <c r="G207" s="201"/>
      <c r="H207" s="215">
        <v>4</v>
      </c>
      <c r="I207" s="206"/>
      <c r="J207" s="201"/>
      <c r="K207" s="201"/>
      <c r="L207" s="207"/>
      <c r="M207" s="208"/>
      <c r="N207" s="209"/>
      <c r="O207" s="209"/>
      <c r="P207" s="209"/>
      <c r="Q207" s="209"/>
      <c r="R207" s="209"/>
      <c r="S207" s="209"/>
      <c r="T207" s="210"/>
      <c r="AT207" s="211" t="s">
        <v>2088</v>
      </c>
      <c r="AU207" s="211" t="s">
        <v>1955</v>
      </c>
      <c r="AV207" s="12" t="s">
        <v>1955</v>
      </c>
      <c r="AW207" s="12" t="s">
        <v>1911</v>
      </c>
      <c r="AX207" s="12" t="s">
        <v>1946</v>
      </c>
      <c r="AY207" s="211" t="s">
        <v>2080</v>
      </c>
    </row>
    <row r="208" spans="2:65" s="13" customFormat="1">
      <c r="B208" s="230"/>
      <c r="C208" s="231"/>
      <c r="D208" s="202" t="s">
        <v>2088</v>
      </c>
      <c r="E208" s="241" t="s">
        <v>1893</v>
      </c>
      <c r="F208" s="242" t="s">
        <v>2377</v>
      </c>
      <c r="G208" s="231"/>
      <c r="H208" s="243">
        <v>4</v>
      </c>
      <c r="I208" s="235"/>
      <c r="J208" s="231"/>
      <c r="K208" s="231"/>
      <c r="L208" s="236"/>
      <c r="M208" s="237"/>
      <c r="N208" s="238"/>
      <c r="O208" s="238"/>
      <c r="P208" s="238"/>
      <c r="Q208" s="238"/>
      <c r="R208" s="238"/>
      <c r="S208" s="238"/>
      <c r="T208" s="239"/>
      <c r="AT208" s="240" t="s">
        <v>2088</v>
      </c>
      <c r="AU208" s="240" t="s">
        <v>1955</v>
      </c>
      <c r="AV208" s="13" t="s">
        <v>2036</v>
      </c>
      <c r="AW208" s="13" t="s">
        <v>1877</v>
      </c>
      <c r="AX208" s="13" t="s">
        <v>1895</v>
      </c>
      <c r="AY208" s="240" t="s">
        <v>2080</v>
      </c>
    </row>
    <row r="209" spans="2:65" s="1" customFormat="1" ht="22.5" customHeight="1">
      <c r="B209" s="35"/>
      <c r="C209" s="188" t="s">
        <v>2268</v>
      </c>
      <c r="D209" s="188" t="s">
        <v>2082</v>
      </c>
      <c r="E209" s="189" t="s">
        <v>891</v>
      </c>
      <c r="F209" s="190" t="s">
        <v>892</v>
      </c>
      <c r="G209" s="191" t="s">
        <v>2253</v>
      </c>
      <c r="H209" s="192">
        <v>1</v>
      </c>
      <c r="I209" s="193"/>
      <c r="J209" s="194">
        <f>ROUND(I209*H209,2)</f>
        <v>0</v>
      </c>
      <c r="K209" s="190" t="s">
        <v>2086</v>
      </c>
      <c r="L209" s="55"/>
      <c r="M209" s="195" t="s">
        <v>1893</v>
      </c>
      <c r="N209" s="196" t="s">
        <v>1917</v>
      </c>
      <c r="O209" s="36"/>
      <c r="P209" s="197">
        <f>O209*H209</f>
        <v>0</v>
      </c>
      <c r="Q209" s="197">
        <v>0</v>
      </c>
      <c r="R209" s="197">
        <f>Q209*H209</f>
        <v>0</v>
      </c>
      <c r="S209" s="197">
        <v>0</v>
      </c>
      <c r="T209" s="198">
        <f>S209*H209</f>
        <v>0</v>
      </c>
      <c r="AR209" s="18" t="s">
        <v>2036</v>
      </c>
      <c r="AT209" s="18" t="s">
        <v>2082</v>
      </c>
      <c r="AU209" s="18" t="s">
        <v>1955</v>
      </c>
      <c r="AY209" s="18" t="s">
        <v>2080</v>
      </c>
      <c r="BE209" s="199">
        <f>IF(N209="základní",J209,0)</f>
        <v>0</v>
      </c>
      <c r="BF209" s="199">
        <f>IF(N209="snížená",J209,0)</f>
        <v>0</v>
      </c>
      <c r="BG209" s="199">
        <f>IF(N209="zákl. přenesená",J209,0)</f>
        <v>0</v>
      </c>
      <c r="BH209" s="199">
        <f>IF(N209="sníž. přenesená",J209,0)</f>
        <v>0</v>
      </c>
      <c r="BI209" s="199">
        <f>IF(N209="nulová",J209,0)</f>
        <v>0</v>
      </c>
      <c r="BJ209" s="18" t="s">
        <v>1895</v>
      </c>
      <c r="BK209" s="199">
        <f>ROUND(I209*H209,2)</f>
        <v>0</v>
      </c>
      <c r="BL209" s="18" t="s">
        <v>2036</v>
      </c>
      <c r="BM209" s="18" t="s">
        <v>893</v>
      </c>
    </row>
    <row r="210" spans="2:65" s="1" customFormat="1" ht="22.5" customHeight="1">
      <c r="B210" s="35"/>
      <c r="C210" s="216" t="s">
        <v>2272</v>
      </c>
      <c r="D210" s="216" t="s">
        <v>2126</v>
      </c>
      <c r="E210" s="217" t="s">
        <v>894</v>
      </c>
      <c r="F210" s="218" t="s">
        <v>895</v>
      </c>
      <c r="G210" s="219" t="s">
        <v>2253</v>
      </c>
      <c r="H210" s="220">
        <v>1</v>
      </c>
      <c r="I210" s="221"/>
      <c r="J210" s="222">
        <f>ROUND(I210*H210,2)</f>
        <v>0</v>
      </c>
      <c r="K210" s="218" t="s">
        <v>2086</v>
      </c>
      <c r="L210" s="223"/>
      <c r="M210" s="224" t="s">
        <v>1893</v>
      </c>
      <c r="N210" s="225" t="s">
        <v>1917</v>
      </c>
      <c r="O210" s="36"/>
      <c r="P210" s="197">
        <f>O210*H210</f>
        <v>0</v>
      </c>
      <c r="Q210" s="197">
        <v>4.1000000000000003E-3</v>
      </c>
      <c r="R210" s="197">
        <f>Q210*H210</f>
        <v>4.1000000000000003E-3</v>
      </c>
      <c r="S210" s="197">
        <v>0</v>
      </c>
      <c r="T210" s="198">
        <f>S210*H210</f>
        <v>0</v>
      </c>
      <c r="AR210" s="18" t="s">
        <v>2119</v>
      </c>
      <c r="AT210" s="18" t="s">
        <v>2126</v>
      </c>
      <c r="AU210" s="18" t="s">
        <v>1955</v>
      </c>
      <c r="AY210" s="18" t="s">
        <v>2080</v>
      </c>
      <c r="BE210" s="199">
        <f>IF(N210="základní",J210,0)</f>
        <v>0</v>
      </c>
      <c r="BF210" s="199">
        <f>IF(N210="snížená",J210,0)</f>
        <v>0</v>
      </c>
      <c r="BG210" s="199">
        <f>IF(N210="zákl. přenesená",J210,0)</f>
        <v>0</v>
      </c>
      <c r="BH210" s="199">
        <f>IF(N210="sníž. přenesená",J210,0)</f>
        <v>0</v>
      </c>
      <c r="BI210" s="199">
        <f>IF(N210="nulová",J210,0)</f>
        <v>0</v>
      </c>
      <c r="BJ210" s="18" t="s">
        <v>1895</v>
      </c>
      <c r="BK210" s="199">
        <f>ROUND(I210*H210,2)</f>
        <v>0</v>
      </c>
      <c r="BL210" s="18" t="s">
        <v>2036</v>
      </c>
      <c r="BM210" s="18" t="s">
        <v>896</v>
      </c>
    </row>
    <row r="211" spans="2:65" s="12" customFormat="1">
      <c r="B211" s="200"/>
      <c r="C211" s="201"/>
      <c r="D211" s="212" t="s">
        <v>2088</v>
      </c>
      <c r="E211" s="213" t="s">
        <v>1893</v>
      </c>
      <c r="F211" s="214" t="s">
        <v>2978</v>
      </c>
      <c r="G211" s="201"/>
      <c r="H211" s="215">
        <v>1</v>
      </c>
      <c r="I211" s="206"/>
      <c r="J211" s="201"/>
      <c r="K211" s="201"/>
      <c r="L211" s="207"/>
      <c r="M211" s="208"/>
      <c r="N211" s="209"/>
      <c r="O211" s="209"/>
      <c r="P211" s="209"/>
      <c r="Q211" s="209"/>
      <c r="R211" s="209"/>
      <c r="S211" s="209"/>
      <c r="T211" s="210"/>
      <c r="AT211" s="211" t="s">
        <v>2088</v>
      </c>
      <c r="AU211" s="211" t="s">
        <v>1955</v>
      </c>
      <c r="AV211" s="12" t="s">
        <v>1955</v>
      </c>
      <c r="AW211" s="12" t="s">
        <v>1911</v>
      </c>
      <c r="AX211" s="12" t="s">
        <v>1946</v>
      </c>
      <c r="AY211" s="211" t="s">
        <v>2080</v>
      </c>
    </row>
    <row r="212" spans="2:65" s="13" customFormat="1">
      <c r="B212" s="230"/>
      <c r="C212" s="231"/>
      <c r="D212" s="202" t="s">
        <v>2088</v>
      </c>
      <c r="E212" s="241" t="s">
        <v>1893</v>
      </c>
      <c r="F212" s="242" t="s">
        <v>2377</v>
      </c>
      <c r="G212" s="231"/>
      <c r="H212" s="243">
        <v>1</v>
      </c>
      <c r="I212" s="235"/>
      <c r="J212" s="231"/>
      <c r="K212" s="231"/>
      <c r="L212" s="236"/>
      <c r="M212" s="237"/>
      <c r="N212" s="238"/>
      <c r="O212" s="238"/>
      <c r="P212" s="238"/>
      <c r="Q212" s="238"/>
      <c r="R212" s="238"/>
      <c r="S212" s="238"/>
      <c r="T212" s="239"/>
      <c r="AT212" s="240" t="s">
        <v>2088</v>
      </c>
      <c r="AU212" s="240" t="s">
        <v>1955</v>
      </c>
      <c r="AV212" s="13" t="s">
        <v>2036</v>
      </c>
      <c r="AW212" s="13" t="s">
        <v>1877</v>
      </c>
      <c r="AX212" s="13" t="s">
        <v>1895</v>
      </c>
      <c r="AY212" s="240" t="s">
        <v>2080</v>
      </c>
    </row>
    <row r="213" spans="2:65" s="1" customFormat="1" ht="22.5" customHeight="1">
      <c r="B213" s="35"/>
      <c r="C213" s="188" t="s">
        <v>2276</v>
      </c>
      <c r="D213" s="188" t="s">
        <v>2082</v>
      </c>
      <c r="E213" s="189" t="s">
        <v>897</v>
      </c>
      <c r="F213" s="190" t="s">
        <v>898</v>
      </c>
      <c r="G213" s="191" t="s">
        <v>2253</v>
      </c>
      <c r="H213" s="192">
        <v>1</v>
      </c>
      <c r="I213" s="193"/>
      <c r="J213" s="194">
        <f>ROUND(I213*H213,2)</f>
        <v>0</v>
      </c>
      <c r="K213" s="190" t="s">
        <v>2086</v>
      </c>
      <c r="L213" s="55"/>
      <c r="M213" s="195" t="s">
        <v>1893</v>
      </c>
      <c r="N213" s="196" t="s">
        <v>1917</v>
      </c>
      <c r="O213" s="36"/>
      <c r="P213" s="197">
        <f>O213*H213</f>
        <v>0</v>
      </c>
      <c r="Q213" s="197">
        <v>2.0000000000000002E-5</v>
      </c>
      <c r="R213" s="197">
        <f>Q213*H213</f>
        <v>2.0000000000000002E-5</v>
      </c>
      <c r="S213" s="197">
        <v>0</v>
      </c>
      <c r="T213" s="198">
        <f>S213*H213</f>
        <v>0</v>
      </c>
      <c r="AR213" s="18" t="s">
        <v>2036</v>
      </c>
      <c r="AT213" s="18" t="s">
        <v>2082</v>
      </c>
      <c r="AU213" s="18" t="s">
        <v>1955</v>
      </c>
      <c r="AY213" s="18" t="s">
        <v>2080</v>
      </c>
      <c r="BE213" s="199">
        <f>IF(N213="základní",J213,0)</f>
        <v>0</v>
      </c>
      <c r="BF213" s="199">
        <f>IF(N213="snížená",J213,0)</f>
        <v>0</v>
      </c>
      <c r="BG213" s="199">
        <f>IF(N213="zákl. přenesená",J213,0)</f>
        <v>0</v>
      </c>
      <c r="BH213" s="199">
        <f>IF(N213="sníž. přenesená",J213,0)</f>
        <v>0</v>
      </c>
      <c r="BI213" s="199">
        <f>IF(N213="nulová",J213,0)</f>
        <v>0</v>
      </c>
      <c r="BJ213" s="18" t="s">
        <v>1895</v>
      </c>
      <c r="BK213" s="199">
        <f>ROUND(I213*H213,2)</f>
        <v>0</v>
      </c>
      <c r="BL213" s="18" t="s">
        <v>2036</v>
      </c>
      <c r="BM213" s="18" t="s">
        <v>899</v>
      </c>
    </row>
    <row r="214" spans="2:65" s="1" customFormat="1" ht="22.5" customHeight="1">
      <c r="B214" s="35"/>
      <c r="C214" s="216" t="s">
        <v>2281</v>
      </c>
      <c r="D214" s="216" t="s">
        <v>2126</v>
      </c>
      <c r="E214" s="217" t="s">
        <v>900</v>
      </c>
      <c r="F214" s="218" t="s">
        <v>901</v>
      </c>
      <c r="G214" s="219" t="s">
        <v>2253</v>
      </c>
      <c r="H214" s="220">
        <v>1</v>
      </c>
      <c r="I214" s="221"/>
      <c r="J214" s="222">
        <f>ROUND(I214*H214,2)</f>
        <v>0</v>
      </c>
      <c r="K214" s="218" t="s">
        <v>1893</v>
      </c>
      <c r="L214" s="223"/>
      <c r="M214" s="224" t="s">
        <v>1893</v>
      </c>
      <c r="N214" s="225" t="s">
        <v>1917</v>
      </c>
      <c r="O214" s="36"/>
      <c r="P214" s="197">
        <f>O214*H214</f>
        <v>0</v>
      </c>
      <c r="Q214" s="197">
        <v>5.1000000000000004E-3</v>
      </c>
      <c r="R214" s="197">
        <f>Q214*H214</f>
        <v>5.1000000000000004E-3</v>
      </c>
      <c r="S214" s="197">
        <v>0</v>
      </c>
      <c r="T214" s="198">
        <f>S214*H214</f>
        <v>0</v>
      </c>
      <c r="AR214" s="18" t="s">
        <v>2119</v>
      </c>
      <c r="AT214" s="18" t="s">
        <v>2126</v>
      </c>
      <c r="AU214" s="18" t="s">
        <v>1955</v>
      </c>
      <c r="AY214" s="18" t="s">
        <v>2080</v>
      </c>
      <c r="BE214" s="199">
        <f>IF(N214="základní",J214,0)</f>
        <v>0</v>
      </c>
      <c r="BF214" s="199">
        <f>IF(N214="snížená",J214,0)</f>
        <v>0</v>
      </c>
      <c r="BG214" s="199">
        <f>IF(N214="zákl. přenesená",J214,0)</f>
        <v>0</v>
      </c>
      <c r="BH214" s="199">
        <f>IF(N214="sníž. přenesená",J214,0)</f>
        <v>0</v>
      </c>
      <c r="BI214" s="199">
        <f>IF(N214="nulová",J214,0)</f>
        <v>0</v>
      </c>
      <c r="BJ214" s="18" t="s">
        <v>1895</v>
      </c>
      <c r="BK214" s="199">
        <f>ROUND(I214*H214,2)</f>
        <v>0</v>
      </c>
      <c r="BL214" s="18" t="s">
        <v>2036</v>
      </c>
      <c r="BM214" s="18" t="s">
        <v>902</v>
      </c>
    </row>
    <row r="215" spans="2:65" s="12" customFormat="1">
      <c r="B215" s="200"/>
      <c r="C215" s="201"/>
      <c r="D215" s="212" t="s">
        <v>2088</v>
      </c>
      <c r="E215" s="213" t="s">
        <v>1893</v>
      </c>
      <c r="F215" s="214" t="s">
        <v>2978</v>
      </c>
      <c r="G215" s="201"/>
      <c r="H215" s="215">
        <v>1</v>
      </c>
      <c r="I215" s="206"/>
      <c r="J215" s="201"/>
      <c r="K215" s="201"/>
      <c r="L215" s="207"/>
      <c r="M215" s="208"/>
      <c r="N215" s="209"/>
      <c r="O215" s="209"/>
      <c r="P215" s="209"/>
      <c r="Q215" s="209"/>
      <c r="R215" s="209"/>
      <c r="S215" s="209"/>
      <c r="T215" s="210"/>
      <c r="AT215" s="211" t="s">
        <v>2088</v>
      </c>
      <c r="AU215" s="211" t="s">
        <v>1955</v>
      </c>
      <c r="AV215" s="12" t="s">
        <v>1955</v>
      </c>
      <c r="AW215" s="12" t="s">
        <v>1911</v>
      </c>
      <c r="AX215" s="12" t="s">
        <v>1946</v>
      </c>
      <c r="AY215" s="211" t="s">
        <v>2080</v>
      </c>
    </row>
    <row r="216" spans="2:65" s="13" customFormat="1">
      <c r="B216" s="230"/>
      <c r="C216" s="231"/>
      <c r="D216" s="202" t="s">
        <v>2088</v>
      </c>
      <c r="E216" s="241" t="s">
        <v>1893</v>
      </c>
      <c r="F216" s="242" t="s">
        <v>2377</v>
      </c>
      <c r="G216" s="231"/>
      <c r="H216" s="243">
        <v>1</v>
      </c>
      <c r="I216" s="235"/>
      <c r="J216" s="231"/>
      <c r="K216" s="231"/>
      <c r="L216" s="236"/>
      <c r="M216" s="237"/>
      <c r="N216" s="238"/>
      <c r="O216" s="238"/>
      <c r="P216" s="238"/>
      <c r="Q216" s="238"/>
      <c r="R216" s="238"/>
      <c r="S216" s="238"/>
      <c r="T216" s="239"/>
      <c r="AT216" s="240" t="s">
        <v>2088</v>
      </c>
      <c r="AU216" s="240" t="s">
        <v>1955</v>
      </c>
      <c r="AV216" s="13" t="s">
        <v>2036</v>
      </c>
      <c r="AW216" s="13" t="s">
        <v>1877</v>
      </c>
      <c r="AX216" s="13" t="s">
        <v>1895</v>
      </c>
      <c r="AY216" s="240" t="s">
        <v>2080</v>
      </c>
    </row>
    <row r="217" spans="2:65" s="1" customFormat="1" ht="22.5" customHeight="1">
      <c r="B217" s="35"/>
      <c r="C217" s="216" t="s">
        <v>2286</v>
      </c>
      <c r="D217" s="216" t="s">
        <v>2126</v>
      </c>
      <c r="E217" s="217" t="s">
        <v>903</v>
      </c>
      <c r="F217" s="218" t="s">
        <v>904</v>
      </c>
      <c r="G217" s="219" t="s">
        <v>2253</v>
      </c>
      <c r="H217" s="220">
        <v>1</v>
      </c>
      <c r="I217" s="221"/>
      <c r="J217" s="222">
        <f>ROUND(I217*H217,2)</f>
        <v>0</v>
      </c>
      <c r="K217" s="218" t="s">
        <v>1893</v>
      </c>
      <c r="L217" s="223"/>
      <c r="M217" s="224" t="s">
        <v>1893</v>
      </c>
      <c r="N217" s="225" t="s">
        <v>1917</v>
      </c>
      <c r="O217" s="36"/>
      <c r="P217" s="197">
        <f>O217*H217</f>
        <v>0</v>
      </c>
      <c r="Q217" s="197">
        <v>2.7999999999999998E-4</v>
      </c>
      <c r="R217" s="197">
        <f>Q217*H217</f>
        <v>2.7999999999999998E-4</v>
      </c>
      <c r="S217" s="197">
        <v>0</v>
      </c>
      <c r="T217" s="198">
        <f>S217*H217</f>
        <v>0</v>
      </c>
      <c r="AR217" s="18" t="s">
        <v>2119</v>
      </c>
      <c r="AT217" s="18" t="s">
        <v>2126</v>
      </c>
      <c r="AU217" s="18" t="s">
        <v>1955</v>
      </c>
      <c r="AY217" s="18" t="s">
        <v>2080</v>
      </c>
      <c r="BE217" s="199">
        <f>IF(N217="základní",J217,0)</f>
        <v>0</v>
      </c>
      <c r="BF217" s="199">
        <f>IF(N217="snížená",J217,0)</f>
        <v>0</v>
      </c>
      <c r="BG217" s="199">
        <f>IF(N217="zákl. přenesená",J217,0)</f>
        <v>0</v>
      </c>
      <c r="BH217" s="199">
        <f>IF(N217="sníž. přenesená",J217,0)</f>
        <v>0</v>
      </c>
      <c r="BI217" s="199">
        <f>IF(N217="nulová",J217,0)</f>
        <v>0</v>
      </c>
      <c r="BJ217" s="18" t="s">
        <v>1895</v>
      </c>
      <c r="BK217" s="199">
        <f>ROUND(I217*H217,2)</f>
        <v>0</v>
      </c>
      <c r="BL217" s="18" t="s">
        <v>2036</v>
      </c>
      <c r="BM217" s="18" t="s">
        <v>905</v>
      </c>
    </row>
    <row r="218" spans="2:65" s="12" customFormat="1">
      <c r="B218" s="200"/>
      <c r="C218" s="201"/>
      <c r="D218" s="212" t="s">
        <v>2088</v>
      </c>
      <c r="E218" s="213" t="s">
        <v>1893</v>
      </c>
      <c r="F218" s="214" t="s">
        <v>2978</v>
      </c>
      <c r="G218" s="201"/>
      <c r="H218" s="215">
        <v>1</v>
      </c>
      <c r="I218" s="206"/>
      <c r="J218" s="201"/>
      <c r="K218" s="201"/>
      <c r="L218" s="207"/>
      <c r="M218" s="208"/>
      <c r="N218" s="209"/>
      <c r="O218" s="209"/>
      <c r="P218" s="209"/>
      <c r="Q218" s="209"/>
      <c r="R218" s="209"/>
      <c r="S218" s="209"/>
      <c r="T218" s="210"/>
      <c r="AT218" s="211" t="s">
        <v>2088</v>
      </c>
      <c r="AU218" s="211" t="s">
        <v>1955</v>
      </c>
      <c r="AV218" s="12" t="s">
        <v>1955</v>
      </c>
      <c r="AW218" s="12" t="s">
        <v>1911</v>
      </c>
      <c r="AX218" s="12" t="s">
        <v>1946</v>
      </c>
      <c r="AY218" s="211" t="s">
        <v>2080</v>
      </c>
    </row>
    <row r="219" spans="2:65" s="13" customFormat="1">
      <c r="B219" s="230"/>
      <c r="C219" s="231"/>
      <c r="D219" s="202" t="s">
        <v>2088</v>
      </c>
      <c r="E219" s="241" t="s">
        <v>1893</v>
      </c>
      <c r="F219" s="242" t="s">
        <v>2377</v>
      </c>
      <c r="G219" s="231"/>
      <c r="H219" s="243">
        <v>1</v>
      </c>
      <c r="I219" s="235"/>
      <c r="J219" s="231"/>
      <c r="K219" s="231"/>
      <c r="L219" s="236"/>
      <c r="M219" s="237"/>
      <c r="N219" s="238"/>
      <c r="O219" s="238"/>
      <c r="P219" s="238"/>
      <c r="Q219" s="238"/>
      <c r="R219" s="238"/>
      <c r="S219" s="238"/>
      <c r="T219" s="239"/>
      <c r="AT219" s="240" t="s">
        <v>2088</v>
      </c>
      <c r="AU219" s="240" t="s">
        <v>1955</v>
      </c>
      <c r="AV219" s="13" t="s">
        <v>2036</v>
      </c>
      <c r="AW219" s="13" t="s">
        <v>1877</v>
      </c>
      <c r="AX219" s="13" t="s">
        <v>1895</v>
      </c>
      <c r="AY219" s="240" t="s">
        <v>2080</v>
      </c>
    </row>
    <row r="220" spans="2:65" s="1" customFormat="1" ht="22.5" customHeight="1">
      <c r="B220" s="35"/>
      <c r="C220" s="216" t="s">
        <v>2290</v>
      </c>
      <c r="D220" s="216" t="s">
        <v>2126</v>
      </c>
      <c r="E220" s="217" t="s">
        <v>906</v>
      </c>
      <c r="F220" s="218" t="s">
        <v>907</v>
      </c>
      <c r="G220" s="219" t="s">
        <v>2253</v>
      </c>
      <c r="H220" s="220">
        <v>1</v>
      </c>
      <c r="I220" s="221"/>
      <c r="J220" s="222">
        <f>ROUND(I220*H220,2)</f>
        <v>0</v>
      </c>
      <c r="K220" s="218" t="s">
        <v>1893</v>
      </c>
      <c r="L220" s="223"/>
      <c r="M220" s="224" t="s">
        <v>1893</v>
      </c>
      <c r="N220" s="225" t="s">
        <v>1917</v>
      </c>
      <c r="O220" s="36"/>
      <c r="P220" s="197">
        <f>O220*H220</f>
        <v>0</v>
      </c>
      <c r="Q220" s="197">
        <v>5.0499999999999998E-3</v>
      </c>
      <c r="R220" s="197">
        <f>Q220*H220</f>
        <v>5.0499999999999998E-3</v>
      </c>
      <c r="S220" s="197">
        <v>0</v>
      </c>
      <c r="T220" s="198">
        <f>S220*H220</f>
        <v>0</v>
      </c>
      <c r="AR220" s="18" t="s">
        <v>2119</v>
      </c>
      <c r="AT220" s="18" t="s">
        <v>2126</v>
      </c>
      <c r="AU220" s="18" t="s">
        <v>1955</v>
      </c>
      <c r="AY220" s="18" t="s">
        <v>2080</v>
      </c>
      <c r="BE220" s="199">
        <f>IF(N220="základní",J220,0)</f>
        <v>0</v>
      </c>
      <c r="BF220" s="199">
        <f>IF(N220="snížená",J220,0)</f>
        <v>0</v>
      </c>
      <c r="BG220" s="199">
        <f>IF(N220="zákl. přenesená",J220,0)</f>
        <v>0</v>
      </c>
      <c r="BH220" s="199">
        <f>IF(N220="sníž. přenesená",J220,0)</f>
        <v>0</v>
      </c>
      <c r="BI220" s="199">
        <f>IF(N220="nulová",J220,0)</f>
        <v>0</v>
      </c>
      <c r="BJ220" s="18" t="s">
        <v>1895</v>
      </c>
      <c r="BK220" s="199">
        <f>ROUND(I220*H220,2)</f>
        <v>0</v>
      </c>
      <c r="BL220" s="18" t="s">
        <v>2036</v>
      </c>
      <c r="BM220" s="18" t="s">
        <v>908</v>
      </c>
    </row>
    <row r="221" spans="2:65" s="12" customFormat="1">
      <c r="B221" s="200"/>
      <c r="C221" s="201"/>
      <c r="D221" s="212" t="s">
        <v>2088</v>
      </c>
      <c r="E221" s="213" t="s">
        <v>1893</v>
      </c>
      <c r="F221" s="214" t="s">
        <v>2978</v>
      </c>
      <c r="G221" s="201"/>
      <c r="H221" s="215">
        <v>1</v>
      </c>
      <c r="I221" s="206"/>
      <c r="J221" s="201"/>
      <c r="K221" s="201"/>
      <c r="L221" s="207"/>
      <c r="M221" s="208"/>
      <c r="N221" s="209"/>
      <c r="O221" s="209"/>
      <c r="P221" s="209"/>
      <c r="Q221" s="209"/>
      <c r="R221" s="209"/>
      <c r="S221" s="209"/>
      <c r="T221" s="210"/>
      <c r="AT221" s="211" t="s">
        <v>2088</v>
      </c>
      <c r="AU221" s="211" t="s">
        <v>1955</v>
      </c>
      <c r="AV221" s="12" t="s">
        <v>1955</v>
      </c>
      <c r="AW221" s="12" t="s">
        <v>1911</v>
      </c>
      <c r="AX221" s="12" t="s">
        <v>1946</v>
      </c>
      <c r="AY221" s="211" t="s">
        <v>2080</v>
      </c>
    </row>
    <row r="222" spans="2:65" s="13" customFormat="1">
      <c r="B222" s="230"/>
      <c r="C222" s="231"/>
      <c r="D222" s="202" t="s">
        <v>2088</v>
      </c>
      <c r="E222" s="241" t="s">
        <v>1893</v>
      </c>
      <c r="F222" s="242" t="s">
        <v>2377</v>
      </c>
      <c r="G222" s="231"/>
      <c r="H222" s="243">
        <v>1</v>
      </c>
      <c r="I222" s="235"/>
      <c r="J222" s="231"/>
      <c r="K222" s="231"/>
      <c r="L222" s="236"/>
      <c r="M222" s="237"/>
      <c r="N222" s="238"/>
      <c r="O222" s="238"/>
      <c r="P222" s="238"/>
      <c r="Q222" s="238"/>
      <c r="R222" s="238"/>
      <c r="S222" s="238"/>
      <c r="T222" s="239"/>
      <c r="AT222" s="240" t="s">
        <v>2088</v>
      </c>
      <c r="AU222" s="240" t="s">
        <v>1955</v>
      </c>
      <c r="AV222" s="13" t="s">
        <v>2036</v>
      </c>
      <c r="AW222" s="13" t="s">
        <v>1877</v>
      </c>
      <c r="AX222" s="13" t="s">
        <v>1895</v>
      </c>
      <c r="AY222" s="240" t="s">
        <v>2080</v>
      </c>
    </row>
    <row r="223" spans="2:65" s="1" customFormat="1" ht="22.5" customHeight="1">
      <c r="B223" s="35"/>
      <c r="C223" s="188" t="s">
        <v>2295</v>
      </c>
      <c r="D223" s="188" t="s">
        <v>2082</v>
      </c>
      <c r="E223" s="189" t="s">
        <v>2588</v>
      </c>
      <c r="F223" s="190" t="s">
        <v>2589</v>
      </c>
      <c r="G223" s="191" t="s">
        <v>2253</v>
      </c>
      <c r="H223" s="192">
        <v>3</v>
      </c>
      <c r="I223" s="193"/>
      <c r="J223" s="194">
        <f>ROUND(I223*H223,2)</f>
        <v>0</v>
      </c>
      <c r="K223" s="190" t="s">
        <v>2086</v>
      </c>
      <c r="L223" s="55"/>
      <c r="M223" s="195" t="s">
        <v>1893</v>
      </c>
      <c r="N223" s="196" t="s">
        <v>1917</v>
      </c>
      <c r="O223" s="36"/>
      <c r="P223" s="197">
        <f>O223*H223</f>
        <v>0</v>
      </c>
      <c r="Q223" s="197">
        <v>8.0000000000000004E-4</v>
      </c>
      <c r="R223" s="197">
        <f>Q223*H223</f>
        <v>2.4000000000000002E-3</v>
      </c>
      <c r="S223" s="197">
        <v>0</v>
      </c>
      <c r="T223" s="198">
        <f>S223*H223</f>
        <v>0</v>
      </c>
      <c r="AR223" s="18" t="s">
        <v>2036</v>
      </c>
      <c r="AT223" s="18" t="s">
        <v>2082</v>
      </c>
      <c r="AU223" s="18" t="s">
        <v>1955</v>
      </c>
      <c r="AY223" s="18" t="s">
        <v>2080</v>
      </c>
      <c r="BE223" s="199">
        <f>IF(N223="základní",J223,0)</f>
        <v>0</v>
      </c>
      <c r="BF223" s="199">
        <f>IF(N223="snížená",J223,0)</f>
        <v>0</v>
      </c>
      <c r="BG223" s="199">
        <f>IF(N223="zákl. přenesená",J223,0)</f>
        <v>0</v>
      </c>
      <c r="BH223" s="199">
        <f>IF(N223="sníž. přenesená",J223,0)</f>
        <v>0</v>
      </c>
      <c r="BI223" s="199">
        <f>IF(N223="nulová",J223,0)</f>
        <v>0</v>
      </c>
      <c r="BJ223" s="18" t="s">
        <v>1895</v>
      </c>
      <c r="BK223" s="199">
        <f>ROUND(I223*H223,2)</f>
        <v>0</v>
      </c>
      <c r="BL223" s="18" t="s">
        <v>2036</v>
      </c>
      <c r="BM223" s="18" t="s">
        <v>909</v>
      </c>
    </row>
    <row r="224" spans="2:65" s="1" customFormat="1" ht="22.5" customHeight="1">
      <c r="B224" s="35"/>
      <c r="C224" s="216" t="s">
        <v>2299</v>
      </c>
      <c r="D224" s="216" t="s">
        <v>2126</v>
      </c>
      <c r="E224" s="217" t="s">
        <v>910</v>
      </c>
      <c r="F224" s="218" t="s">
        <v>911</v>
      </c>
      <c r="G224" s="219" t="s">
        <v>2253</v>
      </c>
      <c r="H224" s="220">
        <v>3</v>
      </c>
      <c r="I224" s="221"/>
      <c r="J224" s="222">
        <f>ROUND(I224*H224,2)</f>
        <v>0</v>
      </c>
      <c r="K224" s="218" t="s">
        <v>1893</v>
      </c>
      <c r="L224" s="223"/>
      <c r="M224" s="224" t="s">
        <v>1893</v>
      </c>
      <c r="N224" s="225" t="s">
        <v>1917</v>
      </c>
      <c r="O224" s="36"/>
      <c r="P224" s="197">
        <f>O224*H224</f>
        <v>0</v>
      </c>
      <c r="Q224" s="197">
        <v>1.847E-2</v>
      </c>
      <c r="R224" s="197">
        <f>Q224*H224</f>
        <v>5.5410000000000001E-2</v>
      </c>
      <c r="S224" s="197">
        <v>0</v>
      </c>
      <c r="T224" s="198">
        <f>S224*H224</f>
        <v>0</v>
      </c>
      <c r="AR224" s="18" t="s">
        <v>2119</v>
      </c>
      <c r="AT224" s="18" t="s">
        <v>2126</v>
      </c>
      <c r="AU224" s="18" t="s">
        <v>1955</v>
      </c>
      <c r="AY224" s="18" t="s">
        <v>2080</v>
      </c>
      <c r="BE224" s="199">
        <f>IF(N224="základní",J224,0)</f>
        <v>0</v>
      </c>
      <c r="BF224" s="199">
        <f>IF(N224="snížená",J224,0)</f>
        <v>0</v>
      </c>
      <c r="BG224" s="199">
        <f>IF(N224="zákl. přenesená",J224,0)</f>
        <v>0</v>
      </c>
      <c r="BH224" s="199">
        <f>IF(N224="sníž. přenesená",J224,0)</f>
        <v>0</v>
      </c>
      <c r="BI224" s="199">
        <f>IF(N224="nulová",J224,0)</f>
        <v>0</v>
      </c>
      <c r="BJ224" s="18" t="s">
        <v>1895</v>
      </c>
      <c r="BK224" s="199">
        <f>ROUND(I224*H224,2)</f>
        <v>0</v>
      </c>
      <c r="BL224" s="18" t="s">
        <v>2036</v>
      </c>
      <c r="BM224" s="18" t="s">
        <v>912</v>
      </c>
    </row>
    <row r="225" spans="2:65" s="12" customFormat="1">
      <c r="B225" s="200"/>
      <c r="C225" s="201"/>
      <c r="D225" s="212" t="s">
        <v>2088</v>
      </c>
      <c r="E225" s="213" t="s">
        <v>1893</v>
      </c>
      <c r="F225" s="214" t="s">
        <v>913</v>
      </c>
      <c r="G225" s="201"/>
      <c r="H225" s="215">
        <v>3</v>
      </c>
      <c r="I225" s="206"/>
      <c r="J225" s="201"/>
      <c r="K225" s="201"/>
      <c r="L225" s="207"/>
      <c r="M225" s="208"/>
      <c r="N225" s="209"/>
      <c r="O225" s="209"/>
      <c r="P225" s="209"/>
      <c r="Q225" s="209"/>
      <c r="R225" s="209"/>
      <c r="S225" s="209"/>
      <c r="T225" s="210"/>
      <c r="AT225" s="211" t="s">
        <v>2088</v>
      </c>
      <c r="AU225" s="211" t="s">
        <v>1955</v>
      </c>
      <c r="AV225" s="12" t="s">
        <v>1955</v>
      </c>
      <c r="AW225" s="12" t="s">
        <v>1911</v>
      </c>
      <c r="AX225" s="12" t="s">
        <v>1946</v>
      </c>
      <c r="AY225" s="211" t="s">
        <v>2080</v>
      </c>
    </row>
    <row r="226" spans="2:65" s="13" customFormat="1">
      <c r="B226" s="230"/>
      <c r="C226" s="231"/>
      <c r="D226" s="202" t="s">
        <v>2088</v>
      </c>
      <c r="E226" s="241" t="s">
        <v>1893</v>
      </c>
      <c r="F226" s="242" t="s">
        <v>2377</v>
      </c>
      <c r="G226" s="231"/>
      <c r="H226" s="243">
        <v>3</v>
      </c>
      <c r="I226" s="235"/>
      <c r="J226" s="231"/>
      <c r="K226" s="231"/>
      <c r="L226" s="236"/>
      <c r="M226" s="237"/>
      <c r="N226" s="238"/>
      <c r="O226" s="238"/>
      <c r="P226" s="238"/>
      <c r="Q226" s="238"/>
      <c r="R226" s="238"/>
      <c r="S226" s="238"/>
      <c r="T226" s="239"/>
      <c r="AT226" s="240" t="s">
        <v>2088</v>
      </c>
      <c r="AU226" s="240" t="s">
        <v>1955</v>
      </c>
      <c r="AV226" s="13" t="s">
        <v>2036</v>
      </c>
      <c r="AW226" s="13" t="s">
        <v>1877</v>
      </c>
      <c r="AX226" s="13" t="s">
        <v>1895</v>
      </c>
      <c r="AY226" s="240" t="s">
        <v>2080</v>
      </c>
    </row>
    <row r="227" spans="2:65" s="1" customFormat="1" ht="22.5" customHeight="1">
      <c r="B227" s="35"/>
      <c r="C227" s="216" t="s">
        <v>2304</v>
      </c>
      <c r="D227" s="216" t="s">
        <v>2126</v>
      </c>
      <c r="E227" s="217" t="s">
        <v>2593</v>
      </c>
      <c r="F227" s="218" t="s">
        <v>2594</v>
      </c>
      <c r="G227" s="219" t="s">
        <v>2253</v>
      </c>
      <c r="H227" s="220">
        <v>3</v>
      </c>
      <c r="I227" s="221"/>
      <c r="J227" s="222">
        <f>ROUND(I227*H227,2)</f>
        <v>0</v>
      </c>
      <c r="K227" s="218" t="s">
        <v>1893</v>
      </c>
      <c r="L227" s="223"/>
      <c r="M227" s="224" t="s">
        <v>1893</v>
      </c>
      <c r="N227" s="225" t="s">
        <v>1917</v>
      </c>
      <c r="O227" s="36"/>
      <c r="P227" s="197">
        <f>O227*H227</f>
        <v>0</v>
      </c>
      <c r="Q227" s="197">
        <v>1.0499999999999999E-3</v>
      </c>
      <c r="R227" s="197">
        <f>Q227*H227</f>
        <v>3.15E-3</v>
      </c>
      <c r="S227" s="197">
        <v>0</v>
      </c>
      <c r="T227" s="198">
        <f>S227*H227</f>
        <v>0</v>
      </c>
      <c r="AR227" s="18" t="s">
        <v>2119</v>
      </c>
      <c r="AT227" s="18" t="s">
        <v>2126</v>
      </c>
      <c r="AU227" s="18" t="s">
        <v>1955</v>
      </c>
      <c r="AY227" s="18" t="s">
        <v>2080</v>
      </c>
      <c r="BE227" s="199">
        <f>IF(N227="základní",J227,0)</f>
        <v>0</v>
      </c>
      <c r="BF227" s="199">
        <f>IF(N227="snížená",J227,0)</f>
        <v>0</v>
      </c>
      <c r="BG227" s="199">
        <f>IF(N227="zákl. přenesená",J227,0)</f>
        <v>0</v>
      </c>
      <c r="BH227" s="199">
        <f>IF(N227="sníž. přenesená",J227,0)</f>
        <v>0</v>
      </c>
      <c r="BI227" s="199">
        <f>IF(N227="nulová",J227,0)</f>
        <v>0</v>
      </c>
      <c r="BJ227" s="18" t="s">
        <v>1895</v>
      </c>
      <c r="BK227" s="199">
        <f>ROUND(I227*H227,2)</f>
        <v>0</v>
      </c>
      <c r="BL227" s="18" t="s">
        <v>2036</v>
      </c>
      <c r="BM227" s="18" t="s">
        <v>914</v>
      </c>
    </row>
    <row r="228" spans="2:65" s="1" customFormat="1" ht="22.5" customHeight="1">
      <c r="B228" s="35"/>
      <c r="C228" s="188" t="s">
        <v>2309</v>
      </c>
      <c r="D228" s="188" t="s">
        <v>2082</v>
      </c>
      <c r="E228" s="189" t="s">
        <v>2864</v>
      </c>
      <c r="F228" s="190" t="s">
        <v>2865</v>
      </c>
      <c r="G228" s="191" t="s">
        <v>2253</v>
      </c>
      <c r="H228" s="192">
        <v>2</v>
      </c>
      <c r="I228" s="193"/>
      <c r="J228" s="194">
        <f>ROUND(I228*H228,2)</f>
        <v>0</v>
      </c>
      <c r="K228" s="190" t="s">
        <v>2086</v>
      </c>
      <c r="L228" s="55"/>
      <c r="M228" s="195" t="s">
        <v>1893</v>
      </c>
      <c r="N228" s="196" t="s">
        <v>1917</v>
      </c>
      <c r="O228" s="36"/>
      <c r="P228" s="197">
        <f>O228*H228</f>
        <v>0</v>
      </c>
      <c r="Q228" s="197">
        <v>8.0000000000000004E-4</v>
      </c>
      <c r="R228" s="197">
        <f>Q228*H228</f>
        <v>1.6000000000000001E-3</v>
      </c>
      <c r="S228" s="197">
        <v>0</v>
      </c>
      <c r="T228" s="198">
        <f>S228*H228</f>
        <v>0</v>
      </c>
      <c r="AR228" s="18" t="s">
        <v>2036</v>
      </c>
      <c r="AT228" s="18" t="s">
        <v>2082</v>
      </c>
      <c r="AU228" s="18" t="s">
        <v>1955</v>
      </c>
      <c r="AY228" s="18" t="s">
        <v>2080</v>
      </c>
      <c r="BE228" s="199">
        <f>IF(N228="základní",J228,0)</f>
        <v>0</v>
      </c>
      <c r="BF228" s="199">
        <f>IF(N228="snížená",J228,0)</f>
        <v>0</v>
      </c>
      <c r="BG228" s="199">
        <f>IF(N228="zákl. přenesená",J228,0)</f>
        <v>0</v>
      </c>
      <c r="BH228" s="199">
        <f>IF(N228="sníž. přenesená",J228,0)</f>
        <v>0</v>
      </c>
      <c r="BI228" s="199">
        <f>IF(N228="nulová",J228,0)</f>
        <v>0</v>
      </c>
      <c r="BJ228" s="18" t="s">
        <v>1895</v>
      </c>
      <c r="BK228" s="199">
        <f>ROUND(I228*H228,2)</f>
        <v>0</v>
      </c>
      <c r="BL228" s="18" t="s">
        <v>2036</v>
      </c>
      <c r="BM228" s="18" t="s">
        <v>915</v>
      </c>
    </row>
    <row r="229" spans="2:65" s="1" customFormat="1" ht="22.5" customHeight="1">
      <c r="B229" s="35"/>
      <c r="C229" s="216" t="s">
        <v>2314</v>
      </c>
      <c r="D229" s="216" t="s">
        <v>2126</v>
      </c>
      <c r="E229" s="217" t="s">
        <v>916</v>
      </c>
      <c r="F229" s="218" t="s">
        <v>917</v>
      </c>
      <c r="G229" s="219" t="s">
        <v>2253</v>
      </c>
      <c r="H229" s="220">
        <v>2</v>
      </c>
      <c r="I229" s="221"/>
      <c r="J229" s="222">
        <f>ROUND(I229*H229,2)</f>
        <v>0</v>
      </c>
      <c r="K229" s="218" t="s">
        <v>1893</v>
      </c>
      <c r="L229" s="223"/>
      <c r="M229" s="224" t="s">
        <v>1893</v>
      </c>
      <c r="N229" s="225" t="s">
        <v>1917</v>
      </c>
      <c r="O229" s="36"/>
      <c r="P229" s="197">
        <f>O229*H229</f>
        <v>0</v>
      </c>
      <c r="Q229" s="197">
        <v>1.43E-2</v>
      </c>
      <c r="R229" s="197">
        <f>Q229*H229</f>
        <v>2.86E-2</v>
      </c>
      <c r="S229" s="197">
        <v>0</v>
      </c>
      <c r="T229" s="198">
        <f>S229*H229</f>
        <v>0</v>
      </c>
      <c r="AR229" s="18" t="s">
        <v>2119</v>
      </c>
      <c r="AT229" s="18" t="s">
        <v>2126</v>
      </c>
      <c r="AU229" s="18" t="s">
        <v>1955</v>
      </c>
      <c r="AY229" s="18" t="s">
        <v>2080</v>
      </c>
      <c r="BE229" s="199">
        <f>IF(N229="základní",J229,0)</f>
        <v>0</v>
      </c>
      <c r="BF229" s="199">
        <f>IF(N229="snížená",J229,0)</f>
        <v>0</v>
      </c>
      <c r="BG229" s="199">
        <f>IF(N229="zákl. přenesená",J229,0)</f>
        <v>0</v>
      </c>
      <c r="BH229" s="199">
        <f>IF(N229="sníž. přenesená",J229,0)</f>
        <v>0</v>
      </c>
      <c r="BI229" s="199">
        <f>IF(N229="nulová",J229,0)</f>
        <v>0</v>
      </c>
      <c r="BJ229" s="18" t="s">
        <v>1895</v>
      </c>
      <c r="BK229" s="199">
        <f>ROUND(I229*H229,2)</f>
        <v>0</v>
      </c>
      <c r="BL229" s="18" t="s">
        <v>2036</v>
      </c>
      <c r="BM229" s="18" t="s">
        <v>918</v>
      </c>
    </row>
    <row r="230" spans="2:65" s="12" customFormat="1">
      <c r="B230" s="200"/>
      <c r="C230" s="201"/>
      <c r="D230" s="212" t="s">
        <v>2088</v>
      </c>
      <c r="E230" s="213" t="s">
        <v>1893</v>
      </c>
      <c r="F230" s="214" t="s">
        <v>843</v>
      </c>
      <c r="G230" s="201"/>
      <c r="H230" s="215">
        <v>2</v>
      </c>
      <c r="I230" s="206"/>
      <c r="J230" s="201"/>
      <c r="K230" s="201"/>
      <c r="L230" s="207"/>
      <c r="M230" s="208"/>
      <c r="N230" s="209"/>
      <c r="O230" s="209"/>
      <c r="P230" s="209"/>
      <c r="Q230" s="209"/>
      <c r="R230" s="209"/>
      <c r="S230" s="209"/>
      <c r="T230" s="210"/>
      <c r="AT230" s="211" t="s">
        <v>2088</v>
      </c>
      <c r="AU230" s="211" t="s">
        <v>1955</v>
      </c>
      <c r="AV230" s="12" t="s">
        <v>1955</v>
      </c>
      <c r="AW230" s="12" t="s">
        <v>1911</v>
      </c>
      <c r="AX230" s="12" t="s">
        <v>1946</v>
      </c>
      <c r="AY230" s="211" t="s">
        <v>2080</v>
      </c>
    </row>
    <row r="231" spans="2:65" s="13" customFormat="1">
      <c r="B231" s="230"/>
      <c r="C231" s="231"/>
      <c r="D231" s="202" t="s">
        <v>2088</v>
      </c>
      <c r="E231" s="241" t="s">
        <v>1893</v>
      </c>
      <c r="F231" s="242" t="s">
        <v>2377</v>
      </c>
      <c r="G231" s="231"/>
      <c r="H231" s="243">
        <v>2</v>
      </c>
      <c r="I231" s="235"/>
      <c r="J231" s="231"/>
      <c r="K231" s="231"/>
      <c r="L231" s="236"/>
      <c r="M231" s="237"/>
      <c r="N231" s="238"/>
      <c r="O231" s="238"/>
      <c r="P231" s="238"/>
      <c r="Q231" s="238"/>
      <c r="R231" s="238"/>
      <c r="S231" s="238"/>
      <c r="T231" s="239"/>
      <c r="AT231" s="240" t="s">
        <v>2088</v>
      </c>
      <c r="AU231" s="240" t="s">
        <v>1955</v>
      </c>
      <c r="AV231" s="13" t="s">
        <v>2036</v>
      </c>
      <c r="AW231" s="13" t="s">
        <v>1877</v>
      </c>
      <c r="AX231" s="13" t="s">
        <v>1895</v>
      </c>
      <c r="AY231" s="240" t="s">
        <v>2080</v>
      </c>
    </row>
    <row r="232" spans="2:65" s="1" customFormat="1" ht="22.5" customHeight="1">
      <c r="B232" s="35"/>
      <c r="C232" s="188" t="s">
        <v>2319</v>
      </c>
      <c r="D232" s="188" t="s">
        <v>2082</v>
      </c>
      <c r="E232" s="189" t="s">
        <v>2614</v>
      </c>
      <c r="F232" s="190" t="s">
        <v>2615</v>
      </c>
      <c r="G232" s="191" t="s">
        <v>2253</v>
      </c>
      <c r="H232" s="192">
        <v>1</v>
      </c>
      <c r="I232" s="193"/>
      <c r="J232" s="194">
        <f>ROUND(I232*H232,2)</f>
        <v>0</v>
      </c>
      <c r="K232" s="190" t="s">
        <v>2086</v>
      </c>
      <c r="L232" s="55"/>
      <c r="M232" s="195" t="s">
        <v>1893</v>
      </c>
      <c r="N232" s="196" t="s">
        <v>1917</v>
      </c>
      <c r="O232" s="36"/>
      <c r="P232" s="197">
        <f>O232*H232</f>
        <v>0</v>
      </c>
      <c r="Q232" s="197">
        <v>1.6000000000000001E-3</v>
      </c>
      <c r="R232" s="197">
        <f>Q232*H232</f>
        <v>1.6000000000000001E-3</v>
      </c>
      <c r="S232" s="197">
        <v>0</v>
      </c>
      <c r="T232" s="198">
        <f>S232*H232</f>
        <v>0</v>
      </c>
      <c r="AR232" s="18" t="s">
        <v>2036</v>
      </c>
      <c r="AT232" s="18" t="s">
        <v>2082</v>
      </c>
      <c r="AU232" s="18" t="s">
        <v>1955</v>
      </c>
      <c r="AY232" s="18" t="s">
        <v>2080</v>
      </c>
      <c r="BE232" s="199">
        <f>IF(N232="základní",J232,0)</f>
        <v>0</v>
      </c>
      <c r="BF232" s="199">
        <f>IF(N232="snížená",J232,0)</f>
        <v>0</v>
      </c>
      <c r="BG232" s="199">
        <f>IF(N232="zákl. přenesená",J232,0)</f>
        <v>0</v>
      </c>
      <c r="BH232" s="199">
        <f>IF(N232="sníž. přenesená",J232,0)</f>
        <v>0</v>
      </c>
      <c r="BI232" s="199">
        <f>IF(N232="nulová",J232,0)</f>
        <v>0</v>
      </c>
      <c r="BJ232" s="18" t="s">
        <v>1895</v>
      </c>
      <c r="BK232" s="199">
        <f>ROUND(I232*H232,2)</f>
        <v>0</v>
      </c>
      <c r="BL232" s="18" t="s">
        <v>2036</v>
      </c>
      <c r="BM232" s="18" t="s">
        <v>919</v>
      </c>
    </row>
    <row r="233" spans="2:65" s="1" customFormat="1" ht="22.5" customHeight="1">
      <c r="B233" s="35"/>
      <c r="C233" s="216" t="s">
        <v>2324</v>
      </c>
      <c r="D233" s="216" t="s">
        <v>2126</v>
      </c>
      <c r="E233" s="217" t="s">
        <v>920</v>
      </c>
      <c r="F233" s="218" t="s">
        <v>921</v>
      </c>
      <c r="G233" s="219" t="s">
        <v>2253</v>
      </c>
      <c r="H233" s="220">
        <v>1</v>
      </c>
      <c r="I233" s="221"/>
      <c r="J233" s="222">
        <f>ROUND(I233*H233,2)</f>
        <v>0</v>
      </c>
      <c r="K233" s="218" t="s">
        <v>1893</v>
      </c>
      <c r="L233" s="223"/>
      <c r="M233" s="224" t="s">
        <v>1893</v>
      </c>
      <c r="N233" s="225" t="s">
        <v>1917</v>
      </c>
      <c r="O233" s="36"/>
      <c r="P233" s="197">
        <f>O233*H233</f>
        <v>0</v>
      </c>
      <c r="Q233" s="197">
        <v>2.444E-2</v>
      </c>
      <c r="R233" s="197">
        <f>Q233*H233</f>
        <v>2.444E-2</v>
      </c>
      <c r="S233" s="197">
        <v>0</v>
      </c>
      <c r="T233" s="198">
        <f>S233*H233</f>
        <v>0</v>
      </c>
      <c r="AR233" s="18" t="s">
        <v>2119</v>
      </c>
      <c r="AT233" s="18" t="s">
        <v>2126</v>
      </c>
      <c r="AU233" s="18" t="s">
        <v>1955</v>
      </c>
      <c r="AY233" s="18" t="s">
        <v>2080</v>
      </c>
      <c r="BE233" s="199">
        <f>IF(N233="základní",J233,0)</f>
        <v>0</v>
      </c>
      <c r="BF233" s="199">
        <f>IF(N233="snížená",J233,0)</f>
        <v>0</v>
      </c>
      <c r="BG233" s="199">
        <f>IF(N233="zákl. přenesená",J233,0)</f>
        <v>0</v>
      </c>
      <c r="BH233" s="199">
        <f>IF(N233="sníž. přenesená",J233,0)</f>
        <v>0</v>
      </c>
      <c r="BI233" s="199">
        <f>IF(N233="nulová",J233,0)</f>
        <v>0</v>
      </c>
      <c r="BJ233" s="18" t="s">
        <v>1895</v>
      </c>
      <c r="BK233" s="199">
        <f>ROUND(I233*H233,2)</f>
        <v>0</v>
      </c>
      <c r="BL233" s="18" t="s">
        <v>2036</v>
      </c>
      <c r="BM233" s="18" t="s">
        <v>922</v>
      </c>
    </row>
    <row r="234" spans="2:65" s="12" customFormat="1">
      <c r="B234" s="200"/>
      <c r="C234" s="201"/>
      <c r="D234" s="212" t="s">
        <v>2088</v>
      </c>
      <c r="E234" s="213" t="s">
        <v>1893</v>
      </c>
      <c r="F234" s="214" t="s">
        <v>2978</v>
      </c>
      <c r="G234" s="201"/>
      <c r="H234" s="215">
        <v>1</v>
      </c>
      <c r="I234" s="206"/>
      <c r="J234" s="201"/>
      <c r="K234" s="201"/>
      <c r="L234" s="207"/>
      <c r="M234" s="208"/>
      <c r="N234" s="209"/>
      <c r="O234" s="209"/>
      <c r="P234" s="209"/>
      <c r="Q234" s="209"/>
      <c r="R234" s="209"/>
      <c r="S234" s="209"/>
      <c r="T234" s="210"/>
      <c r="AT234" s="211" t="s">
        <v>2088</v>
      </c>
      <c r="AU234" s="211" t="s">
        <v>1955</v>
      </c>
      <c r="AV234" s="12" t="s">
        <v>1955</v>
      </c>
      <c r="AW234" s="12" t="s">
        <v>1911</v>
      </c>
      <c r="AX234" s="12" t="s">
        <v>1946</v>
      </c>
      <c r="AY234" s="211" t="s">
        <v>2080</v>
      </c>
    </row>
    <row r="235" spans="2:65" s="13" customFormat="1">
      <c r="B235" s="230"/>
      <c r="C235" s="231"/>
      <c r="D235" s="202" t="s">
        <v>2088</v>
      </c>
      <c r="E235" s="241" t="s">
        <v>1893</v>
      </c>
      <c r="F235" s="242" t="s">
        <v>2377</v>
      </c>
      <c r="G235" s="231"/>
      <c r="H235" s="243">
        <v>1</v>
      </c>
      <c r="I235" s="235"/>
      <c r="J235" s="231"/>
      <c r="K235" s="231"/>
      <c r="L235" s="236"/>
      <c r="M235" s="237"/>
      <c r="N235" s="238"/>
      <c r="O235" s="238"/>
      <c r="P235" s="238"/>
      <c r="Q235" s="238"/>
      <c r="R235" s="238"/>
      <c r="S235" s="238"/>
      <c r="T235" s="239"/>
      <c r="AT235" s="240" t="s">
        <v>2088</v>
      </c>
      <c r="AU235" s="240" t="s">
        <v>1955</v>
      </c>
      <c r="AV235" s="13" t="s">
        <v>2036</v>
      </c>
      <c r="AW235" s="13" t="s">
        <v>1877</v>
      </c>
      <c r="AX235" s="13" t="s">
        <v>1895</v>
      </c>
      <c r="AY235" s="240" t="s">
        <v>2080</v>
      </c>
    </row>
    <row r="236" spans="2:65" s="1" customFormat="1" ht="22.5" customHeight="1">
      <c r="B236" s="35"/>
      <c r="C236" s="216" t="s">
        <v>2331</v>
      </c>
      <c r="D236" s="216" t="s">
        <v>2126</v>
      </c>
      <c r="E236" s="217" t="s">
        <v>2623</v>
      </c>
      <c r="F236" s="218" t="s">
        <v>2624</v>
      </c>
      <c r="G236" s="219" t="s">
        <v>2253</v>
      </c>
      <c r="H236" s="220">
        <v>1</v>
      </c>
      <c r="I236" s="221"/>
      <c r="J236" s="222">
        <f>ROUND(I236*H236,2)</f>
        <v>0</v>
      </c>
      <c r="K236" s="218" t="s">
        <v>1893</v>
      </c>
      <c r="L236" s="223"/>
      <c r="M236" s="224" t="s">
        <v>1893</v>
      </c>
      <c r="N236" s="225" t="s">
        <v>1917</v>
      </c>
      <c r="O236" s="36"/>
      <c r="P236" s="197">
        <f>O236*H236</f>
        <v>0</v>
      </c>
      <c r="Q236" s="197">
        <v>1.4499999999999999E-3</v>
      </c>
      <c r="R236" s="197">
        <f>Q236*H236</f>
        <v>1.4499999999999999E-3</v>
      </c>
      <c r="S236" s="197">
        <v>0</v>
      </c>
      <c r="T236" s="198">
        <f>S236*H236</f>
        <v>0</v>
      </c>
      <c r="AR236" s="18" t="s">
        <v>2119</v>
      </c>
      <c r="AT236" s="18" t="s">
        <v>2126</v>
      </c>
      <c r="AU236" s="18" t="s">
        <v>1955</v>
      </c>
      <c r="AY236" s="18" t="s">
        <v>2080</v>
      </c>
      <c r="BE236" s="199">
        <f>IF(N236="základní",J236,0)</f>
        <v>0</v>
      </c>
      <c r="BF236" s="199">
        <f>IF(N236="snížená",J236,0)</f>
        <v>0</v>
      </c>
      <c r="BG236" s="199">
        <f>IF(N236="zákl. přenesená",J236,0)</f>
        <v>0</v>
      </c>
      <c r="BH236" s="199">
        <f>IF(N236="sníž. přenesená",J236,0)</f>
        <v>0</v>
      </c>
      <c r="BI236" s="199">
        <f>IF(N236="nulová",J236,0)</f>
        <v>0</v>
      </c>
      <c r="BJ236" s="18" t="s">
        <v>1895</v>
      </c>
      <c r="BK236" s="199">
        <f>ROUND(I236*H236,2)</f>
        <v>0</v>
      </c>
      <c r="BL236" s="18" t="s">
        <v>2036</v>
      </c>
      <c r="BM236" s="18" t="s">
        <v>923</v>
      </c>
    </row>
    <row r="237" spans="2:65" s="1" customFormat="1" ht="22.5" customHeight="1">
      <c r="B237" s="35"/>
      <c r="C237" s="188" t="s">
        <v>2592</v>
      </c>
      <c r="D237" s="188" t="s">
        <v>2082</v>
      </c>
      <c r="E237" s="189" t="s">
        <v>924</v>
      </c>
      <c r="F237" s="190" t="s">
        <v>925</v>
      </c>
      <c r="G237" s="191" t="s">
        <v>2253</v>
      </c>
      <c r="H237" s="192">
        <v>1</v>
      </c>
      <c r="I237" s="193"/>
      <c r="J237" s="194">
        <f>ROUND(I237*H237,2)</f>
        <v>0</v>
      </c>
      <c r="K237" s="190" t="s">
        <v>2086</v>
      </c>
      <c r="L237" s="55"/>
      <c r="M237" s="195" t="s">
        <v>1893</v>
      </c>
      <c r="N237" s="196" t="s">
        <v>1917</v>
      </c>
      <c r="O237" s="36"/>
      <c r="P237" s="197">
        <f>O237*H237</f>
        <v>0</v>
      </c>
      <c r="Q237" s="197">
        <v>6.3000000000000003E-4</v>
      </c>
      <c r="R237" s="197">
        <f>Q237*H237</f>
        <v>6.3000000000000003E-4</v>
      </c>
      <c r="S237" s="197">
        <v>0</v>
      </c>
      <c r="T237" s="198">
        <f>S237*H237</f>
        <v>0</v>
      </c>
      <c r="AR237" s="18" t="s">
        <v>2036</v>
      </c>
      <c r="AT237" s="18" t="s">
        <v>2082</v>
      </c>
      <c r="AU237" s="18" t="s">
        <v>1955</v>
      </c>
      <c r="AY237" s="18" t="s">
        <v>2080</v>
      </c>
      <c r="BE237" s="199">
        <f>IF(N237="základní",J237,0)</f>
        <v>0</v>
      </c>
      <c r="BF237" s="199">
        <f>IF(N237="snížená",J237,0)</f>
        <v>0</v>
      </c>
      <c r="BG237" s="199">
        <f>IF(N237="zákl. přenesená",J237,0)</f>
        <v>0</v>
      </c>
      <c r="BH237" s="199">
        <f>IF(N237="sníž. přenesená",J237,0)</f>
        <v>0</v>
      </c>
      <c r="BI237" s="199">
        <f>IF(N237="nulová",J237,0)</f>
        <v>0</v>
      </c>
      <c r="BJ237" s="18" t="s">
        <v>1895</v>
      </c>
      <c r="BK237" s="199">
        <f>ROUND(I237*H237,2)</f>
        <v>0</v>
      </c>
      <c r="BL237" s="18" t="s">
        <v>2036</v>
      </c>
      <c r="BM237" s="18" t="s">
        <v>926</v>
      </c>
    </row>
    <row r="238" spans="2:65" s="1" customFormat="1" ht="22.5" customHeight="1">
      <c r="B238" s="35"/>
      <c r="C238" s="216" t="s">
        <v>2596</v>
      </c>
      <c r="D238" s="216" t="s">
        <v>2126</v>
      </c>
      <c r="E238" s="217" t="s">
        <v>927</v>
      </c>
      <c r="F238" s="218" t="s">
        <v>928</v>
      </c>
      <c r="G238" s="219" t="s">
        <v>2253</v>
      </c>
      <c r="H238" s="220">
        <v>1</v>
      </c>
      <c r="I238" s="221"/>
      <c r="J238" s="222">
        <f>ROUND(I238*H238,2)</f>
        <v>0</v>
      </c>
      <c r="K238" s="218" t="s">
        <v>1893</v>
      </c>
      <c r="L238" s="223"/>
      <c r="M238" s="224" t="s">
        <v>1893</v>
      </c>
      <c r="N238" s="225" t="s">
        <v>1917</v>
      </c>
      <c r="O238" s="36"/>
      <c r="P238" s="197">
        <f>O238*H238</f>
        <v>0</v>
      </c>
      <c r="Q238" s="197">
        <v>0</v>
      </c>
      <c r="R238" s="197">
        <f>Q238*H238</f>
        <v>0</v>
      </c>
      <c r="S238" s="197">
        <v>0</v>
      </c>
      <c r="T238" s="198">
        <f>S238*H238</f>
        <v>0</v>
      </c>
      <c r="AR238" s="18" t="s">
        <v>2119</v>
      </c>
      <c r="AT238" s="18" t="s">
        <v>2126</v>
      </c>
      <c r="AU238" s="18" t="s">
        <v>1955</v>
      </c>
      <c r="AY238" s="18" t="s">
        <v>2080</v>
      </c>
      <c r="BE238" s="199">
        <f>IF(N238="základní",J238,0)</f>
        <v>0</v>
      </c>
      <c r="BF238" s="199">
        <f>IF(N238="snížená",J238,0)</f>
        <v>0</v>
      </c>
      <c r="BG238" s="199">
        <f>IF(N238="zákl. přenesená",J238,0)</f>
        <v>0</v>
      </c>
      <c r="BH238" s="199">
        <f>IF(N238="sníž. přenesená",J238,0)</f>
        <v>0</v>
      </c>
      <c r="BI238" s="199">
        <f>IF(N238="nulová",J238,0)</f>
        <v>0</v>
      </c>
      <c r="BJ238" s="18" t="s">
        <v>1895</v>
      </c>
      <c r="BK238" s="199">
        <f>ROUND(I238*H238,2)</f>
        <v>0</v>
      </c>
      <c r="BL238" s="18" t="s">
        <v>2036</v>
      </c>
      <c r="BM238" s="18" t="s">
        <v>929</v>
      </c>
    </row>
    <row r="239" spans="2:65" s="12" customFormat="1">
      <c r="B239" s="200"/>
      <c r="C239" s="201"/>
      <c r="D239" s="212" t="s">
        <v>2088</v>
      </c>
      <c r="E239" s="213" t="s">
        <v>1893</v>
      </c>
      <c r="F239" s="214" t="s">
        <v>930</v>
      </c>
      <c r="G239" s="201"/>
      <c r="H239" s="215">
        <v>1</v>
      </c>
      <c r="I239" s="206"/>
      <c r="J239" s="201"/>
      <c r="K239" s="201"/>
      <c r="L239" s="207"/>
      <c r="M239" s="208"/>
      <c r="N239" s="209"/>
      <c r="O239" s="209"/>
      <c r="P239" s="209"/>
      <c r="Q239" s="209"/>
      <c r="R239" s="209"/>
      <c r="S239" s="209"/>
      <c r="T239" s="210"/>
      <c r="AT239" s="211" t="s">
        <v>2088</v>
      </c>
      <c r="AU239" s="211" t="s">
        <v>1955</v>
      </c>
      <c r="AV239" s="12" t="s">
        <v>1955</v>
      </c>
      <c r="AW239" s="12" t="s">
        <v>1911</v>
      </c>
      <c r="AX239" s="12" t="s">
        <v>1946</v>
      </c>
      <c r="AY239" s="211" t="s">
        <v>2080</v>
      </c>
    </row>
    <row r="240" spans="2:65" s="13" customFormat="1">
      <c r="B240" s="230"/>
      <c r="C240" s="231"/>
      <c r="D240" s="202" t="s">
        <v>2088</v>
      </c>
      <c r="E240" s="241" t="s">
        <v>1893</v>
      </c>
      <c r="F240" s="242" t="s">
        <v>2377</v>
      </c>
      <c r="G240" s="231"/>
      <c r="H240" s="243">
        <v>1</v>
      </c>
      <c r="I240" s="235"/>
      <c r="J240" s="231"/>
      <c r="K240" s="231"/>
      <c r="L240" s="236"/>
      <c r="M240" s="237"/>
      <c r="N240" s="238"/>
      <c r="O240" s="238"/>
      <c r="P240" s="238"/>
      <c r="Q240" s="238"/>
      <c r="R240" s="238"/>
      <c r="S240" s="238"/>
      <c r="T240" s="239"/>
      <c r="AT240" s="240" t="s">
        <v>2088</v>
      </c>
      <c r="AU240" s="240" t="s">
        <v>1955</v>
      </c>
      <c r="AV240" s="13" t="s">
        <v>2036</v>
      </c>
      <c r="AW240" s="13" t="s">
        <v>1877</v>
      </c>
      <c r="AX240" s="13" t="s">
        <v>1895</v>
      </c>
      <c r="AY240" s="240" t="s">
        <v>2080</v>
      </c>
    </row>
    <row r="241" spans="2:65" s="1" customFormat="1" ht="22.5" customHeight="1">
      <c r="B241" s="35"/>
      <c r="C241" s="188" t="s">
        <v>2601</v>
      </c>
      <c r="D241" s="188" t="s">
        <v>2082</v>
      </c>
      <c r="E241" s="189" t="s">
        <v>931</v>
      </c>
      <c r="F241" s="190" t="s">
        <v>932</v>
      </c>
      <c r="G241" s="191" t="s">
        <v>2253</v>
      </c>
      <c r="H241" s="192">
        <v>1</v>
      </c>
      <c r="I241" s="193"/>
      <c r="J241" s="194">
        <f>ROUND(I241*H241,2)</f>
        <v>0</v>
      </c>
      <c r="K241" s="190" t="s">
        <v>2086</v>
      </c>
      <c r="L241" s="55"/>
      <c r="M241" s="195" t="s">
        <v>1893</v>
      </c>
      <c r="N241" s="196" t="s">
        <v>1917</v>
      </c>
      <c r="O241" s="36"/>
      <c r="P241" s="197">
        <f>O241*H241</f>
        <v>0</v>
      </c>
      <c r="Q241" s="197">
        <v>5.0340000000000003E-2</v>
      </c>
      <c r="R241" s="197">
        <f>Q241*H241</f>
        <v>5.0340000000000003E-2</v>
      </c>
      <c r="S241" s="197">
        <v>0</v>
      </c>
      <c r="T241" s="198">
        <f>S241*H241</f>
        <v>0</v>
      </c>
      <c r="AR241" s="18" t="s">
        <v>2036</v>
      </c>
      <c r="AT241" s="18" t="s">
        <v>2082</v>
      </c>
      <c r="AU241" s="18" t="s">
        <v>1955</v>
      </c>
      <c r="AY241" s="18" t="s">
        <v>2080</v>
      </c>
      <c r="BE241" s="199">
        <f>IF(N241="základní",J241,0)</f>
        <v>0</v>
      </c>
      <c r="BF241" s="199">
        <f>IF(N241="snížená",J241,0)</f>
        <v>0</v>
      </c>
      <c r="BG241" s="199">
        <f>IF(N241="zákl. přenesená",J241,0)</f>
        <v>0</v>
      </c>
      <c r="BH241" s="199">
        <f>IF(N241="sníž. přenesená",J241,0)</f>
        <v>0</v>
      </c>
      <c r="BI241" s="199">
        <f>IF(N241="nulová",J241,0)</f>
        <v>0</v>
      </c>
      <c r="BJ241" s="18" t="s">
        <v>1895</v>
      </c>
      <c r="BK241" s="199">
        <f>ROUND(I241*H241,2)</f>
        <v>0</v>
      </c>
      <c r="BL241" s="18" t="s">
        <v>2036</v>
      </c>
      <c r="BM241" s="18" t="s">
        <v>933</v>
      </c>
    </row>
    <row r="242" spans="2:65" s="1" customFormat="1" ht="22.5" customHeight="1">
      <c r="B242" s="35"/>
      <c r="C242" s="216" t="s">
        <v>2605</v>
      </c>
      <c r="D242" s="216" t="s">
        <v>2126</v>
      </c>
      <c r="E242" s="217" t="s">
        <v>934</v>
      </c>
      <c r="F242" s="218" t="s">
        <v>935</v>
      </c>
      <c r="G242" s="219" t="s">
        <v>2253</v>
      </c>
      <c r="H242" s="220">
        <v>1</v>
      </c>
      <c r="I242" s="221"/>
      <c r="J242" s="222">
        <f>ROUND(I242*H242,2)</f>
        <v>0</v>
      </c>
      <c r="K242" s="218" t="s">
        <v>1893</v>
      </c>
      <c r="L242" s="223"/>
      <c r="M242" s="224" t="s">
        <v>1893</v>
      </c>
      <c r="N242" s="225" t="s">
        <v>1917</v>
      </c>
      <c r="O242" s="36"/>
      <c r="P242" s="197">
        <f>O242*H242</f>
        <v>0</v>
      </c>
      <c r="Q242" s="197">
        <v>9.7000000000000003E-2</v>
      </c>
      <c r="R242" s="197">
        <f>Q242*H242</f>
        <v>9.7000000000000003E-2</v>
      </c>
      <c r="S242" s="197">
        <v>0</v>
      </c>
      <c r="T242" s="198">
        <f>S242*H242</f>
        <v>0</v>
      </c>
      <c r="AR242" s="18" t="s">
        <v>2119</v>
      </c>
      <c r="AT242" s="18" t="s">
        <v>2126</v>
      </c>
      <c r="AU242" s="18" t="s">
        <v>1955</v>
      </c>
      <c r="AY242" s="18" t="s">
        <v>2080</v>
      </c>
      <c r="BE242" s="199">
        <f>IF(N242="základní",J242,0)</f>
        <v>0</v>
      </c>
      <c r="BF242" s="199">
        <f>IF(N242="snížená",J242,0)</f>
        <v>0</v>
      </c>
      <c r="BG242" s="199">
        <f>IF(N242="zákl. přenesená",J242,0)</f>
        <v>0</v>
      </c>
      <c r="BH242" s="199">
        <f>IF(N242="sníž. přenesená",J242,0)</f>
        <v>0</v>
      </c>
      <c r="BI242" s="199">
        <f>IF(N242="nulová",J242,0)</f>
        <v>0</v>
      </c>
      <c r="BJ242" s="18" t="s">
        <v>1895</v>
      </c>
      <c r="BK242" s="199">
        <f>ROUND(I242*H242,2)</f>
        <v>0</v>
      </c>
      <c r="BL242" s="18" t="s">
        <v>2036</v>
      </c>
      <c r="BM242" s="18" t="s">
        <v>936</v>
      </c>
    </row>
    <row r="243" spans="2:65" s="12" customFormat="1">
      <c r="B243" s="200"/>
      <c r="C243" s="201"/>
      <c r="D243" s="212" t="s">
        <v>2088</v>
      </c>
      <c r="E243" s="213" t="s">
        <v>1893</v>
      </c>
      <c r="F243" s="214" t="s">
        <v>2978</v>
      </c>
      <c r="G243" s="201"/>
      <c r="H243" s="215">
        <v>1</v>
      </c>
      <c r="I243" s="206"/>
      <c r="J243" s="201"/>
      <c r="K243" s="201"/>
      <c r="L243" s="207"/>
      <c r="M243" s="208"/>
      <c r="N243" s="209"/>
      <c r="O243" s="209"/>
      <c r="P243" s="209"/>
      <c r="Q243" s="209"/>
      <c r="R243" s="209"/>
      <c r="S243" s="209"/>
      <c r="T243" s="210"/>
      <c r="AT243" s="211" t="s">
        <v>2088</v>
      </c>
      <c r="AU243" s="211" t="s">
        <v>1955</v>
      </c>
      <c r="AV243" s="12" t="s">
        <v>1955</v>
      </c>
      <c r="AW243" s="12" t="s">
        <v>1911</v>
      </c>
      <c r="AX243" s="12" t="s">
        <v>1946</v>
      </c>
      <c r="AY243" s="211" t="s">
        <v>2080</v>
      </c>
    </row>
    <row r="244" spans="2:65" s="13" customFormat="1">
      <c r="B244" s="230"/>
      <c r="C244" s="231"/>
      <c r="D244" s="202" t="s">
        <v>2088</v>
      </c>
      <c r="E244" s="241" t="s">
        <v>1893</v>
      </c>
      <c r="F244" s="242" t="s">
        <v>2377</v>
      </c>
      <c r="G244" s="231"/>
      <c r="H244" s="243">
        <v>1</v>
      </c>
      <c r="I244" s="235"/>
      <c r="J244" s="231"/>
      <c r="K244" s="231"/>
      <c r="L244" s="236"/>
      <c r="M244" s="237"/>
      <c r="N244" s="238"/>
      <c r="O244" s="238"/>
      <c r="P244" s="238"/>
      <c r="Q244" s="238"/>
      <c r="R244" s="238"/>
      <c r="S244" s="238"/>
      <c r="T244" s="239"/>
      <c r="AT244" s="240" t="s">
        <v>2088</v>
      </c>
      <c r="AU244" s="240" t="s">
        <v>1955</v>
      </c>
      <c r="AV244" s="13" t="s">
        <v>2036</v>
      </c>
      <c r="AW244" s="13" t="s">
        <v>1877</v>
      </c>
      <c r="AX244" s="13" t="s">
        <v>1895</v>
      </c>
      <c r="AY244" s="240" t="s">
        <v>2080</v>
      </c>
    </row>
    <row r="245" spans="2:65" s="1" customFormat="1" ht="22.5" customHeight="1">
      <c r="B245" s="35"/>
      <c r="C245" s="216" t="s">
        <v>2609</v>
      </c>
      <c r="D245" s="216" t="s">
        <v>2126</v>
      </c>
      <c r="E245" s="217" t="s">
        <v>937</v>
      </c>
      <c r="F245" s="218" t="s">
        <v>938</v>
      </c>
      <c r="G245" s="219" t="s">
        <v>2253</v>
      </c>
      <c r="H245" s="220">
        <v>1</v>
      </c>
      <c r="I245" s="221"/>
      <c r="J245" s="222">
        <f>ROUND(I245*H245,2)</f>
        <v>0</v>
      </c>
      <c r="K245" s="218" t="s">
        <v>1893</v>
      </c>
      <c r="L245" s="223"/>
      <c r="M245" s="224" t="s">
        <v>1893</v>
      </c>
      <c r="N245" s="225" t="s">
        <v>1917</v>
      </c>
      <c r="O245" s="36"/>
      <c r="P245" s="197">
        <f>O245*H245</f>
        <v>0</v>
      </c>
      <c r="Q245" s="197">
        <v>1.2E-2</v>
      </c>
      <c r="R245" s="197">
        <f>Q245*H245</f>
        <v>1.2E-2</v>
      </c>
      <c r="S245" s="197">
        <v>0</v>
      </c>
      <c r="T245" s="198">
        <f>S245*H245</f>
        <v>0</v>
      </c>
      <c r="AR245" s="18" t="s">
        <v>2119</v>
      </c>
      <c r="AT245" s="18" t="s">
        <v>2126</v>
      </c>
      <c r="AU245" s="18" t="s">
        <v>1955</v>
      </c>
      <c r="AY245" s="18" t="s">
        <v>2080</v>
      </c>
      <c r="BE245" s="199">
        <f>IF(N245="základní",J245,0)</f>
        <v>0</v>
      </c>
      <c r="BF245" s="199">
        <f>IF(N245="snížená",J245,0)</f>
        <v>0</v>
      </c>
      <c r="BG245" s="199">
        <f>IF(N245="zákl. přenesená",J245,0)</f>
        <v>0</v>
      </c>
      <c r="BH245" s="199">
        <f>IF(N245="sníž. přenesená",J245,0)</f>
        <v>0</v>
      </c>
      <c r="BI245" s="199">
        <f>IF(N245="nulová",J245,0)</f>
        <v>0</v>
      </c>
      <c r="BJ245" s="18" t="s">
        <v>1895</v>
      </c>
      <c r="BK245" s="199">
        <f>ROUND(I245*H245,2)</f>
        <v>0</v>
      </c>
      <c r="BL245" s="18" t="s">
        <v>2036</v>
      </c>
      <c r="BM245" s="18" t="s">
        <v>939</v>
      </c>
    </row>
    <row r="246" spans="2:65" s="12" customFormat="1">
      <c r="B246" s="200"/>
      <c r="C246" s="201"/>
      <c r="D246" s="212" t="s">
        <v>2088</v>
      </c>
      <c r="E246" s="213" t="s">
        <v>1893</v>
      </c>
      <c r="F246" s="214" t="s">
        <v>2978</v>
      </c>
      <c r="G246" s="201"/>
      <c r="H246" s="215">
        <v>1</v>
      </c>
      <c r="I246" s="206"/>
      <c r="J246" s="201"/>
      <c r="K246" s="201"/>
      <c r="L246" s="207"/>
      <c r="M246" s="208"/>
      <c r="N246" s="209"/>
      <c r="O246" s="209"/>
      <c r="P246" s="209"/>
      <c r="Q246" s="209"/>
      <c r="R246" s="209"/>
      <c r="S246" s="209"/>
      <c r="T246" s="210"/>
      <c r="AT246" s="211" t="s">
        <v>2088</v>
      </c>
      <c r="AU246" s="211" t="s">
        <v>1955</v>
      </c>
      <c r="AV246" s="12" t="s">
        <v>1955</v>
      </c>
      <c r="AW246" s="12" t="s">
        <v>1911</v>
      </c>
      <c r="AX246" s="12" t="s">
        <v>1946</v>
      </c>
      <c r="AY246" s="211" t="s">
        <v>2080</v>
      </c>
    </row>
    <row r="247" spans="2:65" s="13" customFormat="1">
      <c r="B247" s="230"/>
      <c r="C247" s="231"/>
      <c r="D247" s="202" t="s">
        <v>2088</v>
      </c>
      <c r="E247" s="241" t="s">
        <v>1893</v>
      </c>
      <c r="F247" s="242" t="s">
        <v>2377</v>
      </c>
      <c r="G247" s="231"/>
      <c r="H247" s="243">
        <v>1</v>
      </c>
      <c r="I247" s="235"/>
      <c r="J247" s="231"/>
      <c r="K247" s="231"/>
      <c r="L247" s="236"/>
      <c r="M247" s="237"/>
      <c r="N247" s="238"/>
      <c r="O247" s="238"/>
      <c r="P247" s="238"/>
      <c r="Q247" s="238"/>
      <c r="R247" s="238"/>
      <c r="S247" s="238"/>
      <c r="T247" s="239"/>
      <c r="AT247" s="240" t="s">
        <v>2088</v>
      </c>
      <c r="AU247" s="240" t="s">
        <v>1955</v>
      </c>
      <c r="AV247" s="13" t="s">
        <v>2036</v>
      </c>
      <c r="AW247" s="13" t="s">
        <v>1877</v>
      </c>
      <c r="AX247" s="13" t="s">
        <v>1895</v>
      </c>
      <c r="AY247" s="240" t="s">
        <v>2080</v>
      </c>
    </row>
    <row r="248" spans="2:65" s="1" customFormat="1" ht="31.5" customHeight="1">
      <c r="B248" s="35"/>
      <c r="C248" s="188" t="s">
        <v>2613</v>
      </c>
      <c r="D248" s="188" t="s">
        <v>2082</v>
      </c>
      <c r="E248" s="189" t="s">
        <v>940</v>
      </c>
      <c r="F248" s="190" t="s">
        <v>941</v>
      </c>
      <c r="G248" s="191" t="s">
        <v>2085</v>
      </c>
      <c r="H248" s="192">
        <v>17.663</v>
      </c>
      <c r="I248" s="193"/>
      <c r="J248" s="194">
        <f>ROUND(I248*H248,2)</f>
        <v>0</v>
      </c>
      <c r="K248" s="190" t="s">
        <v>2086</v>
      </c>
      <c r="L248" s="55"/>
      <c r="M248" s="195" t="s">
        <v>1893</v>
      </c>
      <c r="N248" s="196" t="s">
        <v>1917</v>
      </c>
      <c r="O248" s="36"/>
      <c r="P248" s="197">
        <f>O248*H248</f>
        <v>0</v>
      </c>
      <c r="Q248" s="197">
        <v>0</v>
      </c>
      <c r="R248" s="197">
        <f>Q248*H248</f>
        <v>0</v>
      </c>
      <c r="S248" s="197">
        <v>0</v>
      </c>
      <c r="T248" s="198">
        <f>S248*H248</f>
        <v>0</v>
      </c>
      <c r="AR248" s="18" t="s">
        <v>2036</v>
      </c>
      <c r="AT248" s="18" t="s">
        <v>2082</v>
      </c>
      <c r="AU248" s="18" t="s">
        <v>1955</v>
      </c>
      <c r="AY248" s="18" t="s">
        <v>2080</v>
      </c>
      <c r="BE248" s="199">
        <f>IF(N248="základní",J248,0)</f>
        <v>0</v>
      </c>
      <c r="BF248" s="199">
        <f>IF(N248="snížená",J248,0)</f>
        <v>0</v>
      </c>
      <c r="BG248" s="199">
        <f>IF(N248="zákl. přenesená",J248,0)</f>
        <v>0</v>
      </c>
      <c r="BH248" s="199">
        <f>IF(N248="sníž. přenesená",J248,0)</f>
        <v>0</v>
      </c>
      <c r="BI248" s="199">
        <f>IF(N248="nulová",J248,0)</f>
        <v>0</v>
      </c>
      <c r="BJ248" s="18" t="s">
        <v>1895</v>
      </c>
      <c r="BK248" s="199">
        <f>ROUND(I248*H248,2)</f>
        <v>0</v>
      </c>
      <c r="BL248" s="18" t="s">
        <v>2036</v>
      </c>
      <c r="BM248" s="18" t="s">
        <v>942</v>
      </c>
    </row>
    <row r="249" spans="2:65" s="12" customFormat="1">
      <c r="B249" s="200"/>
      <c r="C249" s="201"/>
      <c r="D249" s="212" t="s">
        <v>2088</v>
      </c>
      <c r="E249" s="213" t="s">
        <v>1893</v>
      </c>
      <c r="F249" s="214" t="s">
        <v>943</v>
      </c>
      <c r="G249" s="201"/>
      <c r="H249" s="215">
        <v>17.662500000000001</v>
      </c>
      <c r="I249" s="206"/>
      <c r="J249" s="201"/>
      <c r="K249" s="201"/>
      <c r="L249" s="207"/>
      <c r="M249" s="208"/>
      <c r="N249" s="209"/>
      <c r="O249" s="209"/>
      <c r="P249" s="209"/>
      <c r="Q249" s="209"/>
      <c r="R249" s="209"/>
      <c r="S249" s="209"/>
      <c r="T249" s="210"/>
      <c r="AT249" s="211" t="s">
        <v>2088</v>
      </c>
      <c r="AU249" s="211" t="s">
        <v>1955</v>
      </c>
      <c r="AV249" s="12" t="s">
        <v>1955</v>
      </c>
      <c r="AW249" s="12" t="s">
        <v>1911</v>
      </c>
      <c r="AX249" s="12" t="s">
        <v>1946</v>
      </c>
      <c r="AY249" s="211" t="s">
        <v>2080</v>
      </c>
    </row>
    <row r="250" spans="2:65" s="13" customFormat="1">
      <c r="B250" s="230"/>
      <c r="C250" s="231"/>
      <c r="D250" s="202" t="s">
        <v>2088</v>
      </c>
      <c r="E250" s="241" t="s">
        <v>1893</v>
      </c>
      <c r="F250" s="242" t="s">
        <v>2377</v>
      </c>
      <c r="G250" s="231"/>
      <c r="H250" s="243">
        <v>17.662500000000001</v>
      </c>
      <c r="I250" s="235"/>
      <c r="J250" s="231"/>
      <c r="K250" s="231"/>
      <c r="L250" s="236"/>
      <c r="M250" s="237"/>
      <c r="N250" s="238"/>
      <c r="O250" s="238"/>
      <c r="P250" s="238"/>
      <c r="Q250" s="238"/>
      <c r="R250" s="238"/>
      <c r="S250" s="238"/>
      <c r="T250" s="239"/>
      <c r="AT250" s="240" t="s">
        <v>2088</v>
      </c>
      <c r="AU250" s="240" t="s">
        <v>1955</v>
      </c>
      <c r="AV250" s="13" t="s">
        <v>2036</v>
      </c>
      <c r="AW250" s="13" t="s">
        <v>1877</v>
      </c>
      <c r="AX250" s="13" t="s">
        <v>1895</v>
      </c>
      <c r="AY250" s="240" t="s">
        <v>2080</v>
      </c>
    </row>
    <row r="251" spans="2:65" s="1" customFormat="1" ht="22.5" customHeight="1">
      <c r="B251" s="35"/>
      <c r="C251" s="188" t="s">
        <v>2618</v>
      </c>
      <c r="D251" s="188" t="s">
        <v>2082</v>
      </c>
      <c r="E251" s="189" t="s">
        <v>944</v>
      </c>
      <c r="F251" s="190" t="s">
        <v>945</v>
      </c>
      <c r="G251" s="191" t="s">
        <v>2253</v>
      </c>
      <c r="H251" s="192">
        <v>8</v>
      </c>
      <c r="I251" s="193"/>
      <c r="J251" s="194">
        <f>ROUND(I251*H251,2)</f>
        <v>0</v>
      </c>
      <c r="K251" s="190" t="s">
        <v>2086</v>
      </c>
      <c r="L251" s="55"/>
      <c r="M251" s="195" t="s">
        <v>1893</v>
      </c>
      <c r="N251" s="196" t="s">
        <v>1917</v>
      </c>
      <c r="O251" s="36"/>
      <c r="P251" s="197">
        <f>O251*H251</f>
        <v>0</v>
      </c>
      <c r="Q251" s="197">
        <v>9.1800000000000007E-3</v>
      </c>
      <c r="R251" s="197">
        <f>Q251*H251</f>
        <v>7.3440000000000005E-2</v>
      </c>
      <c r="S251" s="197">
        <v>0</v>
      </c>
      <c r="T251" s="198">
        <f>S251*H251</f>
        <v>0</v>
      </c>
      <c r="AR251" s="18" t="s">
        <v>2036</v>
      </c>
      <c r="AT251" s="18" t="s">
        <v>2082</v>
      </c>
      <c r="AU251" s="18" t="s">
        <v>1955</v>
      </c>
      <c r="AY251" s="18" t="s">
        <v>2080</v>
      </c>
      <c r="BE251" s="199">
        <f>IF(N251="základní",J251,0)</f>
        <v>0</v>
      </c>
      <c r="BF251" s="199">
        <f>IF(N251="snížená",J251,0)</f>
        <v>0</v>
      </c>
      <c r="BG251" s="199">
        <f>IF(N251="zákl. přenesená",J251,0)</f>
        <v>0</v>
      </c>
      <c r="BH251" s="199">
        <f>IF(N251="sníž. přenesená",J251,0)</f>
        <v>0</v>
      </c>
      <c r="BI251" s="199">
        <f>IF(N251="nulová",J251,0)</f>
        <v>0</v>
      </c>
      <c r="BJ251" s="18" t="s">
        <v>1895</v>
      </c>
      <c r="BK251" s="199">
        <f>ROUND(I251*H251,2)</f>
        <v>0</v>
      </c>
      <c r="BL251" s="18" t="s">
        <v>2036</v>
      </c>
      <c r="BM251" s="18" t="s">
        <v>946</v>
      </c>
    </row>
    <row r="252" spans="2:65" s="1" customFormat="1" ht="22.5" customHeight="1">
      <c r="B252" s="35"/>
      <c r="C252" s="216" t="s">
        <v>2622</v>
      </c>
      <c r="D252" s="216" t="s">
        <v>2126</v>
      </c>
      <c r="E252" s="217" t="s">
        <v>2782</v>
      </c>
      <c r="F252" s="218" t="s">
        <v>2783</v>
      </c>
      <c r="G252" s="219" t="s">
        <v>2253</v>
      </c>
      <c r="H252" s="220">
        <v>4</v>
      </c>
      <c r="I252" s="221"/>
      <c r="J252" s="222">
        <f>ROUND(I252*H252,2)</f>
        <v>0</v>
      </c>
      <c r="K252" s="218" t="s">
        <v>2086</v>
      </c>
      <c r="L252" s="223"/>
      <c r="M252" s="224" t="s">
        <v>1893</v>
      </c>
      <c r="N252" s="225" t="s">
        <v>1917</v>
      </c>
      <c r="O252" s="36"/>
      <c r="P252" s="197">
        <f>O252*H252</f>
        <v>0</v>
      </c>
      <c r="Q252" s="197">
        <v>0.5</v>
      </c>
      <c r="R252" s="197">
        <f>Q252*H252</f>
        <v>2</v>
      </c>
      <c r="S252" s="197">
        <v>0</v>
      </c>
      <c r="T252" s="198">
        <f>S252*H252</f>
        <v>0</v>
      </c>
      <c r="AR252" s="18" t="s">
        <v>2119</v>
      </c>
      <c r="AT252" s="18" t="s">
        <v>2126</v>
      </c>
      <c r="AU252" s="18" t="s">
        <v>1955</v>
      </c>
      <c r="AY252" s="18" t="s">
        <v>2080</v>
      </c>
      <c r="BE252" s="199">
        <f>IF(N252="základní",J252,0)</f>
        <v>0</v>
      </c>
      <c r="BF252" s="199">
        <f>IF(N252="snížená",J252,0)</f>
        <v>0</v>
      </c>
      <c r="BG252" s="199">
        <f>IF(N252="zákl. přenesená",J252,0)</f>
        <v>0</v>
      </c>
      <c r="BH252" s="199">
        <f>IF(N252="sníž. přenesená",J252,0)</f>
        <v>0</v>
      </c>
      <c r="BI252" s="199">
        <f>IF(N252="nulová",J252,0)</f>
        <v>0</v>
      </c>
      <c r="BJ252" s="18" t="s">
        <v>1895</v>
      </c>
      <c r="BK252" s="199">
        <f>ROUND(I252*H252,2)</f>
        <v>0</v>
      </c>
      <c r="BL252" s="18" t="s">
        <v>2036</v>
      </c>
      <c r="BM252" s="18" t="s">
        <v>947</v>
      </c>
    </row>
    <row r="253" spans="2:65" s="12" customFormat="1">
      <c r="B253" s="200"/>
      <c r="C253" s="201"/>
      <c r="D253" s="212" t="s">
        <v>2088</v>
      </c>
      <c r="E253" s="213" t="s">
        <v>1893</v>
      </c>
      <c r="F253" s="214" t="s">
        <v>890</v>
      </c>
      <c r="G253" s="201"/>
      <c r="H253" s="215">
        <v>4</v>
      </c>
      <c r="I253" s="206"/>
      <c r="J253" s="201"/>
      <c r="K253" s="201"/>
      <c r="L253" s="207"/>
      <c r="M253" s="208"/>
      <c r="N253" s="209"/>
      <c r="O253" s="209"/>
      <c r="P253" s="209"/>
      <c r="Q253" s="209"/>
      <c r="R253" s="209"/>
      <c r="S253" s="209"/>
      <c r="T253" s="210"/>
      <c r="AT253" s="211" t="s">
        <v>2088</v>
      </c>
      <c r="AU253" s="211" t="s">
        <v>1955</v>
      </c>
      <c r="AV253" s="12" t="s">
        <v>1955</v>
      </c>
      <c r="AW253" s="12" t="s">
        <v>1911</v>
      </c>
      <c r="AX253" s="12" t="s">
        <v>1946</v>
      </c>
      <c r="AY253" s="211" t="s">
        <v>2080</v>
      </c>
    </row>
    <row r="254" spans="2:65" s="13" customFormat="1">
      <c r="B254" s="230"/>
      <c r="C254" s="231"/>
      <c r="D254" s="202" t="s">
        <v>2088</v>
      </c>
      <c r="E254" s="241" t="s">
        <v>1893</v>
      </c>
      <c r="F254" s="242" t="s">
        <v>2377</v>
      </c>
      <c r="G254" s="231"/>
      <c r="H254" s="243">
        <v>4</v>
      </c>
      <c r="I254" s="235"/>
      <c r="J254" s="231"/>
      <c r="K254" s="231"/>
      <c r="L254" s="236"/>
      <c r="M254" s="237"/>
      <c r="N254" s="238"/>
      <c r="O254" s="238"/>
      <c r="P254" s="238"/>
      <c r="Q254" s="238"/>
      <c r="R254" s="238"/>
      <c r="S254" s="238"/>
      <c r="T254" s="239"/>
      <c r="AT254" s="240" t="s">
        <v>2088</v>
      </c>
      <c r="AU254" s="240" t="s">
        <v>1955</v>
      </c>
      <c r="AV254" s="13" t="s">
        <v>2036</v>
      </c>
      <c r="AW254" s="13" t="s">
        <v>1877</v>
      </c>
      <c r="AX254" s="13" t="s">
        <v>1895</v>
      </c>
      <c r="AY254" s="240" t="s">
        <v>2080</v>
      </c>
    </row>
    <row r="255" spans="2:65" s="1" customFormat="1" ht="22.5" customHeight="1">
      <c r="B255" s="35"/>
      <c r="C255" s="216" t="s">
        <v>2626</v>
      </c>
      <c r="D255" s="216" t="s">
        <v>2126</v>
      </c>
      <c r="E255" s="217" t="s">
        <v>2702</v>
      </c>
      <c r="F255" s="218" t="s">
        <v>2703</v>
      </c>
      <c r="G255" s="219" t="s">
        <v>2253</v>
      </c>
      <c r="H255" s="220">
        <v>2</v>
      </c>
      <c r="I255" s="221"/>
      <c r="J255" s="222">
        <f>ROUND(I255*H255,2)</f>
        <v>0</v>
      </c>
      <c r="K255" s="218" t="s">
        <v>2086</v>
      </c>
      <c r="L255" s="223"/>
      <c r="M255" s="224" t="s">
        <v>1893</v>
      </c>
      <c r="N255" s="225" t="s">
        <v>1917</v>
      </c>
      <c r="O255" s="36"/>
      <c r="P255" s="197">
        <f>O255*H255</f>
        <v>0</v>
      </c>
      <c r="Q255" s="197">
        <v>1</v>
      </c>
      <c r="R255" s="197">
        <f>Q255*H255</f>
        <v>2</v>
      </c>
      <c r="S255" s="197">
        <v>0</v>
      </c>
      <c r="T255" s="198">
        <f>S255*H255</f>
        <v>0</v>
      </c>
      <c r="AR255" s="18" t="s">
        <v>2119</v>
      </c>
      <c r="AT255" s="18" t="s">
        <v>2126</v>
      </c>
      <c r="AU255" s="18" t="s">
        <v>1955</v>
      </c>
      <c r="AY255" s="18" t="s">
        <v>2080</v>
      </c>
      <c r="BE255" s="199">
        <f>IF(N255="základní",J255,0)</f>
        <v>0</v>
      </c>
      <c r="BF255" s="199">
        <f>IF(N255="snížená",J255,0)</f>
        <v>0</v>
      </c>
      <c r="BG255" s="199">
        <f>IF(N255="zákl. přenesená",J255,0)</f>
        <v>0</v>
      </c>
      <c r="BH255" s="199">
        <f>IF(N255="sníž. přenesená",J255,0)</f>
        <v>0</v>
      </c>
      <c r="BI255" s="199">
        <f>IF(N255="nulová",J255,0)</f>
        <v>0</v>
      </c>
      <c r="BJ255" s="18" t="s">
        <v>1895</v>
      </c>
      <c r="BK255" s="199">
        <f>ROUND(I255*H255,2)</f>
        <v>0</v>
      </c>
      <c r="BL255" s="18" t="s">
        <v>2036</v>
      </c>
      <c r="BM255" s="18" t="s">
        <v>948</v>
      </c>
    </row>
    <row r="256" spans="2:65" s="12" customFormat="1">
      <c r="B256" s="200"/>
      <c r="C256" s="201"/>
      <c r="D256" s="212" t="s">
        <v>2088</v>
      </c>
      <c r="E256" s="213" t="s">
        <v>1893</v>
      </c>
      <c r="F256" s="214" t="s">
        <v>843</v>
      </c>
      <c r="G256" s="201"/>
      <c r="H256" s="215">
        <v>2</v>
      </c>
      <c r="I256" s="206"/>
      <c r="J256" s="201"/>
      <c r="K256" s="201"/>
      <c r="L256" s="207"/>
      <c r="M256" s="208"/>
      <c r="N256" s="209"/>
      <c r="O256" s="209"/>
      <c r="P256" s="209"/>
      <c r="Q256" s="209"/>
      <c r="R256" s="209"/>
      <c r="S256" s="209"/>
      <c r="T256" s="210"/>
      <c r="AT256" s="211" t="s">
        <v>2088</v>
      </c>
      <c r="AU256" s="211" t="s">
        <v>1955</v>
      </c>
      <c r="AV256" s="12" t="s">
        <v>1955</v>
      </c>
      <c r="AW256" s="12" t="s">
        <v>1911</v>
      </c>
      <c r="AX256" s="12" t="s">
        <v>1946</v>
      </c>
      <c r="AY256" s="211" t="s">
        <v>2080</v>
      </c>
    </row>
    <row r="257" spans="2:65" s="13" customFormat="1">
      <c r="B257" s="230"/>
      <c r="C257" s="231"/>
      <c r="D257" s="202" t="s">
        <v>2088</v>
      </c>
      <c r="E257" s="241" t="s">
        <v>1893</v>
      </c>
      <c r="F257" s="242" t="s">
        <v>2377</v>
      </c>
      <c r="G257" s="231"/>
      <c r="H257" s="243">
        <v>2</v>
      </c>
      <c r="I257" s="235"/>
      <c r="J257" s="231"/>
      <c r="K257" s="231"/>
      <c r="L257" s="236"/>
      <c r="M257" s="237"/>
      <c r="N257" s="238"/>
      <c r="O257" s="238"/>
      <c r="P257" s="238"/>
      <c r="Q257" s="238"/>
      <c r="R257" s="238"/>
      <c r="S257" s="238"/>
      <c r="T257" s="239"/>
      <c r="AT257" s="240" t="s">
        <v>2088</v>
      </c>
      <c r="AU257" s="240" t="s">
        <v>1955</v>
      </c>
      <c r="AV257" s="13" t="s">
        <v>2036</v>
      </c>
      <c r="AW257" s="13" t="s">
        <v>1877</v>
      </c>
      <c r="AX257" s="13" t="s">
        <v>1895</v>
      </c>
      <c r="AY257" s="240" t="s">
        <v>2080</v>
      </c>
    </row>
    <row r="258" spans="2:65" s="1" customFormat="1" ht="22.5" customHeight="1">
      <c r="B258" s="35"/>
      <c r="C258" s="216" t="s">
        <v>2630</v>
      </c>
      <c r="D258" s="216" t="s">
        <v>2126</v>
      </c>
      <c r="E258" s="217" t="s">
        <v>949</v>
      </c>
      <c r="F258" s="218" t="s">
        <v>950</v>
      </c>
      <c r="G258" s="219" t="s">
        <v>1893</v>
      </c>
      <c r="H258" s="220">
        <v>1</v>
      </c>
      <c r="I258" s="221"/>
      <c r="J258" s="222">
        <f>ROUND(I258*H258,2)</f>
        <v>0</v>
      </c>
      <c r="K258" s="218" t="s">
        <v>1893</v>
      </c>
      <c r="L258" s="223"/>
      <c r="M258" s="224" t="s">
        <v>1893</v>
      </c>
      <c r="N258" s="225" t="s">
        <v>1917</v>
      </c>
      <c r="O258" s="36"/>
      <c r="P258" s="197">
        <f>O258*H258</f>
        <v>0</v>
      </c>
      <c r="Q258" s="197">
        <v>0</v>
      </c>
      <c r="R258" s="197">
        <f>Q258*H258</f>
        <v>0</v>
      </c>
      <c r="S258" s="197">
        <v>0</v>
      </c>
      <c r="T258" s="198">
        <f>S258*H258</f>
        <v>0</v>
      </c>
      <c r="AR258" s="18" t="s">
        <v>2119</v>
      </c>
      <c r="AT258" s="18" t="s">
        <v>2126</v>
      </c>
      <c r="AU258" s="18" t="s">
        <v>1955</v>
      </c>
      <c r="AY258" s="18" t="s">
        <v>2080</v>
      </c>
      <c r="BE258" s="199">
        <f>IF(N258="základní",J258,0)</f>
        <v>0</v>
      </c>
      <c r="BF258" s="199">
        <f>IF(N258="snížená",J258,0)</f>
        <v>0</v>
      </c>
      <c r="BG258" s="199">
        <f>IF(N258="zákl. přenesená",J258,0)</f>
        <v>0</v>
      </c>
      <c r="BH258" s="199">
        <f>IF(N258="sníž. přenesená",J258,0)</f>
        <v>0</v>
      </c>
      <c r="BI258" s="199">
        <f>IF(N258="nulová",J258,0)</f>
        <v>0</v>
      </c>
      <c r="BJ258" s="18" t="s">
        <v>1895</v>
      </c>
      <c r="BK258" s="199">
        <f>ROUND(I258*H258,2)</f>
        <v>0</v>
      </c>
      <c r="BL258" s="18" t="s">
        <v>2036</v>
      </c>
      <c r="BM258" s="18" t="s">
        <v>951</v>
      </c>
    </row>
    <row r="259" spans="2:65" s="12" customFormat="1">
      <c r="B259" s="200"/>
      <c r="C259" s="201"/>
      <c r="D259" s="212" t="s">
        <v>2088</v>
      </c>
      <c r="E259" s="213" t="s">
        <v>1893</v>
      </c>
      <c r="F259" s="214" t="s">
        <v>2978</v>
      </c>
      <c r="G259" s="201"/>
      <c r="H259" s="215">
        <v>1</v>
      </c>
      <c r="I259" s="206"/>
      <c r="J259" s="201"/>
      <c r="K259" s="201"/>
      <c r="L259" s="207"/>
      <c r="M259" s="208"/>
      <c r="N259" s="209"/>
      <c r="O259" s="209"/>
      <c r="P259" s="209"/>
      <c r="Q259" s="209"/>
      <c r="R259" s="209"/>
      <c r="S259" s="209"/>
      <c r="T259" s="210"/>
      <c r="AT259" s="211" t="s">
        <v>2088</v>
      </c>
      <c r="AU259" s="211" t="s">
        <v>1955</v>
      </c>
      <c r="AV259" s="12" t="s">
        <v>1955</v>
      </c>
      <c r="AW259" s="12" t="s">
        <v>1911</v>
      </c>
      <c r="AX259" s="12" t="s">
        <v>1946</v>
      </c>
      <c r="AY259" s="211" t="s">
        <v>2080</v>
      </c>
    </row>
    <row r="260" spans="2:65" s="13" customFormat="1">
      <c r="B260" s="230"/>
      <c r="C260" s="231"/>
      <c r="D260" s="202" t="s">
        <v>2088</v>
      </c>
      <c r="E260" s="241" t="s">
        <v>1893</v>
      </c>
      <c r="F260" s="242" t="s">
        <v>2377</v>
      </c>
      <c r="G260" s="231"/>
      <c r="H260" s="243">
        <v>1</v>
      </c>
      <c r="I260" s="235"/>
      <c r="J260" s="231"/>
      <c r="K260" s="231"/>
      <c r="L260" s="236"/>
      <c r="M260" s="237"/>
      <c r="N260" s="238"/>
      <c r="O260" s="238"/>
      <c r="P260" s="238"/>
      <c r="Q260" s="238"/>
      <c r="R260" s="238"/>
      <c r="S260" s="238"/>
      <c r="T260" s="239"/>
      <c r="AT260" s="240" t="s">
        <v>2088</v>
      </c>
      <c r="AU260" s="240" t="s">
        <v>1955</v>
      </c>
      <c r="AV260" s="13" t="s">
        <v>2036</v>
      </c>
      <c r="AW260" s="13" t="s">
        <v>1877</v>
      </c>
      <c r="AX260" s="13" t="s">
        <v>1895</v>
      </c>
      <c r="AY260" s="240" t="s">
        <v>2080</v>
      </c>
    </row>
    <row r="261" spans="2:65" s="1" customFormat="1" ht="22.5" customHeight="1">
      <c r="B261" s="35"/>
      <c r="C261" s="216" t="s">
        <v>2634</v>
      </c>
      <c r="D261" s="216" t="s">
        <v>2126</v>
      </c>
      <c r="E261" s="217" t="s">
        <v>952</v>
      </c>
      <c r="F261" s="218" t="s">
        <v>953</v>
      </c>
      <c r="G261" s="219" t="s">
        <v>1893</v>
      </c>
      <c r="H261" s="220">
        <v>1</v>
      </c>
      <c r="I261" s="221"/>
      <c r="J261" s="222">
        <f>ROUND(I261*H261,2)</f>
        <v>0</v>
      </c>
      <c r="K261" s="218" t="s">
        <v>1893</v>
      </c>
      <c r="L261" s="223"/>
      <c r="M261" s="224" t="s">
        <v>1893</v>
      </c>
      <c r="N261" s="225" t="s">
        <v>1917</v>
      </c>
      <c r="O261" s="36"/>
      <c r="P261" s="197">
        <f>O261*H261</f>
        <v>0</v>
      </c>
      <c r="Q261" s="197">
        <v>0</v>
      </c>
      <c r="R261" s="197">
        <f>Q261*H261</f>
        <v>0</v>
      </c>
      <c r="S261" s="197">
        <v>0</v>
      </c>
      <c r="T261" s="198">
        <f>S261*H261</f>
        <v>0</v>
      </c>
      <c r="AR261" s="18" t="s">
        <v>2119</v>
      </c>
      <c r="AT261" s="18" t="s">
        <v>2126</v>
      </c>
      <c r="AU261" s="18" t="s">
        <v>1955</v>
      </c>
      <c r="AY261" s="18" t="s">
        <v>2080</v>
      </c>
      <c r="BE261" s="199">
        <f>IF(N261="základní",J261,0)</f>
        <v>0</v>
      </c>
      <c r="BF261" s="199">
        <f>IF(N261="snížená",J261,0)</f>
        <v>0</v>
      </c>
      <c r="BG261" s="199">
        <f>IF(N261="zákl. přenesená",J261,0)</f>
        <v>0</v>
      </c>
      <c r="BH261" s="199">
        <f>IF(N261="sníž. přenesená",J261,0)</f>
        <v>0</v>
      </c>
      <c r="BI261" s="199">
        <f>IF(N261="nulová",J261,0)</f>
        <v>0</v>
      </c>
      <c r="BJ261" s="18" t="s">
        <v>1895</v>
      </c>
      <c r="BK261" s="199">
        <f>ROUND(I261*H261,2)</f>
        <v>0</v>
      </c>
      <c r="BL261" s="18" t="s">
        <v>2036</v>
      </c>
      <c r="BM261" s="18" t="s">
        <v>954</v>
      </c>
    </row>
    <row r="262" spans="2:65" s="12" customFormat="1">
      <c r="B262" s="200"/>
      <c r="C262" s="201"/>
      <c r="D262" s="212" t="s">
        <v>2088</v>
      </c>
      <c r="E262" s="213" t="s">
        <v>1893</v>
      </c>
      <c r="F262" s="214" t="s">
        <v>2978</v>
      </c>
      <c r="G262" s="201"/>
      <c r="H262" s="215">
        <v>1</v>
      </c>
      <c r="I262" s="206"/>
      <c r="J262" s="201"/>
      <c r="K262" s="201"/>
      <c r="L262" s="207"/>
      <c r="M262" s="208"/>
      <c r="N262" s="209"/>
      <c r="O262" s="209"/>
      <c r="P262" s="209"/>
      <c r="Q262" s="209"/>
      <c r="R262" s="209"/>
      <c r="S262" s="209"/>
      <c r="T262" s="210"/>
      <c r="AT262" s="211" t="s">
        <v>2088</v>
      </c>
      <c r="AU262" s="211" t="s">
        <v>1955</v>
      </c>
      <c r="AV262" s="12" t="s">
        <v>1955</v>
      </c>
      <c r="AW262" s="12" t="s">
        <v>1911</v>
      </c>
      <c r="AX262" s="12" t="s">
        <v>1946</v>
      </c>
      <c r="AY262" s="211" t="s">
        <v>2080</v>
      </c>
    </row>
    <row r="263" spans="2:65" s="13" customFormat="1">
      <c r="B263" s="230"/>
      <c r="C263" s="231"/>
      <c r="D263" s="202" t="s">
        <v>2088</v>
      </c>
      <c r="E263" s="241" t="s">
        <v>1893</v>
      </c>
      <c r="F263" s="242" t="s">
        <v>2377</v>
      </c>
      <c r="G263" s="231"/>
      <c r="H263" s="243">
        <v>1</v>
      </c>
      <c r="I263" s="235"/>
      <c r="J263" s="231"/>
      <c r="K263" s="231"/>
      <c r="L263" s="236"/>
      <c r="M263" s="237"/>
      <c r="N263" s="238"/>
      <c r="O263" s="238"/>
      <c r="P263" s="238"/>
      <c r="Q263" s="238"/>
      <c r="R263" s="238"/>
      <c r="S263" s="238"/>
      <c r="T263" s="239"/>
      <c r="AT263" s="240" t="s">
        <v>2088</v>
      </c>
      <c r="AU263" s="240" t="s">
        <v>1955</v>
      </c>
      <c r="AV263" s="13" t="s">
        <v>2036</v>
      </c>
      <c r="AW263" s="13" t="s">
        <v>1877</v>
      </c>
      <c r="AX263" s="13" t="s">
        <v>1895</v>
      </c>
      <c r="AY263" s="240" t="s">
        <v>2080</v>
      </c>
    </row>
    <row r="264" spans="2:65" s="1" customFormat="1" ht="22.5" customHeight="1">
      <c r="B264" s="35"/>
      <c r="C264" s="188" t="s">
        <v>2638</v>
      </c>
      <c r="D264" s="188" t="s">
        <v>2082</v>
      </c>
      <c r="E264" s="189" t="s">
        <v>2680</v>
      </c>
      <c r="F264" s="190" t="s">
        <v>2681</v>
      </c>
      <c r="G264" s="191" t="s">
        <v>2253</v>
      </c>
      <c r="H264" s="192">
        <v>2</v>
      </c>
      <c r="I264" s="193"/>
      <c r="J264" s="194">
        <f>ROUND(I264*H264,2)</f>
        <v>0</v>
      </c>
      <c r="K264" s="190" t="s">
        <v>2086</v>
      </c>
      <c r="L264" s="55"/>
      <c r="M264" s="195" t="s">
        <v>1893</v>
      </c>
      <c r="N264" s="196" t="s">
        <v>1917</v>
      </c>
      <c r="O264" s="36"/>
      <c r="P264" s="197">
        <f>O264*H264</f>
        <v>0</v>
      </c>
      <c r="Q264" s="197">
        <v>0.12303</v>
      </c>
      <c r="R264" s="197">
        <f>Q264*H264</f>
        <v>0.24606</v>
      </c>
      <c r="S264" s="197">
        <v>0</v>
      </c>
      <c r="T264" s="198">
        <f>S264*H264</f>
        <v>0</v>
      </c>
      <c r="AR264" s="18" t="s">
        <v>2036</v>
      </c>
      <c r="AT264" s="18" t="s">
        <v>2082</v>
      </c>
      <c r="AU264" s="18" t="s">
        <v>1955</v>
      </c>
      <c r="AY264" s="18" t="s">
        <v>2080</v>
      </c>
      <c r="BE264" s="199">
        <f>IF(N264="základní",J264,0)</f>
        <v>0</v>
      </c>
      <c r="BF264" s="199">
        <f>IF(N264="snížená",J264,0)</f>
        <v>0</v>
      </c>
      <c r="BG264" s="199">
        <f>IF(N264="zákl. přenesená",J264,0)</f>
        <v>0</v>
      </c>
      <c r="BH264" s="199">
        <f>IF(N264="sníž. přenesená",J264,0)</f>
        <v>0</v>
      </c>
      <c r="BI264" s="199">
        <f>IF(N264="nulová",J264,0)</f>
        <v>0</v>
      </c>
      <c r="BJ264" s="18" t="s">
        <v>1895</v>
      </c>
      <c r="BK264" s="199">
        <f>ROUND(I264*H264,2)</f>
        <v>0</v>
      </c>
      <c r="BL264" s="18" t="s">
        <v>2036</v>
      </c>
      <c r="BM264" s="18" t="s">
        <v>955</v>
      </c>
    </row>
    <row r="265" spans="2:65" s="1" customFormat="1" ht="22.5" customHeight="1">
      <c r="B265" s="35"/>
      <c r="C265" s="216" t="s">
        <v>2642</v>
      </c>
      <c r="D265" s="216" t="s">
        <v>2126</v>
      </c>
      <c r="E265" s="217" t="s">
        <v>2684</v>
      </c>
      <c r="F265" s="218" t="s">
        <v>2685</v>
      </c>
      <c r="G265" s="219" t="s">
        <v>2253</v>
      </c>
      <c r="H265" s="220">
        <v>2</v>
      </c>
      <c r="I265" s="221"/>
      <c r="J265" s="222">
        <f>ROUND(I265*H265,2)</f>
        <v>0</v>
      </c>
      <c r="K265" s="218" t="s">
        <v>2086</v>
      </c>
      <c r="L265" s="223"/>
      <c r="M265" s="224" t="s">
        <v>1893</v>
      </c>
      <c r="N265" s="225" t="s">
        <v>1917</v>
      </c>
      <c r="O265" s="36"/>
      <c r="P265" s="197">
        <f>O265*H265</f>
        <v>0</v>
      </c>
      <c r="Q265" s="197">
        <v>1.3299999999999999E-2</v>
      </c>
      <c r="R265" s="197">
        <f>Q265*H265</f>
        <v>2.6599999999999999E-2</v>
      </c>
      <c r="S265" s="197">
        <v>0</v>
      </c>
      <c r="T265" s="198">
        <f>S265*H265</f>
        <v>0</v>
      </c>
      <c r="AR265" s="18" t="s">
        <v>2119</v>
      </c>
      <c r="AT265" s="18" t="s">
        <v>2126</v>
      </c>
      <c r="AU265" s="18" t="s">
        <v>1955</v>
      </c>
      <c r="AY265" s="18" t="s">
        <v>2080</v>
      </c>
      <c r="BE265" s="199">
        <f>IF(N265="základní",J265,0)</f>
        <v>0</v>
      </c>
      <c r="BF265" s="199">
        <f>IF(N265="snížená",J265,0)</f>
        <v>0</v>
      </c>
      <c r="BG265" s="199">
        <f>IF(N265="zákl. přenesená",J265,0)</f>
        <v>0</v>
      </c>
      <c r="BH265" s="199">
        <f>IF(N265="sníž. přenesená",J265,0)</f>
        <v>0</v>
      </c>
      <c r="BI265" s="199">
        <f>IF(N265="nulová",J265,0)</f>
        <v>0</v>
      </c>
      <c r="BJ265" s="18" t="s">
        <v>1895</v>
      </c>
      <c r="BK265" s="199">
        <f>ROUND(I265*H265,2)</f>
        <v>0</v>
      </c>
      <c r="BL265" s="18" t="s">
        <v>2036</v>
      </c>
      <c r="BM265" s="18" t="s">
        <v>956</v>
      </c>
    </row>
    <row r="266" spans="2:65" s="12" customFormat="1">
      <c r="B266" s="200"/>
      <c r="C266" s="201"/>
      <c r="D266" s="212" t="s">
        <v>2088</v>
      </c>
      <c r="E266" s="213" t="s">
        <v>1893</v>
      </c>
      <c r="F266" s="214" t="s">
        <v>957</v>
      </c>
      <c r="G266" s="201"/>
      <c r="H266" s="215">
        <v>2</v>
      </c>
      <c r="I266" s="206"/>
      <c r="J266" s="201"/>
      <c r="K266" s="201"/>
      <c r="L266" s="207"/>
      <c r="M266" s="208"/>
      <c r="N266" s="209"/>
      <c r="O266" s="209"/>
      <c r="P266" s="209"/>
      <c r="Q266" s="209"/>
      <c r="R266" s="209"/>
      <c r="S266" s="209"/>
      <c r="T266" s="210"/>
      <c r="AT266" s="211" t="s">
        <v>2088</v>
      </c>
      <c r="AU266" s="211" t="s">
        <v>1955</v>
      </c>
      <c r="AV266" s="12" t="s">
        <v>1955</v>
      </c>
      <c r="AW266" s="12" t="s">
        <v>1911</v>
      </c>
      <c r="AX266" s="12" t="s">
        <v>1946</v>
      </c>
      <c r="AY266" s="211" t="s">
        <v>2080</v>
      </c>
    </row>
    <row r="267" spans="2:65" s="13" customFormat="1">
      <c r="B267" s="230"/>
      <c r="C267" s="231"/>
      <c r="D267" s="202" t="s">
        <v>2088</v>
      </c>
      <c r="E267" s="241" t="s">
        <v>1893</v>
      </c>
      <c r="F267" s="242" t="s">
        <v>2377</v>
      </c>
      <c r="G267" s="231"/>
      <c r="H267" s="243">
        <v>2</v>
      </c>
      <c r="I267" s="235"/>
      <c r="J267" s="231"/>
      <c r="K267" s="231"/>
      <c r="L267" s="236"/>
      <c r="M267" s="237"/>
      <c r="N267" s="238"/>
      <c r="O267" s="238"/>
      <c r="P267" s="238"/>
      <c r="Q267" s="238"/>
      <c r="R267" s="238"/>
      <c r="S267" s="238"/>
      <c r="T267" s="239"/>
      <c r="AT267" s="240" t="s">
        <v>2088</v>
      </c>
      <c r="AU267" s="240" t="s">
        <v>1955</v>
      </c>
      <c r="AV267" s="13" t="s">
        <v>2036</v>
      </c>
      <c r="AW267" s="13" t="s">
        <v>1877</v>
      </c>
      <c r="AX267" s="13" t="s">
        <v>1895</v>
      </c>
      <c r="AY267" s="240" t="s">
        <v>2080</v>
      </c>
    </row>
    <row r="268" spans="2:65" s="1" customFormat="1" ht="22.5" customHeight="1">
      <c r="B268" s="35"/>
      <c r="C268" s="188" t="s">
        <v>2646</v>
      </c>
      <c r="D268" s="188" t="s">
        <v>2082</v>
      </c>
      <c r="E268" s="189" t="s">
        <v>958</v>
      </c>
      <c r="F268" s="190" t="s">
        <v>959</v>
      </c>
      <c r="G268" s="191" t="s">
        <v>2253</v>
      </c>
      <c r="H268" s="192">
        <v>4</v>
      </c>
      <c r="I268" s="193"/>
      <c r="J268" s="194">
        <f>ROUND(I268*H268,2)</f>
        <v>0</v>
      </c>
      <c r="K268" s="190" t="s">
        <v>1893</v>
      </c>
      <c r="L268" s="55"/>
      <c r="M268" s="195" t="s">
        <v>1893</v>
      </c>
      <c r="N268" s="196" t="s">
        <v>1917</v>
      </c>
      <c r="O268" s="36"/>
      <c r="P268" s="197">
        <f>O268*H268</f>
        <v>0</v>
      </c>
      <c r="Q268" s="197">
        <v>0</v>
      </c>
      <c r="R268" s="197">
        <f>Q268*H268</f>
        <v>0</v>
      </c>
      <c r="S268" s="197">
        <v>0</v>
      </c>
      <c r="T268" s="198">
        <f>S268*H268</f>
        <v>0</v>
      </c>
      <c r="AR268" s="18" t="s">
        <v>2036</v>
      </c>
      <c r="AT268" s="18" t="s">
        <v>2082</v>
      </c>
      <c r="AU268" s="18" t="s">
        <v>1955</v>
      </c>
      <c r="AY268" s="18" t="s">
        <v>2080</v>
      </c>
      <c r="BE268" s="199">
        <f>IF(N268="základní",J268,0)</f>
        <v>0</v>
      </c>
      <c r="BF268" s="199">
        <f>IF(N268="snížená",J268,0)</f>
        <v>0</v>
      </c>
      <c r="BG268" s="199">
        <f>IF(N268="zákl. přenesená",J268,0)</f>
        <v>0</v>
      </c>
      <c r="BH268" s="199">
        <f>IF(N268="sníž. přenesená",J268,0)</f>
        <v>0</v>
      </c>
      <c r="BI268" s="199">
        <f>IF(N268="nulová",J268,0)</f>
        <v>0</v>
      </c>
      <c r="BJ268" s="18" t="s">
        <v>1895</v>
      </c>
      <c r="BK268" s="199">
        <f>ROUND(I268*H268,2)</f>
        <v>0</v>
      </c>
      <c r="BL268" s="18" t="s">
        <v>2036</v>
      </c>
      <c r="BM268" s="18" t="s">
        <v>960</v>
      </c>
    </row>
    <row r="269" spans="2:65" s="12" customFormat="1">
      <c r="B269" s="200"/>
      <c r="C269" s="201"/>
      <c r="D269" s="212" t="s">
        <v>2088</v>
      </c>
      <c r="E269" s="213" t="s">
        <v>1893</v>
      </c>
      <c r="F269" s="214" t="s">
        <v>890</v>
      </c>
      <c r="G269" s="201"/>
      <c r="H269" s="215">
        <v>4</v>
      </c>
      <c r="I269" s="206"/>
      <c r="J269" s="201"/>
      <c r="K269" s="201"/>
      <c r="L269" s="207"/>
      <c r="M269" s="208"/>
      <c r="N269" s="209"/>
      <c r="O269" s="209"/>
      <c r="P269" s="209"/>
      <c r="Q269" s="209"/>
      <c r="R269" s="209"/>
      <c r="S269" s="209"/>
      <c r="T269" s="210"/>
      <c r="AT269" s="211" t="s">
        <v>2088</v>
      </c>
      <c r="AU269" s="211" t="s">
        <v>1955</v>
      </c>
      <c r="AV269" s="12" t="s">
        <v>1955</v>
      </c>
      <c r="AW269" s="12" t="s">
        <v>1911</v>
      </c>
      <c r="AX269" s="12" t="s">
        <v>1946</v>
      </c>
      <c r="AY269" s="211" t="s">
        <v>2080</v>
      </c>
    </row>
    <row r="270" spans="2:65" s="13" customFormat="1">
      <c r="B270" s="230"/>
      <c r="C270" s="231"/>
      <c r="D270" s="202" t="s">
        <v>2088</v>
      </c>
      <c r="E270" s="241" t="s">
        <v>1893</v>
      </c>
      <c r="F270" s="242" t="s">
        <v>2377</v>
      </c>
      <c r="G270" s="231"/>
      <c r="H270" s="243">
        <v>4</v>
      </c>
      <c r="I270" s="235"/>
      <c r="J270" s="231"/>
      <c r="K270" s="231"/>
      <c r="L270" s="236"/>
      <c r="M270" s="237"/>
      <c r="N270" s="238"/>
      <c r="O270" s="238"/>
      <c r="P270" s="238"/>
      <c r="Q270" s="238"/>
      <c r="R270" s="238"/>
      <c r="S270" s="238"/>
      <c r="T270" s="239"/>
      <c r="AT270" s="240" t="s">
        <v>2088</v>
      </c>
      <c r="AU270" s="240" t="s">
        <v>1955</v>
      </c>
      <c r="AV270" s="13" t="s">
        <v>2036</v>
      </c>
      <c r="AW270" s="13" t="s">
        <v>1877</v>
      </c>
      <c r="AX270" s="13" t="s">
        <v>1895</v>
      </c>
      <c r="AY270" s="240" t="s">
        <v>2080</v>
      </c>
    </row>
    <row r="271" spans="2:65" s="1" customFormat="1" ht="22.5" customHeight="1">
      <c r="B271" s="35"/>
      <c r="C271" s="188" t="s">
        <v>2650</v>
      </c>
      <c r="D271" s="188" t="s">
        <v>2082</v>
      </c>
      <c r="E271" s="189" t="s">
        <v>961</v>
      </c>
      <c r="F271" s="190" t="s">
        <v>962</v>
      </c>
      <c r="G271" s="191" t="s">
        <v>2253</v>
      </c>
      <c r="H271" s="192">
        <v>1</v>
      </c>
      <c r="I271" s="193"/>
      <c r="J271" s="194">
        <f>ROUND(I271*H271,2)</f>
        <v>0</v>
      </c>
      <c r="K271" s="190" t="s">
        <v>1893</v>
      </c>
      <c r="L271" s="55"/>
      <c r="M271" s="195" t="s">
        <v>1893</v>
      </c>
      <c r="N271" s="196" t="s">
        <v>1917</v>
      </c>
      <c r="O271" s="36"/>
      <c r="P271" s="197">
        <f>O271*H271</f>
        <v>0</v>
      </c>
      <c r="Q271" s="197">
        <v>0</v>
      </c>
      <c r="R271" s="197">
        <f>Q271*H271</f>
        <v>0</v>
      </c>
      <c r="S271" s="197">
        <v>0</v>
      </c>
      <c r="T271" s="198">
        <f>S271*H271</f>
        <v>0</v>
      </c>
      <c r="AR271" s="18" t="s">
        <v>2036</v>
      </c>
      <c r="AT271" s="18" t="s">
        <v>2082</v>
      </c>
      <c r="AU271" s="18" t="s">
        <v>1955</v>
      </c>
      <c r="AY271" s="18" t="s">
        <v>2080</v>
      </c>
      <c r="BE271" s="199">
        <f>IF(N271="základní",J271,0)</f>
        <v>0</v>
      </c>
      <c r="BF271" s="199">
        <f>IF(N271="snížená",J271,0)</f>
        <v>0</v>
      </c>
      <c r="BG271" s="199">
        <f>IF(N271="zákl. přenesená",J271,0)</f>
        <v>0</v>
      </c>
      <c r="BH271" s="199">
        <f>IF(N271="sníž. přenesená",J271,0)</f>
        <v>0</v>
      </c>
      <c r="BI271" s="199">
        <f>IF(N271="nulová",J271,0)</f>
        <v>0</v>
      </c>
      <c r="BJ271" s="18" t="s">
        <v>1895</v>
      </c>
      <c r="BK271" s="199">
        <f>ROUND(I271*H271,2)</f>
        <v>0</v>
      </c>
      <c r="BL271" s="18" t="s">
        <v>2036</v>
      </c>
      <c r="BM271" s="18" t="s">
        <v>963</v>
      </c>
    </row>
    <row r="272" spans="2:65" s="12" customFormat="1">
      <c r="B272" s="200"/>
      <c r="C272" s="201"/>
      <c r="D272" s="212" t="s">
        <v>2088</v>
      </c>
      <c r="E272" s="213" t="s">
        <v>1893</v>
      </c>
      <c r="F272" s="214" t="s">
        <v>2978</v>
      </c>
      <c r="G272" s="201"/>
      <c r="H272" s="215">
        <v>1</v>
      </c>
      <c r="I272" s="206"/>
      <c r="J272" s="201"/>
      <c r="K272" s="201"/>
      <c r="L272" s="207"/>
      <c r="M272" s="208"/>
      <c r="N272" s="209"/>
      <c r="O272" s="209"/>
      <c r="P272" s="209"/>
      <c r="Q272" s="209"/>
      <c r="R272" s="209"/>
      <c r="S272" s="209"/>
      <c r="T272" s="210"/>
      <c r="AT272" s="211" t="s">
        <v>2088</v>
      </c>
      <c r="AU272" s="211" t="s">
        <v>1955</v>
      </c>
      <c r="AV272" s="12" t="s">
        <v>1955</v>
      </c>
      <c r="AW272" s="12" t="s">
        <v>1911</v>
      </c>
      <c r="AX272" s="12" t="s">
        <v>1946</v>
      </c>
      <c r="AY272" s="211" t="s">
        <v>2080</v>
      </c>
    </row>
    <row r="273" spans="2:65" s="13" customFormat="1">
      <c r="B273" s="230"/>
      <c r="C273" s="231"/>
      <c r="D273" s="212" t="s">
        <v>2088</v>
      </c>
      <c r="E273" s="232" t="s">
        <v>1893</v>
      </c>
      <c r="F273" s="233" t="s">
        <v>2377</v>
      </c>
      <c r="G273" s="231"/>
      <c r="H273" s="234">
        <v>1</v>
      </c>
      <c r="I273" s="235"/>
      <c r="J273" s="231"/>
      <c r="K273" s="231"/>
      <c r="L273" s="236"/>
      <c r="M273" s="237"/>
      <c r="N273" s="238"/>
      <c r="O273" s="238"/>
      <c r="P273" s="238"/>
      <c r="Q273" s="238"/>
      <c r="R273" s="238"/>
      <c r="S273" s="238"/>
      <c r="T273" s="239"/>
      <c r="AT273" s="240" t="s">
        <v>2088</v>
      </c>
      <c r="AU273" s="240" t="s">
        <v>1955</v>
      </c>
      <c r="AV273" s="13" t="s">
        <v>2036</v>
      </c>
      <c r="AW273" s="13" t="s">
        <v>1877</v>
      </c>
      <c r="AX273" s="13" t="s">
        <v>1895</v>
      </c>
      <c r="AY273" s="240" t="s">
        <v>2080</v>
      </c>
    </row>
    <row r="274" spans="2:65" s="11" customFormat="1" ht="29.85" customHeight="1">
      <c r="B274" s="171"/>
      <c r="C274" s="172"/>
      <c r="D274" s="185" t="s">
        <v>1945</v>
      </c>
      <c r="E274" s="186" t="s">
        <v>2125</v>
      </c>
      <c r="F274" s="186" t="s">
        <v>964</v>
      </c>
      <c r="G274" s="172"/>
      <c r="H274" s="172"/>
      <c r="I274" s="175"/>
      <c r="J274" s="187">
        <f>BK274</f>
        <v>0</v>
      </c>
      <c r="K274" s="172"/>
      <c r="L274" s="177"/>
      <c r="M274" s="178"/>
      <c r="N274" s="179"/>
      <c r="O274" s="179"/>
      <c r="P274" s="180">
        <f>SUM(P275:P295)</f>
        <v>0</v>
      </c>
      <c r="Q274" s="179"/>
      <c r="R274" s="180">
        <f>SUM(R275:R295)</f>
        <v>0.11365</v>
      </c>
      <c r="S274" s="179"/>
      <c r="T274" s="181">
        <f>SUM(T275:T295)</f>
        <v>0.25512000000000001</v>
      </c>
      <c r="AR274" s="182" t="s">
        <v>1895</v>
      </c>
      <c r="AT274" s="183" t="s">
        <v>1945</v>
      </c>
      <c r="AU274" s="183" t="s">
        <v>1895</v>
      </c>
      <c r="AY274" s="182" t="s">
        <v>2080</v>
      </c>
      <c r="BK274" s="184">
        <f>SUM(BK275:BK295)</f>
        <v>0</v>
      </c>
    </row>
    <row r="275" spans="2:65" s="1" customFormat="1" ht="22.5" customHeight="1">
      <c r="B275" s="35"/>
      <c r="C275" s="188" t="s">
        <v>2654</v>
      </c>
      <c r="D275" s="188" t="s">
        <v>2082</v>
      </c>
      <c r="E275" s="189" t="s">
        <v>965</v>
      </c>
      <c r="F275" s="190" t="s">
        <v>966</v>
      </c>
      <c r="G275" s="191" t="s">
        <v>2096</v>
      </c>
      <c r="H275" s="192">
        <v>0.4</v>
      </c>
      <c r="I275" s="193"/>
      <c r="J275" s="194">
        <f>ROUND(I275*H275,2)</f>
        <v>0</v>
      </c>
      <c r="K275" s="190" t="s">
        <v>2086</v>
      </c>
      <c r="L275" s="55"/>
      <c r="M275" s="195" t="s">
        <v>1893</v>
      </c>
      <c r="N275" s="196" t="s">
        <v>1917</v>
      </c>
      <c r="O275" s="36"/>
      <c r="P275" s="197">
        <f>O275*H275</f>
        <v>0</v>
      </c>
      <c r="Q275" s="197">
        <v>7.3999999999999999E-4</v>
      </c>
      <c r="R275" s="197">
        <f>Q275*H275</f>
        <v>2.9600000000000004E-4</v>
      </c>
      <c r="S275" s="197">
        <v>8.0000000000000002E-3</v>
      </c>
      <c r="T275" s="198">
        <f>S275*H275</f>
        <v>3.2000000000000002E-3</v>
      </c>
      <c r="AR275" s="18" t="s">
        <v>2036</v>
      </c>
      <c r="AT275" s="18" t="s">
        <v>2082</v>
      </c>
      <c r="AU275" s="18" t="s">
        <v>1955</v>
      </c>
      <c r="AY275" s="18" t="s">
        <v>2080</v>
      </c>
      <c r="BE275" s="199">
        <f>IF(N275="základní",J275,0)</f>
        <v>0</v>
      </c>
      <c r="BF275" s="199">
        <f>IF(N275="snížená",J275,0)</f>
        <v>0</v>
      </c>
      <c r="BG275" s="199">
        <f>IF(N275="zákl. přenesená",J275,0)</f>
        <v>0</v>
      </c>
      <c r="BH275" s="199">
        <f>IF(N275="sníž. přenesená",J275,0)</f>
        <v>0</v>
      </c>
      <c r="BI275" s="199">
        <f>IF(N275="nulová",J275,0)</f>
        <v>0</v>
      </c>
      <c r="BJ275" s="18" t="s">
        <v>1895</v>
      </c>
      <c r="BK275" s="199">
        <f>ROUND(I275*H275,2)</f>
        <v>0</v>
      </c>
      <c r="BL275" s="18" t="s">
        <v>2036</v>
      </c>
      <c r="BM275" s="18" t="s">
        <v>967</v>
      </c>
    </row>
    <row r="276" spans="2:65" s="12" customFormat="1">
      <c r="B276" s="200"/>
      <c r="C276" s="201"/>
      <c r="D276" s="212" t="s">
        <v>2088</v>
      </c>
      <c r="E276" s="213" t="s">
        <v>1893</v>
      </c>
      <c r="F276" s="214" t="s">
        <v>968</v>
      </c>
      <c r="G276" s="201"/>
      <c r="H276" s="215">
        <v>0.4</v>
      </c>
      <c r="I276" s="206"/>
      <c r="J276" s="201"/>
      <c r="K276" s="201"/>
      <c r="L276" s="207"/>
      <c r="M276" s="208"/>
      <c r="N276" s="209"/>
      <c r="O276" s="209"/>
      <c r="P276" s="209"/>
      <c r="Q276" s="209"/>
      <c r="R276" s="209"/>
      <c r="S276" s="209"/>
      <c r="T276" s="210"/>
      <c r="AT276" s="211" t="s">
        <v>2088</v>
      </c>
      <c r="AU276" s="211" t="s">
        <v>1955</v>
      </c>
      <c r="AV276" s="12" t="s">
        <v>1955</v>
      </c>
      <c r="AW276" s="12" t="s">
        <v>1911</v>
      </c>
      <c r="AX276" s="12" t="s">
        <v>1946</v>
      </c>
      <c r="AY276" s="211" t="s">
        <v>2080</v>
      </c>
    </row>
    <row r="277" spans="2:65" s="13" customFormat="1">
      <c r="B277" s="230"/>
      <c r="C277" s="231"/>
      <c r="D277" s="202" t="s">
        <v>2088</v>
      </c>
      <c r="E277" s="241" t="s">
        <v>1893</v>
      </c>
      <c r="F277" s="242" t="s">
        <v>2377</v>
      </c>
      <c r="G277" s="231"/>
      <c r="H277" s="243">
        <v>0.4</v>
      </c>
      <c r="I277" s="235"/>
      <c r="J277" s="231"/>
      <c r="K277" s="231"/>
      <c r="L277" s="236"/>
      <c r="M277" s="237"/>
      <c r="N277" s="238"/>
      <c r="O277" s="238"/>
      <c r="P277" s="238"/>
      <c r="Q277" s="238"/>
      <c r="R277" s="238"/>
      <c r="S277" s="238"/>
      <c r="T277" s="239"/>
      <c r="AT277" s="240" t="s">
        <v>2088</v>
      </c>
      <c r="AU277" s="240" t="s">
        <v>1955</v>
      </c>
      <c r="AV277" s="13" t="s">
        <v>2036</v>
      </c>
      <c r="AW277" s="13" t="s">
        <v>1877</v>
      </c>
      <c r="AX277" s="13" t="s">
        <v>1895</v>
      </c>
      <c r="AY277" s="240" t="s">
        <v>2080</v>
      </c>
    </row>
    <row r="278" spans="2:65" s="1" customFormat="1" ht="22.5" customHeight="1">
      <c r="B278" s="35"/>
      <c r="C278" s="188" t="s">
        <v>2658</v>
      </c>
      <c r="D278" s="188" t="s">
        <v>2082</v>
      </c>
      <c r="E278" s="189" t="s">
        <v>969</v>
      </c>
      <c r="F278" s="190" t="s">
        <v>970</v>
      </c>
      <c r="G278" s="191" t="s">
        <v>2096</v>
      </c>
      <c r="H278" s="192">
        <v>1.2</v>
      </c>
      <c r="I278" s="193"/>
      <c r="J278" s="194">
        <f>ROUND(I278*H278,2)</f>
        <v>0</v>
      </c>
      <c r="K278" s="190" t="s">
        <v>2086</v>
      </c>
      <c r="L278" s="55"/>
      <c r="M278" s="195" t="s">
        <v>1893</v>
      </c>
      <c r="N278" s="196" t="s">
        <v>1917</v>
      </c>
      <c r="O278" s="36"/>
      <c r="P278" s="197">
        <f>O278*H278</f>
        <v>0</v>
      </c>
      <c r="Q278" s="197">
        <v>8.4000000000000003E-4</v>
      </c>
      <c r="R278" s="197">
        <f>Q278*H278</f>
        <v>1.008E-3</v>
      </c>
      <c r="S278" s="197">
        <v>0.02</v>
      </c>
      <c r="T278" s="198">
        <f>S278*H278</f>
        <v>2.4E-2</v>
      </c>
      <c r="AR278" s="18" t="s">
        <v>2036</v>
      </c>
      <c r="AT278" s="18" t="s">
        <v>2082</v>
      </c>
      <c r="AU278" s="18" t="s">
        <v>1955</v>
      </c>
      <c r="AY278" s="18" t="s">
        <v>2080</v>
      </c>
      <c r="BE278" s="199">
        <f>IF(N278="základní",J278,0)</f>
        <v>0</v>
      </c>
      <c r="BF278" s="199">
        <f>IF(N278="snížená",J278,0)</f>
        <v>0</v>
      </c>
      <c r="BG278" s="199">
        <f>IF(N278="zákl. přenesená",J278,0)</f>
        <v>0</v>
      </c>
      <c r="BH278" s="199">
        <f>IF(N278="sníž. přenesená",J278,0)</f>
        <v>0</v>
      </c>
      <c r="BI278" s="199">
        <f>IF(N278="nulová",J278,0)</f>
        <v>0</v>
      </c>
      <c r="BJ278" s="18" t="s">
        <v>1895</v>
      </c>
      <c r="BK278" s="199">
        <f>ROUND(I278*H278,2)</f>
        <v>0</v>
      </c>
      <c r="BL278" s="18" t="s">
        <v>2036</v>
      </c>
      <c r="BM278" s="18" t="s">
        <v>971</v>
      </c>
    </row>
    <row r="279" spans="2:65" s="12" customFormat="1">
      <c r="B279" s="200"/>
      <c r="C279" s="201"/>
      <c r="D279" s="212" t="s">
        <v>2088</v>
      </c>
      <c r="E279" s="213" t="s">
        <v>1893</v>
      </c>
      <c r="F279" s="214" t="s">
        <v>972</v>
      </c>
      <c r="G279" s="201"/>
      <c r="H279" s="215">
        <v>1.2</v>
      </c>
      <c r="I279" s="206"/>
      <c r="J279" s="201"/>
      <c r="K279" s="201"/>
      <c r="L279" s="207"/>
      <c r="M279" s="208"/>
      <c r="N279" s="209"/>
      <c r="O279" s="209"/>
      <c r="P279" s="209"/>
      <c r="Q279" s="209"/>
      <c r="R279" s="209"/>
      <c r="S279" s="209"/>
      <c r="T279" s="210"/>
      <c r="AT279" s="211" t="s">
        <v>2088</v>
      </c>
      <c r="AU279" s="211" t="s">
        <v>1955</v>
      </c>
      <c r="AV279" s="12" t="s">
        <v>1955</v>
      </c>
      <c r="AW279" s="12" t="s">
        <v>1911</v>
      </c>
      <c r="AX279" s="12" t="s">
        <v>1946</v>
      </c>
      <c r="AY279" s="211" t="s">
        <v>2080</v>
      </c>
    </row>
    <row r="280" spans="2:65" s="13" customFormat="1">
      <c r="B280" s="230"/>
      <c r="C280" s="231"/>
      <c r="D280" s="202" t="s">
        <v>2088</v>
      </c>
      <c r="E280" s="241" t="s">
        <v>1893</v>
      </c>
      <c r="F280" s="242" t="s">
        <v>2377</v>
      </c>
      <c r="G280" s="231"/>
      <c r="H280" s="243">
        <v>1.2</v>
      </c>
      <c r="I280" s="235"/>
      <c r="J280" s="231"/>
      <c r="K280" s="231"/>
      <c r="L280" s="236"/>
      <c r="M280" s="237"/>
      <c r="N280" s="238"/>
      <c r="O280" s="238"/>
      <c r="P280" s="238"/>
      <c r="Q280" s="238"/>
      <c r="R280" s="238"/>
      <c r="S280" s="238"/>
      <c r="T280" s="239"/>
      <c r="AT280" s="240" t="s">
        <v>2088</v>
      </c>
      <c r="AU280" s="240" t="s">
        <v>1955</v>
      </c>
      <c r="AV280" s="13" t="s">
        <v>2036</v>
      </c>
      <c r="AW280" s="13" t="s">
        <v>1877</v>
      </c>
      <c r="AX280" s="13" t="s">
        <v>1895</v>
      </c>
      <c r="AY280" s="240" t="s">
        <v>2080</v>
      </c>
    </row>
    <row r="281" spans="2:65" s="1" customFormat="1" ht="22.5" customHeight="1">
      <c r="B281" s="35"/>
      <c r="C281" s="188" t="s">
        <v>2664</v>
      </c>
      <c r="D281" s="188" t="s">
        <v>2082</v>
      </c>
      <c r="E281" s="189" t="s">
        <v>973</v>
      </c>
      <c r="F281" s="190" t="s">
        <v>974</v>
      </c>
      <c r="G281" s="191" t="s">
        <v>2096</v>
      </c>
      <c r="H281" s="192">
        <v>0.12</v>
      </c>
      <c r="I281" s="193"/>
      <c r="J281" s="194">
        <f>ROUND(I281*H281,2)</f>
        <v>0</v>
      </c>
      <c r="K281" s="190" t="s">
        <v>2086</v>
      </c>
      <c r="L281" s="55"/>
      <c r="M281" s="195" t="s">
        <v>1893</v>
      </c>
      <c r="N281" s="196" t="s">
        <v>1917</v>
      </c>
      <c r="O281" s="36"/>
      <c r="P281" s="197">
        <f>O281*H281</f>
        <v>0</v>
      </c>
      <c r="Q281" s="197">
        <v>1.2199999999999999E-3</v>
      </c>
      <c r="R281" s="197">
        <f>Q281*H281</f>
        <v>1.4639999999999998E-4</v>
      </c>
      <c r="S281" s="197">
        <v>7.0000000000000007E-2</v>
      </c>
      <c r="T281" s="198">
        <f>S281*H281</f>
        <v>8.4000000000000012E-3</v>
      </c>
      <c r="AR281" s="18" t="s">
        <v>2036</v>
      </c>
      <c r="AT281" s="18" t="s">
        <v>2082</v>
      </c>
      <c r="AU281" s="18" t="s">
        <v>1955</v>
      </c>
      <c r="AY281" s="18" t="s">
        <v>2080</v>
      </c>
      <c r="BE281" s="199">
        <f>IF(N281="základní",J281,0)</f>
        <v>0</v>
      </c>
      <c r="BF281" s="199">
        <f>IF(N281="snížená",J281,0)</f>
        <v>0</v>
      </c>
      <c r="BG281" s="199">
        <f>IF(N281="zákl. přenesená",J281,0)</f>
        <v>0</v>
      </c>
      <c r="BH281" s="199">
        <f>IF(N281="sníž. přenesená",J281,0)</f>
        <v>0</v>
      </c>
      <c r="BI281" s="199">
        <f>IF(N281="nulová",J281,0)</f>
        <v>0</v>
      </c>
      <c r="BJ281" s="18" t="s">
        <v>1895</v>
      </c>
      <c r="BK281" s="199">
        <f>ROUND(I281*H281,2)</f>
        <v>0</v>
      </c>
      <c r="BL281" s="18" t="s">
        <v>2036</v>
      </c>
      <c r="BM281" s="18" t="s">
        <v>975</v>
      </c>
    </row>
    <row r="282" spans="2:65" s="12" customFormat="1">
      <c r="B282" s="200"/>
      <c r="C282" s="201"/>
      <c r="D282" s="212" t="s">
        <v>2088</v>
      </c>
      <c r="E282" s="213" t="s">
        <v>1893</v>
      </c>
      <c r="F282" s="214" t="s">
        <v>976</v>
      </c>
      <c r="G282" s="201"/>
      <c r="H282" s="215">
        <v>0.12</v>
      </c>
      <c r="I282" s="206"/>
      <c r="J282" s="201"/>
      <c r="K282" s="201"/>
      <c r="L282" s="207"/>
      <c r="M282" s="208"/>
      <c r="N282" s="209"/>
      <c r="O282" s="209"/>
      <c r="P282" s="209"/>
      <c r="Q282" s="209"/>
      <c r="R282" s="209"/>
      <c r="S282" s="209"/>
      <c r="T282" s="210"/>
      <c r="AT282" s="211" t="s">
        <v>2088</v>
      </c>
      <c r="AU282" s="211" t="s">
        <v>1955</v>
      </c>
      <c r="AV282" s="12" t="s">
        <v>1955</v>
      </c>
      <c r="AW282" s="12" t="s">
        <v>1911</v>
      </c>
      <c r="AX282" s="12" t="s">
        <v>1946</v>
      </c>
      <c r="AY282" s="211" t="s">
        <v>2080</v>
      </c>
    </row>
    <row r="283" spans="2:65" s="13" customFormat="1">
      <c r="B283" s="230"/>
      <c r="C283" s="231"/>
      <c r="D283" s="202" t="s">
        <v>2088</v>
      </c>
      <c r="E283" s="241" t="s">
        <v>1893</v>
      </c>
      <c r="F283" s="242" t="s">
        <v>2377</v>
      </c>
      <c r="G283" s="231"/>
      <c r="H283" s="243">
        <v>0.12</v>
      </c>
      <c r="I283" s="235"/>
      <c r="J283" s="231"/>
      <c r="K283" s="231"/>
      <c r="L283" s="236"/>
      <c r="M283" s="237"/>
      <c r="N283" s="238"/>
      <c r="O283" s="238"/>
      <c r="P283" s="238"/>
      <c r="Q283" s="238"/>
      <c r="R283" s="238"/>
      <c r="S283" s="238"/>
      <c r="T283" s="239"/>
      <c r="AT283" s="240" t="s">
        <v>2088</v>
      </c>
      <c r="AU283" s="240" t="s">
        <v>1955</v>
      </c>
      <c r="AV283" s="13" t="s">
        <v>2036</v>
      </c>
      <c r="AW283" s="13" t="s">
        <v>1877</v>
      </c>
      <c r="AX283" s="13" t="s">
        <v>1895</v>
      </c>
      <c r="AY283" s="240" t="s">
        <v>2080</v>
      </c>
    </row>
    <row r="284" spans="2:65" s="1" customFormat="1" ht="22.5" customHeight="1">
      <c r="B284" s="35"/>
      <c r="C284" s="188" t="s">
        <v>2669</v>
      </c>
      <c r="D284" s="188" t="s">
        <v>2082</v>
      </c>
      <c r="E284" s="189" t="s">
        <v>977</v>
      </c>
      <c r="F284" s="190" t="s">
        <v>978</v>
      </c>
      <c r="G284" s="191" t="s">
        <v>2096</v>
      </c>
      <c r="H284" s="192">
        <v>1.1200000000000001</v>
      </c>
      <c r="I284" s="193"/>
      <c r="J284" s="194">
        <f>ROUND(I284*H284,2)</f>
        <v>0</v>
      </c>
      <c r="K284" s="190" t="s">
        <v>2086</v>
      </c>
      <c r="L284" s="55"/>
      <c r="M284" s="195" t="s">
        <v>1893</v>
      </c>
      <c r="N284" s="196" t="s">
        <v>1917</v>
      </c>
      <c r="O284" s="36"/>
      <c r="P284" s="197">
        <f>O284*H284</f>
        <v>0</v>
      </c>
      <c r="Q284" s="197">
        <v>3.63E-3</v>
      </c>
      <c r="R284" s="197">
        <f>Q284*H284</f>
        <v>4.0655999999999999E-3</v>
      </c>
      <c r="S284" s="197">
        <v>0.19600000000000001</v>
      </c>
      <c r="T284" s="198">
        <f>S284*H284</f>
        <v>0.21952000000000002</v>
      </c>
      <c r="AR284" s="18" t="s">
        <v>2036</v>
      </c>
      <c r="AT284" s="18" t="s">
        <v>2082</v>
      </c>
      <c r="AU284" s="18" t="s">
        <v>1955</v>
      </c>
      <c r="AY284" s="18" t="s">
        <v>2080</v>
      </c>
      <c r="BE284" s="199">
        <f>IF(N284="základní",J284,0)</f>
        <v>0</v>
      </c>
      <c r="BF284" s="199">
        <f>IF(N284="snížená",J284,0)</f>
        <v>0</v>
      </c>
      <c r="BG284" s="199">
        <f>IF(N284="zákl. přenesená",J284,0)</f>
        <v>0</v>
      </c>
      <c r="BH284" s="199">
        <f>IF(N284="sníž. přenesená",J284,0)</f>
        <v>0</v>
      </c>
      <c r="BI284" s="199">
        <f>IF(N284="nulová",J284,0)</f>
        <v>0</v>
      </c>
      <c r="BJ284" s="18" t="s">
        <v>1895</v>
      </c>
      <c r="BK284" s="199">
        <f>ROUND(I284*H284,2)</f>
        <v>0</v>
      </c>
      <c r="BL284" s="18" t="s">
        <v>2036</v>
      </c>
      <c r="BM284" s="18" t="s">
        <v>979</v>
      </c>
    </row>
    <row r="285" spans="2:65" s="12" customFormat="1">
      <c r="B285" s="200"/>
      <c r="C285" s="201"/>
      <c r="D285" s="212" t="s">
        <v>2088</v>
      </c>
      <c r="E285" s="213" t="s">
        <v>1893</v>
      </c>
      <c r="F285" s="214" t="s">
        <v>980</v>
      </c>
      <c r="G285" s="201"/>
      <c r="H285" s="215">
        <v>1.1200000000000001</v>
      </c>
      <c r="I285" s="206"/>
      <c r="J285" s="201"/>
      <c r="K285" s="201"/>
      <c r="L285" s="207"/>
      <c r="M285" s="208"/>
      <c r="N285" s="209"/>
      <c r="O285" s="209"/>
      <c r="P285" s="209"/>
      <c r="Q285" s="209"/>
      <c r="R285" s="209"/>
      <c r="S285" s="209"/>
      <c r="T285" s="210"/>
      <c r="AT285" s="211" t="s">
        <v>2088</v>
      </c>
      <c r="AU285" s="211" t="s">
        <v>1955</v>
      </c>
      <c r="AV285" s="12" t="s">
        <v>1955</v>
      </c>
      <c r="AW285" s="12" t="s">
        <v>1911</v>
      </c>
      <c r="AX285" s="12" t="s">
        <v>1946</v>
      </c>
      <c r="AY285" s="211" t="s">
        <v>2080</v>
      </c>
    </row>
    <row r="286" spans="2:65" s="13" customFormat="1">
      <c r="B286" s="230"/>
      <c r="C286" s="231"/>
      <c r="D286" s="202" t="s">
        <v>2088</v>
      </c>
      <c r="E286" s="241" t="s">
        <v>1893</v>
      </c>
      <c r="F286" s="242" t="s">
        <v>2377</v>
      </c>
      <c r="G286" s="231"/>
      <c r="H286" s="243">
        <v>1.1200000000000001</v>
      </c>
      <c r="I286" s="235"/>
      <c r="J286" s="231"/>
      <c r="K286" s="231"/>
      <c r="L286" s="236"/>
      <c r="M286" s="237"/>
      <c r="N286" s="238"/>
      <c r="O286" s="238"/>
      <c r="P286" s="238"/>
      <c r="Q286" s="238"/>
      <c r="R286" s="238"/>
      <c r="S286" s="238"/>
      <c r="T286" s="239"/>
      <c r="AT286" s="240" t="s">
        <v>2088</v>
      </c>
      <c r="AU286" s="240" t="s">
        <v>1955</v>
      </c>
      <c r="AV286" s="13" t="s">
        <v>2036</v>
      </c>
      <c r="AW286" s="13" t="s">
        <v>1877</v>
      </c>
      <c r="AX286" s="13" t="s">
        <v>1895</v>
      </c>
      <c r="AY286" s="240" t="s">
        <v>2080</v>
      </c>
    </row>
    <row r="287" spans="2:65" s="1" customFormat="1" ht="22.5" customHeight="1">
      <c r="B287" s="35"/>
      <c r="C287" s="188" t="s">
        <v>2673</v>
      </c>
      <c r="D287" s="188" t="s">
        <v>2082</v>
      </c>
      <c r="E287" s="189" t="s">
        <v>981</v>
      </c>
      <c r="F287" s="190" t="s">
        <v>982</v>
      </c>
      <c r="G287" s="191" t="s">
        <v>2122</v>
      </c>
      <c r="H287" s="192">
        <v>216.268</v>
      </c>
      <c r="I287" s="193"/>
      <c r="J287" s="194">
        <f>ROUND(I287*H287,2)</f>
        <v>0</v>
      </c>
      <c r="K287" s="190" t="s">
        <v>2086</v>
      </c>
      <c r="L287" s="55"/>
      <c r="M287" s="195" t="s">
        <v>1893</v>
      </c>
      <c r="N287" s="196" t="s">
        <v>1917</v>
      </c>
      <c r="O287" s="36"/>
      <c r="P287" s="197">
        <f>O287*H287</f>
        <v>0</v>
      </c>
      <c r="Q287" s="197">
        <v>5.0000000000000001E-4</v>
      </c>
      <c r="R287" s="197">
        <f>Q287*H287</f>
        <v>0.10813400000000001</v>
      </c>
      <c r="S287" s="197">
        <v>0</v>
      </c>
      <c r="T287" s="198">
        <f>S287*H287</f>
        <v>0</v>
      </c>
      <c r="AR287" s="18" t="s">
        <v>2036</v>
      </c>
      <c r="AT287" s="18" t="s">
        <v>2082</v>
      </c>
      <c r="AU287" s="18" t="s">
        <v>1955</v>
      </c>
      <c r="AY287" s="18" t="s">
        <v>2080</v>
      </c>
      <c r="BE287" s="199">
        <f>IF(N287="základní",J287,0)</f>
        <v>0</v>
      </c>
      <c r="BF287" s="199">
        <f>IF(N287="snížená",J287,0)</f>
        <v>0</v>
      </c>
      <c r="BG287" s="199">
        <f>IF(N287="zákl. přenesená",J287,0)</f>
        <v>0</v>
      </c>
      <c r="BH287" s="199">
        <f>IF(N287="sníž. přenesená",J287,0)</f>
        <v>0</v>
      </c>
      <c r="BI287" s="199">
        <f>IF(N287="nulová",J287,0)</f>
        <v>0</v>
      </c>
      <c r="BJ287" s="18" t="s">
        <v>1895</v>
      </c>
      <c r="BK287" s="199">
        <f>ROUND(I287*H287,2)</f>
        <v>0</v>
      </c>
      <c r="BL287" s="18" t="s">
        <v>2036</v>
      </c>
      <c r="BM287" s="18" t="s">
        <v>983</v>
      </c>
    </row>
    <row r="288" spans="2:65" s="12" customFormat="1">
      <c r="B288" s="200"/>
      <c r="C288" s="201"/>
      <c r="D288" s="212" t="s">
        <v>2088</v>
      </c>
      <c r="E288" s="213" t="s">
        <v>1893</v>
      </c>
      <c r="F288" s="214" t="s">
        <v>984</v>
      </c>
      <c r="G288" s="201"/>
      <c r="H288" s="215">
        <v>167.20500000000001</v>
      </c>
      <c r="I288" s="206"/>
      <c r="J288" s="201"/>
      <c r="K288" s="201"/>
      <c r="L288" s="207"/>
      <c r="M288" s="208"/>
      <c r="N288" s="209"/>
      <c r="O288" s="209"/>
      <c r="P288" s="209"/>
      <c r="Q288" s="209"/>
      <c r="R288" s="209"/>
      <c r="S288" s="209"/>
      <c r="T288" s="210"/>
      <c r="AT288" s="211" t="s">
        <v>2088</v>
      </c>
      <c r="AU288" s="211" t="s">
        <v>1955</v>
      </c>
      <c r="AV288" s="12" t="s">
        <v>1955</v>
      </c>
      <c r="AW288" s="12" t="s">
        <v>1911</v>
      </c>
      <c r="AX288" s="12" t="s">
        <v>1946</v>
      </c>
      <c r="AY288" s="211" t="s">
        <v>2080</v>
      </c>
    </row>
    <row r="289" spans="2:65" s="12" customFormat="1">
      <c r="B289" s="200"/>
      <c r="C289" s="201"/>
      <c r="D289" s="212" t="s">
        <v>2088</v>
      </c>
      <c r="E289" s="213" t="s">
        <v>1893</v>
      </c>
      <c r="F289" s="214" t="s">
        <v>985</v>
      </c>
      <c r="G289" s="201"/>
      <c r="H289" s="215">
        <v>49.0625</v>
      </c>
      <c r="I289" s="206"/>
      <c r="J289" s="201"/>
      <c r="K289" s="201"/>
      <c r="L289" s="207"/>
      <c r="M289" s="208"/>
      <c r="N289" s="209"/>
      <c r="O289" s="209"/>
      <c r="P289" s="209"/>
      <c r="Q289" s="209"/>
      <c r="R289" s="209"/>
      <c r="S289" s="209"/>
      <c r="T289" s="210"/>
      <c r="AT289" s="211" t="s">
        <v>2088</v>
      </c>
      <c r="AU289" s="211" t="s">
        <v>1955</v>
      </c>
      <c r="AV289" s="12" t="s">
        <v>1955</v>
      </c>
      <c r="AW289" s="12" t="s">
        <v>1911</v>
      </c>
      <c r="AX289" s="12" t="s">
        <v>1946</v>
      </c>
      <c r="AY289" s="211" t="s">
        <v>2080</v>
      </c>
    </row>
    <row r="290" spans="2:65" s="13" customFormat="1">
      <c r="B290" s="230"/>
      <c r="C290" s="231"/>
      <c r="D290" s="202" t="s">
        <v>2088</v>
      </c>
      <c r="E290" s="241" t="s">
        <v>1893</v>
      </c>
      <c r="F290" s="242" t="s">
        <v>2377</v>
      </c>
      <c r="G290" s="231"/>
      <c r="H290" s="243">
        <v>216.26750000000001</v>
      </c>
      <c r="I290" s="235"/>
      <c r="J290" s="231"/>
      <c r="K290" s="231"/>
      <c r="L290" s="236"/>
      <c r="M290" s="237"/>
      <c r="N290" s="238"/>
      <c r="O290" s="238"/>
      <c r="P290" s="238"/>
      <c r="Q290" s="238"/>
      <c r="R290" s="238"/>
      <c r="S290" s="238"/>
      <c r="T290" s="239"/>
      <c r="AT290" s="240" t="s">
        <v>2088</v>
      </c>
      <c r="AU290" s="240" t="s">
        <v>1955</v>
      </c>
      <c r="AV290" s="13" t="s">
        <v>2036</v>
      </c>
      <c r="AW290" s="13" t="s">
        <v>1877</v>
      </c>
      <c r="AX290" s="13" t="s">
        <v>1895</v>
      </c>
      <c r="AY290" s="240" t="s">
        <v>2080</v>
      </c>
    </row>
    <row r="291" spans="2:65" s="1" customFormat="1" ht="22.5" customHeight="1">
      <c r="B291" s="35"/>
      <c r="C291" s="188" t="s">
        <v>2676</v>
      </c>
      <c r="D291" s="188" t="s">
        <v>2082</v>
      </c>
      <c r="E291" s="189" t="s">
        <v>986</v>
      </c>
      <c r="F291" s="190" t="s">
        <v>987</v>
      </c>
      <c r="G291" s="191" t="s">
        <v>2253</v>
      </c>
      <c r="H291" s="192">
        <v>2</v>
      </c>
      <c r="I291" s="193"/>
      <c r="J291" s="194">
        <f>ROUND(I291*H291,2)</f>
        <v>0</v>
      </c>
      <c r="K291" s="190" t="s">
        <v>1893</v>
      </c>
      <c r="L291" s="55"/>
      <c r="M291" s="195" t="s">
        <v>1893</v>
      </c>
      <c r="N291" s="196" t="s">
        <v>1917</v>
      </c>
      <c r="O291" s="36"/>
      <c r="P291" s="197">
        <f>O291*H291</f>
        <v>0</v>
      </c>
      <c r="Q291" s="197">
        <v>0</v>
      </c>
      <c r="R291" s="197">
        <f>Q291*H291</f>
        <v>0</v>
      </c>
      <c r="S291" s="197">
        <v>0</v>
      </c>
      <c r="T291" s="198">
        <f>S291*H291</f>
        <v>0</v>
      </c>
      <c r="AR291" s="18" t="s">
        <v>2036</v>
      </c>
      <c r="AT291" s="18" t="s">
        <v>2082</v>
      </c>
      <c r="AU291" s="18" t="s">
        <v>1955</v>
      </c>
      <c r="AY291" s="18" t="s">
        <v>2080</v>
      </c>
      <c r="BE291" s="199">
        <f>IF(N291="základní",J291,0)</f>
        <v>0</v>
      </c>
      <c r="BF291" s="199">
        <f>IF(N291="snížená",J291,0)</f>
        <v>0</v>
      </c>
      <c r="BG291" s="199">
        <f>IF(N291="zákl. přenesená",J291,0)</f>
        <v>0</v>
      </c>
      <c r="BH291" s="199">
        <f>IF(N291="sníž. přenesená",J291,0)</f>
        <v>0</v>
      </c>
      <c r="BI291" s="199">
        <f>IF(N291="nulová",J291,0)</f>
        <v>0</v>
      </c>
      <c r="BJ291" s="18" t="s">
        <v>1895</v>
      </c>
      <c r="BK291" s="199">
        <f>ROUND(I291*H291,2)</f>
        <v>0</v>
      </c>
      <c r="BL291" s="18" t="s">
        <v>2036</v>
      </c>
      <c r="BM291" s="18" t="s">
        <v>988</v>
      </c>
    </row>
    <row r="292" spans="2:65" s="1" customFormat="1" ht="22.5" customHeight="1">
      <c r="B292" s="35"/>
      <c r="C292" s="188" t="s">
        <v>2679</v>
      </c>
      <c r="D292" s="188" t="s">
        <v>2082</v>
      </c>
      <c r="E292" s="189" t="s">
        <v>989</v>
      </c>
      <c r="F292" s="190" t="s">
        <v>990</v>
      </c>
      <c r="G292" s="191" t="s">
        <v>2253</v>
      </c>
      <c r="H292" s="192">
        <v>6</v>
      </c>
      <c r="I292" s="193"/>
      <c r="J292" s="194">
        <f>ROUND(I292*H292,2)</f>
        <v>0</v>
      </c>
      <c r="K292" s="190" t="s">
        <v>1893</v>
      </c>
      <c r="L292" s="55"/>
      <c r="M292" s="195" t="s">
        <v>1893</v>
      </c>
      <c r="N292" s="196" t="s">
        <v>1917</v>
      </c>
      <c r="O292" s="36"/>
      <c r="P292" s="197">
        <f>O292*H292</f>
        <v>0</v>
      </c>
      <c r="Q292" s="197">
        <v>0</v>
      </c>
      <c r="R292" s="197">
        <f>Q292*H292</f>
        <v>0</v>
      </c>
      <c r="S292" s="197">
        <v>0</v>
      </c>
      <c r="T292" s="198">
        <f>S292*H292</f>
        <v>0</v>
      </c>
      <c r="AR292" s="18" t="s">
        <v>2036</v>
      </c>
      <c r="AT292" s="18" t="s">
        <v>2082</v>
      </c>
      <c r="AU292" s="18" t="s">
        <v>1955</v>
      </c>
      <c r="AY292" s="18" t="s">
        <v>2080</v>
      </c>
      <c r="BE292" s="199">
        <f>IF(N292="základní",J292,0)</f>
        <v>0</v>
      </c>
      <c r="BF292" s="199">
        <f>IF(N292="snížená",J292,0)</f>
        <v>0</v>
      </c>
      <c r="BG292" s="199">
        <f>IF(N292="zákl. přenesená",J292,0)</f>
        <v>0</v>
      </c>
      <c r="BH292" s="199">
        <f>IF(N292="sníž. přenesená",J292,0)</f>
        <v>0</v>
      </c>
      <c r="BI292" s="199">
        <f>IF(N292="nulová",J292,0)</f>
        <v>0</v>
      </c>
      <c r="BJ292" s="18" t="s">
        <v>1895</v>
      </c>
      <c r="BK292" s="199">
        <f>ROUND(I292*H292,2)</f>
        <v>0</v>
      </c>
      <c r="BL292" s="18" t="s">
        <v>2036</v>
      </c>
      <c r="BM292" s="18" t="s">
        <v>991</v>
      </c>
    </row>
    <row r="293" spans="2:65" s="1" customFormat="1" ht="22.5" customHeight="1">
      <c r="B293" s="35"/>
      <c r="C293" s="188" t="s">
        <v>2683</v>
      </c>
      <c r="D293" s="188" t="s">
        <v>2082</v>
      </c>
      <c r="E293" s="189" t="s">
        <v>992</v>
      </c>
      <c r="F293" s="190" t="s">
        <v>993</v>
      </c>
      <c r="G293" s="191" t="s">
        <v>2253</v>
      </c>
      <c r="H293" s="192">
        <v>1</v>
      </c>
      <c r="I293" s="193"/>
      <c r="J293" s="194">
        <f>ROUND(I293*H293,2)</f>
        <v>0</v>
      </c>
      <c r="K293" s="190" t="s">
        <v>1893</v>
      </c>
      <c r="L293" s="55"/>
      <c r="M293" s="195" t="s">
        <v>1893</v>
      </c>
      <c r="N293" s="196" t="s">
        <v>1917</v>
      </c>
      <c r="O293" s="36"/>
      <c r="P293" s="197">
        <f>O293*H293</f>
        <v>0</v>
      </c>
      <c r="Q293" s="197">
        <v>0</v>
      </c>
      <c r="R293" s="197">
        <f>Q293*H293</f>
        <v>0</v>
      </c>
      <c r="S293" s="197">
        <v>0</v>
      </c>
      <c r="T293" s="198">
        <f>S293*H293</f>
        <v>0</v>
      </c>
      <c r="AR293" s="18" t="s">
        <v>2036</v>
      </c>
      <c r="AT293" s="18" t="s">
        <v>2082</v>
      </c>
      <c r="AU293" s="18" t="s">
        <v>1955</v>
      </c>
      <c r="AY293" s="18" t="s">
        <v>2080</v>
      </c>
      <c r="BE293" s="199">
        <f>IF(N293="základní",J293,0)</f>
        <v>0</v>
      </c>
      <c r="BF293" s="199">
        <f>IF(N293="snížená",J293,0)</f>
        <v>0</v>
      </c>
      <c r="BG293" s="199">
        <f>IF(N293="zákl. přenesená",J293,0)</f>
        <v>0</v>
      </c>
      <c r="BH293" s="199">
        <f>IF(N293="sníž. přenesená",J293,0)</f>
        <v>0</v>
      </c>
      <c r="BI293" s="199">
        <f>IF(N293="nulová",J293,0)</f>
        <v>0</v>
      </c>
      <c r="BJ293" s="18" t="s">
        <v>1895</v>
      </c>
      <c r="BK293" s="199">
        <f>ROUND(I293*H293,2)</f>
        <v>0</v>
      </c>
      <c r="BL293" s="18" t="s">
        <v>2036</v>
      </c>
      <c r="BM293" s="18" t="s">
        <v>994</v>
      </c>
    </row>
    <row r="294" spans="2:65" s="1" customFormat="1" ht="22.5" customHeight="1">
      <c r="B294" s="35"/>
      <c r="C294" s="188" t="s">
        <v>2687</v>
      </c>
      <c r="D294" s="188" t="s">
        <v>2082</v>
      </c>
      <c r="E294" s="189" t="s">
        <v>995</v>
      </c>
      <c r="F294" s="190" t="s">
        <v>996</v>
      </c>
      <c r="G294" s="191" t="s">
        <v>2253</v>
      </c>
      <c r="H294" s="192">
        <v>1</v>
      </c>
      <c r="I294" s="193"/>
      <c r="J294" s="194">
        <f>ROUND(I294*H294,2)</f>
        <v>0</v>
      </c>
      <c r="K294" s="190" t="s">
        <v>1893</v>
      </c>
      <c r="L294" s="55"/>
      <c r="M294" s="195" t="s">
        <v>1893</v>
      </c>
      <c r="N294" s="196" t="s">
        <v>1917</v>
      </c>
      <c r="O294" s="36"/>
      <c r="P294" s="197">
        <f>O294*H294</f>
        <v>0</v>
      </c>
      <c r="Q294" s="197">
        <v>0</v>
      </c>
      <c r="R294" s="197">
        <f>Q294*H294</f>
        <v>0</v>
      </c>
      <c r="S294" s="197">
        <v>0</v>
      </c>
      <c r="T294" s="198">
        <f>S294*H294</f>
        <v>0</v>
      </c>
      <c r="AR294" s="18" t="s">
        <v>2036</v>
      </c>
      <c r="AT294" s="18" t="s">
        <v>2082</v>
      </c>
      <c r="AU294" s="18" t="s">
        <v>1955</v>
      </c>
      <c r="AY294" s="18" t="s">
        <v>2080</v>
      </c>
      <c r="BE294" s="199">
        <f>IF(N294="základní",J294,0)</f>
        <v>0</v>
      </c>
      <c r="BF294" s="199">
        <f>IF(N294="snížená",J294,0)</f>
        <v>0</v>
      </c>
      <c r="BG294" s="199">
        <f>IF(N294="zákl. přenesená",J294,0)</f>
        <v>0</v>
      </c>
      <c r="BH294" s="199">
        <f>IF(N294="sníž. přenesená",J294,0)</f>
        <v>0</v>
      </c>
      <c r="BI294" s="199">
        <f>IF(N294="nulová",J294,0)</f>
        <v>0</v>
      </c>
      <c r="BJ294" s="18" t="s">
        <v>1895</v>
      </c>
      <c r="BK294" s="199">
        <f>ROUND(I294*H294,2)</f>
        <v>0</v>
      </c>
      <c r="BL294" s="18" t="s">
        <v>2036</v>
      </c>
      <c r="BM294" s="18" t="s">
        <v>997</v>
      </c>
    </row>
    <row r="295" spans="2:65" s="1" customFormat="1" ht="22.5" customHeight="1">
      <c r="B295" s="35"/>
      <c r="C295" s="188" t="s">
        <v>2692</v>
      </c>
      <c r="D295" s="188" t="s">
        <v>2082</v>
      </c>
      <c r="E295" s="189" t="s">
        <v>998</v>
      </c>
      <c r="F295" s="190" t="s">
        <v>999</v>
      </c>
      <c r="G295" s="191" t="s">
        <v>2253</v>
      </c>
      <c r="H295" s="192">
        <v>5</v>
      </c>
      <c r="I295" s="193"/>
      <c r="J295" s="194">
        <f>ROUND(I295*H295,2)</f>
        <v>0</v>
      </c>
      <c r="K295" s="190" t="s">
        <v>1893</v>
      </c>
      <c r="L295" s="55"/>
      <c r="M295" s="195" t="s">
        <v>1893</v>
      </c>
      <c r="N295" s="196" t="s">
        <v>1917</v>
      </c>
      <c r="O295" s="36"/>
      <c r="P295" s="197">
        <f>O295*H295</f>
        <v>0</v>
      </c>
      <c r="Q295" s="197">
        <v>0</v>
      </c>
      <c r="R295" s="197">
        <f>Q295*H295</f>
        <v>0</v>
      </c>
      <c r="S295" s="197">
        <v>0</v>
      </c>
      <c r="T295" s="198">
        <f>S295*H295</f>
        <v>0</v>
      </c>
      <c r="AR295" s="18" t="s">
        <v>2036</v>
      </c>
      <c r="AT295" s="18" t="s">
        <v>2082</v>
      </c>
      <c r="AU295" s="18" t="s">
        <v>1955</v>
      </c>
      <c r="AY295" s="18" t="s">
        <v>2080</v>
      </c>
      <c r="BE295" s="199">
        <f>IF(N295="základní",J295,0)</f>
        <v>0</v>
      </c>
      <c r="BF295" s="199">
        <f>IF(N295="snížená",J295,0)</f>
        <v>0</v>
      </c>
      <c r="BG295" s="199">
        <f>IF(N295="zákl. přenesená",J295,0)</f>
        <v>0</v>
      </c>
      <c r="BH295" s="199">
        <f>IF(N295="sníž. přenesená",J295,0)</f>
        <v>0</v>
      </c>
      <c r="BI295" s="199">
        <f>IF(N295="nulová",J295,0)</f>
        <v>0</v>
      </c>
      <c r="BJ295" s="18" t="s">
        <v>1895</v>
      </c>
      <c r="BK295" s="199">
        <f>ROUND(I295*H295,2)</f>
        <v>0</v>
      </c>
      <c r="BL295" s="18" t="s">
        <v>2036</v>
      </c>
      <c r="BM295" s="18" t="s">
        <v>1000</v>
      </c>
    </row>
    <row r="296" spans="2:65" s="11" customFormat="1" ht="29.85" customHeight="1">
      <c r="B296" s="171"/>
      <c r="C296" s="172"/>
      <c r="D296" s="185" t="s">
        <v>1945</v>
      </c>
      <c r="E296" s="186" t="s">
        <v>1001</v>
      </c>
      <c r="F296" s="186" t="s">
        <v>2330</v>
      </c>
      <c r="G296" s="172"/>
      <c r="H296" s="172"/>
      <c r="I296" s="175"/>
      <c r="J296" s="187">
        <f>BK296</f>
        <v>0</v>
      </c>
      <c r="K296" s="172"/>
      <c r="L296" s="177"/>
      <c r="M296" s="178"/>
      <c r="N296" s="179"/>
      <c r="O296" s="179"/>
      <c r="P296" s="180">
        <f>P297</f>
        <v>0</v>
      </c>
      <c r="Q296" s="179"/>
      <c r="R296" s="180">
        <f>R297</f>
        <v>0</v>
      </c>
      <c r="S296" s="179"/>
      <c r="T296" s="181">
        <f>T297</f>
        <v>0</v>
      </c>
      <c r="AR296" s="182" t="s">
        <v>1895</v>
      </c>
      <c r="AT296" s="183" t="s">
        <v>1945</v>
      </c>
      <c r="AU296" s="183" t="s">
        <v>1895</v>
      </c>
      <c r="AY296" s="182" t="s">
        <v>2080</v>
      </c>
      <c r="BK296" s="184">
        <f>BK297</f>
        <v>0</v>
      </c>
    </row>
    <row r="297" spans="2:65" s="1" customFormat="1" ht="22.5" customHeight="1">
      <c r="B297" s="35"/>
      <c r="C297" s="188" t="s">
        <v>2696</v>
      </c>
      <c r="D297" s="188" t="s">
        <v>2082</v>
      </c>
      <c r="E297" s="189" t="s">
        <v>1002</v>
      </c>
      <c r="F297" s="190" t="s">
        <v>1003</v>
      </c>
      <c r="G297" s="191" t="s">
        <v>2115</v>
      </c>
      <c r="H297" s="192">
        <v>7.5679999999999996</v>
      </c>
      <c r="I297" s="193"/>
      <c r="J297" s="194">
        <f>ROUND(I297*H297,2)</f>
        <v>0</v>
      </c>
      <c r="K297" s="190" t="s">
        <v>2086</v>
      </c>
      <c r="L297" s="55"/>
      <c r="M297" s="195" t="s">
        <v>1893</v>
      </c>
      <c r="N297" s="196" t="s">
        <v>1917</v>
      </c>
      <c r="O297" s="36"/>
      <c r="P297" s="197">
        <f>O297*H297</f>
        <v>0</v>
      </c>
      <c r="Q297" s="197">
        <v>0</v>
      </c>
      <c r="R297" s="197">
        <f>Q297*H297</f>
        <v>0</v>
      </c>
      <c r="S297" s="197">
        <v>0</v>
      </c>
      <c r="T297" s="198">
        <f>S297*H297</f>
        <v>0</v>
      </c>
      <c r="AR297" s="18" t="s">
        <v>2036</v>
      </c>
      <c r="AT297" s="18" t="s">
        <v>2082</v>
      </c>
      <c r="AU297" s="18" t="s">
        <v>1955</v>
      </c>
      <c r="AY297" s="18" t="s">
        <v>2080</v>
      </c>
      <c r="BE297" s="199">
        <f>IF(N297="základní",J297,0)</f>
        <v>0</v>
      </c>
      <c r="BF297" s="199">
        <f>IF(N297="snížená",J297,0)</f>
        <v>0</v>
      </c>
      <c r="BG297" s="199">
        <f>IF(N297="zákl. přenesená",J297,0)</f>
        <v>0</v>
      </c>
      <c r="BH297" s="199">
        <f>IF(N297="sníž. přenesená",J297,0)</f>
        <v>0</v>
      </c>
      <c r="BI297" s="199">
        <f>IF(N297="nulová",J297,0)</f>
        <v>0</v>
      </c>
      <c r="BJ297" s="18" t="s">
        <v>1895</v>
      </c>
      <c r="BK297" s="199">
        <f>ROUND(I297*H297,2)</f>
        <v>0</v>
      </c>
      <c r="BL297" s="18" t="s">
        <v>2036</v>
      </c>
      <c r="BM297" s="18" t="s">
        <v>1004</v>
      </c>
    </row>
    <row r="298" spans="2:65" s="11" customFormat="1" ht="37.35" customHeight="1">
      <c r="B298" s="171"/>
      <c r="C298" s="172"/>
      <c r="D298" s="173" t="s">
        <v>1945</v>
      </c>
      <c r="E298" s="174" t="s">
        <v>2713</v>
      </c>
      <c r="F298" s="174" t="s">
        <v>2714</v>
      </c>
      <c r="G298" s="172"/>
      <c r="H298" s="172"/>
      <c r="I298" s="175"/>
      <c r="J298" s="176">
        <f>BK298</f>
        <v>0</v>
      </c>
      <c r="K298" s="172"/>
      <c r="L298" s="177"/>
      <c r="M298" s="178"/>
      <c r="N298" s="179"/>
      <c r="O298" s="179"/>
      <c r="P298" s="180">
        <f>P299+P316+P342</f>
        <v>0</v>
      </c>
      <c r="Q298" s="179"/>
      <c r="R298" s="180">
        <f>R299+R316+R342</f>
        <v>1.7749790000000001</v>
      </c>
      <c r="S298" s="179"/>
      <c r="T298" s="181">
        <f>T299+T316+T342</f>
        <v>0</v>
      </c>
      <c r="AR298" s="182" t="s">
        <v>1955</v>
      </c>
      <c r="AT298" s="183" t="s">
        <v>1945</v>
      </c>
      <c r="AU298" s="183" t="s">
        <v>1946</v>
      </c>
      <c r="AY298" s="182" t="s">
        <v>2080</v>
      </c>
      <c r="BK298" s="184">
        <f>BK299+BK316+BK342</f>
        <v>0</v>
      </c>
    </row>
    <row r="299" spans="2:65" s="11" customFormat="1" ht="19.899999999999999" customHeight="1">
      <c r="B299" s="171"/>
      <c r="C299" s="172"/>
      <c r="D299" s="185" t="s">
        <v>1945</v>
      </c>
      <c r="E299" s="186" t="s">
        <v>1005</v>
      </c>
      <c r="F299" s="186" t="s">
        <v>1006</v>
      </c>
      <c r="G299" s="172"/>
      <c r="H299" s="172"/>
      <c r="I299" s="175"/>
      <c r="J299" s="187">
        <f>BK299</f>
        <v>0</v>
      </c>
      <c r="K299" s="172"/>
      <c r="L299" s="177"/>
      <c r="M299" s="178"/>
      <c r="N299" s="179"/>
      <c r="O299" s="179"/>
      <c r="P299" s="180">
        <f>SUM(P300:P315)</f>
        <v>0</v>
      </c>
      <c r="Q299" s="179"/>
      <c r="R299" s="180">
        <f>SUM(R300:R315)</f>
        <v>1.7635560000000001</v>
      </c>
      <c r="S299" s="179"/>
      <c r="T299" s="181">
        <f>SUM(T300:T315)</f>
        <v>0</v>
      </c>
      <c r="AR299" s="182" t="s">
        <v>1955</v>
      </c>
      <c r="AT299" s="183" t="s">
        <v>1945</v>
      </c>
      <c r="AU299" s="183" t="s">
        <v>1895</v>
      </c>
      <c r="AY299" s="182" t="s">
        <v>2080</v>
      </c>
      <c r="BK299" s="184">
        <f>SUM(BK300:BK315)</f>
        <v>0</v>
      </c>
    </row>
    <row r="300" spans="2:65" s="1" customFormat="1" ht="22.5" customHeight="1">
      <c r="B300" s="35"/>
      <c r="C300" s="188" t="s">
        <v>2701</v>
      </c>
      <c r="D300" s="188" t="s">
        <v>2082</v>
      </c>
      <c r="E300" s="189" t="s">
        <v>1007</v>
      </c>
      <c r="F300" s="190" t="s">
        <v>1008</v>
      </c>
      <c r="G300" s="191" t="s">
        <v>2122</v>
      </c>
      <c r="H300" s="192">
        <v>286.82</v>
      </c>
      <c r="I300" s="193"/>
      <c r="J300" s="194">
        <f>ROUND(I300*H300,2)</f>
        <v>0</v>
      </c>
      <c r="K300" s="190" t="s">
        <v>2086</v>
      </c>
      <c r="L300" s="55"/>
      <c r="M300" s="195" t="s">
        <v>1893</v>
      </c>
      <c r="N300" s="196" t="s">
        <v>1917</v>
      </c>
      <c r="O300" s="36"/>
      <c r="P300" s="197">
        <f>O300*H300</f>
        <v>0</v>
      </c>
      <c r="Q300" s="197">
        <v>0</v>
      </c>
      <c r="R300" s="197">
        <f>Q300*H300</f>
        <v>0</v>
      </c>
      <c r="S300" s="197">
        <v>0</v>
      </c>
      <c r="T300" s="198">
        <f>S300*H300</f>
        <v>0</v>
      </c>
      <c r="AR300" s="18" t="s">
        <v>2161</v>
      </c>
      <c r="AT300" s="18" t="s">
        <v>2082</v>
      </c>
      <c r="AU300" s="18" t="s">
        <v>1955</v>
      </c>
      <c r="AY300" s="18" t="s">
        <v>2080</v>
      </c>
      <c r="BE300" s="199">
        <f>IF(N300="základní",J300,0)</f>
        <v>0</v>
      </c>
      <c r="BF300" s="199">
        <f>IF(N300="snížená",J300,0)</f>
        <v>0</v>
      </c>
      <c r="BG300" s="199">
        <f>IF(N300="zákl. přenesená",J300,0)</f>
        <v>0</v>
      </c>
      <c r="BH300" s="199">
        <f>IF(N300="sníž. přenesená",J300,0)</f>
        <v>0</v>
      </c>
      <c r="BI300" s="199">
        <f>IF(N300="nulová",J300,0)</f>
        <v>0</v>
      </c>
      <c r="BJ300" s="18" t="s">
        <v>1895</v>
      </c>
      <c r="BK300" s="199">
        <f>ROUND(I300*H300,2)</f>
        <v>0</v>
      </c>
      <c r="BL300" s="18" t="s">
        <v>2161</v>
      </c>
      <c r="BM300" s="18" t="s">
        <v>1009</v>
      </c>
    </row>
    <row r="301" spans="2:65" s="12" customFormat="1" ht="27">
      <c r="B301" s="200"/>
      <c r="C301" s="201"/>
      <c r="D301" s="212" t="s">
        <v>2088</v>
      </c>
      <c r="E301" s="213" t="s">
        <v>1893</v>
      </c>
      <c r="F301" s="214" t="s">
        <v>1010</v>
      </c>
      <c r="G301" s="201"/>
      <c r="H301" s="215">
        <v>213.61168799999999</v>
      </c>
      <c r="I301" s="206"/>
      <c r="J301" s="201"/>
      <c r="K301" s="201"/>
      <c r="L301" s="207"/>
      <c r="M301" s="208"/>
      <c r="N301" s="209"/>
      <c r="O301" s="209"/>
      <c r="P301" s="209"/>
      <c r="Q301" s="209"/>
      <c r="R301" s="209"/>
      <c r="S301" s="209"/>
      <c r="T301" s="210"/>
      <c r="AT301" s="211" t="s">
        <v>2088</v>
      </c>
      <c r="AU301" s="211" t="s">
        <v>1955</v>
      </c>
      <c r="AV301" s="12" t="s">
        <v>1955</v>
      </c>
      <c r="AW301" s="12" t="s">
        <v>1911</v>
      </c>
      <c r="AX301" s="12" t="s">
        <v>1946</v>
      </c>
      <c r="AY301" s="211" t="s">
        <v>2080</v>
      </c>
    </row>
    <row r="302" spans="2:65" s="12" customFormat="1" ht="27">
      <c r="B302" s="200"/>
      <c r="C302" s="201"/>
      <c r="D302" s="212" t="s">
        <v>2088</v>
      </c>
      <c r="E302" s="213" t="s">
        <v>1893</v>
      </c>
      <c r="F302" s="214" t="s">
        <v>1011</v>
      </c>
      <c r="G302" s="201"/>
      <c r="H302" s="215">
        <v>41.356264000000003</v>
      </c>
      <c r="I302" s="206"/>
      <c r="J302" s="201"/>
      <c r="K302" s="201"/>
      <c r="L302" s="207"/>
      <c r="M302" s="208"/>
      <c r="N302" s="209"/>
      <c r="O302" s="209"/>
      <c r="P302" s="209"/>
      <c r="Q302" s="209"/>
      <c r="R302" s="209"/>
      <c r="S302" s="209"/>
      <c r="T302" s="210"/>
      <c r="AT302" s="211" t="s">
        <v>2088</v>
      </c>
      <c r="AU302" s="211" t="s">
        <v>1955</v>
      </c>
      <c r="AV302" s="12" t="s">
        <v>1955</v>
      </c>
      <c r="AW302" s="12" t="s">
        <v>1911</v>
      </c>
      <c r="AX302" s="12" t="s">
        <v>1946</v>
      </c>
      <c r="AY302" s="211" t="s">
        <v>2080</v>
      </c>
    </row>
    <row r="303" spans="2:65" s="12" customFormat="1" ht="27">
      <c r="B303" s="200"/>
      <c r="C303" s="201"/>
      <c r="D303" s="212" t="s">
        <v>2088</v>
      </c>
      <c r="E303" s="213" t="s">
        <v>1893</v>
      </c>
      <c r="F303" s="214" t="s">
        <v>1012</v>
      </c>
      <c r="G303" s="201"/>
      <c r="H303" s="215">
        <v>31.852264000000002</v>
      </c>
      <c r="I303" s="206"/>
      <c r="J303" s="201"/>
      <c r="K303" s="201"/>
      <c r="L303" s="207"/>
      <c r="M303" s="208"/>
      <c r="N303" s="209"/>
      <c r="O303" s="209"/>
      <c r="P303" s="209"/>
      <c r="Q303" s="209"/>
      <c r="R303" s="209"/>
      <c r="S303" s="209"/>
      <c r="T303" s="210"/>
      <c r="AT303" s="211" t="s">
        <v>2088</v>
      </c>
      <c r="AU303" s="211" t="s">
        <v>1955</v>
      </c>
      <c r="AV303" s="12" t="s">
        <v>1955</v>
      </c>
      <c r="AW303" s="12" t="s">
        <v>1911</v>
      </c>
      <c r="AX303" s="12" t="s">
        <v>1946</v>
      </c>
      <c r="AY303" s="211" t="s">
        <v>2080</v>
      </c>
    </row>
    <row r="304" spans="2:65" s="13" customFormat="1">
      <c r="B304" s="230"/>
      <c r="C304" s="231"/>
      <c r="D304" s="202" t="s">
        <v>2088</v>
      </c>
      <c r="E304" s="241" t="s">
        <v>1893</v>
      </c>
      <c r="F304" s="242" t="s">
        <v>2377</v>
      </c>
      <c r="G304" s="231"/>
      <c r="H304" s="243">
        <v>286.82021600000002</v>
      </c>
      <c r="I304" s="235"/>
      <c r="J304" s="231"/>
      <c r="K304" s="231"/>
      <c r="L304" s="236"/>
      <c r="M304" s="237"/>
      <c r="N304" s="238"/>
      <c r="O304" s="238"/>
      <c r="P304" s="238"/>
      <c r="Q304" s="238"/>
      <c r="R304" s="238"/>
      <c r="S304" s="238"/>
      <c r="T304" s="239"/>
      <c r="AT304" s="240" t="s">
        <v>2088</v>
      </c>
      <c r="AU304" s="240" t="s">
        <v>1955</v>
      </c>
      <c r="AV304" s="13" t="s">
        <v>2036</v>
      </c>
      <c r="AW304" s="13" t="s">
        <v>1877</v>
      </c>
      <c r="AX304" s="13" t="s">
        <v>1895</v>
      </c>
      <c r="AY304" s="240" t="s">
        <v>2080</v>
      </c>
    </row>
    <row r="305" spans="2:65" s="1" customFormat="1" ht="22.5" customHeight="1">
      <c r="B305" s="35"/>
      <c r="C305" s="216" t="s">
        <v>2705</v>
      </c>
      <c r="D305" s="216" t="s">
        <v>2126</v>
      </c>
      <c r="E305" s="217" t="s">
        <v>1013</v>
      </c>
      <c r="F305" s="218" t="s">
        <v>1014</v>
      </c>
      <c r="G305" s="219" t="s">
        <v>2115</v>
      </c>
      <c r="H305" s="220">
        <v>0.1</v>
      </c>
      <c r="I305" s="221"/>
      <c r="J305" s="222">
        <f>ROUND(I305*H305,2)</f>
        <v>0</v>
      </c>
      <c r="K305" s="218" t="s">
        <v>2086</v>
      </c>
      <c r="L305" s="223"/>
      <c r="M305" s="224" t="s">
        <v>1893</v>
      </c>
      <c r="N305" s="225" t="s">
        <v>1917</v>
      </c>
      <c r="O305" s="36"/>
      <c r="P305" s="197">
        <f>O305*H305</f>
        <v>0</v>
      </c>
      <c r="Q305" s="197">
        <v>1</v>
      </c>
      <c r="R305" s="197">
        <f>Q305*H305</f>
        <v>0.1</v>
      </c>
      <c r="S305" s="197">
        <v>0</v>
      </c>
      <c r="T305" s="198">
        <f>S305*H305</f>
        <v>0</v>
      </c>
      <c r="AR305" s="18" t="s">
        <v>2234</v>
      </c>
      <c r="AT305" s="18" t="s">
        <v>2126</v>
      </c>
      <c r="AU305" s="18" t="s">
        <v>1955</v>
      </c>
      <c r="AY305" s="18" t="s">
        <v>2080</v>
      </c>
      <c r="BE305" s="199">
        <f>IF(N305="základní",J305,0)</f>
        <v>0</v>
      </c>
      <c r="BF305" s="199">
        <f>IF(N305="snížená",J305,0)</f>
        <v>0</v>
      </c>
      <c r="BG305" s="199">
        <f>IF(N305="zákl. přenesená",J305,0)</f>
        <v>0</v>
      </c>
      <c r="BH305" s="199">
        <f>IF(N305="sníž. přenesená",J305,0)</f>
        <v>0</v>
      </c>
      <c r="BI305" s="199">
        <f>IF(N305="nulová",J305,0)</f>
        <v>0</v>
      </c>
      <c r="BJ305" s="18" t="s">
        <v>1895</v>
      </c>
      <c r="BK305" s="199">
        <f>ROUND(I305*H305,2)</f>
        <v>0</v>
      </c>
      <c r="BL305" s="18" t="s">
        <v>2161</v>
      </c>
      <c r="BM305" s="18" t="s">
        <v>1015</v>
      </c>
    </row>
    <row r="306" spans="2:65" s="1" customFormat="1" ht="27">
      <c r="B306" s="35"/>
      <c r="C306" s="57"/>
      <c r="D306" s="212" t="s">
        <v>2415</v>
      </c>
      <c r="E306" s="57"/>
      <c r="F306" s="244" t="s">
        <v>1016</v>
      </c>
      <c r="G306" s="57"/>
      <c r="H306" s="57"/>
      <c r="I306" s="158"/>
      <c r="J306" s="57"/>
      <c r="K306" s="57"/>
      <c r="L306" s="55"/>
      <c r="M306" s="72"/>
      <c r="N306" s="36"/>
      <c r="O306" s="36"/>
      <c r="P306" s="36"/>
      <c r="Q306" s="36"/>
      <c r="R306" s="36"/>
      <c r="S306" s="36"/>
      <c r="T306" s="73"/>
      <c r="AT306" s="18" t="s">
        <v>2415</v>
      </c>
      <c r="AU306" s="18" t="s">
        <v>1955</v>
      </c>
    </row>
    <row r="307" spans="2:65" s="12" customFormat="1">
      <c r="B307" s="200"/>
      <c r="C307" s="201"/>
      <c r="D307" s="202" t="s">
        <v>2088</v>
      </c>
      <c r="E307" s="203" t="s">
        <v>1893</v>
      </c>
      <c r="F307" s="204" t="s">
        <v>1017</v>
      </c>
      <c r="G307" s="201"/>
      <c r="H307" s="205">
        <v>0.100387</v>
      </c>
      <c r="I307" s="206"/>
      <c r="J307" s="201"/>
      <c r="K307" s="201"/>
      <c r="L307" s="207"/>
      <c r="M307" s="208"/>
      <c r="N307" s="209"/>
      <c r="O307" s="209"/>
      <c r="P307" s="209"/>
      <c r="Q307" s="209"/>
      <c r="R307" s="209"/>
      <c r="S307" s="209"/>
      <c r="T307" s="210"/>
      <c r="AT307" s="211" t="s">
        <v>2088</v>
      </c>
      <c r="AU307" s="211" t="s">
        <v>1955</v>
      </c>
      <c r="AV307" s="12" t="s">
        <v>1955</v>
      </c>
      <c r="AW307" s="12" t="s">
        <v>1911</v>
      </c>
      <c r="AX307" s="12" t="s">
        <v>1895</v>
      </c>
      <c r="AY307" s="211" t="s">
        <v>2080</v>
      </c>
    </row>
    <row r="308" spans="2:65" s="1" customFormat="1" ht="22.5" customHeight="1">
      <c r="B308" s="35"/>
      <c r="C308" s="188" t="s">
        <v>2709</v>
      </c>
      <c r="D308" s="188" t="s">
        <v>2082</v>
      </c>
      <c r="E308" s="189" t="s">
        <v>1018</v>
      </c>
      <c r="F308" s="190" t="s">
        <v>1019</v>
      </c>
      <c r="G308" s="191" t="s">
        <v>2122</v>
      </c>
      <c r="H308" s="192">
        <v>286.82</v>
      </c>
      <c r="I308" s="193"/>
      <c r="J308" s="194">
        <f>ROUND(I308*H308,2)</f>
        <v>0</v>
      </c>
      <c r="K308" s="190" t="s">
        <v>2086</v>
      </c>
      <c r="L308" s="55"/>
      <c r="M308" s="195" t="s">
        <v>1893</v>
      </c>
      <c r="N308" s="196" t="s">
        <v>1917</v>
      </c>
      <c r="O308" s="36"/>
      <c r="P308" s="197">
        <f>O308*H308</f>
        <v>0</v>
      </c>
      <c r="Q308" s="197">
        <v>4.0000000000000002E-4</v>
      </c>
      <c r="R308" s="197">
        <f>Q308*H308</f>
        <v>0.114728</v>
      </c>
      <c r="S308" s="197">
        <v>0</v>
      </c>
      <c r="T308" s="198">
        <f>S308*H308</f>
        <v>0</v>
      </c>
      <c r="AR308" s="18" t="s">
        <v>2161</v>
      </c>
      <c r="AT308" s="18" t="s">
        <v>2082</v>
      </c>
      <c r="AU308" s="18" t="s">
        <v>1955</v>
      </c>
      <c r="AY308" s="18" t="s">
        <v>2080</v>
      </c>
      <c r="BE308" s="199">
        <f>IF(N308="základní",J308,0)</f>
        <v>0</v>
      </c>
      <c r="BF308" s="199">
        <f>IF(N308="snížená",J308,0)</f>
        <v>0</v>
      </c>
      <c r="BG308" s="199">
        <f>IF(N308="zákl. přenesená",J308,0)</f>
        <v>0</v>
      </c>
      <c r="BH308" s="199">
        <f>IF(N308="sníž. přenesená",J308,0)</f>
        <v>0</v>
      </c>
      <c r="BI308" s="199">
        <f>IF(N308="nulová",J308,0)</f>
        <v>0</v>
      </c>
      <c r="BJ308" s="18" t="s">
        <v>1895</v>
      </c>
      <c r="BK308" s="199">
        <f>ROUND(I308*H308,2)</f>
        <v>0</v>
      </c>
      <c r="BL308" s="18" t="s">
        <v>2161</v>
      </c>
      <c r="BM308" s="18" t="s">
        <v>1020</v>
      </c>
    </row>
    <row r="309" spans="2:65" s="12" customFormat="1" ht="27">
      <c r="B309" s="200"/>
      <c r="C309" s="201"/>
      <c r="D309" s="212" t="s">
        <v>2088</v>
      </c>
      <c r="E309" s="213" t="s">
        <v>1893</v>
      </c>
      <c r="F309" s="214" t="s">
        <v>1010</v>
      </c>
      <c r="G309" s="201"/>
      <c r="H309" s="215">
        <v>213.61168799999999</v>
      </c>
      <c r="I309" s="206"/>
      <c r="J309" s="201"/>
      <c r="K309" s="201"/>
      <c r="L309" s="207"/>
      <c r="M309" s="208"/>
      <c r="N309" s="209"/>
      <c r="O309" s="209"/>
      <c r="P309" s="209"/>
      <c r="Q309" s="209"/>
      <c r="R309" s="209"/>
      <c r="S309" s="209"/>
      <c r="T309" s="210"/>
      <c r="AT309" s="211" t="s">
        <v>2088</v>
      </c>
      <c r="AU309" s="211" t="s">
        <v>1955</v>
      </c>
      <c r="AV309" s="12" t="s">
        <v>1955</v>
      </c>
      <c r="AW309" s="12" t="s">
        <v>1911</v>
      </c>
      <c r="AX309" s="12" t="s">
        <v>1946</v>
      </c>
      <c r="AY309" s="211" t="s">
        <v>2080</v>
      </c>
    </row>
    <row r="310" spans="2:65" s="12" customFormat="1" ht="27">
      <c r="B310" s="200"/>
      <c r="C310" s="201"/>
      <c r="D310" s="212" t="s">
        <v>2088</v>
      </c>
      <c r="E310" s="213" t="s">
        <v>1893</v>
      </c>
      <c r="F310" s="214" t="s">
        <v>1011</v>
      </c>
      <c r="G310" s="201"/>
      <c r="H310" s="215">
        <v>41.356264000000003</v>
      </c>
      <c r="I310" s="206"/>
      <c r="J310" s="201"/>
      <c r="K310" s="201"/>
      <c r="L310" s="207"/>
      <c r="M310" s="208"/>
      <c r="N310" s="209"/>
      <c r="O310" s="209"/>
      <c r="P310" s="209"/>
      <c r="Q310" s="209"/>
      <c r="R310" s="209"/>
      <c r="S310" s="209"/>
      <c r="T310" s="210"/>
      <c r="AT310" s="211" t="s">
        <v>2088</v>
      </c>
      <c r="AU310" s="211" t="s">
        <v>1955</v>
      </c>
      <c r="AV310" s="12" t="s">
        <v>1955</v>
      </c>
      <c r="AW310" s="12" t="s">
        <v>1911</v>
      </c>
      <c r="AX310" s="12" t="s">
        <v>1946</v>
      </c>
      <c r="AY310" s="211" t="s">
        <v>2080</v>
      </c>
    </row>
    <row r="311" spans="2:65" s="12" customFormat="1" ht="27">
      <c r="B311" s="200"/>
      <c r="C311" s="201"/>
      <c r="D311" s="212" t="s">
        <v>2088</v>
      </c>
      <c r="E311" s="213" t="s">
        <v>1893</v>
      </c>
      <c r="F311" s="214" t="s">
        <v>1012</v>
      </c>
      <c r="G311" s="201"/>
      <c r="H311" s="215">
        <v>31.852264000000002</v>
      </c>
      <c r="I311" s="206"/>
      <c r="J311" s="201"/>
      <c r="K311" s="201"/>
      <c r="L311" s="207"/>
      <c r="M311" s="208"/>
      <c r="N311" s="209"/>
      <c r="O311" s="209"/>
      <c r="P311" s="209"/>
      <c r="Q311" s="209"/>
      <c r="R311" s="209"/>
      <c r="S311" s="209"/>
      <c r="T311" s="210"/>
      <c r="AT311" s="211" t="s">
        <v>2088</v>
      </c>
      <c r="AU311" s="211" t="s">
        <v>1955</v>
      </c>
      <c r="AV311" s="12" t="s">
        <v>1955</v>
      </c>
      <c r="AW311" s="12" t="s">
        <v>1911</v>
      </c>
      <c r="AX311" s="12" t="s">
        <v>1946</v>
      </c>
      <c r="AY311" s="211" t="s">
        <v>2080</v>
      </c>
    </row>
    <row r="312" spans="2:65" s="13" customFormat="1">
      <c r="B312" s="230"/>
      <c r="C312" s="231"/>
      <c r="D312" s="202" t="s">
        <v>2088</v>
      </c>
      <c r="E312" s="241" t="s">
        <v>1893</v>
      </c>
      <c r="F312" s="242" t="s">
        <v>2377</v>
      </c>
      <c r="G312" s="231"/>
      <c r="H312" s="243">
        <v>286.82021600000002</v>
      </c>
      <c r="I312" s="235"/>
      <c r="J312" s="231"/>
      <c r="K312" s="231"/>
      <c r="L312" s="236"/>
      <c r="M312" s="237"/>
      <c r="N312" s="238"/>
      <c r="O312" s="238"/>
      <c r="P312" s="238"/>
      <c r="Q312" s="238"/>
      <c r="R312" s="238"/>
      <c r="S312" s="238"/>
      <c r="T312" s="239"/>
      <c r="AT312" s="240" t="s">
        <v>2088</v>
      </c>
      <c r="AU312" s="240" t="s">
        <v>1955</v>
      </c>
      <c r="AV312" s="13" t="s">
        <v>2036</v>
      </c>
      <c r="AW312" s="13" t="s">
        <v>1877</v>
      </c>
      <c r="AX312" s="13" t="s">
        <v>1895</v>
      </c>
      <c r="AY312" s="240" t="s">
        <v>2080</v>
      </c>
    </row>
    <row r="313" spans="2:65" s="1" customFormat="1" ht="22.5" customHeight="1">
      <c r="B313" s="35"/>
      <c r="C313" s="216" t="s">
        <v>2717</v>
      </c>
      <c r="D313" s="216" t="s">
        <v>2126</v>
      </c>
      <c r="E313" s="217" t="s">
        <v>1021</v>
      </c>
      <c r="F313" s="218" t="s">
        <v>1022</v>
      </c>
      <c r="G313" s="219" t="s">
        <v>2122</v>
      </c>
      <c r="H313" s="220">
        <v>344.18400000000003</v>
      </c>
      <c r="I313" s="221"/>
      <c r="J313" s="222">
        <f>ROUND(I313*H313,2)</f>
        <v>0</v>
      </c>
      <c r="K313" s="218" t="s">
        <v>2086</v>
      </c>
      <c r="L313" s="223"/>
      <c r="M313" s="224" t="s">
        <v>1893</v>
      </c>
      <c r="N313" s="225" t="s">
        <v>1917</v>
      </c>
      <c r="O313" s="36"/>
      <c r="P313" s="197">
        <f>O313*H313</f>
        <v>0</v>
      </c>
      <c r="Q313" s="197">
        <v>4.4999999999999997E-3</v>
      </c>
      <c r="R313" s="197">
        <f>Q313*H313</f>
        <v>1.5488280000000001</v>
      </c>
      <c r="S313" s="197">
        <v>0</v>
      </c>
      <c r="T313" s="198">
        <f>S313*H313</f>
        <v>0</v>
      </c>
      <c r="AR313" s="18" t="s">
        <v>2234</v>
      </c>
      <c r="AT313" s="18" t="s">
        <v>2126</v>
      </c>
      <c r="AU313" s="18" t="s">
        <v>1955</v>
      </c>
      <c r="AY313" s="18" t="s">
        <v>2080</v>
      </c>
      <c r="BE313" s="199">
        <f>IF(N313="základní",J313,0)</f>
        <v>0</v>
      </c>
      <c r="BF313" s="199">
        <f>IF(N313="snížená",J313,0)</f>
        <v>0</v>
      </c>
      <c r="BG313" s="199">
        <f>IF(N313="zákl. přenesená",J313,0)</f>
        <v>0</v>
      </c>
      <c r="BH313" s="199">
        <f>IF(N313="sníž. přenesená",J313,0)</f>
        <v>0</v>
      </c>
      <c r="BI313" s="199">
        <f>IF(N313="nulová",J313,0)</f>
        <v>0</v>
      </c>
      <c r="BJ313" s="18" t="s">
        <v>1895</v>
      </c>
      <c r="BK313" s="199">
        <f>ROUND(I313*H313,2)</f>
        <v>0</v>
      </c>
      <c r="BL313" s="18" t="s">
        <v>2161</v>
      </c>
      <c r="BM313" s="18" t="s">
        <v>1023</v>
      </c>
    </row>
    <row r="314" spans="2:65" s="12" customFormat="1">
      <c r="B314" s="200"/>
      <c r="C314" s="201"/>
      <c r="D314" s="202" t="s">
        <v>2088</v>
      </c>
      <c r="E314" s="203" t="s">
        <v>1893</v>
      </c>
      <c r="F314" s="204" t="s">
        <v>1024</v>
      </c>
      <c r="G314" s="201"/>
      <c r="H314" s="205">
        <v>344.18400000000003</v>
      </c>
      <c r="I314" s="206"/>
      <c r="J314" s="201"/>
      <c r="K314" s="201"/>
      <c r="L314" s="207"/>
      <c r="M314" s="208"/>
      <c r="N314" s="209"/>
      <c r="O314" s="209"/>
      <c r="P314" s="209"/>
      <c r="Q314" s="209"/>
      <c r="R314" s="209"/>
      <c r="S314" s="209"/>
      <c r="T314" s="210"/>
      <c r="AT314" s="211" t="s">
        <v>2088</v>
      </c>
      <c r="AU314" s="211" t="s">
        <v>1955</v>
      </c>
      <c r="AV314" s="12" t="s">
        <v>1955</v>
      </c>
      <c r="AW314" s="12" t="s">
        <v>1911</v>
      </c>
      <c r="AX314" s="12" t="s">
        <v>1895</v>
      </c>
      <c r="AY314" s="211" t="s">
        <v>2080</v>
      </c>
    </row>
    <row r="315" spans="2:65" s="1" customFormat="1" ht="22.5" customHeight="1">
      <c r="B315" s="35"/>
      <c r="C315" s="188" t="s">
        <v>2722</v>
      </c>
      <c r="D315" s="188" t="s">
        <v>2082</v>
      </c>
      <c r="E315" s="189" t="s">
        <v>1025</v>
      </c>
      <c r="F315" s="190" t="s">
        <v>1026</v>
      </c>
      <c r="G315" s="191" t="s">
        <v>1027</v>
      </c>
      <c r="H315" s="263"/>
      <c r="I315" s="193"/>
      <c r="J315" s="194">
        <f>ROUND(I315*H315,2)</f>
        <v>0</v>
      </c>
      <c r="K315" s="190" t="s">
        <v>2086</v>
      </c>
      <c r="L315" s="55"/>
      <c r="M315" s="195" t="s">
        <v>1893</v>
      </c>
      <c r="N315" s="196" t="s">
        <v>1917</v>
      </c>
      <c r="O315" s="36"/>
      <c r="P315" s="197">
        <f>O315*H315</f>
        <v>0</v>
      </c>
      <c r="Q315" s="197">
        <v>0</v>
      </c>
      <c r="R315" s="197">
        <f>Q315*H315</f>
        <v>0</v>
      </c>
      <c r="S315" s="197">
        <v>0</v>
      </c>
      <c r="T315" s="198">
        <f>S315*H315</f>
        <v>0</v>
      </c>
      <c r="AR315" s="18" t="s">
        <v>2161</v>
      </c>
      <c r="AT315" s="18" t="s">
        <v>2082</v>
      </c>
      <c r="AU315" s="18" t="s">
        <v>1955</v>
      </c>
      <c r="AY315" s="18" t="s">
        <v>2080</v>
      </c>
      <c r="BE315" s="199">
        <f>IF(N315="základní",J315,0)</f>
        <v>0</v>
      </c>
      <c r="BF315" s="199">
        <f>IF(N315="snížená",J315,0)</f>
        <v>0</v>
      </c>
      <c r="BG315" s="199">
        <f>IF(N315="zákl. přenesená",J315,0)</f>
        <v>0</v>
      </c>
      <c r="BH315" s="199">
        <f>IF(N315="sníž. přenesená",J315,0)</f>
        <v>0</v>
      </c>
      <c r="BI315" s="199">
        <f>IF(N315="nulová",J315,0)</f>
        <v>0</v>
      </c>
      <c r="BJ315" s="18" t="s">
        <v>1895</v>
      </c>
      <c r="BK315" s="199">
        <f>ROUND(I315*H315,2)</f>
        <v>0</v>
      </c>
      <c r="BL315" s="18" t="s">
        <v>2161</v>
      </c>
      <c r="BM315" s="18" t="s">
        <v>1028</v>
      </c>
    </row>
    <row r="316" spans="2:65" s="11" customFormat="1" ht="29.85" customHeight="1">
      <c r="B316" s="171"/>
      <c r="C316" s="172"/>
      <c r="D316" s="185" t="s">
        <v>1945</v>
      </c>
      <c r="E316" s="186" t="s">
        <v>1029</v>
      </c>
      <c r="F316" s="186" t="s">
        <v>1030</v>
      </c>
      <c r="G316" s="172"/>
      <c r="H316" s="172"/>
      <c r="I316" s="175"/>
      <c r="J316" s="187">
        <f>BK316</f>
        <v>0</v>
      </c>
      <c r="K316" s="172"/>
      <c r="L316" s="177"/>
      <c r="M316" s="178"/>
      <c r="N316" s="179"/>
      <c r="O316" s="179"/>
      <c r="P316" s="180">
        <f>SUM(P317:P341)</f>
        <v>0</v>
      </c>
      <c r="Q316" s="179"/>
      <c r="R316" s="180">
        <f>SUM(R317:R341)</f>
        <v>1.0550000000000002E-3</v>
      </c>
      <c r="S316" s="179"/>
      <c r="T316" s="181">
        <f>SUM(T317:T341)</f>
        <v>0</v>
      </c>
      <c r="AR316" s="182" t="s">
        <v>1955</v>
      </c>
      <c r="AT316" s="183" t="s">
        <v>1945</v>
      </c>
      <c r="AU316" s="183" t="s">
        <v>1895</v>
      </c>
      <c r="AY316" s="182" t="s">
        <v>2080</v>
      </c>
      <c r="BK316" s="184">
        <f>SUM(BK317:BK341)</f>
        <v>0</v>
      </c>
    </row>
    <row r="317" spans="2:65" s="1" customFormat="1" ht="22.5" customHeight="1">
      <c r="B317" s="35"/>
      <c r="C317" s="188" t="s">
        <v>2728</v>
      </c>
      <c r="D317" s="188" t="s">
        <v>2082</v>
      </c>
      <c r="E317" s="189" t="s">
        <v>1031</v>
      </c>
      <c r="F317" s="190" t="s">
        <v>1032</v>
      </c>
      <c r="G317" s="191" t="s">
        <v>2096</v>
      </c>
      <c r="H317" s="192">
        <v>21.1</v>
      </c>
      <c r="I317" s="193"/>
      <c r="J317" s="194">
        <f>ROUND(I317*H317,2)</f>
        <v>0</v>
      </c>
      <c r="K317" s="190" t="s">
        <v>2086</v>
      </c>
      <c r="L317" s="55"/>
      <c r="M317" s="195" t="s">
        <v>1893</v>
      </c>
      <c r="N317" s="196" t="s">
        <v>1917</v>
      </c>
      <c r="O317" s="36"/>
      <c r="P317" s="197">
        <f>O317*H317</f>
        <v>0</v>
      </c>
      <c r="Q317" s="197">
        <v>5.0000000000000002E-5</v>
      </c>
      <c r="R317" s="197">
        <f>Q317*H317</f>
        <v>1.0550000000000002E-3</v>
      </c>
      <c r="S317" s="197">
        <v>0</v>
      </c>
      <c r="T317" s="198">
        <f>S317*H317</f>
        <v>0</v>
      </c>
      <c r="AR317" s="18" t="s">
        <v>2161</v>
      </c>
      <c r="AT317" s="18" t="s">
        <v>2082</v>
      </c>
      <c r="AU317" s="18" t="s">
        <v>1955</v>
      </c>
      <c r="AY317" s="18" t="s">
        <v>2080</v>
      </c>
      <c r="BE317" s="199">
        <f>IF(N317="základní",J317,0)</f>
        <v>0</v>
      </c>
      <c r="BF317" s="199">
        <f>IF(N317="snížená",J317,0)</f>
        <v>0</v>
      </c>
      <c r="BG317" s="199">
        <f>IF(N317="zákl. přenesená",J317,0)</f>
        <v>0</v>
      </c>
      <c r="BH317" s="199">
        <f>IF(N317="sníž. přenesená",J317,0)</f>
        <v>0</v>
      </c>
      <c r="BI317" s="199">
        <f>IF(N317="nulová",J317,0)</f>
        <v>0</v>
      </c>
      <c r="BJ317" s="18" t="s">
        <v>1895</v>
      </c>
      <c r="BK317" s="199">
        <f>ROUND(I317*H317,2)</f>
        <v>0</v>
      </c>
      <c r="BL317" s="18" t="s">
        <v>2161</v>
      </c>
      <c r="BM317" s="18" t="s">
        <v>1033</v>
      </c>
    </row>
    <row r="318" spans="2:65" s="12" customFormat="1">
      <c r="B318" s="200"/>
      <c r="C318" s="201"/>
      <c r="D318" s="212" t="s">
        <v>2088</v>
      </c>
      <c r="E318" s="213" t="s">
        <v>1893</v>
      </c>
      <c r="F318" s="214" t="s">
        <v>1034</v>
      </c>
      <c r="G318" s="201"/>
      <c r="H318" s="215">
        <v>21.1</v>
      </c>
      <c r="I318" s="206"/>
      <c r="J318" s="201"/>
      <c r="K318" s="201"/>
      <c r="L318" s="207"/>
      <c r="M318" s="208"/>
      <c r="N318" s="209"/>
      <c r="O318" s="209"/>
      <c r="P318" s="209"/>
      <c r="Q318" s="209"/>
      <c r="R318" s="209"/>
      <c r="S318" s="209"/>
      <c r="T318" s="210"/>
      <c r="AT318" s="211" t="s">
        <v>2088</v>
      </c>
      <c r="AU318" s="211" t="s">
        <v>1955</v>
      </c>
      <c r="AV318" s="12" t="s">
        <v>1955</v>
      </c>
      <c r="AW318" s="12" t="s">
        <v>1911</v>
      </c>
      <c r="AX318" s="12" t="s">
        <v>1946</v>
      </c>
      <c r="AY318" s="211" t="s">
        <v>2080</v>
      </c>
    </row>
    <row r="319" spans="2:65" s="13" customFormat="1">
      <c r="B319" s="230"/>
      <c r="C319" s="231"/>
      <c r="D319" s="202" t="s">
        <v>2088</v>
      </c>
      <c r="E319" s="241" t="s">
        <v>1893</v>
      </c>
      <c r="F319" s="242" t="s">
        <v>2377</v>
      </c>
      <c r="G319" s="231"/>
      <c r="H319" s="243">
        <v>21.1</v>
      </c>
      <c r="I319" s="235"/>
      <c r="J319" s="231"/>
      <c r="K319" s="231"/>
      <c r="L319" s="236"/>
      <c r="M319" s="237"/>
      <c r="N319" s="238"/>
      <c r="O319" s="238"/>
      <c r="P319" s="238"/>
      <c r="Q319" s="238"/>
      <c r="R319" s="238"/>
      <c r="S319" s="238"/>
      <c r="T319" s="239"/>
      <c r="AT319" s="240" t="s">
        <v>2088</v>
      </c>
      <c r="AU319" s="240" t="s">
        <v>1955</v>
      </c>
      <c r="AV319" s="13" t="s">
        <v>2036</v>
      </c>
      <c r="AW319" s="13" t="s">
        <v>1877</v>
      </c>
      <c r="AX319" s="13" t="s">
        <v>1895</v>
      </c>
      <c r="AY319" s="240" t="s">
        <v>2080</v>
      </c>
    </row>
    <row r="320" spans="2:65" s="1" customFormat="1" ht="31.5" customHeight="1">
      <c r="B320" s="35"/>
      <c r="C320" s="216" t="s">
        <v>2733</v>
      </c>
      <c r="D320" s="216" t="s">
        <v>2126</v>
      </c>
      <c r="E320" s="217" t="s">
        <v>1035</v>
      </c>
      <c r="F320" s="218" t="s">
        <v>1036</v>
      </c>
      <c r="G320" s="219" t="s">
        <v>2253</v>
      </c>
      <c r="H320" s="220">
        <v>1</v>
      </c>
      <c r="I320" s="221"/>
      <c r="J320" s="222">
        <f>ROUND(I320*H320,2)</f>
        <v>0</v>
      </c>
      <c r="K320" s="218" t="s">
        <v>1893</v>
      </c>
      <c r="L320" s="223"/>
      <c r="M320" s="224" t="s">
        <v>1893</v>
      </c>
      <c r="N320" s="225" t="s">
        <v>1917</v>
      </c>
      <c r="O320" s="36"/>
      <c r="P320" s="197">
        <f>O320*H320</f>
        <v>0</v>
      </c>
      <c r="Q320" s="197">
        <v>0</v>
      </c>
      <c r="R320" s="197">
        <f>Q320*H320</f>
        <v>0</v>
      </c>
      <c r="S320" s="197">
        <v>0</v>
      </c>
      <c r="T320" s="198">
        <f>S320*H320</f>
        <v>0</v>
      </c>
      <c r="AR320" s="18" t="s">
        <v>2234</v>
      </c>
      <c r="AT320" s="18" t="s">
        <v>2126</v>
      </c>
      <c r="AU320" s="18" t="s">
        <v>1955</v>
      </c>
      <c r="AY320" s="18" t="s">
        <v>2080</v>
      </c>
      <c r="BE320" s="199">
        <f>IF(N320="základní",J320,0)</f>
        <v>0</v>
      </c>
      <c r="BF320" s="199">
        <f>IF(N320="snížená",J320,0)</f>
        <v>0</v>
      </c>
      <c r="BG320" s="199">
        <f>IF(N320="zákl. přenesená",J320,0)</f>
        <v>0</v>
      </c>
      <c r="BH320" s="199">
        <f>IF(N320="sníž. přenesená",J320,0)</f>
        <v>0</v>
      </c>
      <c r="BI320" s="199">
        <f>IF(N320="nulová",J320,0)</f>
        <v>0</v>
      </c>
      <c r="BJ320" s="18" t="s">
        <v>1895</v>
      </c>
      <c r="BK320" s="199">
        <f>ROUND(I320*H320,2)</f>
        <v>0</v>
      </c>
      <c r="BL320" s="18" t="s">
        <v>2161</v>
      </c>
      <c r="BM320" s="18" t="s">
        <v>1037</v>
      </c>
    </row>
    <row r="321" spans="2:65" s="12" customFormat="1">
      <c r="B321" s="200"/>
      <c r="C321" s="201"/>
      <c r="D321" s="212" t="s">
        <v>2088</v>
      </c>
      <c r="E321" s="213" t="s">
        <v>1893</v>
      </c>
      <c r="F321" s="214" t="s">
        <v>1038</v>
      </c>
      <c r="G321" s="201"/>
      <c r="H321" s="215">
        <v>1</v>
      </c>
      <c r="I321" s="206"/>
      <c r="J321" s="201"/>
      <c r="K321" s="201"/>
      <c r="L321" s="207"/>
      <c r="M321" s="208"/>
      <c r="N321" s="209"/>
      <c r="O321" s="209"/>
      <c r="P321" s="209"/>
      <c r="Q321" s="209"/>
      <c r="R321" s="209"/>
      <c r="S321" s="209"/>
      <c r="T321" s="210"/>
      <c r="AT321" s="211" t="s">
        <v>2088</v>
      </c>
      <c r="AU321" s="211" t="s">
        <v>1955</v>
      </c>
      <c r="AV321" s="12" t="s">
        <v>1955</v>
      </c>
      <c r="AW321" s="12" t="s">
        <v>1911</v>
      </c>
      <c r="AX321" s="12" t="s">
        <v>1946</v>
      </c>
      <c r="AY321" s="211" t="s">
        <v>2080</v>
      </c>
    </row>
    <row r="322" spans="2:65" s="13" customFormat="1">
      <c r="B322" s="230"/>
      <c r="C322" s="231"/>
      <c r="D322" s="202" t="s">
        <v>2088</v>
      </c>
      <c r="E322" s="241" t="s">
        <v>1893</v>
      </c>
      <c r="F322" s="242" t="s">
        <v>2377</v>
      </c>
      <c r="G322" s="231"/>
      <c r="H322" s="243">
        <v>1</v>
      </c>
      <c r="I322" s="235"/>
      <c r="J322" s="231"/>
      <c r="K322" s="231"/>
      <c r="L322" s="236"/>
      <c r="M322" s="237"/>
      <c r="N322" s="238"/>
      <c r="O322" s="238"/>
      <c r="P322" s="238"/>
      <c r="Q322" s="238"/>
      <c r="R322" s="238"/>
      <c r="S322" s="238"/>
      <c r="T322" s="239"/>
      <c r="AT322" s="240" t="s">
        <v>2088</v>
      </c>
      <c r="AU322" s="240" t="s">
        <v>1955</v>
      </c>
      <c r="AV322" s="13" t="s">
        <v>2036</v>
      </c>
      <c r="AW322" s="13" t="s">
        <v>1877</v>
      </c>
      <c r="AX322" s="13" t="s">
        <v>1895</v>
      </c>
      <c r="AY322" s="240" t="s">
        <v>2080</v>
      </c>
    </row>
    <row r="323" spans="2:65" s="1" customFormat="1" ht="31.5" customHeight="1">
      <c r="B323" s="35"/>
      <c r="C323" s="216" t="s">
        <v>1039</v>
      </c>
      <c r="D323" s="216" t="s">
        <v>2126</v>
      </c>
      <c r="E323" s="217" t="s">
        <v>1040</v>
      </c>
      <c r="F323" s="218" t="s">
        <v>1041</v>
      </c>
      <c r="G323" s="219" t="s">
        <v>2253</v>
      </c>
      <c r="H323" s="220">
        <v>1</v>
      </c>
      <c r="I323" s="221"/>
      <c r="J323" s="222">
        <f>ROUND(I323*H323,2)</f>
        <v>0</v>
      </c>
      <c r="K323" s="218" t="s">
        <v>1893</v>
      </c>
      <c r="L323" s="223"/>
      <c r="M323" s="224" t="s">
        <v>1893</v>
      </c>
      <c r="N323" s="225" t="s">
        <v>1917</v>
      </c>
      <c r="O323" s="36"/>
      <c r="P323" s="197">
        <f>O323*H323</f>
        <v>0</v>
      </c>
      <c r="Q323" s="197">
        <v>0</v>
      </c>
      <c r="R323" s="197">
        <f>Q323*H323</f>
        <v>0</v>
      </c>
      <c r="S323" s="197">
        <v>0</v>
      </c>
      <c r="T323" s="198">
        <f>S323*H323</f>
        <v>0</v>
      </c>
      <c r="AR323" s="18" t="s">
        <v>2234</v>
      </c>
      <c r="AT323" s="18" t="s">
        <v>2126</v>
      </c>
      <c r="AU323" s="18" t="s">
        <v>1955</v>
      </c>
      <c r="AY323" s="18" t="s">
        <v>2080</v>
      </c>
      <c r="BE323" s="199">
        <f>IF(N323="základní",J323,0)</f>
        <v>0</v>
      </c>
      <c r="BF323" s="199">
        <f>IF(N323="snížená",J323,0)</f>
        <v>0</v>
      </c>
      <c r="BG323" s="199">
        <f>IF(N323="zákl. přenesená",J323,0)</f>
        <v>0</v>
      </c>
      <c r="BH323" s="199">
        <f>IF(N323="sníž. přenesená",J323,0)</f>
        <v>0</v>
      </c>
      <c r="BI323" s="199">
        <f>IF(N323="nulová",J323,0)</f>
        <v>0</v>
      </c>
      <c r="BJ323" s="18" t="s">
        <v>1895</v>
      </c>
      <c r="BK323" s="199">
        <f>ROUND(I323*H323,2)</f>
        <v>0</v>
      </c>
      <c r="BL323" s="18" t="s">
        <v>2161</v>
      </c>
      <c r="BM323" s="18" t="s">
        <v>1042</v>
      </c>
    </row>
    <row r="324" spans="2:65" s="12" customFormat="1">
      <c r="B324" s="200"/>
      <c r="C324" s="201"/>
      <c r="D324" s="212" t="s">
        <v>2088</v>
      </c>
      <c r="E324" s="213" t="s">
        <v>1893</v>
      </c>
      <c r="F324" s="214" t="s">
        <v>1043</v>
      </c>
      <c r="G324" s="201"/>
      <c r="H324" s="215">
        <v>1</v>
      </c>
      <c r="I324" s="206"/>
      <c r="J324" s="201"/>
      <c r="K324" s="201"/>
      <c r="L324" s="207"/>
      <c r="M324" s="208"/>
      <c r="N324" s="209"/>
      <c r="O324" s="209"/>
      <c r="P324" s="209"/>
      <c r="Q324" s="209"/>
      <c r="R324" s="209"/>
      <c r="S324" s="209"/>
      <c r="T324" s="210"/>
      <c r="AT324" s="211" t="s">
        <v>2088</v>
      </c>
      <c r="AU324" s="211" t="s">
        <v>1955</v>
      </c>
      <c r="AV324" s="12" t="s">
        <v>1955</v>
      </c>
      <c r="AW324" s="12" t="s">
        <v>1911</v>
      </c>
      <c r="AX324" s="12" t="s">
        <v>1946</v>
      </c>
      <c r="AY324" s="211" t="s">
        <v>2080</v>
      </c>
    </row>
    <row r="325" spans="2:65" s="13" customFormat="1">
      <c r="B325" s="230"/>
      <c r="C325" s="231"/>
      <c r="D325" s="202" t="s">
        <v>2088</v>
      </c>
      <c r="E325" s="241" t="s">
        <v>1893</v>
      </c>
      <c r="F325" s="242" t="s">
        <v>2377</v>
      </c>
      <c r="G325" s="231"/>
      <c r="H325" s="243">
        <v>1</v>
      </c>
      <c r="I325" s="235"/>
      <c r="J325" s="231"/>
      <c r="K325" s="231"/>
      <c r="L325" s="236"/>
      <c r="M325" s="237"/>
      <c r="N325" s="238"/>
      <c r="O325" s="238"/>
      <c r="P325" s="238"/>
      <c r="Q325" s="238"/>
      <c r="R325" s="238"/>
      <c r="S325" s="238"/>
      <c r="T325" s="239"/>
      <c r="AT325" s="240" t="s">
        <v>2088</v>
      </c>
      <c r="AU325" s="240" t="s">
        <v>1955</v>
      </c>
      <c r="AV325" s="13" t="s">
        <v>2036</v>
      </c>
      <c r="AW325" s="13" t="s">
        <v>1877</v>
      </c>
      <c r="AX325" s="13" t="s">
        <v>1895</v>
      </c>
      <c r="AY325" s="240" t="s">
        <v>2080</v>
      </c>
    </row>
    <row r="326" spans="2:65" s="1" customFormat="1" ht="31.5" customHeight="1">
      <c r="B326" s="35"/>
      <c r="C326" s="216" t="s">
        <v>1044</v>
      </c>
      <c r="D326" s="216" t="s">
        <v>2126</v>
      </c>
      <c r="E326" s="217" t="s">
        <v>1045</v>
      </c>
      <c r="F326" s="218" t="s">
        <v>1046</v>
      </c>
      <c r="G326" s="219" t="s">
        <v>2253</v>
      </c>
      <c r="H326" s="220">
        <v>1</v>
      </c>
      <c r="I326" s="221"/>
      <c r="J326" s="222">
        <f>ROUND(I326*H326,2)</f>
        <v>0</v>
      </c>
      <c r="K326" s="218" t="s">
        <v>1893</v>
      </c>
      <c r="L326" s="223"/>
      <c r="M326" s="224" t="s">
        <v>1893</v>
      </c>
      <c r="N326" s="225" t="s">
        <v>1917</v>
      </c>
      <c r="O326" s="36"/>
      <c r="P326" s="197">
        <f>O326*H326</f>
        <v>0</v>
      </c>
      <c r="Q326" s="197">
        <v>0</v>
      </c>
      <c r="R326" s="197">
        <f>Q326*H326</f>
        <v>0</v>
      </c>
      <c r="S326" s="197">
        <v>0</v>
      </c>
      <c r="T326" s="198">
        <f>S326*H326</f>
        <v>0</v>
      </c>
      <c r="AR326" s="18" t="s">
        <v>2234</v>
      </c>
      <c r="AT326" s="18" t="s">
        <v>2126</v>
      </c>
      <c r="AU326" s="18" t="s">
        <v>1955</v>
      </c>
      <c r="AY326" s="18" t="s">
        <v>2080</v>
      </c>
      <c r="BE326" s="199">
        <f>IF(N326="základní",J326,0)</f>
        <v>0</v>
      </c>
      <c r="BF326" s="199">
        <f>IF(N326="snížená",J326,0)</f>
        <v>0</v>
      </c>
      <c r="BG326" s="199">
        <f>IF(N326="zákl. přenesená",J326,0)</f>
        <v>0</v>
      </c>
      <c r="BH326" s="199">
        <f>IF(N326="sníž. přenesená",J326,0)</f>
        <v>0</v>
      </c>
      <c r="BI326" s="199">
        <f>IF(N326="nulová",J326,0)</f>
        <v>0</v>
      </c>
      <c r="BJ326" s="18" t="s">
        <v>1895</v>
      </c>
      <c r="BK326" s="199">
        <f>ROUND(I326*H326,2)</f>
        <v>0</v>
      </c>
      <c r="BL326" s="18" t="s">
        <v>2161</v>
      </c>
      <c r="BM326" s="18" t="s">
        <v>1047</v>
      </c>
    </row>
    <row r="327" spans="2:65" s="12" customFormat="1">
      <c r="B327" s="200"/>
      <c r="C327" s="201"/>
      <c r="D327" s="212" t="s">
        <v>2088</v>
      </c>
      <c r="E327" s="213" t="s">
        <v>1893</v>
      </c>
      <c r="F327" s="214" t="s">
        <v>1048</v>
      </c>
      <c r="G327" s="201"/>
      <c r="H327" s="215">
        <v>1</v>
      </c>
      <c r="I327" s="206"/>
      <c r="J327" s="201"/>
      <c r="K327" s="201"/>
      <c r="L327" s="207"/>
      <c r="M327" s="208"/>
      <c r="N327" s="209"/>
      <c r="O327" s="209"/>
      <c r="P327" s="209"/>
      <c r="Q327" s="209"/>
      <c r="R327" s="209"/>
      <c r="S327" s="209"/>
      <c r="T327" s="210"/>
      <c r="AT327" s="211" t="s">
        <v>2088</v>
      </c>
      <c r="AU327" s="211" t="s">
        <v>1955</v>
      </c>
      <c r="AV327" s="12" t="s">
        <v>1955</v>
      </c>
      <c r="AW327" s="12" t="s">
        <v>1911</v>
      </c>
      <c r="AX327" s="12" t="s">
        <v>1946</v>
      </c>
      <c r="AY327" s="211" t="s">
        <v>2080</v>
      </c>
    </row>
    <row r="328" spans="2:65" s="13" customFormat="1">
      <c r="B328" s="230"/>
      <c r="C328" s="231"/>
      <c r="D328" s="202" t="s">
        <v>2088</v>
      </c>
      <c r="E328" s="241" t="s">
        <v>1893</v>
      </c>
      <c r="F328" s="242" t="s">
        <v>2377</v>
      </c>
      <c r="G328" s="231"/>
      <c r="H328" s="243">
        <v>1</v>
      </c>
      <c r="I328" s="235"/>
      <c r="J328" s="231"/>
      <c r="K328" s="231"/>
      <c r="L328" s="236"/>
      <c r="M328" s="237"/>
      <c r="N328" s="238"/>
      <c r="O328" s="238"/>
      <c r="P328" s="238"/>
      <c r="Q328" s="238"/>
      <c r="R328" s="238"/>
      <c r="S328" s="238"/>
      <c r="T328" s="239"/>
      <c r="AT328" s="240" t="s">
        <v>2088</v>
      </c>
      <c r="AU328" s="240" t="s">
        <v>1955</v>
      </c>
      <c r="AV328" s="13" t="s">
        <v>2036</v>
      </c>
      <c r="AW328" s="13" t="s">
        <v>1877</v>
      </c>
      <c r="AX328" s="13" t="s">
        <v>1895</v>
      </c>
      <c r="AY328" s="240" t="s">
        <v>2080</v>
      </c>
    </row>
    <row r="329" spans="2:65" s="1" customFormat="1" ht="31.5" customHeight="1">
      <c r="B329" s="35"/>
      <c r="C329" s="216" t="s">
        <v>1049</v>
      </c>
      <c r="D329" s="216" t="s">
        <v>2126</v>
      </c>
      <c r="E329" s="217" t="s">
        <v>1050</v>
      </c>
      <c r="F329" s="218" t="s">
        <v>1051</v>
      </c>
      <c r="G329" s="219" t="s">
        <v>2253</v>
      </c>
      <c r="H329" s="220">
        <v>1</v>
      </c>
      <c r="I329" s="221"/>
      <c r="J329" s="222">
        <f>ROUND(I329*H329,2)</f>
        <v>0</v>
      </c>
      <c r="K329" s="218" t="s">
        <v>1893</v>
      </c>
      <c r="L329" s="223"/>
      <c r="M329" s="224" t="s">
        <v>1893</v>
      </c>
      <c r="N329" s="225" t="s">
        <v>1917</v>
      </c>
      <c r="O329" s="36"/>
      <c r="P329" s="197">
        <f>O329*H329</f>
        <v>0</v>
      </c>
      <c r="Q329" s="197">
        <v>0</v>
      </c>
      <c r="R329" s="197">
        <f>Q329*H329</f>
        <v>0</v>
      </c>
      <c r="S329" s="197">
        <v>0</v>
      </c>
      <c r="T329" s="198">
        <f>S329*H329</f>
        <v>0</v>
      </c>
      <c r="AR329" s="18" t="s">
        <v>2234</v>
      </c>
      <c r="AT329" s="18" t="s">
        <v>2126</v>
      </c>
      <c r="AU329" s="18" t="s">
        <v>1955</v>
      </c>
      <c r="AY329" s="18" t="s">
        <v>2080</v>
      </c>
      <c r="BE329" s="199">
        <f>IF(N329="základní",J329,0)</f>
        <v>0</v>
      </c>
      <c r="BF329" s="199">
        <f>IF(N329="snížená",J329,0)</f>
        <v>0</v>
      </c>
      <c r="BG329" s="199">
        <f>IF(N329="zákl. přenesená",J329,0)</f>
        <v>0</v>
      </c>
      <c r="BH329" s="199">
        <f>IF(N329="sníž. přenesená",J329,0)</f>
        <v>0</v>
      </c>
      <c r="BI329" s="199">
        <f>IF(N329="nulová",J329,0)</f>
        <v>0</v>
      </c>
      <c r="BJ329" s="18" t="s">
        <v>1895</v>
      </c>
      <c r="BK329" s="199">
        <f>ROUND(I329*H329,2)</f>
        <v>0</v>
      </c>
      <c r="BL329" s="18" t="s">
        <v>2161</v>
      </c>
      <c r="BM329" s="18" t="s">
        <v>1052</v>
      </c>
    </row>
    <row r="330" spans="2:65" s="12" customFormat="1">
      <c r="B330" s="200"/>
      <c r="C330" s="201"/>
      <c r="D330" s="212" t="s">
        <v>2088</v>
      </c>
      <c r="E330" s="213" t="s">
        <v>1893</v>
      </c>
      <c r="F330" s="214" t="s">
        <v>1048</v>
      </c>
      <c r="G330" s="201"/>
      <c r="H330" s="215">
        <v>1</v>
      </c>
      <c r="I330" s="206"/>
      <c r="J330" s="201"/>
      <c r="K330" s="201"/>
      <c r="L330" s="207"/>
      <c r="M330" s="208"/>
      <c r="N330" s="209"/>
      <c r="O330" s="209"/>
      <c r="P330" s="209"/>
      <c r="Q330" s="209"/>
      <c r="R330" s="209"/>
      <c r="S330" s="209"/>
      <c r="T330" s="210"/>
      <c r="AT330" s="211" t="s">
        <v>2088</v>
      </c>
      <c r="AU330" s="211" t="s">
        <v>1955</v>
      </c>
      <c r="AV330" s="12" t="s">
        <v>1955</v>
      </c>
      <c r="AW330" s="12" t="s">
        <v>1911</v>
      </c>
      <c r="AX330" s="12" t="s">
        <v>1946</v>
      </c>
      <c r="AY330" s="211" t="s">
        <v>2080</v>
      </c>
    </row>
    <row r="331" spans="2:65" s="13" customFormat="1">
      <c r="B331" s="230"/>
      <c r="C331" s="231"/>
      <c r="D331" s="202" t="s">
        <v>2088</v>
      </c>
      <c r="E331" s="241" t="s">
        <v>1893</v>
      </c>
      <c r="F331" s="242" t="s">
        <v>2377</v>
      </c>
      <c r="G331" s="231"/>
      <c r="H331" s="243">
        <v>1</v>
      </c>
      <c r="I331" s="235"/>
      <c r="J331" s="231"/>
      <c r="K331" s="231"/>
      <c r="L331" s="236"/>
      <c r="M331" s="237"/>
      <c r="N331" s="238"/>
      <c r="O331" s="238"/>
      <c r="P331" s="238"/>
      <c r="Q331" s="238"/>
      <c r="R331" s="238"/>
      <c r="S331" s="238"/>
      <c r="T331" s="239"/>
      <c r="AT331" s="240" t="s">
        <v>2088</v>
      </c>
      <c r="AU331" s="240" t="s">
        <v>1955</v>
      </c>
      <c r="AV331" s="13" t="s">
        <v>2036</v>
      </c>
      <c r="AW331" s="13" t="s">
        <v>1877</v>
      </c>
      <c r="AX331" s="13" t="s">
        <v>1895</v>
      </c>
      <c r="AY331" s="240" t="s">
        <v>2080</v>
      </c>
    </row>
    <row r="332" spans="2:65" s="1" customFormat="1" ht="31.5" customHeight="1">
      <c r="B332" s="35"/>
      <c r="C332" s="216" t="s">
        <v>1053</v>
      </c>
      <c r="D332" s="216" t="s">
        <v>2126</v>
      </c>
      <c r="E332" s="217" t="s">
        <v>1054</v>
      </c>
      <c r="F332" s="218" t="s">
        <v>1055</v>
      </c>
      <c r="G332" s="219" t="s">
        <v>2253</v>
      </c>
      <c r="H332" s="220">
        <v>1</v>
      </c>
      <c r="I332" s="221"/>
      <c r="J332" s="222">
        <f>ROUND(I332*H332,2)</f>
        <v>0</v>
      </c>
      <c r="K332" s="218" t="s">
        <v>1893</v>
      </c>
      <c r="L332" s="223"/>
      <c r="M332" s="224" t="s">
        <v>1893</v>
      </c>
      <c r="N332" s="225" t="s">
        <v>1917</v>
      </c>
      <c r="O332" s="36"/>
      <c r="P332" s="197">
        <f>O332*H332</f>
        <v>0</v>
      </c>
      <c r="Q332" s="197">
        <v>0</v>
      </c>
      <c r="R332" s="197">
        <f>Q332*H332</f>
        <v>0</v>
      </c>
      <c r="S332" s="197">
        <v>0</v>
      </c>
      <c r="T332" s="198">
        <f>S332*H332</f>
        <v>0</v>
      </c>
      <c r="AR332" s="18" t="s">
        <v>2234</v>
      </c>
      <c r="AT332" s="18" t="s">
        <v>2126</v>
      </c>
      <c r="AU332" s="18" t="s">
        <v>1955</v>
      </c>
      <c r="AY332" s="18" t="s">
        <v>2080</v>
      </c>
      <c r="BE332" s="199">
        <f>IF(N332="základní",J332,0)</f>
        <v>0</v>
      </c>
      <c r="BF332" s="199">
        <f>IF(N332="snížená",J332,0)</f>
        <v>0</v>
      </c>
      <c r="BG332" s="199">
        <f>IF(N332="zákl. přenesená",J332,0)</f>
        <v>0</v>
      </c>
      <c r="BH332" s="199">
        <f>IF(N332="sníž. přenesená",J332,0)</f>
        <v>0</v>
      </c>
      <c r="BI332" s="199">
        <f>IF(N332="nulová",J332,0)</f>
        <v>0</v>
      </c>
      <c r="BJ332" s="18" t="s">
        <v>1895</v>
      </c>
      <c r="BK332" s="199">
        <f>ROUND(I332*H332,2)</f>
        <v>0</v>
      </c>
      <c r="BL332" s="18" t="s">
        <v>2161</v>
      </c>
      <c r="BM332" s="18" t="s">
        <v>1056</v>
      </c>
    </row>
    <row r="333" spans="2:65" s="12" customFormat="1">
      <c r="B333" s="200"/>
      <c r="C333" s="201"/>
      <c r="D333" s="212" t="s">
        <v>2088</v>
      </c>
      <c r="E333" s="213" t="s">
        <v>1893</v>
      </c>
      <c r="F333" s="214" t="s">
        <v>1048</v>
      </c>
      <c r="G333" s="201"/>
      <c r="H333" s="215">
        <v>1</v>
      </c>
      <c r="I333" s="206"/>
      <c r="J333" s="201"/>
      <c r="K333" s="201"/>
      <c r="L333" s="207"/>
      <c r="M333" s="208"/>
      <c r="N333" s="209"/>
      <c r="O333" s="209"/>
      <c r="P333" s="209"/>
      <c r="Q333" s="209"/>
      <c r="R333" s="209"/>
      <c r="S333" s="209"/>
      <c r="T333" s="210"/>
      <c r="AT333" s="211" t="s">
        <v>2088</v>
      </c>
      <c r="AU333" s="211" t="s">
        <v>1955</v>
      </c>
      <c r="AV333" s="12" t="s">
        <v>1955</v>
      </c>
      <c r="AW333" s="12" t="s">
        <v>1911</v>
      </c>
      <c r="AX333" s="12" t="s">
        <v>1946</v>
      </c>
      <c r="AY333" s="211" t="s">
        <v>2080</v>
      </c>
    </row>
    <row r="334" spans="2:65" s="13" customFormat="1">
      <c r="B334" s="230"/>
      <c r="C334" s="231"/>
      <c r="D334" s="202" t="s">
        <v>2088</v>
      </c>
      <c r="E334" s="241" t="s">
        <v>1893</v>
      </c>
      <c r="F334" s="242" t="s">
        <v>2377</v>
      </c>
      <c r="G334" s="231"/>
      <c r="H334" s="243">
        <v>1</v>
      </c>
      <c r="I334" s="235"/>
      <c r="J334" s="231"/>
      <c r="K334" s="231"/>
      <c r="L334" s="236"/>
      <c r="M334" s="237"/>
      <c r="N334" s="238"/>
      <c r="O334" s="238"/>
      <c r="P334" s="238"/>
      <c r="Q334" s="238"/>
      <c r="R334" s="238"/>
      <c r="S334" s="238"/>
      <c r="T334" s="239"/>
      <c r="AT334" s="240" t="s">
        <v>2088</v>
      </c>
      <c r="AU334" s="240" t="s">
        <v>1955</v>
      </c>
      <c r="AV334" s="13" t="s">
        <v>2036</v>
      </c>
      <c r="AW334" s="13" t="s">
        <v>1877</v>
      </c>
      <c r="AX334" s="13" t="s">
        <v>1895</v>
      </c>
      <c r="AY334" s="240" t="s">
        <v>2080</v>
      </c>
    </row>
    <row r="335" spans="2:65" s="1" customFormat="1" ht="22.5" customHeight="1">
      <c r="B335" s="35"/>
      <c r="C335" s="188" t="s">
        <v>1057</v>
      </c>
      <c r="D335" s="188" t="s">
        <v>2082</v>
      </c>
      <c r="E335" s="189" t="s">
        <v>1058</v>
      </c>
      <c r="F335" s="190" t="s">
        <v>1059</v>
      </c>
      <c r="G335" s="191" t="s">
        <v>1027</v>
      </c>
      <c r="H335" s="263"/>
      <c r="I335" s="193"/>
      <c r="J335" s="194">
        <f>ROUND(I335*H335,2)</f>
        <v>0</v>
      </c>
      <c r="K335" s="190" t="s">
        <v>2086</v>
      </c>
      <c r="L335" s="55"/>
      <c r="M335" s="195" t="s">
        <v>1893</v>
      </c>
      <c r="N335" s="196" t="s">
        <v>1917</v>
      </c>
      <c r="O335" s="36"/>
      <c r="P335" s="197">
        <f>O335*H335</f>
        <v>0</v>
      </c>
      <c r="Q335" s="197">
        <v>0</v>
      </c>
      <c r="R335" s="197">
        <f>Q335*H335</f>
        <v>0</v>
      </c>
      <c r="S335" s="197">
        <v>0</v>
      </c>
      <c r="T335" s="198">
        <f>S335*H335</f>
        <v>0</v>
      </c>
      <c r="AR335" s="18" t="s">
        <v>2161</v>
      </c>
      <c r="AT335" s="18" t="s">
        <v>2082</v>
      </c>
      <c r="AU335" s="18" t="s">
        <v>1955</v>
      </c>
      <c r="AY335" s="18" t="s">
        <v>2080</v>
      </c>
      <c r="BE335" s="199">
        <f>IF(N335="základní",J335,0)</f>
        <v>0</v>
      </c>
      <c r="BF335" s="199">
        <f>IF(N335="snížená",J335,0)</f>
        <v>0</v>
      </c>
      <c r="BG335" s="199">
        <f>IF(N335="zákl. přenesená",J335,0)</f>
        <v>0</v>
      </c>
      <c r="BH335" s="199">
        <f>IF(N335="sníž. přenesená",J335,0)</f>
        <v>0</v>
      </c>
      <c r="BI335" s="199">
        <f>IF(N335="nulová",J335,0)</f>
        <v>0</v>
      </c>
      <c r="BJ335" s="18" t="s">
        <v>1895</v>
      </c>
      <c r="BK335" s="199">
        <f>ROUND(I335*H335,2)</f>
        <v>0</v>
      </c>
      <c r="BL335" s="18" t="s">
        <v>2161</v>
      </c>
      <c r="BM335" s="18" t="s">
        <v>1060</v>
      </c>
    </row>
    <row r="336" spans="2:65" s="1" customFormat="1" ht="22.5" customHeight="1">
      <c r="B336" s="35"/>
      <c r="C336" s="188" t="s">
        <v>1061</v>
      </c>
      <c r="D336" s="188" t="s">
        <v>2082</v>
      </c>
      <c r="E336" s="189" t="s">
        <v>1062</v>
      </c>
      <c r="F336" s="190" t="s">
        <v>1063</v>
      </c>
      <c r="G336" s="191" t="s">
        <v>2253</v>
      </c>
      <c r="H336" s="192">
        <v>1</v>
      </c>
      <c r="I336" s="193"/>
      <c r="J336" s="194">
        <f>ROUND(I336*H336,2)</f>
        <v>0</v>
      </c>
      <c r="K336" s="190" t="s">
        <v>1893</v>
      </c>
      <c r="L336" s="55"/>
      <c r="M336" s="195" t="s">
        <v>1893</v>
      </c>
      <c r="N336" s="196" t="s">
        <v>1917</v>
      </c>
      <c r="O336" s="36"/>
      <c r="P336" s="197">
        <f>O336*H336</f>
        <v>0</v>
      </c>
      <c r="Q336" s="197">
        <v>0</v>
      </c>
      <c r="R336" s="197">
        <f>Q336*H336</f>
        <v>0</v>
      </c>
      <c r="S336" s="197">
        <v>0</v>
      </c>
      <c r="T336" s="198">
        <f>S336*H336</f>
        <v>0</v>
      </c>
      <c r="AR336" s="18" t="s">
        <v>2161</v>
      </c>
      <c r="AT336" s="18" t="s">
        <v>2082</v>
      </c>
      <c r="AU336" s="18" t="s">
        <v>1955</v>
      </c>
      <c r="AY336" s="18" t="s">
        <v>2080</v>
      </c>
      <c r="BE336" s="199">
        <f>IF(N336="základní",J336,0)</f>
        <v>0</v>
      </c>
      <c r="BF336" s="199">
        <f>IF(N336="snížená",J336,0)</f>
        <v>0</v>
      </c>
      <c r="BG336" s="199">
        <f>IF(N336="zákl. přenesená",J336,0)</f>
        <v>0</v>
      </c>
      <c r="BH336" s="199">
        <f>IF(N336="sníž. přenesená",J336,0)</f>
        <v>0</v>
      </c>
      <c r="BI336" s="199">
        <f>IF(N336="nulová",J336,0)</f>
        <v>0</v>
      </c>
      <c r="BJ336" s="18" t="s">
        <v>1895</v>
      </c>
      <c r="BK336" s="199">
        <f>ROUND(I336*H336,2)</f>
        <v>0</v>
      </c>
      <c r="BL336" s="18" t="s">
        <v>2161</v>
      </c>
      <c r="BM336" s="18" t="s">
        <v>1064</v>
      </c>
    </row>
    <row r="337" spans="2:65" s="12" customFormat="1">
      <c r="B337" s="200"/>
      <c r="C337" s="201"/>
      <c r="D337" s="212" t="s">
        <v>2088</v>
      </c>
      <c r="E337" s="213" t="s">
        <v>1893</v>
      </c>
      <c r="F337" s="214" t="s">
        <v>2978</v>
      </c>
      <c r="G337" s="201"/>
      <c r="H337" s="215">
        <v>1</v>
      </c>
      <c r="I337" s="206"/>
      <c r="J337" s="201"/>
      <c r="K337" s="201"/>
      <c r="L337" s="207"/>
      <c r="M337" s="208"/>
      <c r="N337" s="209"/>
      <c r="O337" s="209"/>
      <c r="P337" s="209"/>
      <c r="Q337" s="209"/>
      <c r="R337" s="209"/>
      <c r="S337" s="209"/>
      <c r="T337" s="210"/>
      <c r="AT337" s="211" t="s">
        <v>2088</v>
      </c>
      <c r="AU337" s="211" t="s">
        <v>1955</v>
      </c>
      <c r="AV337" s="12" t="s">
        <v>1955</v>
      </c>
      <c r="AW337" s="12" t="s">
        <v>1911</v>
      </c>
      <c r="AX337" s="12" t="s">
        <v>1946</v>
      </c>
      <c r="AY337" s="211" t="s">
        <v>2080</v>
      </c>
    </row>
    <row r="338" spans="2:65" s="13" customFormat="1">
      <c r="B338" s="230"/>
      <c r="C338" s="231"/>
      <c r="D338" s="202" t="s">
        <v>2088</v>
      </c>
      <c r="E338" s="241" t="s">
        <v>1893</v>
      </c>
      <c r="F338" s="242" t="s">
        <v>2377</v>
      </c>
      <c r="G338" s="231"/>
      <c r="H338" s="243">
        <v>1</v>
      </c>
      <c r="I338" s="235"/>
      <c r="J338" s="231"/>
      <c r="K338" s="231"/>
      <c r="L338" s="236"/>
      <c r="M338" s="237"/>
      <c r="N338" s="238"/>
      <c r="O338" s="238"/>
      <c r="P338" s="238"/>
      <c r="Q338" s="238"/>
      <c r="R338" s="238"/>
      <c r="S338" s="238"/>
      <c r="T338" s="239"/>
      <c r="AT338" s="240" t="s">
        <v>2088</v>
      </c>
      <c r="AU338" s="240" t="s">
        <v>1955</v>
      </c>
      <c r="AV338" s="13" t="s">
        <v>2036</v>
      </c>
      <c r="AW338" s="13" t="s">
        <v>1877</v>
      </c>
      <c r="AX338" s="13" t="s">
        <v>1895</v>
      </c>
      <c r="AY338" s="240" t="s">
        <v>2080</v>
      </c>
    </row>
    <row r="339" spans="2:65" s="1" customFormat="1" ht="22.5" customHeight="1">
      <c r="B339" s="35"/>
      <c r="C339" s="188" t="s">
        <v>1065</v>
      </c>
      <c r="D339" s="188" t="s">
        <v>2082</v>
      </c>
      <c r="E339" s="189" t="s">
        <v>1066</v>
      </c>
      <c r="F339" s="190" t="s">
        <v>1067</v>
      </c>
      <c r="G339" s="191" t="s">
        <v>2253</v>
      </c>
      <c r="H339" s="192">
        <v>1</v>
      </c>
      <c r="I339" s="193"/>
      <c r="J339" s="194">
        <f>ROUND(I339*H339,2)</f>
        <v>0</v>
      </c>
      <c r="K339" s="190" t="s">
        <v>1893</v>
      </c>
      <c r="L339" s="55"/>
      <c r="M339" s="195" t="s">
        <v>1893</v>
      </c>
      <c r="N339" s="196" t="s">
        <v>1917</v>
      </c>
      <c r="O339" s="36"/>
      <c r="P339" s="197">
        <f>O339*H339</f>
        <v>0</v>
      </c>
      <c r="Q339" s="197">
        <v>0</v>
      </c>
      <c r="R339" s="197">
        <f>Q339*H339</f>
        <v>0</v>
      </c>
      <c r="S339" s="197">
        <v>0</v>
      </c>
      <c r="T339" s="198">
        <f>S339*H339</f>
        <v>0</v>
      </c>
      <c r="AR339" s="18" t="s">
        <v>2161</v>
      </c>
      <c r="AT339" s="18" t="s">
        <v>2082</v>
      </c>
      <c r="AU339" s="18" t="s">
        <v>1955</v>
      </c>
      <c r="AY339" s="18" t="s">
        <v>2080</v>
      </c>
      <c r="BE339" s="199">
        <f>IF(N339="základní",J339,0)</f>
        <v>0</v>
      </c>
      <c r="BF339" s="199">
        <f>IF(N339="snížená",J339,0)</f>
        <v>0</v>
      </c>
      <c r="BG339" s="199">
        <f>IF(N339="zákl. přenesená",J339,0)</f>
        <v>0</v>
      </c>
      <c r="BH339" s="199">
        <f>IF(N339="sníž. přenesená",J339,0)</f>
        <v>0</v>
      </c>
      <c r="BI339" s="199">
        <f>IF(N339="nulová",J339,0)</f>
        <v>0</v>
      </c>
      <c r="BJ339" s="18" t="s">
        <v>1895</v>
      </c>
      <c r="BK339" s="199">
        <f>ROUND(I339*H339,2)</f>
        <v>0</v>
      </c>
      <c r="BL339" s="18" t="s">
        <v>2161</v>
      </c>
      <c r="BM339" s="18" t="s">
        <v>1068</v>
      </c>
    </row>
    <row r="340" spans="2:65" s="12" customFormat="1">
      <c r="B340" s="200"/>
      <c r="C340" s="201"/>
      <c r="D340" s="212" t="s">
        <v>2088</v>
      </c>
      <c r="E340" s="213" t="s">
        <v>1893</v>
      </c>
      <c r="F340" s="214" t="s">
        <v>2978</v>
      </c>
      <c r="G340" s="201"/>
      <c r="H340" s="215">
        <v>1</v>
      </c>
      <c r="I340" s="206"/>
      <c r="J340" s="201"/>
      <c r="K340" s="201"/>
      <c r="L340" s="207"/>
      <c r="M340" s="208"/>
      <c r="N340" s="209"/>
      <c r="O340" s="209"/>
      <c r="P340" s="209"/>
      <c r="Q340" s="209"/>
      <c r="R340" s="209"/>
      <c r="S340" s="209"/>
      <c r="T340" s="210"/>
      <c r="AT340" s="211" t="s">
        <v>2088</v>
      </c>
      <c r="AU340" s="211" t="s">
        <v>1955</v>
      </c>
      <c r="AV340" s="12" t="s">
        <v>1955</v>
      </c>
      <c r="AW340" s="12" t="s">
        <v>1911</v>
      </c>
      <c r="AX340" s="12" t="s">
        <v>1946</v>
      </c>
      <c r="AY340" s="211" t="s">
        <v>2080</v>
      </c>
    </row>
    <row r="341" spans="2:65" s="13" customFormat="1">
      <c r="B341" s="230"/>
      <c r="C341" s="231"/>
      <c r="D341" s="212" t="s">
        <v>2088</v>
      </c>
      <c r="E341" s="232" t="s">
        <v>1893</v>
      </c>
      <c r="F341" s="233" t="s">
        <v>2377</v>
      </c>
      <c r="G341" s="231"/>
      <c r="H341" s="234">
        <v>1</v>
      </c>
      <c r="I341" s="235"/>
      <c r="J341" s="231"/>
      <c r="K341" s="231"/>
      <c r="L341" s="236"/>
      <c r="M341" s="237"/>
      <c r="N341" s="238"/>
      <c r="O341" s="238"/>
      <c r="P341" s="238"/>
      <c r="Q341" s="238"/>
      <c r="R341" s="238"/>
      <c r="S341" s="238"/>
      <c r="T341" s="239"/>
      <c r="AT341" s="240" t="s">
        <v>2088</v>
      </c>
      <c r="AU341" s="240" t="s">
        <v>1955</v>
      </c>
      <c r="AV341" s="13" t="s">
        <v>2036</v>
      </c>
      <c r="AW341" s="13" t="s">
        <v>1877</v>
      </c>
      <c r="AX341" s="13" t="s">
        <v>1895</v>
      </c>
      <c r="AY341" s="240" t="s">
        <v>2080</v>
      </c>
    </row>
    <row r="342" spans="2:65" s="11" customFormat="1" ht="29.85" customHeight="1">
      <c r="B342" s="171"/>
      <c r="C342" s="172"/>
      <c r="D342" s="185" t="s">
        <v>1945</v>
      </c>
      <c r="E342" s="186" t="s">
        <v>1069</v>
      </c>
      <c r="F342" s="186" t="s">
        <v>1070</v>
      </c>
      <c r="G342" s="172"/>
      <c r="H342" s="172"/>
      <c r="I342" s="175"/>
      <c r="J342" s="187">
        <f>BK342</f>
        <v>0</v>
      </c>
      <c r="K342" s="172"/>
      <c r="L342" s="177"/>
      <c r="M342" s="178"/>
      <c r="N342" s="179"/>
      <c r="O342" s="179"/>
      <c r="P342" s="180">
        <f>SUM(P343:P347)</f>
        <v>0</v>
      </c>
      <c r="Q342" s="179"/>
      <c r="R342" s="180">
        <f>SUM(R343:R347)</f>
        <v>1.0367999999999999E-2</v>
      </c>
      <c r="S342" s="179"/>
      <c r="T342" s="181">
        <f>SUM(T343:T347)</f>
        <v>0</v>
      </c>
      <c r="AR342" s="182" t="s">
        <v>1955</v>
      </c>
      <c r="AT342" s="183" t="s">
        <v>1945</v>
      </c>
      <c r="AU342" s="183" t="s">
        <v>1895</v>
      </c>
      <c r="AY342" s="182" t="s">
        <v>2080</v>
      </c>
      <c r="BK342" s="184">
        <f>SUM(BK343:BK347)</f>
        <v>0</v>
      </c>
    </row>
    <row r="343" spans="2:65" s="1" customFormat="1" ht="31.5" customHeight="1">
      <c r="B343" s="35"/>
      <c r="C343" s="188" t="s">
        <v>1071</v>
      </c>
      <c r="D343" s="188" t="s">
        <v>2082</v>
      </c>
      <c r="E343" s="189" t="s">
        <v>1072</v>
      </c>
      <c r="F343" s="190" t="s">
        <v>1073</v>
      </c>
      <c r="G343" s="191" t="s">
        <v>2122</v>
      </c>
      <c r="H343" s="192">
        <v>11.52</v>
      </c>
      <c r="I343" s="193"/>
      <c r="J343" s="194">
        <f>ROUND(I343*H343,2)</f>
        <v>0</v>
      </c>
      <c r="K343" s="190" t="s">
        <v>2086</v>
      </c>
      <c r="L343" s="55"/>
      <c r="M343" s="195" t="s">
        <v>1893</v>
      </c>
      <c r="N343" s="196" t="s">
        <v>1917</v>
      </c>
      <c r="O343" s="36"/>
      <c r="P343" s="197">
        <f>O343*H343</f>
        <v>0</v>
      </c>
      <c r="Q343" s="197">
        <v>8.9999999999999998E-4</v>
      </c>
      <c r="R343" s="197">
        <f>Q343*H343</f>
        <v>1.0367999999999999E-2</v>
      </c>
      <c r="S343" s="197">
        <v>0</v>
      </c>
      <c r="T343" s="198">
        <f>S343*H343</f>
        <v>0</v>
      </c>
      <c r="AR343" s="18" t="s">
        <v>2161</v>
      </c>
      <c r="AT343" s="18" t="s">
        <v>2082</v>
      </c>
      <c r="AU343" s="18" t="s">
        <v>1955</v>
      </c>
      <c r="AY343" s="18" t="s">
        <v>2080</v>
      </c>
      <c r="BE343" s="199">
        <f>IF(N343="základní",J343,0)</f>
        <v>0</v>
      </c>
      <c r="BF343" s="199">
        <f>IF(N343="snížená",J343,0)</f>
        <v>0</v>
      </c>
      <c r="BG343" s="199">
        <f>IF(N343="zákl. přenesená",J343,0)</f>
        <v>0</v>
      </c>
      <c r="BH343" s="199">
        <f>IF(N343="sníž. přenesená",J343,0)</f>
        <v>0</v>
      </c>
      <c r="BI343" s="199">
        <f>IF(N343="nulová",J343,0)</f>
        <v>0</v>
      </c>
      <c r="BJ343" s="18" t="s">
        <v>1895</v>
      </c>
      <c r="BK343" s="199">
        <f>ROUND(I343*H343,2)</f>
        <v>0</v>
      </c>
      <c r="BL343" s="18" t="s">
        <v>2161</v>
      </c>
      <c r="BM343" s="18" t="s">
        <v>1074</v>
      </c>
    </row>
    <row r="344" spans="2:65" s="12" customFormat="1">
      <c r="B344" s="200"/>
      <c r="C344" s="201"/>
      <c r="D344" s="212" t="s">
        <v>2088</v>
      </c>
      <c r="E344" s="213" t="s">
        <v>1893</v>
      </c>
      <c r="F344" s="214" t="s">
        <v>1075</v>
      </c>
      <c r="G344" s="201"/>
      <c r="H344" s="215">
        <v>5.76</v>
      </c>
      <c r="I344" s="206"/>
      <c r="J344" s="201"/>
      <c r="K344" s="201"/>
      <c r="L344" s="207"/>
      <c r="M344" s="208"/>
      <c r="N344" s="209"/>
      <c r="O344" s="209"/>
      <c r="P344" s="209"/>
      <c r="Q344" s="209"/>
      <c r="R344" s="209"/>
      <c r="S344" s="209"/>
      <c r="T344" s="210"/>
      <c r="AT344" s="211" t="s">
        <v>2088</v>
      </c>
      <c r="AU344" s="211" t="s">
        <v>1955</v>
      </c>
      <c r="AV344" s="12" t="s">
        <v>1955</v>
      </c>
      <c r="AW344" s="12" t="s">
        <v>1911</v>
      </c>
      <c r="AX344" s="12" t="s">
        <v>1946</v>
      </c>
      <c r="AY344" s="211" t="s">
        <v>2080</v>
      </c>
    </row>
    <row r="345" spans="2:65" s="12" customFormat="1">
      <c r="B345" s="200"/>
      <c r="C345" s="201"/>
      <c r="D345" s="212" t="s">
        <v>2088</v>
      </c>
      <c r="E345" s="213" t="s">
        <v>1893</v>
      </c>
      <c r="F345" s="214" t="s">
        <v>1076</v>
      </c>
      <c r="G345" s="201"/>
      <c r="H345" s="215">
        <v>5.76</v>
      </c>
      <c r="I345" s="206"/>
      <c r="J345" s="201"/>
      <c r="K345" s="201"/>
      <c r="L345" s="207"/>
      <c r="M345" s="208"/>
      <c r="N345" s="209"/>
      <c r="O345" s="209"/>
      <c r="P345" s="209"/>
      <c r="Q345" s="209"/>
      <c r="R345" s="209"/>
      <c r="S345" s="209"/>
      <c r="T345" s="210"/>
      <c r="AT345" s="211" t="s">
        <v>2088</v>
      </c>
      <c r="AU345" s="211" t="s">
        <v>1955</v>
      </c>
      <c r="AV345" s="12" t="s">
        <v>1955</v>
      </c>
      <c r="AW345" s="12" t="s">
        <v>1911</v>
      </c>
      <c r="AX345" s="12" t="s">
        <v>1946</v>
      </c>
      <c r="AY345" s="211" t="s">
        <v>2080</v>
      </c>
    </row>
    <row r="346" spans="2:65" s="13" customFormat="1">
      <c r="B346" s="230"/>
      <c r="C346" s="231"/>
      <c r="D346" s="202" t="s">
        <v>2088</v>
      </c>
      <c r="E346" s="241" t="s">
        <v>1893</v>
      </c>
      <c r="F346" s="242" t="s">
        <v>2377</v>
      </c>
      <c r="G346" s="231"/>
      <c r="H346" s="243">
        <v>11.52</v>
      </c>
      <c r="I346" s="235"/>
      <c r="J346" s="231"/>
      <c r="K346" s="231"/>
      <c r="L346" s="236"/>
      <c r="M346" s="237"/>
      <c r="N346" s="238"/>
      <c r="O346" s="238"/>
      <c r="P346" s="238"/>
      <c r="Q346" s="238"/>
      <c r="R346" s="238"/>
      <c r="S346" s="238"/>
      <c r="T346" s="239"/>
      <c r="AT346" s="240" t="s">
        <v>2088</v>
      </c>
      <c r="AU346" s="240" t="s">
        <v>1955</v>
      </c>
      <c r="AV346" s="13" t="s">
        <v>2036</v>
      </c>
      <c r="AW346" s="13" t="s">
        <v>1877</v>
      </c>
      <c r="AX346" s="13" t="s">
        <v>1895</v>
      </c>
      <c r="AY346" s="240" t="s">
        <v>2080</v>
      </c>
    </row>
    <row r="347" spans="2:65" s="1" customFormat="1" ht="22.5" customHeight="1">
      <c r="B347" s="35"/>
      <c r="C347" s="188" t="s">
        <v>1077</v>
      </c>
      <c r="D347" s="188" t="s">
        <v>2082</v>
      </c>
      <c r="E347" s="189" t="s">
        <v>1078</v>
      </c>
      <c r="F347" s="190" t="s">
        <v>1079</v>
      </c>
      <c r="G347" s="191" t="s">
        <v>1027</v>
      </c>
      <c r="H347" s="263"/>
      <c r="I347" s="193"/>
      <c r="J347" s="194">
        <f>ROUND(I347*H347,2)</f>
        <v>0</v>
      </c>
      <c r="K347" s="190" t="s">
        <v>2086</v>
      </c>
      <c r="L347" s="55"/>
      <c r="M347" s="195" t="s">
        <v>1893</v>
      </c>
      <c r="N347" s="196" t="s">
        <v>1917</v>
      </c>
      <c r="O347" s="36"/>
      <c r="P347" s="197">
        <f>O347*H347</f>
        <v>0</v>
      </c>
      <c r="Q347" s="197">
        <v>0</v>
      </c>
      <c r="R347" s="197">
        <f>Q347*H347</f>
        <v>0</v>
      </c>
      <c r="S347" s="197">
        <v>0</v>
      </c>
      <c r="T347" s="198">
        <f>S347*H347</f>
        <v>0</v>
      </c>
      <c r="AR347" s="18" t="s">
        <v>2161</v>
      </c>
      <c r="AT347" s="18" t="s">
        <v>2082</v>
      </c>
      <c r="AU347" s="18" t="s">
        <v>1955</v>
      </c>
      <c r="AY347" s="18" t="s">
        <v>2080</v>
      </c>
      <c r="BE347" s="199">
        <f>IF(N347="základní",J347,0)</f>
        <v>0</v>
      </c>
      <c r="BF347" s="199">
        <f>IF(N347="snížená",J347,0)</f>
        <v>0</v>
      </c>
      <c r="BG347" s="199">
        <f>IF(N347="zákl. přenesená",J347,0)</f>
        <v>0</v>
      </c>
      <c r="BH347" s="199">
        <f>IF(N347="sníž. přenesená",J347,0)</f>
        <v>0</v>
      </c>
      <c r="BI347" s="199">
        <f>IF(N347="nulová",J347,0)</f>
        <v>0</v>
      </c>
      <c r="BJ347" s="18" t="s">
        <v>1895</v>
      </c>
      <c r="BK347" s="199">
        <f>ROUND(I347*H347,2)</f>
        <v>0</v>
      </c>
      <c r="BL347" s="18" t="s">
        <v>2161</v>
      </c>
      <c r="BM347" s="18" t="s">
        <v>1080</v>
      </c>
    </row>
    <row r="348" spans="2:65" s="11" customFormat="1" ht="37.35" customHeight="1">
      <c r="B348" s="171"/>
      <c r="C348" s="172"/>
      <c r="D348" s="173" t="s">
        <v>1945</v>
      </c>
      <c r="E348" s="174" t="s">
        <v>2126</v>
      </c>
      <c r="F348" s="174" t="s">
        <v>2892</v>
      </c>
      <c r="G348" s="172"/>
      <c r="H348" s="172"/>
      <c r="I348" s="175"/>
      <c r="J348" s="176">
        <f>BK348</f>
        <v>0</v>
      </c>
      <c r="K348" s="172"/>
      <c r="L348" s="177"/>
      <c r="M348" s="178"/>
      <c r="N348" s="179"/>
      <c r="O348" s="179"/>
      <c r="P348" s="180">
        <f>P349+P409+P423</f>
        <v>0</v>
      </c>
      <c r="Q348" s="179"/>
      <c r="R348" s="180">
        <f>R349+R409+R423</f>
        <v>17.37191373768</v>
      </c>
      <c r="S348" s="179"/>
      <c r="T348" s="181">
        <f>T349+T409+T423</f>
        <v>0</v>
      </c>
      <c r="AR348" s="182" t="s">
        <v>2033</v>
      </c>
      <c r="AT348" s="183" t="s">
        <v>1945</v>
      </c>
      <c r="AU348" s="183" t="s">
        <v>1946</v>
      </c>
      <c r="AY348" s="182" t="s">
        <v>2080</v>
      </c>
      <c r="BK348" s="184">
        <f>BK349+BK409+BK423</f>
        <v>0</v>
      </c>
    </row>
    <row r="349" spans="2:65" s="11" customFormat="1" ht="19.899999999999999" customHeight="1">
      <c r="B349" s="171"/>
      <c r="C349" s="172"/>
      <c r="D349" s="185" t="s">
        <v>1945</v>
      </c>
      <c r="E349" s="186" t="s">
        <v>1081</v>
      </c>
      <c r="F349" s="186" t="s">
        <v>1082</v>
      </c>
      <c r="G349" s="172"/>
      <c r="H349" s="172"/>
      <c r="I349" s="175"/>
      <c r="J349" s="187">
        <f>BK349</f>
        <v>0</v>
      </c>
      <c r="K349" s="172"/>
      <c r="L349" s="177"/>
      <c r="M349" s="178"/>
      <c r="N349" s="179"/>
      <c r="O349" s="179"/>
      <c r="P349" s="180">
        <f>SUM(P350:P408)</f>
        <v>0</v>
      </c>
      <c r="Q349" s="179"/>
      <c r="R349" s="180">
        <f>SUM(R350:R408)</f>
        <v>17.371284237680001</v>
      </c>
      <c r="S349" s="179"/>
      <c r="T349" s="181">
        <f>SUM(T350:T408)</f>
        <v>0</v>
      </c>
      <c r="AR349" s="182" t="s">
        <v>2033</v>
      </c>
      <c r="AT349" s="183" t="s">
        <v>1945</v>
      </c>
      <c r="AU349" s="183" t="s">
        <v>1895</v>
      </c>
      <c r="AY349" s="182" t="s">
        <v>2080</v>
      </c>
      <c r="BK349" s="184">
        <f>SUM(BK350:BK408)</f>
        <v>0</v>
      </c>
    </row>
    <row r="350" spans="2:65" s="1" customFormat="1" ht="22.5" customHeight="1">
      <c r="B350" s="35"/>
      <c r="C350" s="188" t="s">
        <v>1083</v>
      </c>
      <c r="D350" s="188" t="s">
        <v>2082</v>
      </c>
      <c r="E350" s="189" t="s">
        <v>1084</v>
      </c>
      <c r="F350" s="190" t="s">
        <v>1085</v>
      </c>
      <c r="G350" s="191" t="s">
        <v>2122</v>
      </c>
      <c r="H350" s="192">
        <v>2.64</v>
      </c>
      <c r="I350" s="193"/>
      <c r="J350" s="194">
        <f>ROUND(I350*H350,2)</f>
        <v>0</v>
      </c>
      <c r="K350" s="190" t="s">
        <v>2086</v>
      </c>
      <c r="L350" s="55"/>
      <c r="M350" s="195" t="s">
        <v>1893</v>
      </c>
      <c r="N350" s="196" t="s">
        <v>1917</v>
      </c>
      <c r="O350" s="36"/>
      <c r="P350" s="197">
        <f>O350*H350</f>
        <v>0</v>
      </c>
      <c r="Q350" s="197">
        <v>0.21172043199999999</v>
      </c>
      <c r="R350" s="197">
        <f>Q350*H350</f>
        <v>0.55894194048000001</v>
      </c>
      <c r="S350" s="197">
        <v>0</v>
      </c>
      <c r="T350" s="198">
        <f>S350*H350</f>
        <v>0</v>
      </c>
      <c r="AR350" s="18" t="s">
        <v>2036</v>
      </c>
      <c r="AT350" s="18" t="s">
        <v>2082</v>
      </c>
      <c r="AU350" s="18" t="s">
        <v>1955</v>
      </c>
      <c r="AY350" s="18" t="s">
        <v>2080</v>
      </c>
      <c r="BE350" s="199">
        <f>IF(N350="základní",J350,0)</f>
        <v>0</v>
      </c>
      <c r="BF350" s="199">
        <f>IF(N350="snížená",J350,0)</f>
        <v>0</v>
      </c>
      <c r="BG350" s="199">
        <f>IF(N350="zákl. přenesená",J350,0)</f>
        <v>0</v>
      </c>
      <c r="BH350" s="199">
        <f>IF(N350="sníž. přenesená",J350,0)</f>
        <v>0</v>
      </c>
      <c r="BI350" s="199">
        <f>IF(N350="nulová",J350,0)</f>
        <v>0</v>
      </c>
      <c r="BJ350" s="18" t="s">
        <v>1895</v>
      </c>
      <c r="BK350" s="199">
        <f>ROUND(I350*H350,2)</f>
        <v>0</v>
      </c>
      <c r="BL350" s="18" t="s">
        <v>2036</v>
      </c>
      <c r="BM350" s="18" t="s">
        <v>1086</v>
      </c>
    </row>
    <row r="351" spans="2:65" s="12" customFormat="1">
      <c r="B351" s="200"/>
      <c r="C351" s="201"/>
      <c r="D351" s="202" t="s">
        <v>2088</v>
      </c>
      <c r="E351" s="203" t="s">
        <v>1893</v>
      </c>
      <c r="F351" s="204" t="s">
        <v>1087</v>
      </c>
      <c r="G351" s="201"/>
      <c r="H351" s="205">
        <v>2.64</v>
      </c>
      <c r="I351" s="206"/>
      <c r="J351" s="201"/>
      <c r="K351" s="201"/>
      <c r="L351" s="207"/>
      <c r="M351" s="208"/>
      <c r="N351" s="209"/>
      <c r="O351" s="209"/>
      <c r="P351" s="209"/>
      <c r="Q351" s="209"/>
      <c r="R351" s="209"/>
      <c r="S351" s="209"/>
      <c r="T351" s="210"/>
      <c r="AT351" s="211" t="s">
        <v>2088</v>
      </c>
      <c r="AU351" s="211" t="s">
        <v>1955</v>
      </c>
      <c r="AV351" s="12" t="s">
        <v>1955</v>
      </c>
      <c r="AW351" s="12" t="s">
        <v>1911</v>
      </c>
      <c r="AX351" s="12" t="s">
        <v>1946</v>
      </c>
      <c r="AY351" s="211" t="s">
        <v>2080</v>
      </c>
    </row>
    <row r="352" spans="2:65" s="1" customFormat="1" ht="22.5" customHeight="1">
      <c r="B352" s="35"/>
      <c r="C352" s="188" t="s">
        <v>1088</v>
      </c>
      <c r="D352" s="188" t="s">
        <v>2082</v>
      </c>
      <c r="E352" s="189" t="s">
        <v>1089</v>
      </c>
      <c r="F352" s="190" t="s">
        <v>1090</v>
      </c>
      <c r="G352" s="191" t="s">
        <v>2085</v>
      </c>
      <c r="H352" s="192">
        <v>3.319</v>
      </c>
      <c r="I352" s="193"/>
      <c r="J352" s="194">
        <f>ROUND(I352*H352,2)</f>
        <v>0</v>
      </c>
      <c r="K352" s="190" t="s">
        <v>2086</v>
      </c>
      <c r="L352" s="55"/>
      <c r="M352" s="195" t="s">
        <v>1893</v>
      </c>
      <c r="N352" s="196" t="s">
        <v>1917</v>
      </c>
      <c r="O352" s="36"/>
      <c r="P352" s="197">
        <f>O352*H352</f>
        <v>0</v>
      </c>
      <c r="Q352" s="197">
        <v>1.7688200000000001</v>
      </c>
      <c r="R352" s="197">
        <f>Q352*H352</f>
        <v>5.8707135800000003</v>
      </c>
      <c r="S352" s="197">
        <v>0</v>
      </c>
      <c r="T352" s="198">
        <f>S352*H352</f>
        <v>0</v>
      </c>
      <c r="AR352" s="18" t="s">
        <v>2036</v>
      </c>
      <c r="AT352" s="18" t="s">
        <v>2082</v>
      </c>
      <c r="AU352" s="18" t="s">
        <v>1955</v>
      </c>
      <c r="AY352" s="18" t="s">
        <v>2080</v>
      </c>
      <c r="BE352" s="199">
        <f>IF(N352="základní",J352,0)</f>
        <v>0</v>
      </c>
      <c r="BF352" s="199">
        <f>IF(N352="snížená",J352,0)</f>
        <v>0</v>
      </c>
      <c r="BG352" s="199">
        <f>IF(N352="zákl. přenesená",J352,0)</f>
        <v>0</v>
      </c>
      <c r="BH352" s="199">
        <f>IF(N352="sníž. přenesená",J352,0)</f>
        <v>0</v>
      </c>
      <c r="BI352" s="199">
        <f>IF(N352="nulová",J352,0)</f>
        <v>0</v>
      </c>
      <c r="BJ352" s="18" t="s">
        <v>1895</v>
      </c>
      <c r="BK352" s="199">
        <f>ROUND(I352*H352,2)</f>
        <v>0</v>
      </c>
      <c r="BL352" s="18" t="s">
        <v>2036</v>
      </c>
      <c r="BM352" s="18" t="s">
        <v>1091</v>
      </c>
    </row>
    <row r="353" spans="2:65" s="12" customFormat="1">
      <c r="B353" s="200"/>
      <c r="C353" s="201"/>
      <c r="D353" s="212" t="s">
        <v>2088</v>
      </c>
      <c r="E353" s="213" t="s">
        <v>1893</v>
      </c>
      <c r="F353" s="214" t="s">
        <v>1092</v>
      </c>
      <c r="G353" s="201"/>
      <c r="H353" s="215">
        <v>4.3545600000000002</v>
      </c>
      <c r="I353" s="206"/>
      <c r="J353" s="201"/>
      <c r="K353" s="201"/>
      <c r="L353" s="207"/>
      <c r="M353" s="208"/>
      <c r="N353" s="209"/>
      <c r="O353" s="209"/>
      <c r="P353" s="209"/>
      <c r="Q353" s="209"/>
      <c r="R353" s="209"/>
      <c r="S353" s="209"/>
      <c r="T353" s="210"/>
      <c r="AT353" s="211" t="s">
        <v>2088</v>
      </c>
      <c r="AU353" s="211" t="s">
        <v>1955</v>
      </c>
      <c r="AV353" s="12" t="s">
        <v>1955</v>
      </c>
      <c r="AW353" s="12" t="s">
        <v>1911</v>
      </c>
      <c r="AX353" s="12" t="s">
        <v>1946</v>
      </c>
      <c r="AY353" s="211" t="s">
        <v>2080</v>
      </c>
    </row>
    <row r="354" spans="2:65" s="12" customFormat="1">
      <c r="B354" s="200"/>
      <c r="C354" s="201"/>
      <c r="D354" s="202" t="s">
        <v>2088</v>
      </c>
      <c r="E354" s="203" t="s">
        <v>1893</v>
      </c>
      <c r="F354" s="204" t="s">
        <v>1093</v>
      </c>
      <c r="G354" s="201"/>
      <c r="H354" s="205">
        <v>-1.0357875000000001</v>
      </c>
      <c r="I354" s="206"/>
      <c r="J354" s="201"/>
      <c r="K354" s="201"/>
      <c r="L354" s="207"/>
      <c r="M354" s="208"/>
      <c r="N354" s="209"/>
      <c r="O354" s="209"/>
      <c r="P354" s="209"/>
      <c r="Q354" s="209"/>
      <c r="R354" s="209"/>
      <c r="S354" s="209"/>
      <c r="T354" s="210"/>
      <c r="AT354" s="211" t="s">
        <v>2088</v>
      </c>
      <c r="AU354" s="211" t="s">
        <v>1955</v>
      </c>
      <c r="AV354" s="12" t="s">
        <v>1955</v>
      </c>
      <c r="AW354" s="12" t="s">
        <v>1911</v>
      </c>
      <c r="AX354" s="12" t="s">
        <v>1946</v>
      </c>
      <c r="AY354" s="211" t="s">
        <v>2080</v>
      </c>
    </row>
    <row r="355" spans="2:65" s="1" customFormat="1" ht="22.5" customHeight="1">
      <c r="B355" s="35"/>
      <c r="C355" s="188" t="s">
        <v>1094</v>
      </c>
      <c r="D355" s="188" t="s">
        <v>2082</v>
      </c>
      <c r="E355" s="189" t="s">
        <v>1095</v>
      </c>
      <c r="F355" s="190" t="s">
        <v>1096</v>
      </c>
      <c r="G355" s="191" t="s">
        <v>2122</v>
      </c>
      <c r="H355" s="192">
        <v>12.974</v>
      </c>
      <c r="I355" s="193"/>
      <c r="J355" s="194">
        <f>ROUND(I355*H355,2)</f>
        <v>0</v>
      </c>
      <c r="K355" s="190" t="s">
        <v>2086</v>
      </c>
      <c r="L355" s="55"/>
      <c r="M355" s="195" t="s">
        <v>1893</v>
      </c>
      <c r="N355" s="196" t="s">
        <v>1917</v>
      </c>
      <c r="O355" s="36"/>
      <c r="P355" s="197">
        <f>O355*H355</f>
        <v>0</v>
      </c>
      <c r="Q355" s="197">
        <v>2.7000000000000001E-3</v>
      </c>
      <c r="R355" s="197">
        <f>Q355*H355</f>
        <v>3.50298E-2</v>
      </c>
      <c r="S355" s="197">
        <v>0</v>
      </c>
      <c r="T355" s="198">
        <f>S355*H355</f>
        <v>0</v>
      </c>
      <c r="AR355" s="18" t="s">
        <v>2036</v>
      </c>
      <c r="AT355" s="18" t="s">
        <v>2082</v>
      </c>
      <c r="AU355" s="18" t="s">
        <v>1955</v>
      </c>
      <c r="AY355" s="18" t="s">
        <v>2080</v>
      </c>
      <c r="BE355" s="199">
        <f>IF(N355="základní",J355,0)</f>
        <v>0</v>
      </c>
      <c r="BF355" s="199">
        <f>IF(N355="snížená",J355,0)</f>
        <v>0</v>
      </c>
      <c r="BG355" s="199">
        <f>IF(N355="zákl. přenesená",J355,0)</f>
        <v>0</v>
      </c>
      <c r="BH355" s="199">
        <f>IF(N355="sníž. přenesená",J355,0)</f>
        <v>0</v>
      </c>
      <c r="BI355" s="199">
        <f>IF(N355="nulová",J355,0)</f>
        <v>0</v>
      </c>
      <c r="BJ355" s="18" t="s">
        <v>1895</v>
      </c>
      <c r="BK355" s="199">
        <f>ROUND(I355*H355,2)</f>
        <v>0</v>
      </c>
      <c r="BL355" s="18" t="s">
        <v>2036</v>
      </c>
      <c r="BM355" s="18" t="s">
        <v>1097</v>
      </c>
    </row>
    <row r="356" spans="2:65" s="12" customFormat="1">
      <c r="B356" s="200"/>
      <c r="C356" s="201"/>
      <c r="D356" s="212" t="s">
        <v>2088</v>
      </c>
      <c r="E356" s="213" t="s">
        <v>1893</v>
      </c>
      <c r="F356" s="214" t="s">
        <v>1098</v>
      </c>
      <c r="G356" s="201"/>
      <c r="H356" s="215">
        <v>15.4656</v>
      </c>
      <c r="I356" s="206"/>
      <c r="J356" s="201"/>
      <c r="K356" s="201"/>
      <c r="L356" s="207"/>
      <c r="M356" s="208"/>
      <c r="N356" s="209"/>
      <c r="O356" s="209"/>
      <c r="P356" s="209"/>
      <c r="Q356" s="209"/>
      <c r="R356" s="209"/>
      <c r="S356" s="209"/>
      <c r="T356" s="210"/>
      <c r="AT356" s="211" t="s">
        <v>2088</v>
      </c>
      <c r="AU356" s="211" t="s">
        <v>1955</v>
      </c>
      <c r="AV356" s="12" t="s">
        <v>1955</v>
      </c>
      <c r="AW356" s="12" t="s">
        <v>1911</v>
      </c>
      <c r="AX356" s="12" t="s">
        <v>1946</v>
      </c>
      <c r="AY356" s="211" t="s">
        <v>2080</v>
      </c>
    </row>
    <row r="357" spans="2:65" s="12" customFormat="1">
      <c r="B357" s="200"/>
      <c r="C357" s="201"/>
      <c r="D357" s="202" t="s">
        <v>2088</v>
      </c>
      <c r="E357" s="203" t="s">
        <v>1893</v>
      </c>
      <c r="F357" s="204" t="s">
        <v>1099</v>
      </c>
      <c r="G357" s="201"/>
      <c r="H357" s="205">
        <v>-2.4919500000000001</v>
      </c>
      <c r="I357" s="206"/>
      <c r="J357" s="201"/>
      <c r="K357" s="201"/>
      <c r="L357" s="207"/>
      <c r="M357" s="208"/>
      <c r="N357" s="209"/>
      <c r="O357" s="209"/>
      <c r="P357" s="209"/>
      <c r="Q357" s="209"/>
      <c r="R357" s="209"/>
      <c r="S357" s="209"/>
      <c r="T357" s="210"/>
      <c r="AT357" s="211" t="s">
        <v>2088</v>
      </c>
      <c r="AU357" s="211" t="s">
        <v>1955</v>
      </c>
      <c r="AV357" s="12" t="s">
        <v>1955</v>
      </c>
      <c r="AW357" s="12" t="s">
        <v>1911</v>
      </c>
      <c r="AX357" s="12" t="s">
        <v>1946</v>
      </c>
      <c r="AY357" s="211" t="s">
        <v>2080</v>
      </c>
    </row>
    <row r="358" spans="2:65" s="1" customFormat="1" ht="22.5" customHeight="1">
      <c r="B358" s="35"/>
      <c r="C358" s="188" t="s">
        <v>1100</v>
      </c>
      <c r="D358" s="188" t="s">
        <v>2082</v>
      </c>
      <c r="E358" s="189" t="s">
        <v>1101</v>
      </c>
      <c r="F358" s="190" t="s">
        <v>1102</v>
      </c>
      <c r="G358" s="191" t="s">
        <v>2115</v>
      </c>
      <c r="H358" s="192">
        <v>6.4649999999999999</v>
      </c>
      <c r="I358" s="193"/>
      <c r="J358" s="194">
        <f>ROUND(I358*H358,2)</f>
        <v>0</v>
      </c>
      <c r="K358" s="190" t="s">
        <v>2086</v>
      </c>
      <c r="L358" s="55"/>
      <c r="M358" s="195" t="s">
        <v>1893</v>
      </c>
      <c r="N358" s="196" t="s">
        <v>1917</v>
      </c>
      <c r="O358" s="36"/>
      <c r="P358" s="197">
        <f>O358*H358</f>
        <v>0</v>
      </c>
      <c r="Q358" s="197">
        <v>0</v>
      </c>
      <c r="R358" s="197">
        <f>Q358*H358</f>
        <v>0</v>
      </c>
      <c r="S358" s="197">
        <v>0</v>
      </c>
      <c r="T358" s="198">
        <f>S358*H358</f>
        <v>0</v>
      </c>
      <c r="AR358" s="18" t="s">
        <v>2036</v>
      </c>
      <c r="AT358" s="18" t="s">
        <v>2082</v>
      </c>
      <c r="AU358" s="18" t="s">
        <v>1955</v>
      </c>
      <c r="AY358" s="18" t="s">
        <v>2080</v>
      </c>
      <c r="BE358" s="199">
        <f>IF(N358="základní",J358,0)</f>
        <v>0</v>
      </c>
      <c r="BF358" s="199">
        <f>IF(N358="snížená",J358,0)</f>
        <v>0</v>
      </c>
      <c r="BG358" s="199">
        <f>IF(N358="zákl. přenesená",J358,0)</f>
        <v>0</v>
      </c>
      <c r="BH358" s="199">
        <f>IF(N358="sníž. přenesená",J358,0)</f>
        <v>0</v>
      </c>
      <c r="BI358" s="199">
        <f>IF(N358="nulová",J358,0)</f>
        <v>0</v>
      </c>
      <c r="BJ358" s="18" t="s">
        <v>1895</v>
      </c>
      <c r="BK358" s="199">
        <f>ROUND(I358*H358,2)</f>
        <v>0</v>
      </c>
      <c r="BL358" s="18" t="s">
        <v>2036</v>
      </c>
      <c r="BM358" s="18" t="s">
        <v>1103</v>
      </c>
    </row>
    <row r="359" spans="2:65" s="1" customFormat="1" ht="22.5" customHeight="1">
      <c r="B359" s="35"/>
      <c r="C359" s="188" t="s">
        <v>2329</v>
      </c>
      <c r="D359" s="188" t="s">
        <v>2082</v>
      </c>
      <c r="E359" s="189" t="s">
        <v>1104</v>
      </c>
      <c r="F359" s="190" t="s">
        <v>1105</v>
      </c>
      <c r="G359" s="191" t="s">
        <v>2253</v>
      </c>
      <c r="H359" s="192">
        <v>1</v>
      </c>
      <c r="I359" s="193"/>
      <c r="J359" s="194">
        <f>ROUND(I359*H359,2)</f>
        <v>0</v>
      </c>
      <c r="K359" s="190" t="s">
        <v>2086</v>
      </c>
      <c r="L359" s="55"/>
      <c r="M359" s="195" t="s">
        <v>1893</v>
      </c>
      <c r="N359" s="196" t="s">
        <v>1917</v>
      </c>
      <c r="O359" s="36"/>
      <c r="P359" s="197">
        <f>O359*H359</f>
        <v>0</v>
      </c>
      <c r="Q359" s="197">
        <v>0</v>
      </c>
      <c r="R359" s="197">
        <f>Q359*H359</f>
        <v>0</v>
      </c>
      <c r="S359" s="197">
        <v>0</v>
      </c>
      <c r="T359" s="198">
        <f>S359*H359</f>
        <v>0</v>
      </c>
      <c r="AR359" s="18" t="s">
        <v>2161</v>
      </c>
      <c r="AT359" s="18" t="s">
        <v>2082</v>
      </c>
      <c r="AU359" s="18" t="s">
        <v>1955</v>
      </c>
      <c r="AY359" s="18" t="s">
        <v>2080</v>
      </c>
      <c r="BE359" s="199">
        <f>IF(N359="základní",J359,0)</f>
        <v>0</v>
      </c>
      <c r="BF359" s="199">
        <f>IF(N359="snížená",J359,0)</f>
        <v>0</v>
      </c>
      <c r="BG359" s="199">
        <f>IF(N359="zákl. přenesená",J359,0)</f>
        <v>0</v>
      </c>
      <c r="BH359" s="199">
        <f>IF(N359="sníž. přenesená",J359,0)</f>
        <v>0</v>
      </c>
      <c r="BI359" s="199">
        <f>IF(N359="nulová",J359,0)</f>
        <v>0</v>
      </c>
      <c r="BJ359" s="18" t="s">
        <v>1895</v>
      </c>
      <c r="BK359" s="199">
        <f>ROUND(I359*H359,2)</f>
        <v>0</v>
      </c>
      <c r="BL359" s="18" t="s">
        <v>2161</v>
      </c>
      <c r="BM359" s="18" t="s">
        <v>1106</v>
      </c>
    </row>
    <row r="360" spans="2:65" s="1" customFormat="1" ht="22.5" customHeight="1">
      <c r="B360" s="35"/>
      <c r="C360" s="188" t="s">
        <v>1107</v>
      </c>
      <c r="D360" s="188" t="s">
        <v>2082</v>
      </c>
      <c r="E360" s="189" t="s">
        <v>1108</v>
      </c>
      <c r="F360" s="190" t="s">
        <v>1109</v>
      </c>
      <c r="G360" s="191" t="s">
        <v>2253</v>
      </c>
      <c r="H360" s="192">
        <v>1</v>
      </c>
      <c r="I360" s="193"/>
      <c r="J360" s="194">
        <f>ROUND(I360*H360,2)</f>
        <v>0</v>
      </c>
      <c r="K360" s="190" t="s">
        <v>2086</v>
      </c>
      <c r="L360" s="55"/>
      <c r="M360" s="195" t="s">
        <v>1893</v>
      </c>
      <c r="N360" s="196" t="s">
        <v>1917</v>
      </c>
      <c r="O360" s="36"/>
      <c r="P360" s="197">
        <f>O360*H360</f>
        <v>0</v>
      </c>
      <c r="Q360" s="197">
        <v>0</v>
      </c>
      <c r="R360" s="197">
        <f>Q360*H360</f>
        <v>0</v>
      </c>
      <c r="S360" s="197">
        <v>0</v>
      </c>
      <c r="T360" s="198">
        <f>S360*H360</f>
        <v>0</v>
      </c>
      <c r="AR360" s="18" t="s">
        <v>2161</v>
      </c>
      <c r="AT360" s="18" t="s">
        <v>2082</v>
      </c>
      <c r="AU360" s="18" t="s">
        <v>1955</v>
      </c>
      <c r="AY360" s="18" t="s">
        <v>2080</v>
      </c>
      <c r="BE360" s="199">
        <f>IF(N360="základní",J360,0)</f>
        <v>0</v>
      </c>
      <c r="BF360" s="199">
        <f>IF(N360="snížená",J360,0)</f>
        <v>0</v>
      </c>
      <c r="BG360" s="199">
        <f>IF(N360="zákl. přenesená",J360,0)</f>
        <v>0</v>
      </c>
      <c r="BH360" s="199">
        <f>IF(N360="sníž. přenesená",J360,0)</f>
        <v>0</v>
      </c>
      <c r="BI360" s="199">
        <f>IF(N360="nulová",J360,0)</f>
        <v>0</v>
      </c>
      <c r="BJ360" s="18" t="s">
        <v>1895</v>
      </c>
      <c r="BK360" s="199">
        <f>ROUND(I360*H360,2)</f>
        <v>0</v>
      </c>
      <c r="BL360" s="18" t="s">
        <v>2161</v>
      </c>
      <c r="BM360" s="18" t="s">
        <v>1110</v>
      </c>
    </row>
    <row r="361" spans="2:65" s="1" customFormat="1" ht="31.5" customHeight="1">
      <c r="B361" s="35"/>
      <c r="C361" s="216" t="s">
        <v>1111</v>
      </c>
      <c r="D361" s="216" t="s">
        <v>2126</v>
      </c>
      <c r="E361" s="217" t="s">
        <v>1112</v>
      </c>
      <c r="F361" s="218" t="s">
        <v>1113</v>
      </c>
      <c r="G361" s="219" t="s">
        <v>2253</v>
      </c>
      <c r="H361" s="220">
        <v>1</v>
      </c>
      <c r="I361" s="221"/>
      <c r="J361" s="222">
        <f>ROUND(I361*H361,2)</f>
        <v>0</v>
      </c>
      <c r="K361" s="218" t="s">
        <v>1893</v>
      </c>
      <c r="L361" s="223"/>
      <c r="M361" s="224" t="s">
        <v>1893</v>
      </c>
      <c r="N361" s="225" t="s">
        <v>1917</v>
      </c>
      <c r="O361" s="36"/>
      <c r="P361" s="197">
        <f>O361*H361</f>
        <v>0</v>
      </c>
      <c r="Q361" s="197">
        <v>0</v>
      </c>
      <c r="R361" s="197">
        <f>Q361*H361</f>
        <v>0</v>
      </c>
      <c r="S361" s="197">
        <v>0</v>
      </c>
      <c r="T361" s="198">
        <f>S361*H361</f>
        <v>0</v>
      </c>
      <c r="AR361" s="18" t="s">
        <v>2234</v>
      </c>
      <c r="AT361" s="18" t="s">
        <v>2126</v>
      </c>
      <c r="AU361" s="18" t="s">
        <v>1955</v>
      </c>
      <c r="AY361" s="18" t="s">
        <v>2080</v>
      </c>
      <c r="BE361" s="199">
        <f>IF(N361="základní",J361,0)</f>
        <v>0</v>
      </c>
      <c r="BF361" s="199">
        <f>IF(N361="snížená",J361,0)</f>
        <v>0</v>
      </c>
      <c r="BG361" s="199">
        <f>IF(N361="zákl. přenesená",J361,0)</f>
        <v>0</v>
      </c>
      <c r="BH361" s="199">
        <f>IF(N361="sníž. přenesená",J361,0)</f>
        <v>0</v>
      </c>
      <c r="BI361" s="199">
        <f>IF(N361="nulová",J361,0)</f>
        <v>0</v>
      </c>
      <c r="BJ361" s="18" t="s">
        <v>1895</v>
      </c>
      <c r="BK361" s="199">
        <f>ROUND(I361*H361,2)</f>
        <v>0</v>
      </c>
      <c r="BL361" s="18" t="s">
        <v>2161</v>
      </c>
      <c r="BM361" s="18" t="s">
        <v>1114</v>
      </c>
    </row>
    <row r="362" spans="2:65" s="12" customFormat="1">
      <c r="B362" s="200"/>
      <c r="C362" s="201"/>
      <c r="D362" s="202" t="s">
        <v>2088</v>
      </c>
      <c r="E362" s="203" t="s">
        <v>1893</v>
      </c>
      <c r="F362" s="204" t="s">
        <v>2978</v>
      </c>
      <c r="G362" s="201"/>
      <c r="H362" s="205">
        <v>1</v>
      </c>
      <c r="I362" s="206"/>
      <c r="J362" s="201"/>
      <c r="K362" s="201"/>
      <c r="L362" s="207"/>
      <c r="M362" s="208"/>
      <c r="N362" s="209"/>
      <c r="O362" s="209"/>
      <c r="P362" s="209"/>
      <c r="Q362" s="209"/>
      <c r="R362" s="209"/>
      <c r="S362" s="209"/>
      <c r="T362" s="210"/>
      <c r="AT362" s="211" t="s">
        <v>2088</v>
      </c>
      <c r="AU362" s="211" t="s">
        <v>1955</v>
      </c>
      <c r="AV362" s="12" t="s">
        <v>1955</v>
      </c>
      <c r="AW362" s="12" t="s">
        <v>1911</v>
      </c>
      <c r="AX362" s="12" t="s">
        <v>1946</v>
      </c>
      <c r="AY362" s="211" t="s">
        <v>2080</v>
      </c>
    </row>
    <row r="363" spans="2:65" s="1" customFormat="1" ht="22.5" customHeight="1">
      <c r="B363" s="35"/>
      <c r="C363" s="188" t="s">
        <v>1115</v>
      </c>
      <c r="D363" s="188" t="s">
        <v>2082</v>
      </c>
      <c r="E363" s="189" t="s">
        <v>1116</v>
      </c>
      <c r="F363" s="190" t="s">
        <v>1117</v>
      </c>
      <c r="G363" s="191" t="s">
        <v>2253</v>
      </c>
      <c r="H363" s="192">
        <v>1</v>
      </c>
      <c r="I363" s="193"/>
      <c r="J363" s="194">
        <f>ROUND(I363*H363,2)</f>
        <v>0</v>
      </c>
      <c r="K363" s="190" t="s">
        <v>1893</v>
      </c>
      <c r="L363" s="55"/>
      <c r="M363" s="195" t="s">
        <v>1893</v>
      </c>
      <c r="N363" s="196" t="s">
        <v>1917</v>
      </c>
      <c r="O363" s="36"/>
      <c r="P363" s="197">
        <f>O363*H363</f>
        <v>0</v>
      </c>
      <c r="Q363" s="197">
        <v>0</v>
      </c>
      <c r="R363" s="197">
        <f>Q363*H363</f>
        <v>0</v>
      </c>
      <c r="S363" s="197">
        <v>0</v>
      </c>
      <c r="T363" s="198">
        <f>S363*H363</f>
        <v>0</v>
      </c>
      <c r="AR363" s="18" t="s">
        <v>2161</v>
      </c>
      <c r="AT363" s="18" t="s">
        <v>2082</v>
      </c>
      <c r="AU363" s="18" t="s">
        <v>1955</v>
      </c>
      <c r="AY363" s="18" t="s">
        <v>2080</v>
      </c>
      <c r="BE363" s="199">
        <f>IF(N363="základní",J363,0)</f>
        <v>0</v>
      </c>
      <c r="BF363" s="199">
        <f>IF(N363="snížená",J363,0)</f>
        <v>0</v>
      </c>
      <c r="BG363" s="199">
        <f>IF(N363="zákl. přenesená",J363,0)</f>
        <v>0</v>
      </c>
      <c r="BH363" s="199">
        <f>IF(N363="sníž. přenesená",J363,0)</f>
        <v>0</v>
      </c>
      <c r="BI363" s="199">
        <f>IF(N363="nulová",J363,0)</f>
        <v>0</v>
      </c>
      <c r="BJ363" s="18" t="s">
        <v>1895</v>
      </c>
      <c r="BK363" s="199">
        <f>ROUND(I363*H363,2)</f>
        <v>0</v>
      </c>
      <c r="BL363" s="18" t="s">
        <v>2161</v>
      </c>
      <c r="BM363" s="18" t="s">
        <v>1118</v>
      </c>
    </row>
    <row r="364" spans="2:65" s="1" customFormat="1" ht="22.5" customHeight="1">
      <c r="B364" s="35"/>
      <c r="C364" s="188" t="s">
        <v>1119</v>
      </c>
      <c r="D364" s="188" t="s">
        <v>2082</v>
      </c>
      <c r="E364" s="189" t="s">
        <v>1120</v>
      </c>
      <c r="F364" s="190" t="s">
        <v>1121</v>
      </c>
      <c r="G364" s="191" t="s">
        <v>2253</v>
      </c>
      <c r="H364" s="192">
        <v>1</v>
      </c>
      <c r="I364" s="193"/>
      <c r="J364" s="194">
        <f>ROUND(I364*H364,2)</f>
        <v>0</v>
      </c>
      <c r="K364" s="190" t="s">
        <v>2086</v>
      </c>
      <c r="L364" s="55"/>
      <c r="M364" s="195" t="s">
        <v>1893</v>
      </c>
      <c r="N364" s="196" t="s">
        <v>1917</v>
      </c>
      <c r="O364" s="36"/>
      <c r="P364" s="197">
        <f>O364*H364</f>
        <v>0</v>
      </c>
      <c r="Q364" s="197">
        <v>0</v>
      </c>
      <c r="R364" s="197">
        <f>Q364*H364</f>
        <v>0</v>
      </c>
      <c r="S364" s="197">
        <v>0</v>
      </c>
      <c r="T364" s="198">
        <f>S364*H364</f>
        <v>0</v>
      </c>
      <c r="AR364" s="18" t="s">
        <v>2161</v>
      </c>
      <c r="AT364" s="18" t="s">
        <v>2082</v>
      </c>
      <c r="AU364" s="18" t="s">
        <v>1955</v>
      </c>
      <c r="AY364" s="18" t="s">
        <v>2080</v>
      </c>
      <c r="BE364" s="199">
        <f>IF(N364="základní",J364,0)</f>
        <v>0</v>
      </c>
      <c r="BF364" s="199">
        <f>IF(N364="snížená",J364,0)</f>
        <v>0</v>
      </c>
      <c r="BG364" s="199">
        <f>IF(N364="zákl. přenesená",J364,0)</f>
        <v>0</v>
      </c>
      <c r="BH364" s="199">
        <f>IF(N364="sníž. přenesená",J364,0)</f>
        <v>0</v>
      </c>
      <c r="BI364" s="199">
        <f>IF(N364="nulová",J364,0)</f>
        <v>0</v>
      </c>
      <c r="BJ364" s="18" t="s">
        <v>1895</v>
      </c>
      <c r="BK364" s="199">
        <f>ROUND(I364*H364,2)</f>
        <v>0</v>
      </c>
      <c r="BL364" s="18" t="s">
        <v>2161</v>
      </c>
      <c r="BM364" s="18" t="s">
        <v>1122</v>
      </c>
    </row>
    <row r="365" spans="2:65" s="1" customFormat="1" ht="22.5" customHeight="1">
      <c r="B365" s="35"/>
      <c r="C365" s="216" t="s">
        <v>1123</v>
      </c>
      <c r="D365" s="216" t="s">
        <v>2126</v>
      </c>
      <c r="E365" s="217" t="s">
        <v>1124</v>
      </c>
      <c r="F365" s="218" t="s">
        <v>1125</v>
      </c>
      <c r="G365" s="219" t="s">
        <v>2253</v>
      </c>
      <c r="H365" s="220">
        <v>1</v>
      </c>
      <c r="I365" s="221"/>
      <c r="J365" s="222">
        <f>ROUND(I365*H365,2)</f>
        <v>0</v>
      </c>
      <c r="K365" s="218" t="s">
        <v>1893</v>
      </c>
      <c r="L365" s="223"/>
      <c r="M365" s="224" t="s">
        <v>1893</v>
      </c>
      <c r="N365" s="225" t="s">
        <v>1917</v>
      </c>
      <c r="O365" s="36"/>
      <c r="P365" s="197">
        <f>O365*H365</f>
        <v>0</v>
      </c>
      <c r="Q365" s="197">
        <v>0</v>
      </c>
      <c r="R365" s="197">
        <f>Q365*H365</f>
        <v>0</v>
      </c>
      <c r="S365" s="197">
        <v>0</v>
      </c>
      <c r="T365" s="198">
        <f>S365*H365</f>
        <v>0</v>
      </c>
      <c r="AR365" s="18" t="s">
        <v>2234</v>
      </c>
      <c r="AT365" s="18" t="s">
        <v>2126</v>
      </c>
      <c r="AU365" s="18" t="s">
        <v>1955</v>
      </c>
      <c r="AY365" s="18" t="s">
        <v>2080</v>
      </c>
      <c r="BE365" s="199">
        <f>IF(N365="základní",J365,0)</f>
        <v>0</v>
      </c>
      <c r="BF365" s="199">
        <f>IF(N365="snížená",J365,0)</f>
        <v>0</v>
      </c>
      <c r="BG365" s="199">
        <f>IF(N365="zákl. přenesená",J365,0)</f>
        <v>0</v>
      </c>
      <c r="BH365" s="199">
        <f>IF(N365="sníž. přenesená",J365,0)</f>
        <v>0</v>
      </c>
      <c r="BI365" s="199">
        <f>IF(N365="nulová",J365,0)</f>
        <v>0</v>
      </c>
      <c r="BJ365" s="18" t="s">
        <v>1895</v>
      </c>
      <c r="BK365" s="199">
        <f>ROUND(I365*H365,2)</f>
        <v>0</v>
      </c>
      <c r="BL365" s="18" t="s">
        <v>2161</v>
      </c>
      <c r="BM365" s="18" t="s">
        <v>1126</v>
      </c>
    </row>
    <row r="366" spans="2:65" s="12" customFormat="1">
      <c r="B366" s="200"/>
      <c r="C366" s="201"/>
      <c r="D366" s="202" t="s">
        <v>2088</v>
      </c>
      <c r="E366" s="203" t="s">
        <v>1893</v>
      </c>
      <c r="F366" s="204" t="s">
        <v>2978</v>
      </c>
      <c r="G366" s="201"/>
      <c r="H366" s="205">
        <v>1</v>
      </c>
      <c r="I366" s="206"/>
      <c r="J366" s="201"/>
      <c r="K366" s="201"/>
      <c r="L366" s="207"/>
      <c r="M366" s="208"/>
      <c r="N366" s="209"/>
      <c r="O366" s="209"/>
      <c r="P366" s="209"/>
      <c r="Q366" s="209"/>
      <c r="R366" s="209"/>
      <c r="S366" s="209"/>
      <c r="T366" s="210"/>
      <c r="AT366" s="211" t="s">
        <v>2088</v>
      </c>
      <c r="AU366" s="211" t="s">
        <v>1955</v>
      </c>
      <c r="AV366" s="12" t="s">
        <v>1955</v>
      </c>
      <c r="AW366" s="12" t="s">
        <v>1911</v>
      </c>
      <c r="AX366" s="12" t="s">
        <v>1946</v>
      </c>
      <c r="AY366" s="211" t="s">
        <v>2080</v>
      </c>
    </row>
    <row r="367" spans="2:65" s="1" customFormat="1" ht="22.5" customHeight="1">
      <c r="B367" s="35"/>
      <c r="C367" s="188" t="s">
        <v>1127</v>
      </c>
      <c r="D367" s="188" t="s">
        <v>2082</v>
      </c>
      <c r="E367" s="189" t="s">
        <v>1128</v>
      </c>
      <c r="F367" s="190" t="s">
        <v>1129</v>
      </c>
      <c r="G367" s="191" t="s">
        <v>2253</v>
      </c>
      <c r="H367" s="192">
        <v>1</v>
      </c>
      <c r="I367" s="193"/>
      <c r="J367" s="194">
        <f>ROUND(I367*H367,2)</f>
        <v>0</v>
      </c>
      <c r="K367" s="190" t="s">
        <v>2086</v>
      </c>
      <c r="L367" s="55"/>
      <c r="M367" s="195" t="s">
        <v>1893</v>
      </c>
      <c r="N367" s="196" t="s">
        <v>1917</v>
      </c>
      <c r="O367" s="36"/>
      <c r="P367" s="197">
        <f>O367*H367</f>
        <v>0</v>
      </c>
      <c r="Q367" s="197">
        <v>0</v>
      </c>
      <c r="R367" s="197">
        <f>Q367*H367</f>
        <v>0</v>
      </c>
      <c r="S367" s="197">
        <v>0</v>
      </c>
      <c r="T367" s="198">
        <f>S367*H367</f>
        <v>0</v>
      </c>
      <c r="AR367" s="18" t="s">
        <v>2161</v>
      </c>
      <c r="AT367" s="18" t="s">
        <v>2082</v>
      </c>
      <c r="AU367" s="18" t="s">
        <v>1955</v>
      </c>
      <c r="AY367" s="18" t="s">
        <v>2080</v>
      </c>
      <c r="BE367" s="199">
        <f>IF(N367="základní",J367,0)</f>
        <v>0</v>
      </c>
      <c r="BF367" s="199">
        <f>IF(N367="snížená",J367,0)</f>
        <v>0</v>
      </c>
      <c r="BG367" s="199">
        <f>IF(N367="zákl. přenesená",J367,0)</f>
        <v>0</v>
      </c>
      <c r="BH367" s="199">
        <f>IF(N367="sníž. přenesená",J367,0)</f>
        <v>0</v>
      </c>
      <c r="BI367" s="199">
        <f>IF(N367="nulová",J367,0)</f>
        <v>0</v>
      </c>
      <c r="BJ367" s="18" t="s">
        <v>1895</v>
      </c>
      <c r="BK367" s="199">
        <f>ROUND(I367*H367,2)</f>
        <v>0</v>
      </c>
      <c r="BL367" s="18" t="s">
        <v>2161</v>
      </c>
      <c r="BM367" s="18" t="s">
        <v>1130</v>
      </c>
    </row>
    <row r="368" spans="2:65" s="1" customFormat="1" ht="22.5" customHeight="1">
      <c r="B368" s="35"/>
      <c r="C368" s="216" t="s">
        <v>1131</v>
      </c>
      <c r="D368" s="216" t="s">
        <v>2126</v>
      </c>
      <c r="E368" s="217" t="s">
        <v>1132</v>
      </c>
      <c r="F368" s="218" t="s">
        <v>1133</v>
      </c>
      <c r="G368" s="219" t="s">
        <v>2253</v>
      </c>
      <c r="H368" s="220">
        <v>1</v>
      </c>
      <c r="I368" s="221"/>
      <c r="J368" s="222">
        <f>ROUND(I368*H368,2)</f>
        <v>0</v>
      </c>
      <c r="K368" s="218" t="s">
        <v>1893</v>
      </c>
      <c r="L368" s="223"/>
      <c r="M368" s="224" t="s">
        <v>1893</v>
      </c>
      <c r="N368" s="225" t="s">
        <v>1917</v>
      </c>
      <c r="O368" s="36"/>
      <c r="P368" s="197">
        <f>O368*H368</f>
        <v>0</v>
      </c>
      <c r="Q368" s="197">
        <v>0</v>
      </c>
      <c r="R368" s="197">
        <f>Q368*H368</f>
        <v>0</v>
      </c>
      <c r="S368" s="197">
        <v>0</v>
      </c>
      <c r="T368" s="198">
        <f>S368*H368</f>
        <v>0</v>
      </c>
      <c r="AR368" s="18" t="s">
        <v>2234</v>
      </c>
      <c r="AT368" s="18" t="s">
        <v>2126</v>
      </c>
      <c r="AU368" s="18" t="s">
        <v>1955</v>
      </c>
      <c r="AY368" s="18" t="s">
        <v>2080</v>
      </c>
      <c r="BE368" s="199">
        <f>IF(N368="základní",J368,0)</f>
        <v>0</v>
      </c>
      <c r="BF368" s="199">
        <f>IF(N368="snížená",J368,0)</f>
        <v>0</v>
      </c>
      <c r="BG368" s="199">
        <f>IF(N368="zákl. přenesená",J368,0)</f>
        <v>0</v>
      </c>
      <c r="BH368" s="199">
        <f>IF(N368="sníž. přenesená",J368,0)</f>
        <v>0</v>
      </c>
      <c r="BI368" s="199">
        <f>IF(N368="nulová",J368,0)</f>
        <v>0</v>
      </c>
      <c r="BJ368" s="18" t="s">
        <v>1895</v>
      </c>
      <c r="BK368" s="199">
        <f>ROUND(I368*H368,2)</f>
        <v>0</v>
      </c>
      <c r="BL368" s="18" t="s">
        <v>2161</v>
      </c>
      <c r="BM368" s="18" t="s">
        <v>1134</v>
      </c>
    </row>
    <row r="369" spans="2:65" s="1" customFormat="1" ht="22.5" customHeight="1">
      <c r="B369" s="35"/>
      <c r="C369" s="188" t="s">
        <v>1135</v>
      </c>
      <c r="D369" s="188" t="s">
        <v>2082</v>
      </c>
      <c r="E369" s="189" t="s">
        <v>1136</v>
      </c>
      <c r="F369" s="190" t="s">
        <v>1137</v>
      </c>
      <c r="G369" s="191" t="s">
        <v>2253</v>
      </c>
      <c r="H369" s="192">
        <v>1</v>
      </c>
      <c r="I369" s="193"/>
      <c r="J369" s="194">
        <f>ROUND(I369*H369,2)</f>
        <v>0</v>
      </c>
      <c r="K369" s="190" t="s">
        <v>1893</v>
      </c>
      <c r="L369" s="55"/>
      <c r="M369" s="195" t="s">
        <v>1893</v>
      </c>
      <c r="N369" s="196" t="s">
        <v>1917</v>
      </c>
      <c r="O369" s="36"/>
      <c r="P369" s="197">
        <f>O369*H369</f>
        <v>0</v>
      </c>
      <c r="Q369" s="197">
        <v>0</v>
      </c>
      <c r="R369" s="197">
        <f>Q369*H369</f>
        <v>0</v>
      </c>
      <c r="S369" s="197">
        <v>0</v>
      </c>
      <c r="T369" s="198">
        <f>S369*H369</f>
        <v>0</v>
      </c>
      <c r="AR369" s="18" t="s">
        <v>2161</v>
      </c>
      <c r="AT369" s="18" t="s">
        <v>2082</v>
      </c>
      <c r="AU369" s="18" t="s">
        <v>1955</v>
      </c>
      <c r="AY369" s="18" t="s">
        <v>2080</v>
      </c>
      <c r="BE369" s="199">
        <f>IF(N369="základní",J369,0)</f>
        <v>0</v>
      </c>
      <c r="BF369" s="199">
        <f>IF(N369="snížená",J369,0)</f>
        <v>0</v>
      </c>
      <c r="BG369" s="199">
        <f>IF(N369="zákl. přenesená",J369,0)</f>
        <v>0</v>
      </c>
      <c r="BH369" s="199">
        <f>IF(N369="sníž. přenesená",J369,0)</f>
        <v>0</v>
      </c>
      <c r="BI369" s="199">
        <f>IF(N369="nulová",J369,0)</f>
        <v>0</v>
      </c>
      <c r="BJ369" s="18" t="s">
        <v>1895</v>
      </c>
      <c r="BK369" s="199">
        <f>ROUND(I369*H369,2)</f>
        <v>0</v>
      </c>
      <c r="BL369" s="18" t="s">
        <v>2161</v>
      </c>
      <c r="BM369" s="18" t="s">
        <v>1138</v>
      </c>
    </row>
    <row r="370" spans="2:65" s="1" customFormat="1" ht="22.5" customHeight="1">
      <c r="B370" s="35"/>
      <c r="C370" s="188" t="s">
        <v>1139</v>
      </c>
      <c r="D370" s="188" t="s">
        <v>2082</v>
      </c>
      <c r="E370" s="189" t="s">
        <v>1140</v>
      </c>
      <c r="F370" s="190" t="s">
        <v>1141</v>
      </c>
      <c r="G370" s="191" t="s">
        <v>2096</v>
      </c>
      <c r="H370" s="192">
        <v>5.4</v>
      </c>
      <c r="I370" s="193"/>
      <c r="J370" s="194">
        <f>ROUND(I370*H370,2)</f>
        <v>0</v>
      </c>
      <c r="K370" s="190" t="s">
        <v>2086</v>
      </c>
      <c r="L370" s="55"/>
      <c r="M370" s="195" t="s">
        <v>1893</v>
      </c>
      <c r="N370" s="196" t="s">
        <v>1917</v>
      </c>
      <c r="O370" s="36"/>
      <c r="P370" s="197">
        <f>O370*H370</f>
        <v>0</v>
      </c>
      <c r="Q370" s="197">
        <v>0</v>
      </c>
      <c r="R370" s="197">
        <f>Q370*H370</f>
        <v>0</v>
      </c>
      <c r="S370" s="197">
        <v>0</v>
      </c>
      <c r="T370" s="198">
        <f>S370*H370</f>
        <v>0</v>
      </c>
      <c r="AR370" s="18" t="s">
        <v>2161</v>
      </c>
      <c r="AT370" s="18" t="s">
        <v>2082</v>
      </c>
      <c r="AU370" s="18" t="s">
        <v>1955</v>
      </c>
      <c r="AY370" s="18" t="s">
        <v>2080</v>
      </c>
      <c r="BE370" s="199">
        <f>IF(N370="základní",J370,0)</f>
        <v>0</v>
      </c>
      <c r="BF370" s="199">
        <f>IF(N370="snížená",J370,0)</f>
        <v>0</v>
      </c>
      <c r="BG370" s="199">
        <f>IF(N370="zákl. přenesená",J370,0)</f>
        <v>0</v>
      </c>
      <c r="BH370" s="199">
        <f>IF(N370="sníž. přenesená",J370,0)</f>
        <v>0</v>
      </c>
      <c r="BI370" s="199">
        <f>IF(N370="nulová",J370,0)</f>
        <v>0</v>
      </c>
      <c r="BJ370" s="18" t="s">
        <v>1895</v>
      </c>
      <c r="BK370" s="199">
        <f>ROUND(I370*H370,2)</f>
        <v>0</v>
      </c>
      <c r="BL370" s="18" t="s">
        <v>2161</v>
      </c>
      <c r="BM370" s="18" t="s">
        <v>1142</v>
      </c>
    </row>
    <row r="371" spans="2:65" s="12" customFormat="1">
      <c r="B371" s="200"/>
      <c r="C371" s="201"/>
      <c r="D371" s="202" t="s">
        <v>2088</v>
      </c>
      <c r="E371" s="203" t="s">
        <v>1893</v>
      </c>
      <c r="F371" s="204" t="s">
        <v>1143</v>
      </c>
      <c r="G371" s="201"/>
      <c r="H371" s="205">
        <v>5.4</v>
      </c>
      <c r="I371" s="206"/>
      <c r="J371" s="201"/>
      <c r="K371" s="201"/>
      <c r="L371" s="207"/>
      <c r="M371" s="208"/>
      <c r="N371" s="209"/>
      <c r="O371" s="209"/>
      <c r="P371" s="209"/>
      <c r="Q371" s="209"/>
      <c r="R371" s="209"/>
      <c r="S371" s="209"/>
      <c r="T371" s="210"/>
      <c r="AT371" s="211" t="s">
        <v>2088</v>
      </c>
      <c r="AU371" s="211" t="s">
        <v>1955</v>
      </c>
      <c r="AV371" s="12" t="s">
        <v>1955</v>
      </c>
      <c r="AW371" s="12" t="s">
        <v>1911</v>
      </c>
      <c r="AX371" s="12" t="s">
        <v>1946</v>
      </c>
      <c r="AY371" s="211" t="s">
        <v>2080</v>
      </c>
    </row>
    <row r="372" spans="2:65" s="1" customFormat="1" ht="22.5" customHeight="1">
      <c r="B372" s="35"/>
      <c r="C372" s="216" t="s">
        <v>1144</v>
      </c>
      <c r="D372" s="216" t="s">
        <v>2126</v>
      </c>
      <c r="E372" s="217" t="s">
        <v>1145</v>
      </c>
      <c r="F372" s="218" t="s">
        <v>1146</v>
      </c>
      <c r="G372" s="219" t="s">
        <v>2096</v>
      </c>
      <c r="H372" s="220">
        <v>5.67</v>
      </c>
      <c r="I372" s="221"/>
      <c r="J372" s="222">
        <f>ROUND(I372*H372,2)</f>
        <v>0</v>
      </c>
      <c r="K372" s="218" t="s">
        <v>2086</v>
      </c>
      <c r="L372" s="223"/>
      <c r="M372" s="224" t="s">
        <v>1893</v>
      </c>
      <c r="N372" s="225" t="s">
        <v>1917</v>
      </c>
      <c r="O372" s="36"/>
      <c r="P372" s="197">
        <f>O372*H372</f>
        <v>0</v>
      </c>
      <c r="Q372" s="197">
        <v>6.8999999999999997E-4</v>
      </c>
      <c r="R372" s="197">
        <f>Q372*H372</f>
        <v>3.9122999999999996E-3</v>
      </c>
      <c r="S372" s="197">
        <v>0</v>
      </c>
      <c r="T372" s="198">
        <f>S372*H372</f>
        <v>0</v>
      </c>
      <c r="AR372" s="18" t="s">
        <v>2234</v>
      </c>
      <c r="AT372" s="18" t="s">
        <v>2126</v>
      </c>
      <c r="AU372" s="18" t="s">
        <v>1955</v>
      </c>
      <c r="AY372" s="18" t="s">
        <v>2080</v>
      </c>
      <c r="BE372" s="199">
        <f>IF(N372="základní",J372,0)</f>
        <v>0</v>
      </c>
      <c r="BF372" s="199">
        <f>IF(N372="snížená",J372,0)</f>
        <v>0</v>
      </c>
      <c r="BG372" s="199">
        <f>IF(N372="zákl. přenesená",J372,0)</f>
        <v>0</v>
      </c>
      <c r="BH372" s="199">
        <f>IF(N372="sníž. přenesená",J372,0)</f>
        <v>0</v>
      </c>
      <c r="BI372" s="199">
        <f>IF(N372="nulová",J372,0)</f>
        <v>0</v>
      </c>
      <c r="BJ372" s="18" t="s">
        <v>1895</v>
      </c>
      <c r="BK372" s="199">
        <f>ROUND(I372*H372,2)</f>
        <v>0</v>
      </c>
      <c r="BL372" s="18" t="s">
        <v>2161</v>
      </c>
      <c r="BM372" s="18" t="s">
        <v>1147</v>
      </c>
    </row>
    <row r="373" spans="2:65" s="1" customFormat="1" ht="27">
      <c r="B373" s="35"/>
      <c r="C373" s="57"/>
      <c r="D373" s="212" t="s">
        <v>2415</v>
      </c>
      <c r="E373" s="57"/>
      <c r="F373" s="244" t="s">
        <v>1148</v>
      </c>
      <c r="G373" s="57"/>
      <c r="H373" s="57"/>
      <c r="I373" s="158"/>
      <c r="J373" s="57"/>
      <c r="K373" s="57"/>
      <c r="L373" s="55"/>
      <c r="M373" s="72"/>
      <c r="N373" s="36"/>
      <c r="O373" s="36"/>
      <c r="P373" s="36"/>
      <c r="Q373" s="36"/>
      <c r="R373" s="36"/>
      <c r="S373" s="36"/>
      <c r="T373" s="73"/>
      <c r="AT373" s="18" t="s">
        <v>2415</v>
      </c>
      <c r="AU373" s="18" t="s">
        <v>1955</v>
      </c>
    </row>
    <row r="374" spans="2:65" s="12" customFormat="1">
      <c r="B374" s="200"/>
      <c r="C374" s="201"/>
      <c r="D374" s="202" t="s">
        <v>2088</v>
      </c>
      <c r="E374" s="201"/>
      <c r="F374" s="204" t="s">
        <v>1149</v>
      </c>
      <c r="G374" s="201"/>
      <c r="H374" s="205">
        <v>5.67</v>
      </c>
      <c r="I374" s="206"/>
      <c r="J374" s="201"/>
      <c r="K374" s="201"/>
      <c r="L374" s="207"/>
      <c r="M374" s="208"/>
      <c r="N374" s="209"/>
      <c r="O374" s="209"/>
      <c r="P374" s="209"/>
      <c r="Q374" s="209"/>
      <c r="R374" s="209"/>
      <c r="S374" s="209"/>
      <c r="T374" s="210"/>
      <c r="AT374" s="211" t="s">
        <v>2088</v>
      </c>
      <c r="AU374" s="211" t="s">
        <v>1955</v>
      </c>
      <c r="AV374" s="12" t="s">
        <v>1955</v>
      </c>
      <c r="AW374" s="12" t="s">
        <v>1877</v>
      </c>
      <c r="AX374" s="12" t="s">
        <v>1895</v>
      </c>
      <c r="AY374" s="211" t="s">
        <v>2080</v>
      </c>
    </row>
    <row r="375" spans="2:65" s="1" customFormat="1" ht="22.5" customHeight="1">
      <c r="B375" s="35"/>
      <c r="C375" s="188" t="s">
        <v>1150</v>
      </c>
      <c r="D375" s="188" t="s">
        <v>2082</v>
      </c>
      <c r="E375" s="189" t="s">
        <v>1151</v>
      </c>
      <c r="F375" s="190" t="s">
        <v>1152</v>
      </c>
      <c r="G375" s="191" t="s">
        <v>2096</v>
      </c>
      <c r="H375" s="192">
        <v>30</v>
      </c>
      <c r="I375" s="193"/>
      <c r="J375" s="194">
        <f>ROUND(I375*H375,2)</f>
        <v>0</v>
      </c>
      <c r="K375" s="190" t="s">
        <v>2086</v>
      </c>
      <c r="L375" s="55"/>
      <c r="M375" s="195" t="s">
        <v>1893</v>
      </c>
      <c r="N375" s="196" t="s">
        <v>1917</v>
      </c>
      <c r="O375" s="36"/>
      <c r="P375" s="197">
        <f>O375*H375</f>
        <v>0</v>
      </c>
      <c r="Q375" s="197">
        <v>0</v>
      </c>
      <c r="R375" s="197">
        <f>Q375*H375</f>
        <v>0</v>
      </c>
      <c r="S375" s="197">
        <v>0</v>
      </c>
      <c r="T375" s="198">
        <f>S375*H375</f>
        <v>0</v>
      </c>
      <c r="AR375" s="18" t="s">
        <v>2161</v>
      </c>
      <c r="AT375" s="18" t="s">
        <v>2082</v>
      </c>
      <c r="AU375" s="18" t="s">
        <v>1955</v>
      </c>
      <c r="AY375" s="18" t="s">
        <v>2080</v>
      </c>
      <c r="BE375" s="199">
        <f>IF(N375="základní",J375,0)</f>
        <v>0</v>
      </c>
      <c r="BF375" s="199">
        <f>IF(N375="snížená",J375,0)</f>
        <v>0</v>
      </c>
      <c r="BG375" s="199">
        <f>IF(N375="zákl. přenesená",J375,0)</f>
        <v>0</v>
      </c>
      <c r="BH375" s="199">
        <f>IF(N375="sníž. přenesená",J375,0)</f>
        <v>0</v>
      </c>
      <c r="BI375" s="199">
        <f>IF(N375="nulová",J375,0)</f>
        <v>0</v>
      </c>
      <c r="BJ375" s="18" t="s">
        <v>1895</v>
      </c>
      <c r="BK375" s="199">
        <f>ROUND(I375*H375,2)</f>
        <v>0</v>
      </c>
      <c r="BL375" s="18" t="s">
        <v>2161</v>
      </c>
      <c r="BM375" s="18" t="s">
        <v>1153</v>
      </c>
    </row>
    <row r="376" spans="2:65" s="12" customFormat="1">
      <c r="B376" s="200"/>
      <c r="C376" s="201"/>
      <c r="D376" s="202" t="s">
        <v>2088</v>
      </c>
      <c r="E376" s="203" t="s">
        <v>1893</v>
      </c>
      <c r="F376" s="204" t="s">
        <v>1154</v>
      </c>
      <c r="G376" s="201"/>
      <c r="H376" s="205">
        <v>30</v>
      </c>
      <c r="I376" s="206"/>
      <c r="J376" s="201"/>
      <c r="K376" s="201"/>
      <c r="L376" s="207"/>
      <c r="M376" s="208"/>
      <c r="N376" s="209"/>
      <c r="O376" s="209"/>
      <c r="P376" s="209"/>
      <c r="Q376" s="209"/>
      <c r="R376" s="209"/>
      <c r="S376" s="209"/>
      <c r="T376" s="210"/>
      <c r="AT376" s="211" t="s">
        <v>2088</v>
      </c>
      <c r="AU376" s="211" t="s">
        <v>1955</v>
      </c>
      <c r="AV376" s="12" t="s">
        <v>1955</v>
      </c>
      <c r="AW376" s="12" t="s">
        <v>1911</v>
      </c>
      <c r="AX376" s="12" t="s">
        <v>1946</v>
      </c>
      <c r="AY376" s="211" t="s">
        <v>2080</v>
      </c>
    </row>
    <row r="377" spans="2:65" s="1" customFormat="1" ht="22.5" customHeight="1">
      <c r="B377" s="35"/>
      <c r="C377" s="216" t="s">
        <v>1155</v>
      </c>
      <c r="D377" s="216" t="s">
        <v>2126</v>
      </c>
      <c r="E377" s="217" t="s">
        <v>1156</v>
      </c>
      <c r="F377" s="218" t="s">
        <v>1157</v>
      </c>
      <c r="G377" s="219" t="s">
        <v>2129</v>
      </c>
      <c r="H377" s="220">
        <v>30.75</v>
      </c>
      <c r="I377" s="221"/>
      <c r="J377" s="222">
        <f>ROUND(I377*H377,2)</f>
        <v>0</v>
      </c>
      <c r="K377" s="218" t="s">
        <v>2086</v>
      </c>
      <c r="L377" s="223"/>
      <c r="M377" s="224" t="s">
        <v>1893</v>
      </c>
      <c r="N377" s="225" t="s">
        <v>1917</v>
      </c>
      <c r="O377" s="36"/>
      <c r="P377" s="197">
        <f>O377*H377</f>
        <v>0</v>
      </c>
      <c r="Q377" s="197">
        <v>1E-3</v>
      </c>
      <c r="R377" s="197">
        <f>Q377*H377</f>
        <v>3.075E-2</v>
      </c>
      <c r="S377" s="197">
        <v>0</v>
      </c>
      <c r="T377" s="198">
        <f>S377*H377</f>
        <v>0</v>
      </c>
      <c r="AR377" s="18" t="s">
        <v>2234</v>
      </c>
      <c r="AT377" s="18" t="s">
        <v>2126</v>
      </c>
      <c r="AU377" s="18" t="s">
        <v>1955</v>
      </c>
      <c r="AY377" s="18" t="s">
        <v>2080</v>
      </c>
      <c r="BE377" s="199">
        <f>IF(N377="základní",J377,0)</f>
        <v>0</v>
      </c>
      <c r="BF377" s="199">
        <f>IF(N377="snížená",J377,0)</f>
        <v>0</v>
      </c>
      <c r="BG377" s="199">
        <f>IF(N377="zákl. přenesená",J377,0)</f>
        <v>0</v>
      </c>
      <c r="BH377" s="199">
        <f>IF(N377="sníž. přenesená",J377,0)</f>
        <v>0</v>
      </c>
      <c r="BI377" s="199">
        <f>IF(N377="nulová",J377,0)</f>
        <v>0</v>
      </c>
      <c r="BJ377" s="18" t="s">
        <v>1895</v>
      </c>
      <c r="BK377" s="199">
        <f>ROUND(I377*H377,2)</f>
        <v>0</v>
      </c>
      <c r="BL377" s="18" t="s">
        <v>2161</v>
      </c>
      <c r="BM377" s="18" t="s">
        <v>1158</v>
      </c>
    </row>
    <row r="378" spans="2:65" s="12" customFormat="1">
      <c r="B378" s="200"/>
      <c r="C378" s="201"/>
      <c r="D378" s="202" t="s">
        <v>2088</v>
      </c>
      <c r="E378" s="201"/>
      <c r="F378" s="204" t="s">
        <v>1159</v>
      </c>
      <c r="G378" s="201"/>
      <c r="H378" s="205">
        <v>30.75</v>
      </c>
      <c r="I378" s="206"/>
      <c r="J378" s="201"/>
      <c r="K378" s="201"/>
      <c r="L378" s="207"/>
      <c r="M378" s="208"/>
      <c r="N378" s="209"/>
      <c r="O378" s="209"/>
      <c r="P378" s="209"/>
      <c r="Q378" s="209"/>
      <c r="R378" s="209"/>
      <c r="S378" s="209"/>
      <c r="T378" s="210"/>
      <c r="AT378" s="211" t="s">
        <v>2088</v>
      </c>
      <c r="AU378" s="211" t="s">
        <v>1955</v>
      </c>
      <c r="AV378" s="12" t="s">
        <v>1955</v>
      </c>
      <c r="AW378" s="12" t="s">
        <v>1877</v>
      </c>
      <c r="AX378" s="12" t="s">
        <v>1895</v>
      </c>
      <c r="AY378" s="211" t="s">
        <v>2080</v>
      </c>
    </row>
    <row r="379" spans="2:65" s="1" customFormat="1" ht="22.5" customHeight="1">
      <c r="B379" s="35"/>
      <c r="C379" s="188" t="s">
        <v>1160</v>
      </c>
      <c r="D379" s="188" t="s">
        <v>2082</v>
      </c>
      <c r="E379" s="189" t="s">
        <v>1161</v>
      </c>
      <c r="F379" s="190" t="s">
        <v>1162</v>
      </c>
      <c r="G379" s="191" t="s">
        <v>2096</v>
      </c>
      <c r="H379" s="192">
        <v>30</v>
      </c>
      <c r="I379" s="193"/>
      <c r="J379" s="194">
        <f>ROUND(I379*H379,2)</f>
        <v>0</v>
      </c>
      <c r="K379" s="190" t="s">
        <v>2086</v>
      </c>
      <c r="L379" s="55"/>
      <c r="M379" s="195" t="s">
        <v>1893</v>
      </c>
      <c r="N379" s="196" t="s">
        <v>1917</v>
      </c>
      <c r="O379" s="36"/>
      <c r="P379" s="197">
        <f>O379*H379</f>
        <v>0</v>
      </c>
      <c r="Q379" s="197">
        <v>0</v>
      </c>
      <c r="R379" s="197">
        <f>Q379*H379</f>
        <v>0</v>
      </c>
      <c r="S379" s="197">
        <v>0</v>
      </c>
      <c r="T379" s="198">
        <f>S379*H379</f>
        <v>0</v>
      </c>
      <c r="AR379" s="18" t="s">
        <v>2161</v>
      </c>
      <c r="AT379" s="18" t="s">
        <v>2082</v>
      </c>
      <c r="AU379" s="18" t="s">
        <v>1955</v>
      </c>
      <c r="AY379" s="18" t="s">
        <v>2080</v>
      </c>
      <c r="BE379" s="199">
        <f>IF(N379="základní",J379,0)</f>
        <v>0</v>
      </c>
      <c r="BF379" s="199">
        <f>IF(N379="snížená",J379,0)</f>
        <v>0</v>
      </c>
      <c r="BG379" s="199">
        <f>IF(N379="zákl. přenesená",J379,0)</f>
        <v>0</v>
      </c>
      <c r="BH379" s="199">
        <f>IF(N379="sníž. přenesená",J379,0)</f>
        <v>0</v>
      </c>
      <c r="BI379" s="199">
        <f>IF(N379="nulová",J379,0)</f>
        <v>0</v>
      </c>
      <c r="BJ379" s="18" t="s">
        <v>1895</v>
      </c>
      <c r="BK379" s="199">
        <f>ROUND(I379*H379,2)</f>
        <v>0</v>
      </c>
      <c r="BL379" s="18" t="s">
        <v>2161</v>
      </c>
      <c r="BM379" s="18" t="s">
        <v>1163</v>
      </c>
    </row>
    <row r="380" spans="2:65" s="12" customFormat="1">
      <c r="B380" s="200"/>
      <c r="C380" s="201"/>
      <c r="D380" s="202" t="s">
        <v>2088</v>
      </c>
      <c r="E380" s="203" t="s">
        <v>1893</v>
      </c>
      <c r="F380" s="204" t="s">
        <v>1164</v>
      </c>
      <c r="G380" s="201"/>
      <c r="H380" s="205">
        <v>30</v>
      </c>
      <c r="I380" s="206"/>
      <c r="J380" s="201"/>
      <c r="K380" s="201"/>
      <c r="L380" s="207"/>
      <c r="M380" s="208"/>
      <c r="N380" s="209"/>
      <c r="O380" s="209"/>
      <c r="P380" s="209"/>
      <c r="Q380" s="209"/>
      <c r="R380" s="209"/>
      <c r="S380" s="209"/>
      <c r="T380" s="210"/>
      <c r="AT380" s="211" t="s">
        <v>2088</v>
      </c>
      <c r="AU380" s="211" t="s">
        <v>1955</v>
      </c>
      <c r="AV380" s="12" t="s">
        <v>1955</v>
      </c>
      <c r="AW380" s="12" t="s">
        <v>1911</v>
      </c>
      <c r="AX380" s="12" t="s">
        <v>1946</v>
      </c>
      <c r="AY380" s="211" t="s">
        <v>2080</v>
      </c>
    </row>
    <row r="381" spans="2:65" s="1" customFormat="1" ht="22.5" customHeight="1">
      <c r="B381" s="35"/>
      <c r="C381" s="216" t="s">
        <v>1165</v>
      </c>
      <c r="D381" s="216" t="s">
        <v>2126</v>
      </c>
      <c r="E381" s="217" t="s">
        <v>1166</v>
      </c>
      <c r="F381" s="218" t="s">
        <v>1167</v>
      </c>
      <c r="G381" s="219" t="s">
        <v>2096</v>
      </c>
      <c r="H381" s="220">
        <v>31.5</v>
      </c>
      <c r="I381" s="221"/>
      <c r="J381" s="222">
        <f>ROUND(I381*H381,2)</f>
        <v>0</v>
      </c>
      <c r="K381" s="218" t="s">
        <v>2086</v>
      </c>
      <c r="L381" s="223"/>
      <c r="M381" s="224" t="s">
        <v>1893</v>
      </c>
      <c r="N381" s="225" t="s">
        <v>1917</v>
      </c>
      <c r="O381" s="36"/>
      <c r="P381" s="197">
        <f>O381*H381</f>
        <v>0</v>
      </c>
      <c r="Q381" s="197">
        <v>6.3400000000000001E-4</v>
      </c>
      <c r="R381" s="197">
        <f>Q381*H381</f>
        <v>1.9970999999999999E-2</v>
      </c>
      <c r="S381" s="197">
        <v>0</v>
      </c>
      <c r="T381" s="198">
        <f>S381*H381</f>
        <v>0</v>
      </c>
      <c r="AR381" s="18" t="s">
        <v>2234</v>
      </c>
      <c r="AT381" s="18" t="s">
        <v>2126</v>
      </c>
      <c r="AU381" s="18" t="s">
        <v>1955</v>
      </c>
      <c r="AY381" s="18" t="s">
        <v>2080</v>
      </c>
      <c r="BE381" s="199">
        <f>IF(N381="základní",J381,0)</f>
        <v>0</v>
      </c>
      <c r="BF381" s="199">
        <f>IF(N381="snížená",J381,0)</f>
        <v>0</v>
      </c>
      <c r="BG381" s="199">
        <f>IF(N381="zákl. přenesená",J381,0)</f>
        <v>0</v>
      </c>
      <c r="BH381" s="199">
        <f>IF(N381="sníž. přenesená",J381,0)</f>
        <v>0</v>
      </c>
      <c r="BI381" s="199">
        <f>IF(N381="nulová",J381,0)</f>
        <v>0</v>
      </c>
      <c r="BJ381" s="18" t="s">
        <v>1895</v>
      </c>
      <c r="BK381" s="199">
        <f>ROUND(I381*H381,2)</f>
        <v>0</v>
      </c>
      <c r="BL381" s="18" t="s">
        <v>2161</v>
      </c>
      <c r="BM381" s="18" t="s">
        <v>1168</v>
      </c>
    </row>
    <row r="382" spans="2:65" s="1" customFormat="1" ht="27">
      <c r="B382" s="35"/>
      <c r="C382" s="57"/>
      <c r="D382" s="212" t="s">
        <v>2415</v>
      </c>
      <c r="E382" s="57"/>
      <c r="F382" s="244" t="s">
        <v>1169</v>
      </c>
      <c r="G382" s="57"/>
      <c r="H382" s="57"/>
      <c r="I382" s="158"/>
      <c r="J382" s="57"/>
      <c r="K382" s="57"/>
      <c r="L382" s="55"/>
      <c r="M382" s="72"/>
      <c r="N382" s="36"/>
      <c r="O382" s="36"/>
      <c r="P382" s="36"/>
      <c r="Q382" s="36"/>
      <c r="R382" s="36"/>
      <c r="S382" s="36"/>
      <c r="T382" s="73"/>
      <c r="AT382" s="18" t="s">
        <v>2415</v>
      </c>
      <c r="AU382" s="18" t="s">
        <v>1955</v>
      </c>
    </row>
    <row r="383" spans="2:65" s="12" customFormat="1">
      <c r="B383" s="200"/>
      <c r="C383" s="201"/>
      <c r="D383" s="202" t="s">
        <v>2088</v>
      </c>
      <c r="E383" s="201"/>
      <c r="F383" s="204" t="s">
        <v>1170</v>
      </c>
      <c r="G383" s="201"/>
      <c r="H383" s="205">
        <v>31.5</v>
      </c>
      <c r="I383" s="206"/>
      <c r="J383" s="201"/>
      <c r="K383" s="201"/>
      <c r="L383" s="207"/>
      <c r="M383" s="208"/>
      <c r="N383" s="209"/>
      <c r="O383" s="209"/>
      <c r="P383" s="209"/>
      <c r="Q383" s="209"/>
      <c r="R383" s="209"/>
      <c r="S383" s="209"/>
      <c r="T383" s="210"/>
      <c r="AT383" s="211" t="s">
        <v>2088</v>
      </c>
      <c r="AU383" s="211" t="s">
        <v>1955</v>
      </c>
      <c r="AV383" s="12" t="s">
        <v>1955</v>
      </c>
      <c r="AW383" s="12" t="s">
        <v>1877</v>
      </c>
      <c r="AX383" s="12" t="s">
        <v>1895</v>
      </c>
      <c r="AY383" s="211" t="s">
        <v>2080</v>
      </c>
    </row>
    <row r="384" spans="2:65" s="1" customFormat="1" ht="22.5" customHeight="1">
      <c r="B384" s="35"/>
      <c r="C384" s="188" t="s">
        <v>1171</v>
      </c>
      <c r="D384" s="188" t="s">
        <v>2082</v>
      </c>
      <c r="E384" s="189" t="s">
        <v>1172</v>
      </c>
      <c r="F384" s="190" t="s">
        <v>1173</v>
      </c>
      <c r="G384" s="191" t="s">
        <v>2253</v>
      </c>
      <c r="H384" s="192">
        <v>3</v>
      </c>
      <c r="I384" s="193"/>
      <c r="J384" s="194">
        <f>ROUND(I384*H384,2)</f>
        <v>0</v>
      </c>
      <c r="K384" s="190" t="s">
        <v>2086</v>
      </c>
      <c r="L384" s="55"/>
      <c r="M384" s="195" t="s">
        <v>1893</v>
      </c>
      <c r="N384" s="196" t="s">
        <v>1917</v>
      </c>
      <c r="O384" s="36"/>
      <c r="P384" s="197">
        <f>O384*H384</f>
        <v>0</v>
      </c>
      <c r="Q384" s="197">
        <v>0</v>
      </c>
      <c r="R384" s="197">
        <f>Q384*H384</f>
        <v>0</v>
      </c>
      <c r="S384" s="197">
        <v>0</v>
      </c>
      <c r="T384" s="198">
        <f>S384*H384</f>
        <v>0</v>
      </c>
      <c r="AR384" s="18" t="s">
        <v>2161</v>
      </c>
      <c r="AT384" s="18" t="s">
        <v>2082</v>
      </c>
      <c r="AU384" s="18" t="s">
        <v>1955</v>
      </c>
      <c r="AY384" s="18" t="s">
        <v>2080</v>
      </c>
      <c r="BE384" s="199">
        <f>IF(N384="základní",J384,0)</f>
        <v>0</v>
      </c>
      <c r="BF384" s="199">
        <f>IF(N384="snížená",J384,0)</f>
        <v>0</v>
      </c>
      <c r="BG384" s="199">
        <f>IF(N384="zákl. přenesená",J384,0)</f>
        <v>0</v>
      </c>
      <c r="BH384" s="199">
        <f>IF(N384="sníž. přenesená",J384,0)</f>
        <v>0</v>
      </c>
      <c r="BI384" s="199">
        <f>IF(N384="nulová",J384,0)</f>
        <v>0</v>
      </c>
      <c r="BJ384" s="18" t="s">
        <v>1895</v>
      </c>
      <c r="BK384" s="199">
        <f>ROUND(I384*H384,2)</f>
        <v>0</v>
      </c>
      <c r="BL384" s="18" t="s">
        <v>2161</v>
      </c>
      <c r="BM384" s="18" t="s">
        <v>1174</v>
      </c>
    </row>
    <row r="385" spans="2:65" s="1" customFormat="1" ht="22.5" customHeight="1">
      <c r="B385" s="35"/>
      <c r="C385" s="216" t="s">
        <v>1175</v>
      </c>
      <c r="D385" s="216" t="s">
        <v>2126</v>
      </c>
      <c r="E385" s="217" t="s">
        <v>1176</v>
      </c>
      <c r="F385" s="218" t="s">
        <v>1177</v>
      </c>
      <c r="G385" s="219" t="s">
        <v>2253</v>
      </c>
      <c r="H385" s="220">
        <v>3</v>
      </c>
      <c r="I385" s="221"/>
      <c r="J385" s="222">
        <f>ROUND(I385*H385,2)</f>
        <v>0</v>
      </c>
      <c r="K385" s="218" t="s">
        <v>1893</v>
      </c>
      <c r="L385" s="223"/>
      <c r="M385" s="224" t="s">
        <v>1893</v>
      </c>
      <c r="N385" s="225" t="s">
        <v>1917</v>
      </c>
      <c r="O385" s="36"/>
      <c r="P385" s="197">
        <f>O385*H385</f>
        <v>0</v>
      </c>
      <c r="Q385" s="197">
        <v>0</v>
      </c>
      <c r="R385" s="197">
        <f>Q385*H385</f>
        <v>0</v>
      </c>
      <c r="S385" s="197">
        <v>0</v>
      </c>
      <c r="T385" s="198">
        <f>S385*H385</f>
        <v>0</v>
      </c>
      <c r="AR385" s="18" t="s">
        <v>2234</v>
      </c>
      <c r="AT385" s="18" t="s">
        <v>2126</v>
      </c>
      <c r="AU385" s="18" t="s">
        <v>1955</v>
      </c>
      <c r="AY385" s="18" t="s">
        <v>2080</v>
      </c>
      <c r="BE385" s="199">
        <f>IF(N385="základní",J385,0)</f>
        <v>0</v>
      </c>
      <c r="BF385" s="199">
        <f>IF(N385="snížená",J385,0)</f>
        <v>0</v>
      </c>
      <c r="BG385" s="199">
        <f>IF(N385="zákl. přenesená",J385,0)</f>
        <v>0</v>
      </c>
      <c r="BH385" s="199">
        <f>IF(N385="sníž. přenesená",J385,0)</f>
        <v>0</v>
      </c>
      <c r="BI385" s="199">
        <f>IF(N385="nulová",J385,0)</f>
        <v>0</v>
      </c>
      <c r="BJ385" s="18" t="s">
        <v>1895</v>
      </c>
      <c r="BK385" s="199">
        <f>ROUND(I385*H385,2)</f>
        <v>0</v>
      </c>
      <c r="BL385" s="18" t="s">
        <v>2161</v>
      </c>
      <c r="BM385" s="18" t="s">
        <v>1178</v>
      </c>
    </row>
    <row r="386" spans="2:65" s="12" customFormat="1">
      <c r="B386" s="200"/>
      <c r="C386" s="201"/>
      <c r="D386" s="202" t="s">
        <v>2088</v>
      </c>
      <c r="E386" s="203" t="s">
        <v>1893</v>
      </c>
      <c r="F386" s="204" t="s">
        <v>913</v>
      </c>
      <c r="G386" s="201"/>
      <c r="H386" s="205">
        <v>3</v>
      </c>
      <c r="I386" s="206"/>
      <c r="J386" s="201"/>
      <c r="K386" s="201"/>
      <c r="L386" s="207"/>
      <c r="M386" s="208"/>
      <c r="N386" s="209"/>
      <c r="O386" s="209"/>
      <c r="P386" s="209"/>
      <c r="Q386" s="209"/>
      <c r="R386" s="209"/>
      <c r="S386" s="209"/>
      <c r="T386" s="210"/>
      <c r="AT386" s="211" t="s">
        <v>2088</v>
      </c>
      <c r="AU386" s="211" t="s">
        <v>1955</v>
      </c>
      <c r="AV386" s="12" t="s">
        <v>1955</v>
      </c>
      <c r="AW386" s="12" t="s">
        <v>1911</v>
      </c>
      <c r="AX386" s="12" t="s">
        <v>1946</v>
      </c>
      <c r="AY386" s="211" t="s">
        <v>2080</v>
      </c>
    </row>
    <row r="387" spans="2:65" s="1" customFormat="1" ht="31.5" customHeight="1">
      <c r="B387" s="35"/>
      <c r="C387" s="188" t="s">
        <v>1179</v>
      </c>
      <c r="D387" s="188" t="s">
        <v>2082</v>
      </c>
      <c r="E387" s="189" t="s">
        <v>1180</v>
      </c>
      <c r="F387" s="190" t="s">
        <v>1181</v>
      </c>
      <c r="G387" s="191" t="s">
        <v>2122</v>
      </c>
      <c r="H387" s="192">
        <v>3.456</v>
      </c>
      <c r="I387" s="193"/>
      <c r="J387" s="194">
        <f>ROUND(I387*H387,2)</f>
        <v>0</v>
      </c>
      <c r="K387" s="190" t="s">
        <v>2086</v>
      </c>
      <c r="L387" s="55"/>
      <c r="M387" s="195" t="s">
        <v>1893</v>
      </c>
      <c r="N387" s="196" t="s">
        <v>1917</v>
      </c>
      <c r="O387" s="36"/>
      <c r="P387" s="197">
        <f>O387*H387</f>
        <v>0</v>
      </c>
      <c r="Q387" s="197">
        <v>6.8422999999999999E-3</v>
      </c>
      <c r="R387" s="197">
        <f>Q387*H387</f>
        <v>2.3646988800000001E-2</v>
      </c>
      <c r="S387" s="197">
        <v>0</v>
      </c>
      <c r="T387" s="198">
        <f>S387*H387</f>
        <v>0</v>
      </c>
      <c r="AR387" s="18" t="s">
        <v>2161</v>
      </c>
      <c r="AT387" s="18" t="s">
        <v>2082</v>
      </c>
      <c r="AU387" s="18" t="s">
        <v>1955</v>
      </c>
      <c r="AY387" s="18" t="s">
        <v>2080</v>
      </c>
      <c r="BE387" s="199">
        <f>IF(N387="základní",J387,0)</f>
        <v>0</v>
      </c>
      <c r="BF387" s="199">
        <f>IF(N387="snížená",J387,0)</f>
        <v>0</v>
      </c>
      <c r="BG387" s="199">
        <f>IF(N387="zákl. přenesená",J387,0)</f>
        <v>0</v>
      </c>
      <c r="BH387" s="199">
        <f>IF(N387="sníž. přenesená",J387,0)</f>
        <v>0</v>
      </c>
      <c r="BI387" s="199">
        <f>IF(N387="nulová",J387,0)</f>
        <v>0</v>
      </c>
      <c r="BJ387" s="18" t="s">
        <v>1895</v>
      </c>
      <c r="BK387" s="199">
        <f>ROUND(I387*H387,2)</f>
        <v>0</v>
      </c>
      <c r="BL387" s="18" t="s">
        <v>2161</v>
      </c>
      <c r="BM387" s="18" t="s">
        <v>1182</v>
      </c>
    </row>
    <row r="388" spans="2:65" s="12" customFormat="1">
      <c r="B388" s="200"/>
      <c r="C388" s="201"/>
      <c r="D388" s="202" t="s">
        <v>2088</v>
      </c>
      <c r="E388" s="203" t="s">
        <v>1893</v>
      </c>
      <c r="F388" s="204" t="s">
        <v>1183</v>
      </c>
      <c r="G388" s="201"/>
      <c r="H388" s="205">
        <v>3.456</v>
      </c>
      <c r="I388" s="206"/>
      <c r="J388" s="201"/>
      <c r="K388" s="201"/>
      <c r="L388" s="207"/>
      <c r="M388" s="208"/>
      <c r="N388" s="209"/>
      <c r="O388" s="209"/>
      <c r="P388" s="209"/>
      <c r="Q388" s="209"/>
      <c r="R388" s="209"/>
      <c r="S388" s="209"/>
      <c r="T388" s="210"/>
      <c r="AT388" s="211" t="s">
        <v>2088</v>
      </c>
      <c r="AU388" s="211" t="s">
        <v>1955</v>
      </c>
      <c r="AV388" s="12" t="s">
        <v>1955</v>
      </c>
      <c r="AW388" s="12" t="s">
        <v>1911</v>
      </c>
      <c r="AX388" s="12" t="s">
        <v>1946</v>
      </c>
      <c r="AY388" s="211" t="s">
        <v>2080</v>
      </c>
    </row>
    <row r="389" spans="2:65" s="1" customFormat="1" ht="22.5" customHeight="1">
      <c r="B389" s="35"/>
      <c r="C389" s="188" t="s">
        <v>1184</v>
      </c>
      <c r="D389" s="188" t="s">
        <v>2082</v>
      </c>
      <c r="E389" s="189" t="s">
        <v>1185</v>
      </c>
      <c r="F389" s="190" t="s">
        <v>1186</v>
      </c>
      <c r="G389" s="191" t="s">
        <v>1027</v>
      </c>
      <c r="H389" s="263"/>
      <c r="I389" s="193"/>
      <c r="J389" s="194">
        <f>ROUND(I389*H389,2)</f>
        <v>0</v>
      </c>
      <c r="K389" s="190" t="s">
        <v>2086</v>
      </c>
      <c r="L389" s="55"/>
      <c r="M389" s="195" t="s">
        <v>1893</v>
      </c>
      <c r="N389" s="196" t="s">
        <v>1917</v>
      </c>
      <c r="O389" s="36"/>
      <c r="P389" s="197">
        <f>O389*H389</f>
        <v>0</v>
      </c>
      <c r="Q389" s="197">
        <v>0</v>
      </c>
      <c r="R389" s="197">
        <f>Q389*H389</f>
        <v>0</v>
      </c>
      <c r="S389" s="197">
        <v>0</v>
      </c>
      <c r="T389" s="198">
        <f>S389*H389</f>
        <v>0</v>
      </c>
      <c r="AR389" s="18" t="s">
        <v>2161</v>
      </c>
      <c r="AT389" s="18" t="s">
        <v>2082</v>
      </c>
      <c r="AU389" s="18" t="s">
        <v>1955</v>
      </c>
      <c r="AY389" s="18" t="s">
        <v>2080</v>
      </c>
      <c r="BE389" s="199">
        <f>IF(N389="základní",J389,0)</f>
        <v>0</v>
      </c>
      <c r="BF389" s="199">
        <f>IF(N389="snížená",J389,0)</f>
        <v>0</v>
      </c>
      <c r="BG389" s="199">
        <f>IF(N389="zákl. přenesená",J389,0)</f>
        <v>0</v>
      </c>
      <c r="BH389" s="199">
        <f>IF(N389="sníž. přenesená",J389,0)</f>
        <v>0</v>
      </c>
      <c r="BI389" s="199">
        <f>IF(N389="nulová",J389,0)</f>
        <v>0</v>
      </c>
      <c r="BJ389" s="18" t="s">
        <v>1895</v>
      </c>
      <c r="BK389" s="199">
        <f>ROUND(I389*H389,2)</f>
        <v>0</v>
      </c>
      <c r="BL389" s="18" t="s">
        <v>2161</v>
      </c>
      <c r="BM389" s="18" t="s">
        <v>1187</v>
      </c>
    </row>
    <row r="390" spans="2:65" s="1" customFormat="1" ht="22.5" customHeight="1">
      <c r="B390" s="35"/>
      <c r="C390" s="188" t="s">
        <v>1188</v>
      </c>
      <c r="D390" s="188" t="s">
        <v>2082</v>
      </c>
      <c r="E390" s="189" t="s">
        <v>1189</v>
      </c>
      <c r="F390" s="190" t="s">
        <v>1190</v>
      </c>
      <c r="G390" s="191" t="s">
        <v>1191</v>
      </c>
      <c r="H390" s="192">
        <v>0.03</v>
      </c>
      <c r="I390" s="193"/>
      <c r="J390" s="194">
        <f>ROUND(I390*H390,2)</f>
        <v>0</v>
      </c>
      <c r="K390" s="190" t="s">
        <v>2086</v>
      </c>
      <c r="L390" s="55"/>
      <c r="M390" s="195" t="s">
        <v>1893</v>
      </c>
      <c r="N390" s="196" t="s">
        <v>1917</v>
      </c>
      <c r="O390" s="36"/>
      <c r="P390" s="197">
        <f>O390*H390</f>
        <v>0</v>
      </c>
      <c r="Q390" s="197">
        <v>0</v>
      </c>
      <c r="R390" s="197">
        <f>Q390*H390</f>
        <v>0</v>
      </c>
      <c r="S390" s="197">
        <v>0</v>
      </c>
      <c r="T390" s="198">
        <f>S390*H390</f>
        <v>0</v>
      </c>
      <c r="AR390" s="18" t="s">
        <v>2638</v>
      </c>
      <c r="AT390" s="18" t="s">
        <v>2082</v>
      </c>
      <c r="AU390" s="18" t="s">
        <v>1955</v>
      </c>
      <c r="AY390" s="18" t="s">
        <v>2080</v>
      </c>
      <c r="BE390" s="199">
        <f>IF(N390="základní",J390,0)</f>
        <v>0</v>
      </c>
      <c r="BF390" s="199">
        <f>IF(N390="snížená",J390,0)</f>
        <v>0</v>
      </c>
      <c r="BG390" s="199">
        <f>IF(N390="zákl. přenesená",J390,0)</f>
        <v>0</v>
      </c>
      <c r="BH390" s="199">
        <f>IF(N390="sníž. přenesená",J390,0)</f>
        <v>0</v>
      </c>
      <c r="BI390" s="199">
        <f>IF(N390="nulová",J390,0)</f>
        <v>0</v>
      </c>
      <c r="BJ390" s="18" t="s">
        <v>1895</v>
      </c>
      <c r="BK390" s="199">
        <f>ROUND(I390*H390,2)</f>
        <v>0</v>
      </c>
      <c r="BL390" s="18" t="s">
        <v>2638</v>
      </c>
      <c r="BM390" s="18" t="s">
        <v>1192</v>
      </c>
    </row>
    <row r="391" spans="2:65" s="12" customFormat="1">
      <c r="B391" s="200"/>
      <c r="C391" s="201"/>
      <c r="D391" s="202" t="s">
        <v>2088</v>
      </c>
      <c r="E391" s="203" t="s">
        <v>1893</v>
      </c>
      <c r="F391" s="204" t="s">
        <v>1193</v>
      </c>
      <c r="G391" s="201"/>
      <c r="H391" s="205">
        <v>0.03</v>
      </c>
      <c r="I391" s="206"/>
      <c r="J391" s="201"/>
      <c r="K391" s="201"/>
      <c r="L391" s="207"/>
      <c r="M391" s="208"/>
      <c r="N391" s="209"/>
      <c r="O391" s="209"/>
      <c r="P391" s="209"/>
      <c r="Q391" s="209"/>
      <c r="R391" s="209"/>
      <c r="S391" s="209"/>
      <c r="T391" s="210"/>
      <c r="AT391" s="211" t="s">
        <v>2088</v>
      </c>
      <c r="AU391" s="211" t="s">
        <v>1955</v>
      </c>
      <c r="AV391" s="12" t="s">
        <v>1955</v>
      </c>
      <c r="AW391" s="12" t="s">
        <v>1911</v>
      </c>
      <c r="AX391" s="12" t="s">
        <v>1946</v>
      </c>
      <c r="AY391" s="211" t="s">
        <v>2080</v>
      </c>
    </row>
    <row r="392" spans="2:65" s="1" customFormat="1" ht="22.5" customHeight="1">
      <c r="B392" s="35"/>
      <c r="C392" s="188" t="s">
        <v>1194</v>
      </c>
      <c r="D392" s="188" t="s">
        <v>2082</v>
      </c>
      <c r="E392" s="189" t="s">
        <v>1195</v>
      </c>
      <c r="F392" s="190" t="s">
        <v>1196</v>
      </c>
      <c r="G392" s="191" t="s">
        <v>2085</v>
      </c>
      <c r="H392" s="192">
        <v>2.1</v>
      </c>
      <c r="I392" s="193"/>
      <c r="J392" s="194">
        <f>ROUND(I392*H392,2)</f>
        <v>0</v>
      </c>
      <c r="K392" s="190" t="s">
        <v>2086</v>
      </c>
      <c r="L392" s="55"/>
      <c r="M392" s="195" t="s">
        <v>1893</v>
      </c>
      <c r="N392" s="196" t="s">
        <v>1917</v>
      </c>
      <c r="O392" s="36"/>
      <c r="P392" s="197">
        <f>O392*H392</f>
        <v>0</v>
      </c>
      <c r="Q392" s="197">
        <v>0</v>
      </c>
      <c r="R392" s="197">
        <f>Q392*H392</f>
        <v>0</v>
      </c>
      <c r="S392" s="197">
        <v>0</v>
      </c>
      <c r="T392" s="198">
        <f>S392*H392</f>
        <v>0</v>
      </c>
      <c r="AR392" s="18" t="s">
        <v>2638</v>
      </c>
      <c r="AT392" s="18" t="s">
        <v>2082</v>
      </c>
      <c r="AU392" s="18" t="s">
        <v>1955</v>
      </c>
      <c r="AY392" s="18" t="s">
        <v>2080</v>
      </c>
      <c r="BE392" s="199">
        <f>IF(N392="základní",J392,0)</f>
        <v>0</v>
      </c>
      <c r="BF392" s="199">
        <f>IF(N392="snížená",J392,0)</f>
        <v>0</v>
      </c>
      <c r="BG392" s="199">
        <f>IF(N392="zákl. přenesená",J392,0)</f>
        <v>0</v>
      </c>
      <c r="BH392" s="199">
        <f>IF(N392="sníž. přenesená",J392,0)</f>
        <v>0</v>
      </c>
      <c r="BI392" s="199">
        <f>IF(N392="nulová",J392,0)</f>
        <v>0</v>
      </c>
      <c r="BJ392" s="18" t="s">
        <v>1895</v>
      </c>
      <c r="BK392" s="199">
        <f>ROUND(I392*H392,2)</f>
        <v>0</v>
      </c>
      <c r="BL392" s="18" t="s">
        <v>2638</v>
      </c>
      <c r="BM392" s="18" t="s">
        <v>1197</v>
      </c>
    </row>
    <row r="393" spans="2:65" s="12" customFormat="1">
      <c r="B393" s="200"/>
      <c r="C393" s="201"/>
      <c r="D393" s="202" t="s">
        <v>2088</v>
      </c>
      <c r="E393" s="203" t="s">
        <v>1893</v>
      </c>
      <c r="F393" s="204" t="s">
        <v>1198</v>
      </c>
      <c r="G393" s="201"/>
      <c r="H393" s="205">
        <v>2.1</v>
      </c>
      <c r="I393" s="206"/>
      <c r="J393" s="201"/>
      <c r="K393" s="201"/>
      <c r="L393" s="207"/>
      <c r="M393" s="208"/>
      <c r="N393" s="209"/>
      <c r="O393" s="209"/>
      <c r="P393" s="209"/>
      <c r="Q393" s="209"/>
      <c r="R393" s="209"/>
      <c r="S393" s="209"/>
      <c r="T393" s="210"/>
      <c r="AT393" s="211" t="s">
        <v>2088</v>
      </c>
      <c r="AU393" s="211" t="s">
        <v>1955</v>
      </c>
      <c r="AV393" s="12" t="s">
        <v>1955</v>
      </c>
      <c r="AW393" s="12" t="s">
        <v>1911</v>
      </c>
      <c r="AX393" s="12" t="s">
        <v>1946</v>
      </c>
      <c r="AY393" s="211" t="s">
        <v>2080</v>
      </c>
    </row>
    <row r="394" spans="2:65" s="1" customFormat="1" ht="22.5" customHeight="1">
      <c r="B394" s="35"/>
      <c r="C394" s="188" t="s">
        <v>1199</v>
      </c>
      <c r="D394" s="188" t="s">
        <v>2082</v>
      </c>
      <c r="E394" s="189" t="s">
        <v>1200</v>
      </c>
      <c r="F394" s="190" t="s">
        <v>1201</v>
      </c>
      <c r="G394" s="191" t="s">
        <v>2085</v>
      </c>
      <c r="H394" s="192">
        <v>2.1</v>
      </c>
      <c r="I394" s="193"/>
      <c r="J394" s="194">
        <f>ROUND(I394*H394,2)</f>
        <v>0</v>
      </c>
      <c r="K394" s="190" t="s">
        <v>2086</v>
      </c>
      <c r="L394" s="55"/>
      <c r="M394" s="195" t="s">
        <v>1893</v>
      </c>
      <c r="N394" s="196" t="s">
        <v>1917</v>
      </c>
      <c r="O394" s="36"/>
      <c r="P394" s="197">
        <f>O394*H394</f>
        <v>0</v>
      </c>
      <c r="Q394" s="197">
        <v>2.2563422040000001</v>
      </c>
      <c r="R394" s="197">
        <f>Q394*H394</f>
        <v>4.7383186284000001</v>
      </c>
      <c r="S394" s="197">
        <v>0</v>
      </c>
      <c r="T394" s="198">
        <f>S394*H394</f>
        <v>0</v>
      </c>
      <c r="AR394" s="18" t="s">
        <v>2638</v>
      </c>
      <c r="AT394" s="18" t="s">
        <v>2082</v>
      </c>
      <c r="AU394" s="18" t="s">
        <v>1955</v>
      </c>
      <c r="AY394" s="18" t="s">
        <v>2080</v>
      </c>
      <c r="BE394" s="199">
        <f>IF(N394="základní",J394,0)</f>
        <v>0</v>
      </c>
      <c r="BF394" s="199">
        <f>IF(N394="snížená",J394,0)</f>
        <v>0</v>
      </c>
      <c r="BG394" s="199">
        <f>IF(N394="zákl. přenesená",J394,0)</f>
        <v>0</v>
      </c>
      <c r="BH394" s="199">
        <f>IF(N394="sníž. přenesená",J394,0)</f>
        <v>0</v>
      </c>
      <c r="BI394" s="199">
        <f>IF(N394="nulová",J394,0)</f>
        <v>0</v>
      </c>
      <c r="BJ394" s="18" t="s">
        <v>1895</v>
      </c>
      <c r="BK394" s="199">
        <f>ROUND(I394*H394,2)</f>
        <v>0</v>
      </c>
      <c r="BL394" s="18" t="s">
        <v>2638</v>
      </c>
      <c r="BM394" s="18" t="s">
        <v>1202</v>
      </c>
    </row>
    <row r="395" spans="2:65" s="12" customFormat="1">
      <c r="B395" s="200"/>
      <c r="C395" s="201"/>
      <c r="D395" s="202" t="s">
        <v>2088</v>
      </c>
      <c r="E395" s="203" t="s">
        <v>1893</v>
      </c>
      <c r="F395" s="204" t="s">
        <v>1203</v>
      </c>
      <c r="G395" s="201"/>
      <c r="H395" s="205">
        <v>2.1</v>
      </c>
      <c r="I395" s="206"/>
      <c r="J395" s="201"/>
      <c r="K395" s="201"/>
      <c r="L395" s="207"/>
      <c r="M395" s="208"/>
      <c r="N395" s="209"/>
      <c r="O395" s="209"/>
      <c r="P395" s="209"/>
      <c r="Q395" s="209"/>
      <c r="R395" s="209"/>
      <c r="S395" s="209"/>
      <c r="T395" s="210"/>
      <c r="AT395" s="211" t="s">
        <v>2088</v>
      </c>
      <c r="AU395" s="211" t="s">
        <v>1955</v>
      </c>
      <c r="AV395" s="12" t="s">
        <v>1955</v>
      </c>
      <c r="AW395" s="12" t="s">
        <v>1911</v>
      </c>
      <c r="AX395" s="12" t="s">
        <v>1946</v>
      </c>
      <c r="AY395" s="211" t="s">
        <v>2080</v>
      </c>
    </row>
    <row r="396" spans="2:65" s="1" customFormat="1" ht="31.5" customHeight="1">
      <c r="B396" s="35"/>
      <c r="C396" s="188" t="s">
        <v>1204</v>
      </c>
      <c r="D396" s="188" t="s">
        <v>2082</v>
      </c>
      <c r="E396" s="189" t="s">
        <v>1205</v>
      </c>
      <c r="F396" s="190" t="s">
        <v>1206</v>
      </c>
      <c r="G396" s="191" t="s">
        <v>2096</v>
      </c>
      <c r="H396" s="192">
        <v>30</v>
      </c>
      <c r="I396" s="193"/>
      <c r="J396" s="194">
        <f>ROUND(I396*H396,2)</f>
        <v>0</v>
      </c>
      <c r="K396" s="190" t="s">
        <v>2086</v>
      </c>
      <c r="L396" s="55"/>
      <c r="M396" s="195" t="s">
        <v>1893</v>
      </c>
      <c r="N396" s="196" t="s">
        <v>1917</v>
      </c>
      <c r="O396" s="36"/>
      <c r="P396" s="197">
        <f>O396*H396</f>
        <v>0</v>
      </c>
      <c r="Q396" s="197">
        <v>0</v>
      </c>
      <c r="R396" s="197">
        <f>Q396*H396</f>
        <v>0</v>
      </c>
      <c r="S396" s="197">
        <v>0</v>
      </c>
      <c r="T396" s="198">
        <f>S396*H396</f>
        <v>0</v>
      </c>
      <c r="AR396" s="18" t="s">
        <v>2638</v>
      </c>
      <c r="AT396" s="18" t="s">
        <v>2082</v>
      </c>
      <c r="AU396" s="18" t="s">
        <v>1955</v>
      </c>
      <c r="AY396" s="18" t="s">
        <v>2080</v>
      </c>
      <c r="BE396" s="199">
        <f>IF(N396="základní",J396,0)</f>
        <v>0</v>
      </c>
      <c r="BF396" s="199">
        <f>IF(N396="snížená",J396,0)</f>
        <v>0</v>
      </c>
      <c r="BG396" s="199">
        <f>IF(N396="zákl. přenesená",J396,0)</f>
        <v>0</v>
      </c>
      <c r="BH396" s="199">
        <f>IF(N396="sníž. přenesená",J396,0)</f>
        <v>0</v>
      </c>
      <c r="BI396" s="199">
        <f>IF(N396="nulová",J396,0)</f>
        <v>0</v>
      </c>
      <c r="BJ396" s="18" t="s">
        <v>1895</v>
      </c>
      <c r="BK396" s="199">
        <f>ROUND(I396*H396,2)</f>
        <v>0</v>
      </c>
      <c r="BL396" s="18" t="s">
        <v>2638</v>
      </c>
      <c r="BM396" s="18" t="s">
        <v>1207</v>
      </c>
    </row>
    <row r="397" spans="2:65" s="12" customFormat="1">
      <c r="B397" s="200"/>
      <c r="C397" s="201"/>
      <c r="D397" s="202" t="s">
        <v>2088</v>
      </c>
      <c r="E397" s="203" t="s">
        <v>1893</v>
      </c>
      <c r="F397" s="204" t="s">
        <v>1154</v>
      </c>
      <c r="G397" s="201"/>
      <c r="H397" s="205">
        <v>30</v>
      </c>
      <c r="I397" s="206"/>
      <c r="J397" s="201"/>
      <c r="K397" s="201"/>
      <c r="L397" s="207"/>
      <c r="M397" s="208"/>
      <c r="N397" s="209"/>
      <c r="O397" s="209"/>
      <c r="P397" s="209"/>
      <c r="Q397" s="209"/>
      <c r="R397" s="209"/>
      <c r="S397" s="209"/>
      <c r="T397" s="210"/>
      <c r="AT397" s="211" t="s">
        <v>2088</v>
      </c>
      <c r="AU397" s="211" t="s">
        <v>1955</v>
      </c>
      <c r="AV397" s="12" t="s">
        <v>1955</v>
      </c>
      <c r="AW397" s="12" t="s">
        <v>1911</v>
      </c>
      <c r="AX397" s="12" t="s">
        <v>1946</v>
      </c>
      <c r="AY397" s="211" t="s">
        <v>2080</v>
      </c>
    </row>
    <row r="398" spans="2:65" s="1" customFormat="1" ht="31.5" customHeight="1">
      <c r="B398" s="35"/>
      <c r="C398" s="188" t="s">
        <v>1208</v>
      </c>
      <c r="D398" s="188" t="s">
        <v>2082</v>
      </c>
      <c r="E398" s="189" t="s">
        <v>1209</v>
      </c>
      <c r="F398" s="190" t="s">
        <v>1210</v>
      </c>
      <c r="G398" s="191" t="s">
        <v>2096</v>
      </c>
      <c r="H398" s="192">
        <v>30</v>
      </c>
      <c r="I398" s="193"/>
      <c r="J398" s="194">
        <f>ROUND(I398*H398,2)</f>
        <v>0</v>
      </c>
      <c r="K398" s="190" t="s">
        <v>2086</v>
      </c>
      <c r="L398" s="55"/>
      <c r="M398" s="195" t="s">
        <v>1893</v>
      </c>
      <c r="N398" s="196" t="s">
        <v>1917</v>
      </c>
      <c r="O398" s="36"/>
      <c r="P398" s="197">
        <f>O398*H398</f>
        <v>0</v>
      </c>
      <c r="Q398" s="197">
        <v>0.20300000000000001</v>
      </c>
      <c r="R398" s="197">
        <f>Q398*H398</f>
        <v>6.0900000000000007</v>
      </c>
      <c r="S398" s="197">
        <v>0</v>
      </c>
      <c r="T398" s="198">
        <f>S398*H398</f>
        <v>0</v>
      </c>
      <c r="AR398" s="18" t="s">
        <v>2638</v>
      </c>
      <c r="AT398" s="18" t="s">
        <v>2082</v>
      </c>
      <c r="AU398" s="18" t="s">
        <v>1955</v>
      </c>
      <c r="AY398" s="18" t="s">
        <v>2080</v>
      </c>
      <c r="BE398" s="199">
        <f>IF(N398="základní",J398,0)</f>
        <v>0</v>
      </c>
      <c r="BF398" s="199">
        <f>IF(N398="snížená",J398,0)</f>
        <v>0</v>
      </c>
      <c r="BG398" s="199">
        <f>IF(N398="zákl. přenesená",J398,0)</f>
        <v>0</v>
      </c>
      <c r="BH398" s="199">
        <f>IF(N398="sníž. přenesená",J398,0)</f>
        <v>0</v>
      </c>
      <c r="BI398" s="199">
        <f>IF(N398="nulová",J398,0)</f>
        <v>0</v>
      </c>
      <c r="BJ398" s="18" t="s">
        <v>1895</v>
      </c>
      <c r="BK398" s="199">
        <f>ROUND(I398*H398,2)</f>
        <v>0</v>
      </c>
      <c r="BL398" s="18" t="s">
        <v>2638</v>
      </c>
      <c r="BM398" s="18" t="s">
        <v>1211</v>
      </c>
    </row>
    <row r="399" spans="2:65" s="12" customFormat="1">
      <c r="B399" s="200"/>
      <c r="C399" s="201"/>
      <c r="D399" s="202" t="s">
        <v>2088</v>
      </c>
      <c r="E399" s="203" t="s">
        <v>1893</v>
      </c>
      <c r="F399" s="204" t="s">
        <v>1154</v>
      </c>
      <c r="G399" s="201"/>
      <c r="H399" s="205">
        <v>30</v>
      </c>
      <c r="I399" s="206"/>
      <c r="J399" s="201"/>
      <c r="K399" s="201"/>
      <c r="L399" s="207"/>
      <c r="M399" s="208"/>
      <c r="N399" s="209"/>
      <c r="O399" s="209"/>
      <c r="P399" s="209"/>
      <c r="Q399" s="209"/>
      <c r="R399" s="209"/>
      <c r="S399" s="209"/>
      <c r="T399" s="210"/>
      <c r="AT399" s="211" t="s">
        <v>2088</v>
      </c>
      <c r="AU399" s="211" t="s">
        <v>1955</v>
      </c>
      <c r="AV399" s="12" t="s">
        <v>1955</v>
      </c>
      <c r="AW399" s="12" t="s">
        <v>1911</v>
      </c>
      <c r="AX399" s="12" t="s">
        <v>1946</v>
      </c>
      <c r="AY399" s="211" t="s">
        <v>2080</v>
      </c>
    </row>
    <row r="400" spans="2:65" s="1" customFormat="1" ht="22.5" customHeight="1">
      <c r="B400" s="35"/>
      <c r="C400" s="188" t="s">
        <v>1212</v>
      </c>
      <c r="D400" s="188" t="s">
        <v>2082</v>
      </c>
      <c r="E400" s="189" t="s">
        <v>1213</v>
      </c>
      <c r="F400" s="190" t="s">
        <v>1214</v>
      </c>
      <c r="G400" s="191" t="s">
        <v>2096</v>
      </c>
      <c r="H400" s="192">
        <v>30</v>
      </c>
      <c r="I400" s="193"/>
      <c r="J400" s="194">
        <f>ROUND(I400*H400,2)</f>
        <v>0</v>
      </c>
      <c r="K400" s="190" t="s">
        <v>2086</v>
      </c>
      <c r="L400" s="55"/>
      <c r="M400" s="195" t="s">
        <v>1893</v>
      </c>
      <c r="N400" s="196" t="s">
        <v>1917</v>
      </c>
      <c r="O400" s="36"/>
      <c r="P400" s="197">
        <f>O400*H400</f>
        <v>0</v>
      </c>
      <c r="Q400" s="197">
        <v>0</v>
      </c>
      <c r="R400" s="197">
        <f>Q400*H400</f>
        <v>0</v>
      </c>
      <c r="S400" s="197">
        <v>0</v>
      </c>
      <c r="T400" s="198">
        <f>S400*H400</f>
        <v>0</v>
      </c>
      <c r="AR400" s="18" t="s">
        <v>2638</v>
      </c>
      <c r="AT400" s="18" t="s">
        <v>2082</v>
      </c>
      <c r="AU400" s="18" t="s">
        <v>1955</v>
      </c>
      <c r="AY400" s="18" t="s">
        <v>2080</v>
      </c>
      <c r="BE400" s="199">
        <f>IF(N400="základní",J400,0)</f>
        <v>0</v>
      </c>
      <c r="BF400" s="199">
        <f>IF(N400="snížená",J400,0)</f>
        <v>0</v>
      </c>
      <c r="BG400" s="199">
        <f>IF(N400="zákl. přenesená",J400,0)</f>
        <v>0</v>
      </c>
      <c r="BH400" s="199">
        <f>IF(N400="sníž. přenesená",J400,0)</f>
        <v>0</v>
      </c>
      <c r="BI400" s="199">
        <f>IF(N400="nulová",J400,0)</f>
        <v>0</v>
      </c>
      <c r="BJ400" s="18" t="s">
        <v>1895</v>
      </c>
      <c r="BK400" s="199">
        <f>ROUND(I400*H400,2)</f>
        <v>0</v>
      </c>
      <c r="BL400" s="18" t="s">
        <v>2638</v>
      </c>
      <c r="BM400" s="18" t="s">
        <v>1215</v>
      </c>
    </row>
    <row r="401" spans="2:65" s="12" customFormat="1">
      <c r="B401" s="200"/>
      <c r="C401" s="201"/>
      <c r="D401" s="202" t="s">
        <v>2088</v>
      </c>
      <c r="E401" s="203" t="s">
        <v>1893</v>
      </c>
      <c r="F401" s="204" t="s">
        <v>1154</v>
      </c>
      <c r="G401" s="201"/>
      <c r="H401" s="205">
        <v>30</v>
      </c>
      <c r="I401" s="206"/>
      <c r="J401" s="201"/>
      <c r="K401" s="201"/>
      <c r="L401" s="207"/>
      <c r="M401" s="208"/>
      <c r="N401" s="209"/>
      <c r="O401" s="209"/>
      <c r="P401" s="209"/>
      <c r="Q401" s="209"/>
      <c r="R401" s="209"/>
      <c r="S401" s="209"/>
      <c r="T401" s="210"/>
      <c r="AT401" s="211" t="s">
        <v>2088</v>
      </c>
      <c r="AU401" s="211" t="s">
        <v>1955</v>
      </c>
      <c r="AV401" s="12" t="s">
        <v>1955</v>
      </c>
      <c r="AW401" s="12" t="s">
        <v>1911</v>
      </c>
      <c r="AX401" s="12" t="s">
        <v>1946</v>
      </c>
      <c r="AY401" s="211" t="s">
        <v>2080</v>
      </c>
    </row>
    <row r="402" spans="2:65" s="1" customFormat="1" ht="22.5" customHeight="1">
      <c r="B402" s="35"/>
      <c r="C402" s="188" t="s">
        <v>1216</v>
      </c>
      <c r="D402" s="188" t="s">
        <v>2082</v>
      </c>
      <c r="E402" s="189" t="s">
        <v>1217</v>
      </c>
      <c r="F402" s="190" t="s">
        <v>1218</v>
      </c>
      <c r="G402" s="191" t="s">
        <v>2085</v>
      </c>
      <c r="H402" s="192">
        <v>5.85</v>
      </c>
      <c r="I402" s="193"/>
      <c r="J402" s="194">
        <f>ROUND(I402*H402,2)</f>
        <v>0</v>
      </c>
      <c r="K402" s="190" t="s">
        <v>2086</v>
      </c>
      <c r="L402" s="55"/>
      <c r="M402" s="195" t="s">
        <v>1893</v>
      </c>
      <c r="N402" s="196" t="s">
        <v>1917</v>
      </c>
      <c r="O402" s="36"/>
      <c r="P402" s="197">
        <f>O402*H402</f>
        <v>0</v>
      </c>
      <c r="Q402" s="197">
        <v>0</v>
      </c>
      <c r="R402" s="197">
        <f>Q402*H402</f>
        <v>0</v>
      </c>
      <c r="S402" s="197">
        <v>0</v>
      </c>
      <c r="T402" s="198">
        <f>S402*H402</f>
        <v>0</v>
      </c>
      <c r="AR402" s="18" t="s">
        <v>2638</v>
      </c>
      <c r="AT402" s="18" t="s">
        <v>2082</v>
      </c>
      <c r="AU402" s="18" t="s">
        <v>1955</v>
      </c>
      <c r="AY402" s="18" t="s">
        <v>2080</v>
      </c>
      <c r="BE402" s="199">
        <f>IF(N402="základní",J402,0)</f>
        <v>0</v>
      </c>
      <c r="BF402" s="199">
        <f>IF(N402="snížená",J402,0)</f>
        <v>0</v>
      </c>
      <c r="BG402" s="199">
        <f>IF(N402="zákl. přenesená",J402,0)</f>
        <v>0</v>
      </c>
      <c r="BH402" s="199">
        <f>IF(N402="sníž. přenesená",J402,0)</f>
        <v>0</v>
      </c>
      <c r="BI402" s="199">
        <f>IF(N402="nulová",J402,0)</f>
        <v>0</v>
      </c>
      <c r="BJ402" s="18" t="s">
        <v>1895</v>
      </c>
      <c r="BK402" s="199">
        <f>ROUND(I402*H402,2)</f>
        <v>0</v>
      </c>
      <c r="BL402" s="18" t="s">
        <v>2638</v>
      </c>
      <c r="BM402" s="18" t="s">
        <v>1219</v>
      </c>
    </row>
    <row r="403" spans="2:65" s="12" customFormat="1">
      <c r="B403" s="200"/>
      <c r="C403" s="201"/>
      <c r="D403" s="202" t="s">
        <v>2088</v>
      </c>
      <c r="E403" s="203" t="s">
        <v>1893</v>
      </c>
      <c r="F403" s="204" t="s">
        <v>1220</v>
      </c>
      <c r="G403" s="201"/>
      <c r="H403" s="205">
        <v>5.85</v>
      </c>
      <c r="I403" s="206"/>
      <c r="J403" s="201"/>
      <c r="K403" s="201"/>
      <c r="L403" s="207"/>
      <c r="M403" s="208"/>
      <c r="N403" s="209"/>
      <c r="O403" s="209"/>
      <c r="P403" s="209"/>
      <c r="Q403" s="209"/>
      <c r="R403" s="209"/>
      <c r="S403" s="209"/>
      <c r="T403" s="210"/>
      <c r="AT403" s="211" t="s">
        <v>2088</v>
      </c>
      <c r="AU403" s="211" t="s">
        <v>1955</v>
      </c>
      <c r="AV403" s="12" t="s">
        <v>1955</v>
      </c>
      <c r="AW403" s="12" t="s">
        <v>1911</v>
      </c>
      <c r="AX403" s="12" t="s">
        <v>1946</v>
      </c>
      <c r="AY403" s="211" t="s">
        <v>2080</v>
      </c>
    </row>
    <row r="404" spans="2:65" s="1" customFormat="1" ht="22.5" customHeight="1">
      <c r="B404" s="35"/>
      <c r="C404" s="188" t="s">
        <v>1221</v>
      </c>
      <c r="D404" s="188" t="s">
        <v>2082</v>
      </c>
      <c r="E404" s="189" t="s">
        <v>1222</v>
      </c>
      <c r="F404" s="190" t="s">
        <v>1223</v>
      </c>
      <c r="G404" s="191" t="s">
        <v>2085</v>
      </c>
      <c r="H404" s="192">
        <v>111.15</v>
      </c>
      <c r="I404" s="193"/>
      <c r="J404" s="194">
        <f>ROUND(I404*H404,2)</f>
        <v>0</v>
      </c>
      <c r="K404" s="190" t="s">
        <v>2086</v>
      </c>
      <c r="L404" s="55"/>
      <c r="M404" s="195" t="s">
        <v>1893</v>
      </c>
      <c r="N404" s="196" t="s">
        <v>1917</v>
      </c>
      <c r="O404" s="36"/>
      <c r="P404" s="197">
        <f>O404*H404</f>
        <v>0</v>
      </c>
      <c r="Q404" s="197">
        <v>0</v>
      </c>
      <c r="R404" s="197">
        <f>Q404*H404</f>
        <v>0</v>
      </c>
      <c r="S404" s="197">
        <v>0</v>
      </c>
      <c r="T404" s="198">
        <f>S404*H404</f>
        <v>0</v>
      </c>
      <c r="AR404" s="18" t="s">
        <v>2638</v>
      </c>
      <c r="AT404" s="18" t="s">
        <v>2082</v>
      </c>
      <c r="AU404" s="18" t="s">
        <v>1955</v>
      </c>
      <c r="AY404" s="18" t="s">
        <v>2080</v>
      </c>
      <c r="BE404" s="199">
        <f>IF(N404="základní",J404,0)</f>
        <v>0</v>
      </c>
      <c r="BF404" s="199">
        <f>IF(N404="snížená",J404,0)</f>
        <v>0</v>
      </c>
      <c r="BG404" s="199">
        <f>IF(N404="zákl. přenesená",J404,0)</f>
        <v>0</v>
      </c>
      <c r="BH404" s="199">
        <f>IF(N404="sníž. přenesená",J404,0)</f>
        <v>0</v>
      </c>
      <c r="BI404" s="199">
        <f>IF(N404="nulová",J404,0)</f>
        <v>0</v>
      </c>
      <c r="BJ404" s="18" t="s">
        <v>1895</v>
      </c>
      <c r="BK404" s="199">
        <f>ROUND(I404*H404,2)</f>
        <v>0</v>
      </c>
      <c r="BL404" s="18" t="s">
        <v>2638</v>
      </c>
      <c r="BM404" s="18" t="s">
        <v>1224</v>
      </c>
    </row>
    <row r="405" spans="2:65" s="12" customFormat="1">
      <c r="B405" s="200"/>
      <c r="C405" s="201"/>
      <c r="D405" s="202" t="s">
        <v>2088</v>
      </c>
      <c r="E405" s="201"/>
      <c r="F405" s="204" t="s">
        <v>1225</v>
      </c>
      <c r="G405" s="201"/>
      <c r="H405" s="205">
        <v>111.15</v>
      </c>
      <c r="I405" s="206"/>
      <c r="J405" s="201"/>
      <c r="K405" s="201"/>
      <c r="L405" s="207"/>
      <c r="M405" s="208"/>
      <c r="N405" s="209"/>
      <c r="O405" s="209"/>
      <c r="P405" s="209"/>
      <c r="Q405" s="209"/>
      <c r="R405" s="209"/>
      <c r="S405" s="209"/>
      <c r="T405" s="210"/>
      <c r="AT405" s="211" t="s">
        <v>2088</v>
      </c>
      <c r="AU405" s="211" t="s">
        <v>1955</v>
      </c>
      <c r="AV405" s="12" t="s">
        <v>1955</v>
      </c>
      <c r="AW405" s="12" t="s">
        <v>1877</v>
      </c>
      <c r="AX405" s="12" t="s">
        <v>1895</v>
      </c>
      <c r="AY405" s="211" t="s">
        <v>2080</v>
      </c>
    </row>
    <row r="406" spans="2:65" s="1" customFormat="1" ht="22.5" customHeight="1">
      <c r="B406" s="35"/>
      <c r="C406" s="216" t="s">
        <v>1226</v>
      </c>
      <c r="D406" s="216" t="s">
        <v>2126</v>
      </c>
      <c r="E406" s="217" t="s">
        <v>1227</v>
      </c>
      <c r="F406" s="218" t="s">
        <v>1228</v>
      </c>
      <c r="G406" s="219" t="s">
        <v>2115</v>
      </c>
      <c r="H406" s="220">
        <v>9.6530000000000005</v>
      </c>
      <c r="I406" s="221"/>
      <c r="J406" s="222">
        <f>ROUND(I406*H406,2)</f>
        <v>0</v>
      </c>
      <c r="K406" s="218" t="s">
        <v>2086</v>
      </c>
      <c r="L406" s="223"/>
      <c r="M406" s="224" t="s">
        <v>1893</v>
      </c>
      <c r="N406" s="225" t="s">
        <v>1917</v>
      </c>
      <c r="O406" s="36"/>
      <c r="P406" s="197">
        <f>O406*H406</f>
        <v>0</v>
      </c>
      <c r="Q406" s="197">
        <v>0</v>
      </c>
      <c r="R406" s="197">
        <f>Q406*H406</f>
        <v>0</v>
      </c>
      <c r="S406" s="197">
        <v>0</v>
      </c>
      <c r="T406" s="198">
        <f>S406*H406</f>
        <v>0</v>
      </c>
      <c r="AR406" s="18" t="s">
        <v>2844</v>
      </c>
      <c r="AT406" s="18" t="s">
        <v>2126</v>
      </c>
      <c r="AU406" s="18" t="s">
        <v>1955</v>
      </c>
      <c r="AY406" s="18" t="s">
        <v>2080</v>
      </c>
      <c r="BE406" s="199">
        <f>IF(N406="základní",J406,0)</f>
        <v>0</v>
      </c>
      <c r="BF406" s="199">
        <f>IF(N406="snížená",J406,0)</f>
        <v>0</v>
      </c>
      <c r="BG406" s="199">
        <f>IF(N406="zákl. přenesená",J406,0)</f>
        <v>0</v>
      </c>
      <c r="BH406" s="199">
        <f>IF(N406="sníž. přenesená",J406,0)</f>
        <v>0</v>
      </c>
      <c r="BI406" s="199">
        <f>IF(N406="nulová",J406,0)</f>
        <v>0</v>
      </c>
      <c r="BJ406" s="18" t="s">
        <v>1895</v>
      </c>
      <c r="BK406" s="199">
        <f>ROUND(I406*H406,2)</f>
        <v>0</v>
      </c>
      <c r="BL406" s="18" t="s">
        <v>2844</v>
      </c>
      <c r="BM406" s="18" t="s">
        <v>1229</v>
      </c>
    </row>
    <row r="407" spans="2:65" s="12" customFormat="1">
      <c r="B407" s="200"/>
      <c r="C407" s="201"/>
      <c r="D407" s="212" t="s">
        <v>2088</v>
      </c>
      <c r="E407" s="213" t="s">
        <v>1893</v>
      </c>
      <c r="F407" s="214" t="s">
        <v>1220</v>
      </c>
      <c r="G407" s="201"/>
      <c r="H407" s="215">
        <v>5.85</v>
      </c>
      <c r="I407" s="206"/>
      <c r="J407" s="201"/>
      <c r="K407" s="201"/>
      <c r="L407" s="207"/>
      <c r="M407" s="208"/>
      <c r="N407" s="209"/>
      <c r="O407" s="209"/>
      <c r="P407" s="209"/>
      <c r="Q407" s="209"/>
      <c r="R407" s="209"/>
      <c r="S407" s="209"/>
      <c r="T407" s="210"/>
      <c r="AT407" s="211" t="s">
        <v>2088</v>
      </c>
      <c r="AU407" s="211" t="s">
        <v>1955</v>
      </c>
      <c r="AV407" s="12" t="s">
        <v>1955</v>
      </c>
      <c r="AW407" s="12" t="s">
        <v>1911</v>
      </c>
      <c r="AX407" s="12" t="s">
        <v>1946</v>
      </c>
      <c r="AY407" s="211" t="s">
        <v>2080</v>
      </c>
    </row>
    <row r="408" spans="2:65" s="12" customFormat="1">
      <c r="B408" s="200"/>
      <c r="C408" s="201"/>
      <c r="D408" s="212" t="s">
        <v>2088</v>
      </c>
      <c r="E408" s="201"/>
      <c r="F408" s="214" t="s">
        <v>1230</v>
      </c>
      <c r="G408" s="201"/>
      <c r="H408" s="215">
        <v>9.6530000000000005</v>
      </c>
      <c r="I408" s="206"/>
      <c r="J408" s="201"/>
      <c r="K408" s="201"/>
      <c r="L408" s="207"/>
      <c r="M408" s="208"/>
      <c r="N408" s="209"/>
      <c r="O408" s="209"/>
      <c r="P408" s="209"/>
      <c r="Q408" s="209"/>
      <c r="R408" s="209"/>
      <c r="S408" s="209"/>
      <c r="T408" s="210"/>
      <c r="AT408" s="211" t="s">
        <v>2088</v>
      </c>
      <c r="AU408" s="211" t="s">
        <v>1955</v>
      </c>
      <c r="AV408" s="12" t="s">
        <v>1955</v>
      </c>
      <c r="AW408" s="12" t="s">
        <v>1877</v>
      </c>
      <c r="AX408" s="12" t="s">
        <v>1895</v>
      </c>
      <c r="AY408" s="211" t="s">
        <v>2080</v>
      </c>
    </row>
    <row r="409" spans="2:65" s="11" customFormat="1" ht="29.85" customHeight="1">
      <c r="B409" s="171"/>
      <c r="C409" s="172"/>
      <c r="D409" s="185" t="s">
        <v>1945</v>
      </c>
      <c r="E409" s="186" t="s">
        <v>2893</v>
      </c>
      <c r="F409" s="186" t="s">
        <v>2894</v>
      </c>
      <c r="G409" s="172"/>
      <c r="H409" s="172"/>
      <c r="I409" s="175"/>
      <c r="J409" s="187">
        <f>BK409</f>
        <v>0</v>
      </c>
      <c r="K409" s="172"/>
      <c r="L409" s="177"/>
      <c r="M409" s="178"/>
      <c r="N409" s="179"/>
      <c r="O409" s="179"/>
      <c r="P409" s="180">
        <f>SUM(P410:P422)</f>
        <v>0</v>
      </c>
      <c r="Q409" s="179"/>
      <c r="R409" s="180">
        <f>SUM(R410:R422)</f>
        <v>1.295E-4</v>
      </c>
      <c r="S409" s="179"/>
      <c r="T409" s="181">
        <f>SUM(T410:T422)</f>
        <v>0</v>
      </c>
      <c r="AR409" s="182" t="s">
        <v>2033</v>
      </c>
      <c r="AT409" s="183" t="s">
        <v>1945</v>
      </c>
      <c r="AU409" s="183" t="s">
        <v>1895</v>
      </c>
      <c r="AY409" s="182" t="s">
        <v>2080</v>
      </c>
      <c r="BK409" s="184">
        <f>SUM(BK410:BK422)</f>
        <v>0</v>
      </c>
    </row>
    <row r="410" spans="2:65" s="1" customFormat="1" ht="22.5" customHeight="1">
      <c r="B410" s="35"/>
      <c r="C410" s="188" t="s">
        <v>1231</v>
      </c>
      <c r="D410" s="188" t="s">
        <v>2082</v>
      </c>
      <c r="E410" s="189" t="s">
        <v>1232</v>
      </c>
      <c r="F410" s="190" t="s">
        <v>1233</v>
      </c>
      <c r="G410" s="191" t="s">
        <v>2253</v>
      </c>
      <c r="H410" s="192">
        <v>4</v>
      </c>
      <c r="I410" s="193"/>
      <c r="J410" s="194">
        <f>ROUND(I410*H410,2)</f>
        <v>0</v>
      </c>
      <c r="K410" s="190" t="s">
        <v>2086</v>
      </c>
      <c r="L410" s="55"/>
      <c r="M410" s="195" t="s">
        <v>1893</v>
      </c>
      <c r="N410" s="196" t="s">
        <v>1917</v>
      </c>
      <c r="O410" s="36"/>
      <c r="P410" s="197">
        <f>O410*H410</f>
        <v>0</v>
      </c>
      <c r="Q410" s="197">
        <v>0</v>
      </c>
      <c r="R410" s="197">
        <f>Q410*H410</f>
        <v>0</v>
      </c>
      <c r="S410" s="197">
        <v>0</v>
      </c>
      <c r="T410" s="198">
        <f>S410*H410</f>
        <v>0</v>
      </c>
      <c r="AR410" s="18" t="s">
        <v>2638</v>
      </c>
      <c r="AT410" s="18" t="s">
        <v>2082</v>
      </c>
      <c r="AU410" s="18" t="s">
        <v>1955</v>
      </c>
      <c r="AY410" s="18" t="s">
        <v>2080</v>
      </c>
      <c r="BE410" s="199">
        <f>IF(N410="základní",J410,0)</f>
        <v>0</v>
      </c>
      <c r="BF410" s="199">
        <f>IF(N410="snížená",J410,0)</f>
        <v>0</v>
      </c>
      <c r="BG410" s="199">
        <f>IF(N410="zákl. přenesená",J410,0)</f>
        <v>0</v>
      </c>
      <c r="BH410" s="199">
        <f>IF(N410="sníž. přenesená",J410,0)</f>
        <v>0</v>
      </c>
      <c r="BI410" s="199">
        <f>IF(N410="nulová",J410,0)</f>
        <v>0</v>
      </c>
      <c r="BJ410" s="18" t="s">
        <v>1895</v>
      </c>
      <c r="BK410" s="199">
        <f>ROUND(I410*H410,2)</f>
        <v>0</v>
      </c>
      <c r="BL410" s="18" t="s">
        <v>2638</v>
      </c>
      <c r="BM410" s="18" t="s">
        <v>1234</v>
      </c>
    </row>
    <row r="411" spans="2:65" s="1" customFormat="1" ht="22.5" customHeight="1">
      <c r="B411" s="35"/>
      <c r="C411" s="216" t="s">
        <v>2844</v>
      </c>
      <c r="D411" s="216" t="s">
        <v>2126</v>
      </c>
      <c r="E411" s="217" t="s">
        <v>1235</v>
      </c>
      <c r="F411" s="218" t="s">
        <v>1236</v>
      </c>
      <c r="G411" s="219" t="s">
        <v>2253</v>
      </c>
      <c r="H411" s="220">
        <v>4</v>
      </c>
      <c r="I411" s="221"/>
      <c r="J411" s="222">
        <f>ROUND(I411*H411,2)</f>
        <v>0</v>
      </c>
      <c r="K411" s="218" t="s">
        <v>1893</v>
      </c>
      <c r="L411" s="223"/>
      <c r="M411" s="224" t="s">
        <v>1893</v>
      </c>
      <c r="N411" s="225" t="s">
        <v>1917</v>
      </c>
      <c r="O411" s="36"/>
      <c r="P411" s="197">
        <f>O411*H411</f>
        <v>0</v>
      </c>
      <c r="Q411" s="197">
        <v>0</v>
      </c>
      <c r="R411" s="197">
        <f>Q411*H411</f>
        <v>0</v>
      </c>
      <c r="S411" s="197">
        <v>0</v>
      </c>
      <c r="T411" s="198">
        <f>S411*H411</f>
        <v>0</v>
      </c>
      <c r="AR411" s="18" t="s">
        <v>1237</v>
      </c>
      <c r="AT411" s="18" t="s">
        <v>2126</v>
      </c>
      <c r="AU411" s="18" t="s">
        <v>1955</v>
      </c>
      <c r="AY411" s="18" t="s">
        <v>2080</v>
      </c>
      <c r="BE411" s="199">
        <f>IF(N411="základní",J411,0)</f>
        <v>0</v>
      </c>
      <c r="BF411" s="199">
        <f>IF(N411="snížená",J411,0)</f>
        <v>0</v>
      </c>
      <c r="BG411" s="199">
        <f>IF(N411="zákl. přenesená",J411,0)</f>
        <v>0</v>
      </c>
      <c r="BH411" s="199">
        <f>IF(N411="sníž. přenesená",J411,0)</f>
        <v>0</v>
      </c>
      <c r="BI411" s="199">
        <f>IF(N411="nulová",J411,0)</f>
        <v>0</v>
      </c>
      <c r="BJ411" s="18" t="s">
        <v>1895</v>
      </c>
      <c r="BK411" s="199">
        <f>ROUND(I411*H411,2)</f>
        <v>0</v>
      </c>
      <c r="BL411" s="18" t="s">
        <v>2638</v>
      </c>
      <c r="BM411" s="18" t="s">
        <v>1238</v>
      </c>
    </row>
    <row r="412" spans="2:65" s="12" customFormat="1">
      <c r="B412" s="200"/>
      <c r="C412" s="201"/>
      <c r="D412" s="212" t="s">
        <v>2088</v>
      </c>
      <c r="E412" s="213" t="s">
        <v>1893</v>
      </c>
      <c r="F412" s="214" t="s">
        <v>890</v>
      </c>
      <c r="G412" s="201"/>
      <c r="H412" s="215">
        <v>4</v>
      </c>
      <c r="I412" s="206"/>
      <c r="J412" s="201"/>
      <c r="K412" s="201"/>
      <c r="L412" s="207"/>
      <c r="M412" s="208"/>
      <c r="N412" s="209"/>
      <c r="O412" s="209"/>
      <c r="P412" s="209"/>
      <c r="Q412" s="209"/>
      <c r="R412" s="209"/>
      <c r="S412" s="209"/>
      <c r="T412" s="210"/>
      <c r="AT412" s="211" t="s">
        <v>2088</v>
      </c>
      <c r="AU412" s="211" t="s">
        <v>1955</v>
      </c>
      <c r="AV412" s="12" t="s">
        <v>1955</v>
      </c>
      <c r="AW412" s="12" t="s">
        <v>1911</v>
      </c>
      <c r="AX412" s="12" t="s">
        <v>1946</v>
      </c>
      <c r="AY412" s="211" t="s">
        <v>2080</v>
      </c>
    </row>
    <row r="413" spans="2:65" s="13" customFormat="1">
      <c r="B413" s="230"/>
      <c r="C413" s="231"/>
      <c r="D413" s="202" t="s">
        <v>2088</v>
      </c>
      <c r="E413" s="241" t="s">
        <v>1893</v>
      </c>
      <c r="F413" s="242" t="s">
        <v>2377</v>
      </c>
      <c r="G413" s="231"/>
      <c r="H413" s="243">
        <v>4</v>
      </c>
      <c r="I413" s="235"/>
      <c r="J413" s="231"/>
      <c r="K413" s="231"/>
      <c r="L413" s="236"/>
      <c r="M413" s="237"/>
      <c r="N413" s="238"/>
      <c r="O413" s="238"/>
      <c r="P413" s="238"/>
      <c r="Q413" s="238"/>
      <c r="R413" s="238"/>
      <c r="S413" s="238"/>
      <c r="T413" s="239"/>
      <c r="AT413" s="240" t="s">
        <v>2088</v>
      </c>
      <c r="AU413" s="240" t="s">
        <v>1955</v>
      </c>
      <c r="AV413" s="13" t="s">
        <v>2036</v>
      </c>
      <c r="AW413" s="13" t="s">
        <v>1877</v>
      </c>
      <c r="AX413" s="13" t="s">
        <v>1895</v>
      </c>
      <c r="AY413" s="240" t="s">
        <v>2080</v>
      </c>
    </row>
    <row r="414" spans="2:65" s="1" customFormat="1" ht="22.5" customHeight="1">
      <c r="B414" s="35"/>
      <c r="C414" s="188" t="s">
        <v>1239</v>
      </c>
      <c r="D414" s="188" t="s">
        <v>2082</v>
      </c>
      <c r="E414" s="189" t="s">
        <v>1240</v>
      </c>
      <c r="F414" s="190" t="s">
        <v>1241</v>
      </c>
      <c r="G414" s="191" t="s">
        <v>2096</v>
      </c>
      <c r="H414" s="192">
        <v>12.95</v>
      </c>
      <c r="I414" s="193"/>
      <c r="J414" s="194">
        <f>ROUND(I414*H414,2)</f>
        <v>0</v>
      </c>
      <c r="K414" s="190" t="s">
        <v>2086</v>
      </c>
      <c r="L414" s="55"/>
      <c r="M414" s="195" t="s">
        <v>1893</v>
      </c>
      <c r="N414" s="196" t="s">
        <v>1917</v>
      </c>
      <c r="O414" s="36"/>
      <c r="P414" s="197">
        <f>O414*H414</f>
        <v>0</v>
      </c>
      <c r="Q414" s="197">
        <v>1.0000000000000001E-5</v>
      </c>
      <c r="R414" s="197">
        <f>Q414*H414</f>
        <v>1.295E-4</v>
      </c>
      <c r="S414" s="197">
        <v>0</v>
      </c>
      <c r="T414" s="198">
        <f>S414*H414</f>
        <v>0</v>
      </c>
      <c r="AR414" s="18" t="s">
        <v>2638</v>
      </c>
      <c r="AT414" s="18" t="s">
        <v>2082</v>
      </c>
      <c r="AU414" s="18" t="s">
        <v>1955</v>
      </c>
      <c r="AY414" s="18" t="s">
        <v>2080</v>
      </c>
      <c r="BE414" s="199">
        <f>IF(N414="základní",J414,0)</f>
        <v>0</v>
      </c>
      <c r="BF414" s="199">
        <f>IF(N414="snížená",J414,0)</f>
        <v>0</v>
      </c>
      <c r="BG414" s="199">
        <f>IF(N414="zákl. přenesená",J414,0)</f>
        <v>0</v>
      </c>
      <c r="BH414" s="199">
        <f>IF(N414="sníž. přenesená",J414,0)</f>
        <v>0</v>
      </c>
      <c r="BI414" s="199">
        <f>IF(N414="nulová",J414,0)</f>
        <v>0</v>
      </c>
      <c r="BJ414" s="18" t="s">
        <v>1895</v>
      </c>
      <c r="BK414" s="199">
        <f>ROUND(I414*H414,2)</f>
        <v>0</v>
      </c>
      <c r="BL414" s="18" t="s">
        <v>2638</v>
      </c>
      <c r="BM414" s="18" t="s">
        <v>1242</v>
      </c>
    </row>
    <row r="415" spans="2:65" s="1" customFormat="1" ht="27">
      <c r="B415" s="35"/>
      <c r="C415" s="57"/>
      <c r="D415" s="212" t="s">
        <v>2415</v>
      </c>
      <c r="E415" s="57"/>
      <c r="F415" s="244" t="s">
        <v>1243</v>
      </c>
      <c r="G415" s="57"/>
      <c r="H415" s="57"/>
      <c r="I415" s="158"/>
      <c r="J415" s="57"/>
      <c r="K415" s="57"/>
      <c r="L415" s="55"/>
      <c r="M415" s="72"/>
      <c r="N415" s="36"/>
      <c r="O415" s="36"/>
      <c r="P415" s="36"/>
      <c r="Q415" s="36"/>
      <c r="R415" s="36"/>
      <c r="S415" s="36"/>
      <c r="T415" s="73"/>
      <c r="AT415" s="18" t="s">
        <v>2415</v>
      </c>
      <c r="AU415" s="18" t="s">
        <v>1955</v>
      </c>
    </row>
    <row r="416" spans="2:65" s="12" customFormat="1">
      <c r="B416" s="200"/>
      <c r="C416" s="201"/>
      <c r="D416" s="212" t="s">
        <v>2088</v>
      </c>
      <c r="E416" s="213" t="s">
        <v>1893</v>
      </c>
      <c r="F416" s="214" t="s">
        <v>1244</v>
      </c>
      <c r="G416" s="201"/>
      <c r="H416" s="215">
        <v>12.95</v>
      </c>
      <c r="I416" s="206"/>
      <c r="J416" s="201"/>
      <c r="K416" s="201"/>
      <c r="L416" s="207"/>
      <c r="M416" s="208"/>
      <c r="N416" s="209"/>
      <c r="O416" s="209"/>
      <c r="P416" s="209"/>
      <c r="Q416" s="209"/>
      <c r="R416" s="209"/>
      <c r="S416" s="209"/>
      <c r="T416" s="210"/>
      <c r="AT416" s="211" t="s">
        <v>2088</v>
      </c>
      <c r="AU416" s="211" t="s">
        <v>1955</v>
      </c>
      <c r="AV416" s="12" t="s">
        <v>1955</v>
      </c>
      <c r="AW416" s="12" t="s">
        <v>1911</v>
      </c>
      <c r="AX416" s="12" t="s">
        <v>1946</v>
      </c>
      <c r="AY416" s="211" t="s">
        <v>2080</v>
      </c>
    </row>
    <row r="417" spans="2:65" s="13" customFormat="1">
      <c r="B417" s="230"/>
      <c r="C417" s="231"/>
      <c r="D417" s="202" t="s">
        <v>2088</v>
      </c>
      <c r="E417" s="241" t="s">
        <v>1893</v>
      </c>
      <c r="F417" s="242" t="s">
        <v>2377</v>
      </c>
      <c r="G417" s="231"/>
      <c r="H417" s="243">
        <v>12.95</v>
      </c>
      <c r="I417" s="235"/>
      <c r="J417" s="231"/>
      <c r="K417" s="231"/>
      <c r="L417" s="236"/>
      <c r="M417" s="237"/>
      <c r="N417" s="238"/>
      <c r="O417" s="238"/>
      <c r="P417" s="238"/>
      <c r="Q417" s="238"/>
      <c r="R417" s="238"/>
      <c r="S417" s="238"/>
      <c r="T417" s="239"/>
      <c r="AT417" s="240" t="s">
        <v>2088</v>
      </c>
      <c r="AU417" s="240" t="s">
        <v>1955</v>
      </c>
      <c r="AV417" s="13" t="s">
        <v>2036</v>
      </c>
      <c r="AW417" s="13" t="s">
        <v>1877</v>
      </c>
      <c r="AX417" s="13" t="s">
        <v>1895</v>
      </c>
      <c r="AY417" s="240" t="s">
        <v>2080</v>
      </c>
    </row>
    <row r="418" spans="2:65" s="1" customFormat="1" ht="22.5" customHeight="1">
      <c r="B418" s="35"/>
      <c r="C418" s="216" t="s">
        <v>1245</v>
      </c>
      <c r="D418" s="216" t="s">
        <v>2126</v>
      </c>
      <c r="E418" s="217" t="s">
        <v>1246</v>
      </c>
      <c r="F418" s="218" t="s">
        <v>1247</v>
      </c>
      <c r="G418" s="219" t="s">
        <v>2096</v>
      </c>
      <c r="H418" s="220">
        <v>14.893000000000001</v>
      </c>
      <c r="I418" s="221"/>
      <c r="J418" s="222">
        <f>ROUND(I418*H418,2)</f>
        <v>0</v>
      </c>
      <c r="K418" s="218" t="s">
        <v>1893</v>
      </c>
      <c r="L418" s="223"/>
      <c r="M418" s="224" t="s">
        <v>1893</v>
      </c>
      <c r="N418" s="225" t="s">
        <v>1917</v>
      </c>
      <c r="O418" s="36"/>
      <c r="P418" s="197">
        <f>O418*H418</f>
        <v>0</v>
      </c>
      <c r="Q418" s="197">
        <v>0</v>
      </c>
      <c r="R418" s="197">
        <f>Q418*H418</f>
        <v>0</v>
      </c>
      <c r="S418" s="197">
        <v>0</v>
      </c>
      <c r="T418" s="198">
        <f>S418*H418</f>
        <v>0</v>
      </c>
      <c r="AR418" s="18" t="s">
        <v>1237</v>
      </c>
      <c r="AT418" s="18" t="s">
        <v>2126</v>
      </c>
      <c r="AU418" s="18" t="s">
        <v>1955</v>
      </c>
      <c r="AY418" s="18" t="s">
        <v>2080</v>
      </c>
      <c r="BE418" s="199">
        <f>IF(N418="základní",J418,0)</f>
        <v>0</v>
      </c>
      <c r="BF418" s="199">
        <f>IF(N418="snížená",J418,0)</f>
        <v>0</v>
      </c>
      <c r="BG418" s="199">
        <f>IF(N418="zákl. přenesená",J418,0)</f>
        <v>0</v>
      </c>
      <c r="BH418" s="199">
        <f>IF(N418="sníž. přenesená",J418,0)</f>
        <v>0</v>
      </c>
      <c r="BI418" s="199">
        <f>IF(N418="nulová",J418,0)</f>
        <v>0</v>
      </c>
      <c r="BJ418" s="18" t="s">
        <v>1895</v>
      </c>
      <c r="BK418" s="199">
        <f>ROUND(I418*H418,2)</f>
        <v>0</v>
      </c>
      <c r="BL418" s="18" t="s">
        <v>2638</v>
      </c>
      <c r="BM418" s="18" t="s">
        <v>1248</v>
      </c>
    </row>
    <row r="419" spans="2:65" s="12" customFormat="1">
      <c r="B419" s="200"/>
      <c r="C419" s="201"/>
      <c r="D419" s="202" t="s">
        <v>2088</v>
      </c>
      <c r="E419" s="203" t="s">
        <v>1893</v>
      </c>
      <c r="F419" s="204" t="s">
        <v>1249</v>
      </c>
      <c r="G419" s="201"/>
      <c r="H419" s="205">
        <v>14.8925</v>
      </c>
      <c r="I419" s="206"/>
      <c r="J419" s="201"/>
      <c r="K419" s="201"/>
      <c r="L419" s="207"/>
      <c r="M419" s="208"/>
      <c r="N419" s="209"/>
      <c r="O419" s="209"/>
      <c r="P419" s="209"/>
      <c r="Q419" s="209"/>
      <c r="R419" s="209"/>
      <c r="S419" s="209"/>
      <c r="T419" s="210"/>
      <c r="AT419" s="211" t="s">
        <v>2088</v>
      </c>
      <c r="AU419" s="211" t="s">
        <v>1955</v>
      </c>
      <c r="AV419" s="12" t="s">
        <v>1955</v>
      </c>
      <c r="AW419" s="12" t="s">
        <v>1911</v>
      </c>
      <c r="AX419" s="12" t="s">
        <v>1895</v>
      </c>
      <c r="AY419" s="211" t="s">
        <v>2080</v>
      </c>
    </row>
    <row r="420" spans="2:65" s="1" customFormat="1" ht="22.5" customHeight="1">
      <c r="B420" s="35"/>
      <c r="C420" s="216" t="s">
        <v>1250</v>
      </c>
      <c r="D420" s="216" t="s">
        <v>2126</v>
      </c>
      <c r="E420" s="217" t="s">
        <v>1251</v>
      </c>
      <c r="F420" s="218" t="s">
        <v>1252</v>
      </c>
      <c r="G420" s="219" t="s">
        <v>2096</v>
      </c>
      <c r="H420" s="220">
        <v>2</v>
      </c>
      <c r="I420" s="221"/>
      <c r="J420" s="222">
        <f>ROUND(I420*H420,2)</f>
        <v>0</v>
      </c>
      <c r="K420" s="218" t="s">
        <v>1893</v>
      </c>
      <c r="L420" s="223"/>
      <c r="M420" s="224" t="s">
        <v>1893</v>
      </c>
      <c r="N420" s="225" t="s">
        <v>1917</v>
      </c>
      <c r="O420" s="36"/>
      <c r="P420" s="197">
        <f>O420*H420</f>
        <v>0</v>
      </c>
      <c r="Q420" s="197">
        <v>0</v>
      </c>
      <c r="R420" s="197">
        <f>Q420*H420</f>
        <v>0</v>
      </c>
      <c r="S420" s="197">
        <v>0</v>
      </c>
      <c r="T420" s="198">
        <f>S420*H420</f>
        <v>0</v>
      </c>
      <c r="AR420" s="18" t="s">
        <v>1237</v>
      </c>
      <c r="AT420" s="18" t="s">
        <v>2126</v>
      </c>
      <c r="AU420" s="18" t="s">
        <v>1955</v>
      </c>
      <c r="AY420" s="18" t="s">
        <v>2080</v>
      </c>
      <c r="BE420" s="199">
        <f>IF(N420="základní",J420,0)</f>
        <v>0</v>
      </c>
      <c r="BF420" s="199">
        <f>IF(N420="snížená",J420,0)</f>
        <v>0</v>
      </c>
      <c r="BG420" s="199">
        <f>IF(N420="zákl. přenesená",J420,0)</f>
        <v>0</v>
      </c>
      <c r="BH420" s="199">
        <f>IF(N420="sníž. přenesená",J420,0)</f>
        <v>0</v>
      </c>
      <c r="BI420" s="199">
        <f>IF(N420="nulová",J420,0)</f>
        <v>0</v>
      </c>
      <c r="BJ420" s="18" t="s">
        <v>1895</v>
      </c>
      <c r="BK420" s="199">
        <f>ROUND(I420*H420,2)</f>
        <v>0</v>
      </c>
      <c r="BL420" s="18" t="s">
        <v>2638</v>
      </c>
      <c r="BM420" s="18" t="s">
        <v>1253</v>
      </c>
    </row>
    <row r="421" spans="2:65" s="12" customFormat="1">
      <c r="B421" s="200"/>
      <c r="C421" s="201"/>
      <c r="D421" s="212" t="s">
        <v>2088</v>
      </c>
      <c r="E421" s="213" t="s">
        <v>1893</v>
      </c>
      <c r="F421" s="214" t="s">
        <v>843</v>
      </c>
      <c r="G421" s="201"/>
      <c r="H421" s="215">
        <v>2</v>
      </c>
      <c r="I421" s="206"/>
      <c r="J421" s="201"/>
      <c r="K421" s="201"/>
      <c r="L421" s="207"/>
      <c r="M421" s="208"/>
      <c r="N421" s="209"/>
      <c r="O421" s="209"/>
      <c r="P421" s="209"/>
      <c r="Q421" s="209"/>
      <c r="R421" s="209"/>
      <c r="S421" s="209"/>
      <c r="T421" s="210"/>
      <c r="AT421" s="211" t="s">
        <v>2088</v>
      </c>
      <c r="AU421" s="211" t="s">
        <v>1955</v>
      </c>
      <c r="AV421" s="12" t="s">
        <v>1955</v>
      </c>
      <c r="AW421" s="12" t="s">
        <v>1911</v>
      </c>
      <c r="AX421" s="12" t="s">
        <v>1946</v>
      </c>
      <c r="AY421" s="211" t="s">
        <v>2080</v>
      </c>
    </row>
    <row r="422" spans="2:65" s="13" customFormat="1">
      <c r="B422" s="230"/>
      <c r="C422" s="231"/>
      <c r="D422" s="212" t="s">
        <v>2088</v>
      </c>
      <c r="E422" s="232" t="s">
        <v>1893</v>
      </c>
      <c r="F422" s="233" t="s">
        <v>2377</v>
      </c>
      <c r="G422" s="231"/>
      <c r="H422" s="234">
        <v>2</v>
      </c>
      <c r="I422" s="235"/>
      <c r="J422" s="231"/>
      <c r="K422" s="231"/>
      <c r="L422" s="236"/>
      <c r="M422" s="237"/>
      <c r="N422" s="238"/>
      <c r="O422" s="238"/>
      <c r="P422" s="238"/>
      <c r="Q422" s="238"/>
      <c r="R422" s="238"/>
      <c r="S422" s="238"/>
      <c r="T422" s="239"/>
      <c r="AT422" s="240" t="s">
        <v>2088</v>
      </c>
      <c r="AU422" s="240" t="s">
        <v>1955</v>
      </c>
      <c r="AV422" s="13" t="s">
        <v>2036</v>
      </c>
      <c r="AW422" s="13" t="s">
        <v>1877</v>
      </c>
      <c r="AX422" s="13" t="s">
        <v>1895</v>
      </c>
      <c r="AY422" s="240" t="s">
        <v>2080</v>
      </c>
    </row>
    <row r="423" spans="2:65" s="11" customFormat="1" ht="29.85" customHeight="1">
      <c r="B423" s="171"/>
      <c r="C423" s="172"/>
      <c r="D423" s="185" t="s">
        <v>1945</v>
      </c>
      <c r="E423" s="186" t="s">
        <v>1254</v>
      </c>
      <c r="F423" s="186" t="s">
        <v>1255</v>
      </c>
      <c r="G423" s="172"/>
      <c r="H423" s="172"/>
      <c r="I423" s="175"/>
      <c r="J423" s="187">
        <f>BK423</f>
        <v>0</v>
      </c>
      <c r="K423" s="172"/>
      <c r="L423" s="177"/>
      <c r="M423" s="178"/>
      <c r="N423" s="179"/>
      <c r="O423" s="179"/>
      <c r="P423" s="180">
        <f>SUM(P424:P427)</f>
        <v>0</v>
      </c>
      <c r="Q423" s="179"/>
      <c r="R423" s="180">
        <f>SUM(R424:R427)</f>
        <v>5.0000000000000001E-4</v>
      </c>
      <c r="S423" s="179"/>
      <c r="T423" s="181">
        <f>SUM(T424:T427)</f>
        <v>0</v>
      </c>
      <c r="AR423" s="182" t="s">
        <v>2033</v>
      </c>
      <c r="AT423" s="183" t="s">
        <v>1945</v>
      </c>
      <c r="AU423" s="183" t="s">
        <v>1895</v>
      </c>
      <c r="AY423" s="182" t="s">
        <v>2080</v>
      </c>
      <c r="BK423" s="184">
        <f>SUM(BK424:BK427)</f>
        <v>0</v>
      </c>
    </row>
    <row r="424" spans="2:65" s="1" customFormat="1" ht="22.5" customHeight="1">
      <c r="B424" s="35"/>
      <c r="C424" s="188" t="s">
        <v>1256</v>
      </c>
      <c r="D424" s="188" t="s">
        <v>2082</v>
      </c>
      <c r="E424" s="189" t="s">
        <v>1257</v>
      </c>
      <c r="F424" s="190" t="s">
        <v>1258</v>
      </c>
      <c r="G424" s="191" t="s">
        <v>2253</v>
      </c>
      <c r="H424" s="192">
        <v>2</v>
      </c>
      <c r="I424" s="193"/>
      <c r="J424" s="194">
        <f>ROUND(I424*H424,2)</f>
        <v>0</v>
      </c>
      <c r="K424" s="190" t="s">
        <v>2086</v>
      </c>
      <c r="L424" s="55"/>
      <c r="M424" s="195" t="s">
        <v>1893</v>
      </c>
      <c r="N424" s="196" t="s">
        <v>1917</v>
      </c>
      <c r="O424" s="36"/>
      <c r="P424" s="197">
        <f>O424*H424</f>
        <v>0</v>
      </c>
      <c r="Q424" s="197">
        <v>2.5000000000000001E-4</v>
      </c>
      <c r="R424" s="197">
        <f>Q424*H424</f>
        <v>5.0000000000000001E-4</v>
      </c>
      <c r="S424" s="197">
        <v>0</v>
      </c>
      <c r="T424" s="198">
        <f>S424*H424</f>
        <v>0</v>
      </c>
      <c r="AR424" s="18" t="s">
        <v>2638</v>
      </c>
      <c r="AT424" s="18" t="s">
        <v>2082</v>
      </c>
      <c r="AU424" s="18" t="s">
        <v>1955</v>
      </c>
      <c r="AY424" s="18" t="s">
        <v>2080</v>
      </c>
      <c r="BE424" s="199">
        <f>IF(N424="základní",J424,0)</f>
        <v>0</v>
      </c>
      <c r="BF424" s="199">
        <f>IF(N424="snížená",J424,0)</f>
        <v>0</v>
      </c>
      <c r="BG424" s="199">
        <f>IF(N424="zákl. přenesená",J424,0)</f>
        <v>0</v>
      </c>
      <c r="BH424" s="199">
        <f>IF(N424="sníž. přenesená",J424,0)</f>
        <v>0</v>
      </c>
      <c r="BI424" s="199">
        <f>IF(N424="nulová",J424,0)</f>
        <v>0</v>
      </c>
      <c r="BJ424" s="18" t="s">
        <v>1895</v>
      </c>
      <c r="BK424" s="199">
        <f>ROUND(I424*H424,2)</f>
        <v>0</v>
      </c>
      <c r="BL424" s="18" t="s">
        <v>2638</v>
      </c>
      <c r="BM424" s="18" t="s">
        <v>1259</v>
      </c>
    </row>
    <row r="425" spans="2:65" s="1" customFormat="1" ht="31.5" customHeight="1">
      <c r="B425" s="35"/>
      <c r="C425" s="216" t="s">
        <v>1260</v>
      </c>
      <c r="D425" s="216" t="s">
        <v>2126</v>
      </c>
      <c r="E425" s="217" t="s">
        <v>1261</v>
      </c>
      <c r="F425" s="218" t="s">
        <v>1262</v>
      </c>
      <c r="G425" s="219" t="s">
        <v>2253</v>
      </c>
      <c r="H425" s="220">
        <v>2</v>
      </c>
      <c r="I425" s="221"/>
      <c r="J425" s="222">
        <f>ROUND(I425*H425,2)</f>
        <v>0</v>
      </c>
      <c r="K425" s="218" t="s">
        <v>1893</v>
      </c>
      <c r="L425" s="223"/>
      <c r="M425" s="224" t="s">
        <v>1893</v>
      </c>
      <c r="N425" s="225" t="s">
        <v>1917</v>
      </c>
      <c r="O425" s="36"/>
      <c r="P425" s="197">
        <f>O425*H425</f>
        <v>0</v>
      </c>
      <c r="Q425" s="197">
        <v>0</v>
      </c>
      <c r="R425" s="197">
        <f>Q425*H425</f>
        <v>0</v>
      </c>
      <c r="S425" s="197">
        <v>0</v>
      </c>
      <c r="T425" s="198">
        <f>S425*H425</f>
        <v>0</v>
      </c>
      <c r="AR425" s="18" t="s">
        <v>1237</v>
      </c>
      <c r="AT425" s="18" t="s">
        <v>2126</v>
      </c>
      <c r="AU425" s="18" t="s">
        <v>1955</v>
      </c>
      <c r="AY425" s="18" t="s">
        <v>2080</v>
      </c>
      <c r="BE425" s="199">
        <f>IF(N425="základní",J425,0)</f>
        <v>0</v>
      </c>
      <c r="BF425" s="199">
        <f>IF(N425="snížená",J425,0)</f>
        <v>0</v>
      </c>
      <c r="BG425" s="199">
        <f>IF(N425="zákl. přenesená",J425,0)</f>
        <v>0</v>
      </c>
      <c r="BH425" s="199">
        <f>IF(N425="sníž. přenesená",J425,0)</f>
        <v>0</v>
      </c>
      <c r="BI425" s="199">
        <f>IF(N425="nulová",J425,0)</f>
        <v>0</v>
      </c>
      <c r="BJ425" s="18" t="s">
        <v>1895</v>
      </c>
      <c r="BK425" s="199">
        <f>ROUND(I425*H425,2)</f>
        <v>0</v>
      </c>
      <c r="BL425" s="18" t="s">
        <v>2638</v>
      </c>
      <c r="BM425" s="18" t="s">
        <v>1263</v>
      </c>
    </row>
    <row r="426" spans="2:65" s="12" customFormat="1">
      <c r="B426" s="200"/>
      <c r="C426" s="201"/>
      <c r="D426" s="212" t="s">
        <v>2088</v>
      </c>
      <c r="E426" s="213" t="s">
        <v>1893</v>
      </c>
      <c r="F426" s="214" t="s">
        <v>843</v>
      </c>
      <c r="G426" s="201"/>
      <c r="H426" s="215">
        <v>2</v>
      </c>
      <c r="I426" s="206"/>
      <c r="J426" s="201"/>
      <c r="K426" s="201"/>
      <c r="L426" s="207"/>
      <c r="M426" s="208"/>
      <c r="N426" s="209"/>
      <c r="O426" s="209"/>
      <c r="P426" s="209"/>
      <c r="Q426" s="209"/>
      <c r="R426" s="209"/>
      <c r="S426" s="209"/>
      <c r="T426" s="210"/>
      <c r="AT426" s="211" t="s">
        <v>2088</v>
      </c>
      <c r="AU426" s="211" t="s">
        <v>1955</v>
      </c>
      <c r="AV426" s="12" t="s">
        <v>1955</v>
      </c>
      <c r="AW426" s="12" t="s">
        <v>1911</v>
      </c>
      <c r="AX426" s="12" t="s">
        <v>1946</v>
      </c>
      <c r="AY426" s="211" t="s">
        <v>2080</v>
      </c>
    </row>
    <row r="427" spans="2:65" s="13" customFormat="1">
      <c r="B427" s="230"/>
      <c r="C427" s="231"/>
      <c r="D427" s="212" t="s">
        <v>2088</v>
      </c>
      <c r="E427" s="232" t="s">
        <v>1893</v>
      </c>
      <c r="F427" s="233" t="s">
        <v>2377</v>
      </c>
      <c r="G427" s="231"/>
      <c r="H427" s="234">
        <v>2</v>
      </c>
      <c r="I427" s="235"/>
      <c r="J427" s="231"/>
      <c r="K427" s="231"/>
      <c r="L427" s="236"/>
      <c r="M427" s="237"/>
      <c r="N427" s="238"/>
      <c r="O427" s="238"/>
      <c r="P427" s="238"/>
      <c r="Q427" s="238"/>
      <c r="R427" s="238"/>
      <c r="S427" s="238"/>
      <c r="T427" s="239"/>
      <c r="AT427" s="240" t="s">
        <v>2088</v>
      </c>
      <c r="AU427" s="240" t="s">
        <v>1955</v>
      </c>
      <c r="AV427" s="13" t="s">
        <v>2036</v>
      </c>
      <c r="AW427" s="13" t="s">
        <v>1877</v>
      </c>
      <c r="AX427" s="13" t="s">
        <v>1895</v>
      </c>
      <c r="AY427" s="240" t="s">
        <v>2080</v>
      </c>
    </row>
    <row r="428" spans="2:65" s="11" customFormat="1" ht="37.35" customHeight="1">
      <c r="B428" s="171"/>
      <c r="C428" s="172"/>
      <c r="D428" s="185" t="s">
        <v>1945</v>
      </c>
      <c r="E428" s="264" t="s">
        <v>1264</v>
      </c>
      <c r="F428" s="264" t="s">
        <v>1265</v>
      </c>
      <c r="G428" s="172"/>
      <c r="H428" s="172"/>
      <c r="I428" s="175"/>
      <c r="J428" s="265">
        <f>BK428</f>
        <v>0</v>
      </c>
      <c r="K428" s="172"/>
      <c r="L428" s="177"/>
      <c r="M428" s="178"/>
      <c r="N428" s="179"/>
      <c r="O428" s="179"/>
      <c r="P428" s="180">
        <f>SUM(P429:P431)</f>
        <v>0</v>
      </c>
      <c r="Q428" s="179"/>
      <c r="R428" s="180">
        <f>SUM(R429:R431)</f>
        <v>0</v>
      </c>
      <c r="S428" s="179"/>
      <c r="T428" s="181">
        <f>SUM(T429:T431)</f>
        <v>0</v>
      </c>
      <c r="AR428" s="182" t="s">
        <v>2036</v>
      </c>
      <c r="AT428" s="183" t="s">
        <v>1945</v>
      </c>
      <c r="AU428" s="183" t="s">
        <v>1946</v>
      </c>
      <c r="AY428" s="182" t="s">
        <v>2080</v>
      </c>
      <c r="BK428" s="184">
        <f>SUM(BK429:BK431)</f>
        <v>0</v>
      </c>
    </row>
    <row r="429" spans="2:65" s="1" customFormat="1" ht="22.5" customHeight="1">
      <c r="B429" s="35"/>
      <c r="C429" s="216" t="s">
        <v>1266</v>
      </c>
      <c r="D429" s="216" t="s">
        <v>2126</v>
      </c>
      <c r="E429" s="217" t="s">
        <v>1267</v>
      </c>
      <c r="F429" s="218" t="s">
        <v>1268</v>
      </c>
      <c r="G429" s="219" t="s">
        <v>2253</v>
      </c>
      <c r="H429" s="220">
        <v>1</v>
      </c>
      <c r="I429" s="221"/>
      <c r="J429" s="222">
        <f>ROUND(I429*H429,2)</f>
        <v>0</v>
      </c>
      <c r="K429" s="218" t="s">
        <v>1893</v>
      </c>
      <c r="L429" s="223"/>
      <c r="M429" s="224" t="s">
        <v>1893</v>
      </c>
      <c r="N429" s="225" t="s">
        <v>1917</v>
      </c>
      <c r="O429" s="36"/>
      <c r="P429" s="197">
        <f>O429*H429</f>
        <v>0</v>
      </c>
      <c r="Q429" s="197">
        <v>0</v>
      </c>
      <c r="R429" s="197">
        <f>Q429*H429</f>
        <v>0</v>
      </c>
      <c r="S429" s="197">
        <v>0</v>
      </c>
      <c r="T429" s="198">
        <f>S429*H429</f>
        <v>0</v>
      </c>
      <c r="AR429" s="18" t="s">
        <v>1269</v>
      </c>
      <c r="AT429" s="18" t="s">
        <v>2126</v>
      </c>
      <c r="AU429" s="18" t="s">
        <v>1895</v>
      </c>
      <c r="AY429" s="18" t="s">
        <v>2080</v>
      </c>
      <c r="BE429" s="199">
        <f>IF(N429="základní",J429,0)</f>
        <v>0</v>
      </c>
      <c r="BF429" s="199">
        <f>IF(N429="snížená",J429,0)</f>
        <v>0</v>
      </c>
      <c r="BG429" s="199">
        <f>IF(N429="zákl. přenesená",J429,0)</f>
        <v>0</v>
      </c>
      <c r="BH429" s="199">
        <f>IF(N429="sníž. přenesená",J429,0)</f>
        <v>0</v>
      </c>
      <c r="BI429" s="199">
        <f>IF(N429="nulová",J429,0)</f>
        <v>0</v>
      </c>
      <c r="BJ429" s="18" t="s">
        <v>1895</v>
      </c>
      <c r="BK429" s="199">
        <f>ROUND(I429*H429,2)</f>
        <v>0</v>
      </c>
      <c r="BL429" s="18" t="s">
        <v>1269</v>
      </c>
      <c r="BM429" s="18" t="s">
        <v>1270</v>
      </c>
    </row>
    <row r="430" spans="2:65" s="1" customFormat="1" ht="27">
      <c r="B430" s="35"/>
      <c r="C430" s="57"/>
      <c r="D430" s="202" t="s">
        <v>2415</v>
      </c>
      <c r="E430" s="57"/>
      <c r="F430" s="266" t="s">
        <v>1271</v>
      </c>
      <c r="G430" s="57"/>
      <c r="H430" s="57"/>
      <c r="I430" s="158"/>
      <c r="J430" s="57"/>
      <c r="K430" s="57"/>
      <c r="L430" s="55"/>
      <c r="M430" s="72"/>
      <c r="N430" s="36"/>
      <c r="O430" s="36"/>
      <c r="P430" s="36"/>
      <c r="Q430" s="36"/>
      <c r="R430" s="36"/>
      <c r="S430" s="36"/>
      <c r="T430" s="73"/>
      <c r="AT430" s="18" t="s">
        <v>2415</v>
      </c>
      <c r="AU430" s="18" t="s">
        <v>1895</v>
      </c>
    </row>
    <row r="431" spans="2:65" s="1" customFormat="1" ht="31.5" customHeight="1">
      <c r="B431" s="35"/>
      <c r="C431" s="216" t="s">
        <v>1272</v>
      </c>
      <c r="D431" s="216" t="s">
        <v>2126</v>
      </c>
      <c r="E431" s="217" t="s">
        <v>1273</v>
      </c>
      <c r="F431" s="218" t="s">
        <v>1274</v>
      </c>
      <c r="G431" s="219" t="s">
        <v>2253</v>
      </c>
      <c r="H431" s="220">
        <v>1</v>
      </c>
      <c r="I431" s="221"/>
      <c r="J431" s="222">
        <f>ROUND(I431*H431,2)</f>
        <v>0</v>
      </c>
      <c r="K431" s="218" t="s">
        <v>1893</v>
      </c>
      <c r="L431" s="223"/>
      <c r="M431" s="224" t="s">
        <v>1893</v>
      </c>
      <c r="N431" s="267" t="s">
        <v>1917</v>
      </c>
      <c r="O431" s="227"/>
      <c r="P431" s="228">
        <f>O431*H431</f>
        <v>0</v>
      </c>
      <c r="Q431" s="228">
        <v>0</v>
      </c>
      <c r="R431" s="228">
        <f>Q431*H431</f>
        <v>0</v>
      </c>
      <c r="S431" s="228">
        <v>0</v>
      </c>
      <c r="T431" s="229">
        <f>S431*H431</f>
        <v>0</v>
      </c>
      <c r="AR431" s="18" t="s">
        <v>1269</v>
      </c>
      <c r="AT431" s="18" t="s">
        <v>2126</v>
      </c>
      <c r="AU431" s="18" t="s">
        <v>1895</v>
      </c>
      <c r="AY431" s="18" t="s">
        <v>2080</v>
      </c>
      <c r="BE431" s="199">
        <f>IF(N431="základní",J431,0)</f>
        <v>0</v>
      </c>
      <c r="BF431" s="199">
        <f>IF(N431="snížená",J431,0)</f>
        <v>0</v>
      </c>
      <c r="BG431" s="199">
        <f>IF(N431="zákl. přenesená",J431,0)</f>
        <v>0</v>
      </c>
      <c r="BH431" s="199">
        <f>IF(N431="sníž. přenesená",J431,0)</f>
        <v>0</v>
      </c>
      <c r="BI431" s="199">
        <f>IF(N431="nulová",J431,0)</f>
        <v>0</v>
      </c>
      <c r="BJ431" s="18" t="s">
        <v>1895</v>
      </c>
      <c r="BK431" s="199">
        <f>ROUND(I431*H431,2)</f>
        <v>0</v>
      </c>
      <c r="BL431" s="18" t="s">
        <v>1269</v>
      </c>
      <c r="BM431" s="18" t="s">
        <v>1275</v>
      </c>
    </row>
    <row r="432" spans="2:65" s="1" customFormat="1" ht="6.95" customHeight="1">
      <c r="B432" s="50"/>
      <c r="C432" s="51"/>
      <c r="D432" s="51"/>
      <c r="E432" s="51"/>
      <c r="F432" s="51"/>
      <c r="G432" s="51"/>
      <c r="H432" s="51"/>
      <c r="I432" s="135"/>
      <c r="J432" s="51"/>
      <c r="K432" s="51"/>
      <c r="L432" s="55"/>
    </row>
  </sheetData>
  <sheetProtection sheet="1" objects="1" scenarios="1" formatColumns="0" formatRows="0" sort="0" autoFilter="0"/>
  <autoFilter ref="C98:K98"/>
  <mergeCells count="12">
    <mergeCell ref="E47:H47"/>
    <mergeCell ref="E87:H87"/>
    <mergeCell ref="G1:H1"/>
    <mergeCell ref="L2:V2"/>
    <mergeCell ref="E49:H49"/>
    <mergeCell ref="E51:H51"/>
    <mergeCell ref="E89:H89"/>
    <mergeCell ref="E91:H91"/>
    <mergeCell ref="E7:H7"/>
    <mergeCell ref="E9:H9"/>
    <mergeCell ref="E11:H11"/>
    <mergeCell ref="E26:H26"/>
  </mergeCells>
  <phoneticPr fontId="51" type="noConversion"/>
  <hyperlinks>
    <hyperlink ref="F1:G1" location="C2" tooltip="Krycí list soupisu" display="1) Krycí list soupisu"/>
    <hyperlink ref="G1:H1" location="C58" tooltip="Rekapitulace" display="2) Rekapitulace"/>
    <hyperlink ref="J1" location="C98" tooltip="Soupis prací" display="3) Soupis prací"/>
    <hyperlink ref="L1:V1" location="'Rekapitulace stavby'!C2" tooltip="Rekapitulace stavby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53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3" customWidth="1"/>
    <col min="10" max="10" width="23.5" customWidth="1"/>
    <col min="11" max="11" width="15.5" customWidth="1"/>
    <col min="13" max="18" width="9.33203125" hidden="1" customWidth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 customWidth="1"/>
  </cols>
  <sheetData>
    <row r="1" spans="1:70" ht="21.75" customHeight="1">
      <c r="A1" s="16"/>
      <c r="B1" s="276"/>
      <c r="C1" s="276"/>
      <c r="D1" s="275" t="s">
        <v>1874</v>
      </c>
      <c r="E1" s="276"/>
      <c r="F1" s="277" t="s">
        <v>643</v>
      </c>
      <c r="G1" s="405" t="s">
        <v>644</v>
      </c>
      <c r="H1" s="405"/>
      <c r="I1" s="282"/>
      <c r="J1" s="277" t="s">
        <v>645</v>
      </c>
      <c r="K1" s="275" t="s">
        <v>2046</v>
      </c>
      <c r="L1" s="277" t="s">
        <v>646</v>
      </c>
      <c r="M1" s="277"/>
      <c r="N1" s="277"/>
      <c r="O1" s="277"/>
      <c r="P1" s="277"/>
      <c r="Q1" s="277"/>
      <c r="R1" s="277"/>
      <c r="S1" s="277"/>
      <c r="T1" s="277"/>
      <c r="U1" s="273"/>
      <c r="V1" s="273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1:70" ht="36.950000000000003" customHeight="1"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AT2" s="18" t="s">
        <v>1981</v>
      </c>
    </row>
    <row r="3" spans="1:70" ht="6.95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1955</v>
      </c>
    </row>
    <row r="4" spans="1:70" ht="36.950000000000003" customHeight="1">
      <c r="B4" s="22"/>
      <c r="C4" s="23"/>
      <c r="D4" s="24" t="s">
        <v>2047</v>
      </c>
      <c r="E4" s="23"/>
      <c r="F4" s="23"/>
      <c r="G4" s="23"/>
      <c r="H4" s="23"/>
      <c r="I4" s="115"/>
      <c r="J4" s="23"/>
      <c r="K4" s="25"/>
      <c r="M4" s="26" t="s">
        <v>1883</v>
      </c>
      <c r="AT4" s="18" t="s">
        <v>1877</v>
      </c>
    </row>
    <row r="5" spans="1:70" ht="6.95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1:70" ht="15">
      <c r="B6" s="22"/>
      <c r="C6" s="23"/>
      <c r="D6" s="31" t="s">
        <v>1889</v>
      </c>
      <c r="E6" s="23"/>
      <c r="F6" s="23"/>
      <c r="G6" s="23"/>
      <c r="H6" s="23"/>
      <c r="I6" s="115"/>
      <c r="J6" s="23"/>
      <c r="K6" s="25"/>
    </row>
    <row r="7" spans="1:70" ht="22.5" customHeight="1">
      <c r="B7" s="22"/>
      <c r="C7" s="23"/>
      <c r="D7" s="23"/>
      <c r="E7" s="406" t="str">
        <f ca="1">'Rekapitulace stavby'!K6</f>
        <v>Jezero Most-napojení na komunikace a IS - část I</v>
      </c>
      <c r="F7" s="397"/>
      <c r="G7" s="397"/>
      <c r="H7" s="397"/>
      <c r="I7" s="115"/>
      <c r="J7" s="23"/>
      <c r="K7" s="25"/>
    </row>
    <row r="8" spans="1:70" s="1" customFormat="1" ht="15">
      <c r="B8" s="35"/>
      <c r="C8" s="36"/>
      <c r="D8" s="31" t="s">
        <v>2048</v>
      </c>
      <c r="E8" s="36"/>
      <c r="F8" s="36"/>
      <c r="G8" s="36"/>
      <c r="H8" s="36"/>
      <c r="I8" s="116"/>
      <c r="J8" s="36"/>
      <c r="K8" s="39"/>
    </row>
    <row r="9" spans="1:70" s="1" customFormat="1" ht="36.950000000000003" customHeight="1">
      <c r="B9" s="35"/>
      <c r="C9" s="36"/>
      <c r="D9" s="36"/>
      <c r="E9" s="407" t="s">
        <v>1276</v>
      </c>
      <c r="F9" s="386"/>
      <c r="G9" s="386"/>
      <c r="H9" s="386"/>
      <c r="I9" s="116"/>
      <c r="J9" s="36"/>
      <c r="K9" s="39"/>
    </row>
    <row r="10" spans="1:70" s="1" customFormat="1">
      <c r="B10" s="35"/>
      <c r="C10" s="36"/>
      <c r="D10" s="36"/>
      <c r="E10" s="36"/>
      <c r="F10" s="36"/>
      <c r="G10" s="36"/>
      <c r="H10" s="36"/>
      <c r="I10" s="116"/>
      <c r="J10" s="36"/>
      <c r="K10" s="39"/>
    </row>
    <row r="11" spans="1:70" s="1" customFormat="1" ht="14.45" customHeight="1">
      <c r="B11" s="35"/>
      <c r="C11" s="36"/>
      <c r="D11" s="31" t="s">
        <v>1892</v>
      </c>
      <c r="E11" s="36"/>
      <c r="F11" s="29" t="s">
        <v>1982</v>
      </c>
      <c r="G11" s="36"/>
      <c r="H11" s="36"/>
      <c r="I11" s="117" t="s">
        <v>1894</v>
      </c>
      <c r="J11" s="29" t="s">
        <v>1893</v>
      </c>
      <c r="K11" s="39"/>
    </row>
    <row r="12" spans="1:70" s="1" customFormat="1" ht="14.45" customHeight="1">
      <c r="B12" s="35"/>
      <c r="C12" s="36"/>
      <c r="D12" s="31" t="s">
        <v>1896</v>
      </c>
      <c r="E12" s="36"/>
      <c r="F12" s="29" t="s">
        <v>1897</v>
      </c>
      <c r="G12" s="36"/>
      <c r="H12" s="36"/>
      <c r="I12" s="117" t="s">
        <v>1898</v>
      </c>
      <c r="J12" s="118" t="str">
        <f ca="1">'Rekapitulace stavby'!AN8</f>
        <v>28. 11. 2016</v>
      </c>
      <c r="K12" s="39"/>
    </row>
    <row r="13" spans="1:70" s="1" customFormat="1" ht="21.75" customHeight="1">
      <c r="B13" s="35"/>
      <c r="C13" s="36"/>
      <c r="D13" s="28" t="s">
        <v>2050</v>
      </c>
      <c r="E13" s="36"/>
      <c r="F13" s="119" t="s">
        <v>2399</v>
      </c>
      <c r="G13" s="36"/>
      <c r="H13" s="36"/>
      <c r="I13" s="116"/>
      <c r="J13" s="36"/>
      <c r="K13" s="39"/>
    </row>
    <row r="14" spans="1:70" s="1" customFormat="1" ht="14.45" customHeight="1">
      <c r="B14" s="35"/>
      <c r="C14" s="36"/>
      <c r="D14" s="31" t="s">
        <v>1901</v>
      </c>
      <c r="E14" s="36"/>
      <c r="F14" s="36"/>
      <c r="G14" s="36"/>
      <c r="H14" s="36"/>
      <c r="I14" s="117" t="s">
        <v>1902</v>
      </c>
      <c r="J14" s="29" t="s">
        <v>1893</v>
      </c>
      <c r="K14" s="39"/>
    </row>
    <row r="15" spans="1:70" s="1" customFormat="1" ht="18" customHeight="1">
      <c r="B15" s="35"/>
      <c r="C15" s="36"/>
      <c r="D15" s="36"/>
      <c r="E15" s="29" t="s">
        <v>1903</v>
      </c>
      <c r="F15" s="36"/>
      <c r="G15" s="36"/>
      <c r="H15" s="36"/>
      <c r="I15" s="117" t="s">
        <v>1904</v>
      </c>
      <c r="J15" s="29" t="s">
        <v>1893</v>
      </c>
      <c r="K15" s="39"/>
    </row>
    <row r="16" spans="1:70" s="1" customFormat="1" ht="6.95" customHeight="1">
      <c r="B16" s="35"/>
      <c r="C16" s="36"/>
      <c r="D16" s="36"/>
      <c r="E16" s="36"/>
      <c r="F16" s="36"/>
      <c r="G16" s="36"/>
      <c r="H16" s="36"/>
      <c r="I16" s="116"/>
      <c r="J16" s="36"/>
      <c r="K16" s="39"/>
    </row>
    <row r="17" spans="2:11" s="1" customFormat="1" ht="14.45" customHeight="1">
      <c r="B17" s="35"/>
      <c r="C17" s="36"/>
      <c r="D17" s="31" t="s">
        <v>1905</v>
      </c>
      <c r="E17" s="36"/>
      <c r="F17" s="36"/>
      <c r="G17" s="36"/>
      <c r="H17" s="36"/>
      <c r="I17" s="117" t="s">
        <v>1902</v>
      </c>
      <c r="J17" s="29" t="str">
        <f ca="1">IF('Rekapitulace stavby'!AN13="Vyplň údaj","",IF('Rekapitulace stavby'!AN13="","",'Rekapitulace stavby'!AN13))</f>
        <v/>
      </c>
      <c r="K17" s="39"/>
    </row>
    <row r="18" spans="2:11" s="1" customFormat="1" ht="18" customHeight="1">
      <c r="B18" s="35"/>
      <c r="C18" s="36"/>
      <c r="D18" s="36"/>
      <c r="E18" s="29" t="str">
        <f ca="1">IF('Rekapitulace stavby'!E14="Vyplň údaj","",IF('Rekapitulace stavby'!E14="","",'Rekapitulace stavby'!E14))</f>
        <v/>
      </c>
      <c r="F18" s="36"/>
      <c r="G18" s="36"/>
      <c r="H18" s="36"/>
      <c r="I18" s="117" t="s">
        <v>1904</v>
      </c>
      <c r="J18" s="29" t="str">
        <f ca="1">IF('Rekapitulace stavby'!AN14="Vyplň údaj","",IF('Rekapitulace stavby'!AN14="","",'Rekapitulace stavby'!AN14))</f>
        <v/>
      </c>
      <c r="K18" s="39"/>
    </row>
    <row r="19" spans="2:11" s="1" customFormat="1" ht="6.95" customHeight="1">
      <c r="B19" s="35"/>
      <c r="C19" s="36"/>
      <c r="D19" s="36"/>
      <c r="E19" s="36"/>
      <c r="F19" s="36"/>
      <c r="G19" s="36"/>
      <c r="H19" s="36"/>
      <c r="I19" s="116"/>
      <c r="J19" s="36"/>
      <c r="K19" s="39"/>
    </row>
    <row r="20" spans="2:11" s="1" customFormat="1" ht="14.45" customHeight="1">
      <c r="B20" s="35"/>
      <c r="C20" s="36"/>
      <c r="D20" s="31" t="s">
        <v>1907</v>
      </c>
      <c r="E20" s="36"/>
      <c r="F20" s="36"/>
      <c r="G20" s="36"/>
      <c r="H20" s="36"/>
      <c r="I20" s="117" t="s">
        <v>1902</v>
      </c>
      <c r="J20" s="29" t="s">
        <v>1893</v>
      </c>
      <c r="K20" s="39"/>
    </row>
    <row r="21" spans="2:11" s="1" customFormat="1" ht="18" customHeight="1">
      <c r="B21" s="35"/>
      <c r="C21" s="36"/>
      <c r="D21" s="36"/>
      <c r="E21" s="29" t="s">
        <v>1908</v>
      </c>
      <c r="F21" s="36"/>
      <c r="G21" s="36"/>
      <c r="H21" s="36"/>
      <c r="I21" s="117" t="s">
        <v>1904</v>
      </c>
      <c r="J21" s="29" t="s">
        <v>1893</v>
      </c>
      <c r="K21" s="39"/>
    </row>
    <row r="22" spans="2:11" s="1" customFormat="1" ht="6.95" customHeight="1">
      <c r="B22" s="35"/>
      <c r="C22" s="36"/>
      <c r="D22" s="36"/>
      <c r="E22" s="36"/>
      <c r="F22" s="36"/>
      <c r="G22" s="36"/>
      <c r="H22" s="36"/>
      <c r="I22" s="116"/>
      <c r="J22" s="36"/>
      <c r="K22" s="39"/>
    </row>
    <row r="23" spans="2:11" s="1" customFormat="1" ht="14.45" customHeight="1">
      <c r="B23" s="35"/>
      <c r="C23" s="36"/>
      <c r="D23" s="31" t="s">
        <v>1909</v>
      </c>
      <c r="E23" s="36"/>
      <c r="F23" s="36"/>
      <c r="G23" s="36"/>
      <c r="H23" s="36"/>
      <c r="I23" s="116"/>
      <c r="J23" s="36"/>
      <c r="K23" s="39"/>
    </row>
    <row r="24" spans="2:11" s="7" customFormat="1" ht="22.5" customHeight="1">
      <c r="B24" s="120"/>
      <c r="C24" s="121"/>
      <c r="D24" s="121"/>
      <c r="E24" s="400" t="s">
        <v>1893</v>
      </c>
      <c r="F24" s="408"/>
      <c r="G24" s="408"/>
      <c r="H24" s="408"/>
      <c r="I24" s="122"/>
      <c r="J24" s="121"/>
      <c r="K24" s="123"/>
    </row>
    <row r="25" spans="2:11" s="1" customFormat="1" ht="6.95" customHeight="1">
      <c r="B25" s="35"/>
      <c r="C25" s="36"/>
      <c r="D25" s="36"/>
      <c r="E25" s="36"/>
      <c r="F25" s="36"/>
      <c r="G25" s="36"/>
      <c r="H25" s="36"/>
      <c r="I25" s="116"/>
      <c r="J25" s="36"/>
      <c r="K25" s="39"/>
    </row>
    <row r="26" spans="2:11" s="1" customFormat="1" ht="6.95" customHeight="1">
      <c r="B26" s="35"/>
      <c r="C26" s="36"/>
      <c r="D26" s="79"/>
      <c r="E26" s="79"/>
      <c r="F26" s="79"/>
      <c r="G26" s="79"/>
      <c r="H26" s="79"/>
      <c r="I26" s="124"/>
      <c r="J26" s="79"/>
      <c r="K26" s="125"/>
    </row>
    <row r="27" spans="2:11" s="1" customFormat="1" ht="25.35" customHeight="1">
      <c r="B27" s="35"/>
      <c r="C27" s="36"/>
      <c r="D27" s="126" t="s">
        <v>1912</v>
      </c>
      <c r="E27" s="36"/>
      <c r="F27" s="36"/>
      <c r="G27" s="36"/>
      <c r="H27" s="36"/>
      <c r="I27" s="116"/>
      <c r="J27" s="127">
        <f>ROUNDUP(J83,2)</f>
        <v>0</v>
      </c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24"/>
      <c r="J28" s="79"/>
      <c r="K28" s="125"/>
    </row>
    <row r="29" spans="2:11" s="1" customFormat="1" ht="14.45" customHeight="1">
      <c r="B29" s="35"/>
      <c r="C29" s="36"/>
      <c r="D29" s="36"/>
      <c r="E29" s="36"/>
      <c r="F29" s="40" t="s">
        <v>1914</v>
      </c>
      <c r="G29" s="36"/>
      <c r="H29" s="36"/>
      <c r="I29" s="128" t="s">
        <v>1913</v>
      </c>
      <c r="J29" s="40" t="s">
        <v>1915</v>
      </c>
      <c r="K29" s="39"/>
    </row>
    <row r="30" spans="2:11" s="1" customFormat="1" ht="14.45" customHeight="1">
      <c r="B30" s="35"/>
      <c r="C30" s="36"/>
      <c r="D30" s="43" t="s">
        <v>1916</v>
      </c>
      <c r="E30" s="43" t="s">
        <v>1917</v>
      </c>
      <c r="F30" s="129">
        <f>ROUNDUP(SUM(BE83:BE152), 2)</f>
        <v>0</v>
      </c>
      <c r="G30" s="36"/>
      <c r="H30" s="36"/>
      <c r="I30" s="130">
        <v>0.21</v>
      </c>
      <c r="J30" s="129">
        <f>ROUNDUP(ROUNDUP((SUM(BE83:BE152)), 2)*I30, 1)</f>
        <v>0</v>
      </c>
      <c r="K30" s="39"/>
    </row>
    <row r="31" spans="2:11" s="1" customFormat="1" ht="14.45" customHeight="1">
      <c r="B31" s="35"/>
      <c r="C31" s="36"/>
      <c r="D31" s="36"/>
      <c r="E31" s="43" t="s">
        <v>1918</v>
      </c>
      <c r="F31" s="129">
        <f>ROUNDUP(SUM(BF83:BF152), 2)</f>
        <v>0</v>
      </c>
      <c r="G31" s="36"/>
      <c r="H31" s="36"/>
      <c r="I31" s="130">
        <v>0.15</v>
      </c>
      <c r="J31" s="129">
        <f>ROUNDUP(ROUNDUP((SUM(BF83:BF152)), 2)*I31, 1)</f>
        <v>0</v>
      </c>
      <c r="K31" s="39"/>
    </row>
    <row r="32" spans="2:11" s="1" customFormat="1" ht="14.45" hidden="1" customHeight="1">
      <c r="B32" s="35"/>
      <c r="C32" s="36"/>
      <c r="D32" s="36"/>
      <c r="E32" s="43" t="s">
        <v>1919</v>
      </c>
      <c r="F32" s="129">
        <f>ROUNDUP(SUM(BG83:BG152), 2)</f>
        <v>0</v>
      </c>
      <c r="G32" s="36"/>
      <c r="H32" s="36"/>
      <c r="I32" s="130">
        <v>0.21</v>
      </c>
      <c r="J32" s="129">
        <v>0</v>
      </c>
      <c r="K32" s="39"/>
    </row>
    <row r="33" spans="2:11" s="1" customFormat="1" ht="14.45" hidden="1" customHeight="1">
      <c r="B33" s="35"/>
      <c r="C33" s="36"/>
      <c r="D33" s="36"/>
      <c r="E33" s="43" t="s">
        <v>1920</v>
      </c>
      <c r="F33" s="129">
        <f>ROUNDUP(SUM(BH83:BH152), 2)</f>
        <v>0</v>
      </c>
      <c r="G33" s="36"/>
      <c r="H33" s="36"/>
      <c r="I33" s="130">
        <v>0.15</v>
      </c>
      <c r="J33" s="129">
        <v>0</v>
      </c>
      <c r="K33" s="39"/>
    </row>
    <row r="34" spans="2:11" s="1" customFormat="1" ht="14.45" hidden="1" customHeight="1">
      <c r="B34" s="35"/>
      <c r="C34" s="36"/>
      <c r="D34" s="36"/>
      <c r="E34" s="43" t="s">
        <v>1921</v>
      </c>
      <c r="F34" s="129">
        <f>ROUNDUP(SUM(BI83:BI152), 2)</f>
        <v>0</v>
      </c>
      <c r="G34" s="36"/>
      <c r="H34" s="36"/>
      <c r="I34" s="130">
        <v>0</v>
      </c>
      <c r="J34" s="129">
        <v>0</v>
      </c>
      <c r="K34" s="39"/>
    </row>
    <row r="35" spans="2:11" s="1" customFormat="1" ht="6.95" customHeight="1">
      <c r="B35" s="35"/>
      <c r="C35" s="36"/>
      <c r="D35" s="36"/>
      <c r="E35" s="36"/>
      <c r="F35" s="36"/>
      <c r="G35" s="36"/>
      <c r="H35" s="36"/>
      <c r="I35" s="116"/>
      <c r="J35" s="36"/>
      <c r="K35" s="39"/>
    </row>
    <row r="36" spans="2:11" s="1" customFormat="1" ht="25.35" customHeight="1">
      <c r="B36" s="35"/>
      <c r="C36" s="45"/>
      <c r="D36" s="46" t="s">
        <v>1922</v>
      </c>
      <c r="E36" s="47"/>
      <c r="F36" s="47"/>
      <c r="G36" s="131" t="s">
        <v>1923</v>
      </c>
      <c r="H36" s="48" t="s">
        <v>1924</v>
      </c>
      <c r="I36" s="132"/>
      <c r="J36" s="133">
        <f>SUM(J27:J34)</f>
        <v>0</v>
      </c>
      <c r="K36" s="134"/>
    </row>
    <row r="37" spans="2:11" s="1" customFormat="1" ht="14.45" customHeight="1">
      <c r="B37" s="50"/>
      <c r="C37" s="51"/>
      <c r="D37" s="51"/>
      <c r="E37" s="51"/>
      <c r="F37" s="51"/>
      <c r="G37" s="51"/>
      <c r="H37" s="51"/>
      <c r="I37" s="135"/>
      <c r="J37" s="51"/>
      <c r="K37" s="52"/>
    </row>
    <row r="41" spans="2:11" s="1" customFormat="1" ht="6.95" customHeight="1">
      <c r="B41" s="136"/>
      <c r="C41" s="137"/>
      <c r="D41" s="137"/>
      <c r="E41" s="137"/>
      <c r="F41" s="137"/>
      <c r="G41" s="137"/>
      <c r="H41" s="137"/>
      <c r="I41" s="138"/>
      <c r="J41" s="137"/>
      <c r="K41" s="139"/>
    </row>
    <row r="42" spans="2:11" s="1" customFormat="1" ht="36.950000000000003" customHeight="1">
      <c r="B42" s="35"/>
      <c r="C42" s="24" t="s">
        <v>2052</v>
      </c>
      <c r="D42" s="36"/>
      <c r="E42" s="36"/>
      <c r="F42" s="36"/>
      <c r="G42" s="36"/>
      <c r="H42" s="36"/>
      <c r="I42" s="116"/>
      <c r="J42" s="36"/>
      <c r="K42" s="39"/>
    </row>
    <row r="43" spans="2:11" s="1" customFormat="1" ht="6.95" customHeight="1">
      <c r="B43" s="35"/>
      <c r="C43" s="36"/>
      <c r="D43" s="36"/>
      <c r="E43" s="36"/>
      <c r="F43" s="36"/>
      <c r="G43" s="36"/>
      <c r="H43" s="36"/>
      <c r="I43" s="116"/>
      <c r="J43" s="36"/>
      <c r="K43" s="39"/>
    </row>
    <row r="44" spans="2:11" s="1" customFormat="1" ht="14.45" customHeight="1">
      <c r="B44" s="35"/>
      <c r="C44" s="31" t="s">
        <v>1889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22.5" customHeight="1">
      <c r="B45" s="35"/>
      <c r="C45" s="36"/>
      <c r="D45" s="36"/>
      <c r="E45" s="406" t="str">
        <f>E7</f>
        <v>Jezero Most-napojení na komunikace a IS - část I</v>
      </c>
      <c r="F45" s="386"/>
      <c r="G45" s="386"/>
      <c r="H45" s="386"/>
      <c r="I45" s="116"/>
      <c r="J45" s="36"/>
      <c r="K45" s="39"/>
    </row>
    <row r="46" spans="2:11" s="1" customFormat="1" ht="14.45" customHeight="1">
      <c r="B46" s="35"/>
      <c r="C46" s="31" t="s">
        <v>2048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3.25" customHeight="1">
      <c r="B47" s="35"/>
      <c r="C47" s="36"/>
      <c r="D47" s="36"/>
      <c r="E47" s="407" t="str">
        <f>E9</f>
        <v>SO 304 - SO 304 - Dešťová kanalizace</v>
      </c>
      <c r="F47" s="386"/>
      <c r="G47" s="386"/>
      <c r="H47" s="386"/>
      <c r="I47" s="116"/>
      <c r="J47" s="36"/>
      <c r="K47" s="39"/>
    </row>
    <row r="48" spans="2:11" s="1" customFormat="1" ht="6.95" customHeight="1">
      <c r="B48" s="35"/>
      <c r="C48" s="36"/>
      <c r="D48" s="36"/>
      <c r="E48" s="36"/>
      <c r="F48" s="36"/>
      <c r="G48" s="36"/>
      <c r="H48" s="36"/>
      <c r="I48" s="116"/>
      <c r="J48" s="36"/>
      <c r="K48" s="39"/>
    </row>
    <row r="49" spans="2:47" s="1" customFormat="1" ht="18" customHeight="1">
      <c r="B49" s="35"/>
      <c r="C49" s="31" t="s">
        <v>1896</v>
      </c>
      <c r="D49" s="36"/>
      <c r="E49" s="36"/>
      <c r="F49" s="29" t="str">
        <f>F12</f>
        <v xml:space="preserve"> </v>
      </c>
      <c r="G49" s="36"/>
      <c r="H49" s="36"/>
      <c r="I49" s="117" t="s">
        <v>1898</v>
      </c>
      <c r="J49" s="118" t="str">
        <f>IF(J12="","",J12)</f>
        <v>28. 11. 2016</v>
      </c>
      <c r="K49" s="39"/>
    </row>
    <row r="50" spans="2:47" s="1" customFormat="1" ht="6.95" customHeight="1">
      <c r="B50" s="35"/>
      <c r="C50" s="36"/>
      <c r="D50" s="36"/>
      <c r="E50" s="36"/>
      <c r="F50" s="36"/>
      <c r="G50" s="36"/>
      <c r="H50" s="36"/>
      <c r="I50" s="116"/>
      <c r="J50" s="36"/>
      <c r="K50" s="39"/>
    </row>
    <row r="51" spans="2:47" s="1" customFormat="1" ht="15">
      <c r="B51" s="35"/>
      <c r="C51" s="31" t="s">
        <v>1901</v>
      </c>
      <c r="D51" s="36"/>
      <c r="E51" s="36"/>
      <c r="F51" s="29" t="str">
        <f>E15</f>
        <v>ČR - Ministerstvo financí</v>
      </c>
      <c r="G51" s="36"/>
      <c r="H51" s="36"/>
      <c r="I51" s="117" t="s">
        <v>1907</v>
      </c>
      <c r="J51" s="29" t="str">
        <f>E21</f>
        <v>Báňské projekty Teplice a.s.</v>
      </c>
      <c r="K51" s="39"/>
    </row>
    <row r="52" spans="2:47" s="1" customFormat="1" ht="14.45" customHeight="1">
      <c r="B52" s="35"/>
      <c r="C52" s="31" t="s">
        <v>1905</v>
      </c>
      <c r="D52" s="36"/>
      <c r="E52" s="36"/>
      <c r="F52" s="29" t="str">
        <f>IF(E18="","",E18)</f>
        <v/>
      </c>
      <c r="G52" s="36"/>
      <c r="H52" s="36"/>
      <c r="I52" s="116"/>
      <c r="J52" s="36"/>
      <c r="K52" s="39"/>
    </row>
    <row r="53" spans="2:47" s="1" customFormat="1" ht="10.35" customHeight="1">
      <c r="B53" s="35"/>
      <c r="C53" s="36"/>
      <c r="D53" s="36"/>
      <c r="E53" s="36"/>
      <c r="F53" s="36"/>
      <c r="G53" s="36"/>
      <c r="H53" s="36"/>
      <c r="I53" s="116"/>
      <c r="J53" s="36"/>
      <c r="K53" s="39"/>
    </row>
    <row r="54" spans="2:47" s="1" customFormat="1" ht="29.25" customHeight="1">
      <c r="B54" s="35"/>
      <c r="C54" s="140" t="s">
        <v>2053</v>
      </c>
      <c r="D54" s="45"/>
      <c r="E54" s="45"/>
      <c r="F54" s="45"/>
      <c r="G54" s="45"/>
      <c r="H54" s="45"/>
      <c r="I54" s="141"/>
      <c r="J54" s="142" t="s">
        <v>2054</v>
      </c>
      <c r="K54" s="49"/>
    </row>
    <row r="55" spans="2:47" s="1" customFormat="1" ht="10.35" customHeight="1">
      <c r="B55" s="35"/>
      <c r="C55" s="36"/>
      <c r="D55" s="36"/>
      <c r="E55" s="36"/>
      <c r="F55" s="36"/>
      <c r="G55" s="36"/>
      <c r="H55" s="36"/>
      <c r="I55" s="116"/>
      <c r="J55" s="36"/>
      <c r="K55" s="39"/>
    </row>
    <row r="56" spans="2:47" s="1" customFormat="1" ht="29.25" customHeight="1">
      <c r="B56" s="35"/>
      <c r="C56" s="143" t="s">
        <v>2055</v>
      </c>
      <c r="D56" s="36"/>
      <c r="E56" s="36"/>
      <c r="F56" s="36"/>
      <c r="G56" s="36"/>
      <c r="H56" s="36"/>
      <c r="I56" s="116"/>
      <c r="J56" s="127">
        <f>J83</f>
        <v>0</v>
      </c>
      <c r="K56" s="39"/>
      <c r="AU56" s="18" t="s">
        <v>2056</v>
      </c>
    </row>
    <row r="57" spans="2:47" s="8" customFormat="1" ht="24.95" customHeight="1">
      <c r="B57" s="144"/>
      <c r="C57" s="145"/>
      <c r="D57" s="146" t="s">
        <v>2057</v>
      </c>
      <c r="E57" s="147"/>
      <c r="F57" s="147"/>
      <c r="G57" s="147"/>
      <c r="H57" s="147"/>
      <c r="I57" s="148"/>
      <c r="J57" s="149">
        <f>J84</f>
        <v>0</v>
      </c>
      <c r="K57" s="150"/>
    </row>
    <row r="58" spans="2:47" s="9" customFormat="1" ht="19.899999999999999" customHeight="1">
      <c r="B58" s="151"/>
      <c r="C58" s="152"/>
      <c r="D58" s="153" t="s">
        <v>2058</v>
      </c>
      <c r="E58" s="154"/>
      <c r="F58" s="154"/>
      <c r="G58" s="154"/>
      <c r="H58" s="154"/>
      <c r="I58" s="155"/>
      <c r="J58" s="156">
        <f>J85</f>
        <v>0</v>
      </c>
      <c r="K58" s="157"/>
    </row>
    <row r="59" spans="2:47" s="9" customFormat="1" ht="19.899999999999999" customHeight="1">
      <c r="B59" s="151"/>
      <c r="C59" s="152"/>
      <c r="D59" s="153" t="s">
        <v>2738</v>
      </c>
      <c r="E59" s="154"/>
      <c r="F59" s="154"/>
      <c r="G59" s="154"/>
      <c r="H59" s="154"/>
      <c r="I59" s="155"/>
      <c r="J59" s="156">
        <f>J107</f>
        <v>0</v>
      </c>
      <c r="K59" s="157"/>
    </row>
    <row r="60" spans="2:47" s="9" customFormat="1" ht="19.899999999999999" customHeight="1">
      <c r="B60" s="151"/>
      <c r="C60" s="152"/>
      <c r="D60" s="153" t="s">
        <v>2426</v>
      </c>
      <c r="E60" s="154"/>
      <c r="F60" s="154"/>
      <c r="G60" s="154"/>
      <c r="H60" s="154"/>
      <c r="I60" s="155"/>
      <c r="J60" s="156">
        <f>J109</f>
        <v>0</v>
      </c>
      <c r="K60" s="157"/>
    </row>
    <row r="61" spans="2:47" s="9" customFormat="1" ht="19.899999999999999" customHeight="1">
      <c r="B61" s="151"/>
      <c r="C61" s="152"/>
      <c r="D61" s="153" t="s">
        <v>2061</v>
      </c>
      <c r="E61" s="154"/>
      <c r="F61" s="154"/>
      <c r="G61" s="154"/>
      <c r="H61" s="154"/>
      <c r="I61" s="155"/>
      <c r="J61" s="156">
        <f>J116</f>
        <v>0</v>
      </c>
      <c r="K61" s="157"/>
    </row>
    <row r="62" spans="2:47" s="9" customFormat="1" ht="19.899999999999999" customHeight="1">
      <c r="B62" s="151"/>
      <c r="C62" s="152"/>
      <c r="D62" s="153" t="s">
        <v>2062</v>
      </c>
      <c r="E62" s="154"/>
      <c r="F62" s="154"/>
      <c r="G62" s="154"/>
      <c r="H62" s="154"/>
      <c r="I62" s="155"/>
      <c r="J62" s="156">
        <f>J150</f>
        <v>0</v>
      </c>
      <c r="K62" s="157"/>
    </row>
    <row r="63" spans="2:47" s="9" customFormat="1" ht="14.85" customHeight="1">
      <c r="B63" s="151"/>
      <c r="C63" s="152"/>
      <c r="D63" s="153" t="s">
        <v>2063</v>
      </c>
      <c r="E63" s="154"/>
      <c r="F63" s="154"/>
      <c r="G63" s="154"/>
      <c r="H63" s="154"/>
      <c r="I63" s="155"/>
      <c r="J63" s="156">
        <f>J151</f>
        <v>0</v>
      </c>
      <c r="K63" s="157"/>
    </row>
    <row r="64" spans="2:47" s="1" customFormat="1" ht="21.75" customHeight="1">
      <c r="B64" s="35"/>
      <c r="C64" s="36"/>
      <c r="D64" s="36"/>
      <c r="E64" s="36"/>
      <c r="F64" s="36"/>
      <c r="G64" s="36"/>
      <c r="H64" s="36"/>
      <c r="I64" s="116"/>
      <c r="J64" s="36"/>
      <c r="K64" s="39"/>
    </row>
    <row r="65" spans="2:12" s="1" customFormat="1" ht="6.95" customHeight="1">
      <c r="B65" s="50"/>
      <c r="C65" s="51"/>
      <c r="D65" s="51"/>
      <c r="E65" s="51"/>
      <c r="F65" s="51"/>
      <c r="G65" s="51"/>
      <c r="H65" s="51"/>
      <c r="I65" s="135"/>
      <c r="J65" s="51"/>
      <c r="K65" s="52"/>
    </row>
    <row r="69" spans="2:12" s="1" customFormat="1" ht="6.95" customHeight="1">
      <c r="B69" s="53"/>
      <c r="C69" s="54"/>
      <c r="D69" s="54"/>
      <c r="E69" s="54"/>
      <c r="F69" s="54"/>
      <c r="G69" s="54"/>
      <c r="H69" s="54"/>
      <c r="I69" s="138"/>
      <c r="J69" s="54"/>
      <c r="K69" s="54"/>
      <c r="L69" s="55"/>
    </row>
    <row r="70" spans="2:12" s="1" customFormat="1" ht="36.950000000000003" customHeight="1">
      <c r="B70" s="35"/>
      <c r="C70" s="56" t="s">
        <v>2064</v>
      </c>
      <c r="D70" s="57"/>
      <c r="E70" s="57"/>
      <c r="F70" s="57"/>
      <c r="G70" s="57"/>
      <c r="H70" s="57"/>
      <c r="I70" s="158"/>
      <c r="J70" s="57"/>
      <c r="K70" s="57"/>
      <c r="L70" s="55"/>
    </row>
    <row r="71" spans="2:12" s="1" customFormat="1" ht="6.95" customHeight="1">
      <c r="B71" s="35"/>
      <c r="C71" s="57"/>
      <c r="D71" s="57"/>
      <c r="E71" s="57"/>
      <c r="F71" s="57"/>
      <c r="G71" s="57"/>
      <c r="H71" s="57"/>
      <c r="I71" s="158"/>
      <c r="J71" s="57"/>
      <c r="K71" s="57"/>
      <c r="L71" s="55"/>
    </row>
    <row r="72" spans="2:12" s="1" customFormat="1" ht="14.45" customHeight="1">
      <c r="B72" s="35"/>
      <c r="C72" s="59" t="s">
        <v>1889</v>
      </c>
      <c r="D72" s="57"/>
      <c r="E72" s="57"/>
      <c r="F72" s="57"/>
      <c r="G72" s="57"/>
      <c r="H72" s="57"/>
      <c r="I72" s="158"/>
      <c r="J72" s="57"/>
      <c r="K72" s="57"/>
      <c r="L72" s="55"/>
    </row>
    <row r="73" spans="2:12" s="1" customFormat="1" ht="22.5" customHeight="1">
      <c r="B73" s="35"/>
      <c r="C73" s="57"/>
      <c r="D73" s="57"/>
      <c r="E73" s="404" t="str">
        <f>E7</f>
        <v>Jezero Most-napojení na komunikace a IS - část I</v>
      </c>
      <c r="F73" s="379"/>
      <c r="G73" s="379"/>
      <c r="H73" s="379"/>
      <c r="I73" s="158"/>
      <c r="J73" s="57"/>
      <c r="K73" s="57"/>
      <c r="L73" s="55"/>
    </row>
    <row r="74" spans="2:12" s="1" customFormat="1" ht="14.45" customHeight="1">
      <c r="B74" s="35"/>
      <c r="C74" s="59" t="s">
        <v>2048</v>
      </c>
      <c r="D74" s="57"/>
      <c r="E74" s="57"/>
      <c r="F74" s="57"/>
      <c r="G74" s="57"/>
      <c r="H74" s="57"/>
      <c r="I74" s="158"/>
      <c r="J74" s="57"/>
      <c r="K74" s="57"/>
      <c r="L74" s="55"/>
    </row>
    <row r="75" spans="2:12" s="1" customFormat="1" ht="23.25" customHeight="1">
      <c r="B75" s="35"/>
      <c r="C75" s="57"/>
      <c r="D75" s="57"/>
      <c r="E75" s="376" t="str">
        <f>E9</f>
        <v>SO 304 - SO 304 - Dešťová kanalizace</v>
      </c>
      <c r="F75" s="379"/>
      <c r="G75" s="379"/>
      <c r="H75" s="379"/>
      <c r="I75" s="158"/>
      <c r="J75" s="57"/>
      <c r="K75" s="57"/>
      <c r="L75" s="55"/>
    </row>
    <row r="76" spans="2:12" s="1" customFormat="1" ht="6.95" customHeight="1">
      <c r="B76" s="35"/>
      <c r="C76" s="57"/>
      <c r="D76" s="57"/>
      <c r="E76" s="57"/>
      <c r="F76" s="57"/>
      <c r="G76" s="57"/>
      <c r="H76" s="57"/>
      <c r="I76" s="158"/>
      <c r="J76" s="57"/>
      <c r="K76" s="57"/>
      <c r="L76" s="55"/>
    </row>
    <row r="77" spans="2:12" s="1" customFormat="1" ht="18" customHeight="1">
      <c r="B77" s="35"/>
      <c r="C77" s="59" t="s">
        <v>1896</v>
      </c>
      <c r="D77" s="57"/>
      <c r="E77" s="57"/>
      <c r="F77" s="159" t="str">
        <f>F12</f>
        <v xml:space="preserve"> </v>
      </c>
      <c r="G77" s="57"/>
      <c r="H77" s="57"/>
      <c r="I77" s="160" t="s">
        <v>1898</v>
      </c>
      <c r="J77" s="67" t="str">
        <f>IF(J12="","",J12)</f>
        <v>28. 11. 2016</v>
      </c>
      <c r="K77" s="57"/>
      <c r="L77" s="55"/>
    </row>
    <row r="78" spans="2:12" s="1" customFormat="1" ht="6.95" customHeight="1">
      <c r="B78" s="35"/>
      <c r="C78" s="57"/>
      <c r="D78" s="57"/>
      <c r="E78" s="57"/>
      <c r="F78" s="57"/>
      <c r="G78" s="57"/>
      <c r="H78" s="57"/>
      <c r="I78" s="158"/>
      <c r="J78" s="57"/>
      <c r="K78" s="57"/>
      <c r="L78" s="55"/>
    </row>
    <row r="79" spans="2:12" s="1" customFormat="1" ht="15">
      <c r="B79" s="35"/>
      <c r="C79" s="59" t="s">
        <v>1901</v>
      </c>
      <c r="D79" s="57"/>
      <c r="E79" s="57"/>
      <c r="F79" s="159" t="str">
        <f>E15</f>
        <v>ČR - Ministerstvo financí</v>
      </c>
      <c r="G79" s="57"/>
      <c r="H79" s="57"/>
      <c r="I79" s="160" t="s">
        <v>1907</v>
      </c>
      <c r="J79" s="159" t="str">
        <f>E21</f>
        <v>Báňské projekty Teplice a.s.</v>
      </c>
      <c r="K79" s="57"/>
      <c r="L79" s="55"/>
    </row>
    <row r="80" spans="2:12" s="1" customFormat="1" ht="14.45" customHeight="1">
      <c r="B80" s="35"/>
      <c r="C80" s="59" t="s">
        <v>1905</v>
      </c>
      <c r="D80" s="57"/>
      <c r="E80" s="57"/>
      <c r="F80" s="159" t="str">
        <f>IF(E18="","",E18)</f>
        <v/>
      </c>
      <c r="G80" s="57"/>
      <c r="H80" s="57"/>
      <c r="I80" s="158"/>
      <c r="J80" s="57"/>
      <c r="K80" s="57"/>
      <c r="L80" s="55"/>
    </row>
    <row r="81" spans="2:65" s="1" customFormat="1" ht="10.35" customHeight="1">
      <c r="B81" s="35"/>
      <c r="C81" s="57"/>
      <c r="D81" s="57"/>
      <c r="E81" s="57"/>
      <c r="F81" s="57"/>
      <c r="G81" s="57"/>
      <c r="H81" s="57"/>
      <c r="I81" s="158"/>
      <c r="J81" s="57"/>
      <c r="K81" s="57"/>
      <c r="L81" s="55"/>
    </row>
    <row r="82" spans="2:65" s="10" customFormat="1" ht="29.25" customHeight="1">
      <c r="B82" s="161"/>
      <c r="C82" s="162" t="s">
        <v>2065</v>
      </c>
      <c r="D82" s="163" t="s">
        <v>1931</v>
      </c>
      <c r="E82" s="163" t="s">
        <v>1927</v>
      </c>
      <c r="F82" s="163" t="s">
        <v>2066</v>
      </c>
      <c r="G82" s="163" t="s">
        <v>2067</v>
      </c>
      <c r="H82" s="163" t="s">
        <v>2068</v>
      </c>
      <c r="I82" s="164" t="s">
        <v>2069</v>
      </c>
      <c r="J82" s="163" t="s">
        <v>2054</v>
      </c>
      <c r="K82" s="165" t="s">
        <v>2070</v>
      </c>
      <c r="L82" s="166"/>
      <c r="M82" s="75" t="s">
        <v>2071</v>
      </c>
      <c r="N82" s="76" t="s">
        <v>1916</v>
      </c>
      <c r="O82" s="76" t="s">
        <v>2072</v>
      </c>
      <c r="P82" s="76" t="s">
        <v>2073</v>
      </c>
      <c r="Q82" s="76" t="s">
        <v>2074</v>
      </c>
      <c r="R82" s="76" t="s">
        <v>2075</v>
      </c>
      <c r="S82" s="76" t="s">
        <v>2076</v>
      </c>
      <c r="T82" s="77" t="s">
        <v>2077</v>
      </c>
    </row>
    <row r="83" spans="2:65" s="1" customFormat="1" ht="29.25" customHeight="1">
      <c r="B83" s="35"/>
      <c r="C83" s="81" t="s">
        <v>2055</v>
      </c>
      <c r="D83" s="57"/>
      <c r="E83" s="57"/>
      <c r="F83" s="57"/>
      <c r="G83" s="57"/>
      <c r="H83" s="57"/>
      <c r="I83" s="158"/>
      <c r="J83" s="167">
        <f>BK83</f>
        <v>0</v>
      </c>
      <c r="K83" s="57"/>
      <c r="L83" s="55"/>
      <c r="M83" s="78"/>
      <c r="N83" s="79"/>
      <c r="O83" s="79"/>
      <c r="P83" s="168">
        <f>P84</f>
        <v>0</v>
      </c>
      <c r="Q83" s="79"/>
      <c r="R83" s="168">
        <f>R84</f>
        <v>2141.2560871599999</v>
      </c>
      <c r="S83" s="79"/>
      <c r="T83" s="169">
        <f>T84</f>
        <v>0</v>
      </c>
      <c r="AT83" s="18" t="s">
        <v>1945</v>
      </c>
      <c r="AU83" s="18" t="s">
        <v>2056</v>
      </c>
      <c r="BK83" s="170">
        <f>BK84</f>
        <v>0</v>
      </c>
    </row>
    <row r="84" spans="2:65" s="11" customFormat="1" ht="37.35" customHeight="1">
      <c r="B84" s="171"/>
      <c r="C84" s="172"/>
      <c r="D84" s="173" t="s">
        <v>1945</v>
      </c>
      <c r="E84" s="174" t="s">
        <v>2078</v>
      </c>
      <c r="F84" s="174" t="s">
        <v>2079</v>
      </c>
      <c r="G84" s="172"/>
      <c r="H84" s="172"/>
      <c r="I84" s="175"/>
      <c r="J84" s="176">
        <f>BK84</f>
        <v>0</v>
      </c>
      <c r="K84" s="172"/>
      <c r="L84" s="177"/>
      <c r="M84" s="178"/>
      <c r="N84" s="179"/>
      <c r="O84" s="179"/>
      <c r="P84" s="180">
        <f>P85+P107+P109+P116+P150</f>
        <v>0</v>
      </c>
      <c r="Q84" s="179"/>
      <c r="R84" s="180">
        <f>R85+R107+R109+R116+R150</f>
        <v>2141.2560871599999</v>
      </c>
      <c r="S84" s="179"/>
      <c r="T84" s="181">
        <f>T85+T107+T109+T116+T150</f>
        <v>0</v>
      </c>
      <c r="AR84" s="182" t="s">
        <v>1895</v>
      </c>
      <c r="AT84" s="183" t="s">
        <v>1945</v>
      </c>
      <c r="AU84" s="183" t="s">
        <v>1946</v>
      </c>
      <c r="AY84" s="182" t="s">
        <v>2080</v>
      </c>
      <c r="BK84" s="184">
        <f>BK85+BK107+BK109+BK116+BK150</f>
        <v>0</v>
      </c>
    </row>
    <row r="85" spans="2:65" s="11" customFormat="1" ht="19.899999999999999" customHeight="1">
      <c r="B85" s="171"/>
      <c r="C85" s="172"/>
      <c r="D85" s="185" t="s">
        <v>1945</v>
      </c>
      <c r="E85" s="186" t="s">
        <v>1895</v>
      </c>
      <c r="F85" s="186" t="s">
        <v>2081</v>
      </c>
      <c r="G85" s="172"/>
      <c r="H85" s="172"/>
      <c r="I85" s="175"/>
      <c r="J85" s="187">
        <f>BK85</f>
        <v>0</v>
      </c>
      <c r="K85" s="172"/>
      <c r="L85" s="177"/>
      <c r="M85" s="178"/>
      <c r="N85" s="179"/>
      <c r="O85" s="179"/>
      <c r="P85" s="180">
        <f>SUM(P86:P106)</f>
        <v>0</v>
      </c>
      <c r="Q85" s="179"/>
      <c r="R85" s="180">
        <f>SUM(R86:R106)</f>
        <v>1480.24502407</v>
      </c>
      <c r="S85" s="179"/>
      <c r="T85" s="181">
        <f>SUM(T86:T106)</f>
        <v>0</v>
      </c>
      <c r="AR85" s="182" t="s">
        <v>1895</v>
      </c>
      <c r="AT85" s="183" t="s">
        <v>1945</v>
      </c>
      <c r="AU85" s="183" t="s">
        <v>1895</v>
      </c>
      <c r="AY85" s="182" t="s">
        <v>2080</v>
      </c>
      <c r="BK85" s="184">
        <f>SUM(BK86:BK106)</f>
        <v>0</v>
      </c>
    </row>
    <row r="86" spans="2:65" s="1" customFormat="1" ht="22.5" customHeight="1">
      <c r="B86" s="35"/>
      <c r="C86" s="188" t="s">
        <v>1895</v>
      </c>
      <c r="D86" s="188" t="s">
        <v>2082</v>
      </c>
      <c r="E86" s="189" t="s">
        <v>2438</v>
      </c>
      <c r="F86" s="190" t="s">
        <v>2439</v>
      </c>
      <c r="G86" s="191" t="s">
        <v>2085</v>
      </c>
      <c r="H86" s="192">
        <v>5070</v>
      </c>
      <c r="I86" s="193"/>
      <c r="J86" s="194">
        <f>ROUND(I86*H86,2)</f>
        <v>0</v>
      </c>
      <c r="K86" s="190" t="s">
        <v>2086</v>
      </c>
      <c r="L86" s="55"/>
      <c r="M86" s="195" t="s">
        <v>1893</v>
      </c>
      <c r="N86" s="196" t="s">
        <v>1917</v>
      </c>
      <c r="O86" s="36"/>
      <c r="P86" s="197">
        <f>O86*H86</f>
        <v>0</v>
      </c>
      <c r="Q86" s="197">
        <v>0</v>
      </c>
      <c r="R86" s="197">
        <f>Q86*H86</f>
        <v>0</v>
      </c>
      <c r="S86" s="197">
        <v>0</v>
      </c>
      <c r="T86" s="198">
        <f>S86*H86</f>
        <v>0</v>
      </c>
      <c r="AR86" s="18" t="s">
        <v>2036</v>
      </c>
      <c r="AT86" s="18" t="s">
        <v>2082</v>
      </c>
      <c r="AU86" s="18" t="s">
        <v>1955</v>
      </c>
      <c r="AY86" s="18" t="s">
        <v>2080</v>
      </c>
      <c r="BE86" s="199">
        <f>IF(N86="základní",J86,0)</f>
        <v>0</v>
      </c>
      <c r="BF86" s="199">
        <f>IF(N86="snížená",J86,0)</f>
        <v>0</v>
      </c>
      <c r="BG86" s="199">
        <f>IF(N86="zákl. přenesená",J86,0)</f>
        <v>0</v>
      </c>
      <c r="BH86" s="199">
        <f>IF(N86="sníž. přenesená",J86,0)</f>
        <v>0</v>
      </c>
      <c r="BI86" s="199">
        <f>IF(N86="nulová",J86,0)</f>
        <v>0</v>
      </c>
      <c r="BJ86" s="18" t="s">
        <v>1895</v>
      </c>
      <c r="BK86" s="199">
        <f>ROUND(I86*H86,2)</f>
        <v>0</v>
      </c>
      <c r="BL86" s="18" t="s">
        <v>2036</v>
      </c>
      <c r="BM86" s="18" t="s">
        <v>1277</v>
      </c>
    </row>
    <row r="87" spans="2:65" s="12" customFormat="1">
      <c r="B87" s="200"/>
      <c r="C87" s="201"/>
      <c r="D87" s="202" t="s">
        <v>2088</v>
      </c>
      <c r="E87" s="203" t="s">
        <v>1893</v>
      </c>
      <c r="F87" s="204" t="s">
        <v>1278</v>
      </c>
      <c r="G87" s="201"/>
      <c r="H87" s="205">
        <v>5070</v>
      </c>
      <c r="I87" s="206"/>
      <c r="J87" s="201"/>
      <c r="K87" s="201"/>
      <c r="L87" s="207"/>
      <c r="M87" s="208"/>
      <c r="N87" s="209"/>
      <c r="O87" s="209"/>
      <c r="P87" s="209"/>
      <c r="Q87" s="209"/>
      <c r="R87" s="209"/>
      <c r="S87" s="209"/>
      <c r="T87" s="210"/>
      <c r="AT87" s="211" t="s">
        <v>2088</v>
      </c>
      <c r="AU87" s="211" t="s">
        <v>1955</v>
      </c>
      <c r="AV87" s="12" t="s">
        <v>1955</v>
      </c>
      <c r="AW87" s="12" t="s">
        <v>1911</v>
      </c>
      <c r="AX87" s="12" t="s">
        <v>1946</v>
      </c>
      <c r="AY87" s="211" t="s">
        <v>2080</v>
      </c>
    </row>
    <row r="88" spans="2:65" s="1" customFormat="1" ht="22.5" customHeight="1">
      <c r="B88" s="35"/>
      <c r="C88" s="188" t="s">
        <v>1955</v>
      </c>
      <c r="D88" s="188" t="s">
        <v>2082</v>
      </c>
      <c r="E88" s="189" t="s">
        <v>2442</v>
      </c>
      <c r="F88" s="190" t="s">
        <v>2443</v>
      </c>
      <c r="G88" s="191" t="s">
        <v>2085</v>
      </c>
      <c r="H88" s="192">
        <v>1521</v>
      </c>
      <c r="I88" s="193"/>
      <c r="J88" s="194">
        <f>ROUND(I88*H88,2)</f>
        <v>0</v>
      </c>
      <c r="K88" s="190" t="s">
        <v>2086</v>
      </c>
      <c r="L88" s="55"/>
      <c r="M88" s="195" t="s">
        <v>1893</v>
      </c>
      <c r="N88" s="196" t="s">
        <v>1917</v>
      </c>
      <c r="O88" s="36"/>
      <c r="P88" s="197">
        <f>O88*H88</f>
        <v>0</v>
      </c>
      <c r="Q88" s="197">
        <v>0</v>
      </c>
      <c r="R88" s="197">
        <f>Q88*H88</f>
        <v>0</v>
      </c>
      <c r="S88" s="197">
        <v>0</v>
      </c>
      <c r="T88" s="198">
        <f>S88*H88</f>
        <v>0</v>
      </c>
      <c r="AR88" s="18" t="s">
        <v>2036</v>
      </c>
      <c r="AT88" s="18" t="s">
        <v>2082</v>
      </c>
      <c r="AU88" s="18" t="s">
        <v>1955</v>
      </c>
      <c r="AY88" s="18" t="s">
        <v>2080</v>
      </c>
      <c r="BE88" s="199">
        <f>IF(N88="základní",J88,0)</f>
        <v>0</v>
      </c>
      <c r="BF88" s="199">
        <f>IF(N88="snížená",J88,0)</f>
        <v>0</v>
      </c>
      <c r="BG88" s="199">
        <f>IF(N88="zákl. přenesená",J88,0)</f>
        <v>0</v>
      </c>
      <c r="BH88" s="199">
        <f>IF(N88="sníž. přenesená",J88,0)</f>
        <v>0</v>
      </c>
      <c r="BI88" s="199">
        <f>IF(N88="nulová",J88,0)</f>
        <v>0</v>
      </c>
      <c r="BJ88" s="18" t="s">
        <v>1895</v>
      </c>
      <c r="BK88" s="199">
        <f>ROUND(I88*H88,2)</f>
        <v>0</v>
      </c>
      <c r="BL88" s="18" t="s">
        <v>2036</v>
      </c>
      <c r="BM88" s="18" t="s">
        <v>1279</v>
      </c>
    </row>
    <row r="89" spans="2:65" s="12" customFormat="1">
      <c r="B89" s="200"/>
      <c r="C89" s="201"/>
      <c r="D89" s="202" t="s">
        <v>2088</v>
      </c>
      <c r="E89" s="201"/>
      <c r="F89" s="204" t="s">
        <v>1280</v>
      </c>
      <c r="G89" s="201"/>
      <c r="H89" s="205">
        <v>1521</v>
      </c>
      <c r="I89" s="206"/>
      <c r="J89" s="201"/>
      <c r="K89" s="201"/>
      <c r="L89" s="207"/>
      <c r="M89" s="208"/>
      <c r="N89" s="209"/>
      <c r="O89" s="209"/>
      <c r="P89" s="209"/>
      <c r="Q89" s="209"/>
      <c r="R89" s="209"/>
      <c r="S89" s="209"/>
      <c r="T89" s="210"/>
      <c r="AT89" s="211" t="s">
        <v>2088</v>
      </c>
      <c r="AU89" s="211" t="s">
        <v>1955</v>
      </c>
      <c r="AV89" s="12" t="s">
        <v>1955</v>
      </c>
      <c r="AW89" s="12" t="s">
        <v>1877</v>
      </c>
      <c r="AX89" s="12" t="s">
        <v>1895</v>
      </c>
      <c r="AY89" s="211" t="s">
        <v>2080</v>
      </c>
    </row>
    <row r="90" spans="2:65" s="1" customFormat="1" ht="22.5" customHeight="1">
      <c r="B90" s="35"/>
      <c r="C90" s="188" t="s">
        <v>2033</v>
      </c>
      <c r="D90" s="188" t="s">
        <v>2082</v>
      </c>
      <c r="E90" s="189" t="s">
        <v>2446</v>
      </c>
      <c r="F90" s="190" t="s">
        <v>2447</v>
      </c>
      <c r="G90" s="191" t="s">
        <v>2122</v>
      </c>
      <c r="H90" s="192">
        <v>7957</v>
      </c>
      <c r="I90" s="193"/>
      <c r="J90" s="194">
        <f>ROUND(I90*H90,2)</f>
        <v>0</v>
      </c>
      <c r="K90" s="190" t="s">
        <v>2086</v>
      </c>
      <c r="L90" s="55"/>
      <c r="M90" s="195" t="s">
        <v>1893</v>
      </c>
      <c r="N90" s="196" t="s">
        <v>1917</v>
      </c>
      <c r="O90" s="36"/>
      <c r="P90" s="197">
        <f>O90*H90</f>
        <v>0</v>
      </c>
      <c r="Q90" s="197">
        <v>8.3850999999999999E-4</v>
      </c>
      <c r="R90" s="197">
        <f>Q90*H90</f>
        <v>6.67202407</v>
      </c>
      <c r="S90" s="197">
        <v>0</v>
      </c>
      <c r="T90" s="198">
        <f>S90*H90</f>
        <v>0</v>
      </c>
      <c r="AR90" s="18" t="s">
        <v>2036</v>
      </c>
      <c r="AT90" s="18" t="s">
        <v>2082</v>
      </c>
      <c r="AU90" s="18" t="s">
        <v>1955</v>
      </c>
      <c r="AY90" s="18" t="s">
        <v>2080</v>
      </c>
      <c r="BE90" s="199">
        <f>IF(N90="základní",J90,0)</f>
        <v>0</v>
      </c>
      <c r="BF90" s="199">
        <f>IF(N90="snížená",J90,0)</f>
        <v>0</v>
      </c>
      <c r="BG90" s="199">
        <f>IF(N90="zákl. přenesená",J90,0)</f>
        <v>0</v>
      </c>
      <c r="BH90" s="199">
        <f>IF(N90="sníž. přenesená",J90,0)</f>
        <v>0</v>
      </c>
      <c r="BI90" s="199">
        <f>IF(N90="nulová",J90,0)</f>
        <v>0</v>
      </c>
      <c r="BJ90" s="18" t="s">
        <v>1895</v>
      </c>
      <c r="BK90" s="199">
        <f>ROUND(I90*H90,2)</f>
        <v>0</v>
      </c>
      <c r="BL90" s="18" t="s">
        <v>2036</v>
      </c>
      <c r="BM90" s="18" t="s">
        <v>2448</v>
      </c>
    </row>
    <row r="91" spans="2:65" s="12" customFormat="1">
      <c r="B91" s="200"/>
      <c r="C91" s="201"/>
      <c r="D91" s="202" t="s">
        <v>2088</v>
      </c>
      <c r="E91" s="203" t="s">
        <v>1893</v>
      </c>
      <c r="F91" s="204" t="s">
        <v>1281</v>
      </c>
      <c r="G91" s="201"/>
      <c r="H91" s="205">
        <v>7957</v>
      </c>
      <c r="I91" s="206"/>
      <c r="J91" s="201"/>
      <c r="K91" s="201"/>
      <c r="L91" s="207"/>
      <c r="M91" s="208"/>
      <c r="N91" s="209"/>
      <c r="O91" s="209"/>
      <c r="P91" s="209"/>
      <c r="Q91" s="209"/>
      <c r="R91" s="209"/>
      <c r="S91" s="209"/>
      <c r="T91" s="210"/>
      <c r="AT91" s="211" t="s">
        <v>2088</v>
      </c>
      <c r="AU91" s="211" t="s">
        <v>1955</v>
      </c>
      <c r="AV91" s="12" t="s">
        <v>1955</v>
      </c>
      <c r="AW91" s="12" t="s">
        <v>1911</v>
      </c>
      <c r="AX91" s="12" t="s">
        <v>1895</v>
      </c>
      <c r="AY91" s="211" t="s">
        <v>2080</v>
      </c>
    </row>
    <row r="92" spans="2:65" s="1" customFormat="1" ht="22.5" customHeight="1">
      <c r="B92" s="35"/>
      <c r="C92" s="188" t="s">
        <v>2036</v>
      </c>
      <c r="D92" s="188" t="s">
        <v>2082</v>
      </c>
      <c r="E92" s="189" t="s">
        <v>2450</v>
      </c>
      <c r="F92" s="190" t="s">
        <v>2451</v>
      </c>
      <c r="G92" s="191" t="s">
        <v>2122</v>
      </c>
      <c r="H92" s="192">
        <v>7957</v>
      </c>
      <c r="I92" s="193"/>
      <c r="J92" s="194">
        <f>ROUND(I92*H92,2)</f>
        <v>0</v>
      </c>
      <c r="K92" s="190" t="s">
        <v>2086</v>
      </c>
      <c r="L92" s="55"/>
      <c r="M92" s="195" t="s">
        <v>1893</v>
      </c>
      <c r="N92" s="196" t="s">
        <v>1917</v>
      </c>
      <c r="O92" s="36"/>
      <c r="P92" s="197">
        <f>O92*H92</f>
        <v>0</v>
      </c>
      <c r="Q92" s="197">
        <v>0</v>
      </c>
      <c r="R92" s="197">
        <f>Q92*H92</f>
        <v>0</v>
      </c>
      <c r="S92" s="197">
        <v>0</v>
      </c>
      <c r="T92" s="198">
        <f>S92*H92</f>
        <v>0</v>
      </c>
      <c r="AR92" s="18" t="s">
        <v>2036</v>
      </c>
      <c r="AT92" s="18" t="s">
        <v>2082</v>
      </c>
      <c r="AU92" s="18" t="s">
        <v>1955</v>
      </c>
      <c r="AY92" s="18" t="s">
        <v>2080</v>
      </c>
      <c r="BE92" s="199">
        <f>IF(N92="základní",J92,0)</f>
        <v>0</v>
      </c>
      <c r="BF92" s="199">
        <f>IF(N92="snížená",J92,0)</f>
        <v>0</v>
      </c>
      <c r="BG92" s="199">
        <f>IF(N92="zákl. přenesená",J92,0)</f>
        <v>0</v>
      </c>
      <c r="BH92" s="199">
        <f>IF(N92="sníž. přenesená",J92,0)</f>
        <v>0</v>
      </c>
      <c r="BI92" s="199">
        <f>IF(N92="nulová",J92,0)</f>
        <v>0</v>
      </c>
      <c r="BJ92" s="18" t="s">
        <v>1895</v>
      </c>
      <c r="BK92" s="199">
        <f>ROUND(I92*H92,2)</f>
        <v>0</v>
      </c>
      <c r="BL92" s="18" t="s">
        <v>2036</v>
      </c>
      <c r="BM92" s="18" t="s">
        <v>2452</v>
      </c>
    </row>
    <row r="93" spans="2:65" s="12" customFormat="1">
      <c r="B93" s="200"/>
      <c r="C93" s="201"/>
      <c r="D93" s="202" t="s">
        <v>2088</v>
      </c>
      <c r="E93" s="203" t="s">
        <v>1893</v>
      </c>
      <c r="F93" s="204" t="s">
        <v>1282</v>
      </c>
      <c r="G93" s="201"/>
      <c r="H93" s="205">
        <v>7957</v>
      </c>
      <c r="I93" s="206"/>
      <c r="J93" s="201"/>
      <c r="K93" s="201"/>
      <c r="L93" s="207"/>
      <c r="M93" s="208"/>
      <c r="N93" s="209"/>
      <c r="O93" s="209"/>
      <c r="P93" s="209"/>
      <c r="Q93" s="209"/>
      <c r="R93" s="209"/>
      <c r="S93" s="209"/>
      <c r="T93" s="210"/>
      <c r="AT93" s="211" t="s">
        <v>2088</v>
      </c>
      <c r="AU93" s="211" t="s">
        <v>1955</v>
      </c>
      <c r="AV93" s="12" t="s">
        <v>1955</v>
      </c>
      <c r="AW93" s="12" t="s">
        <v>1911</v>
      </c>
      <c r="AX93" s="12" t="s">
        <v>1946</v>
      </c>
      <c r="AY93" s="211" t="s">
        <v>2080</v>
      </c>
    </row>
    <row r="94" spans="2:65" s="1" customFormat="1" ht="22.5" customHeight="1">
      <c r="B94" s="35"/>
      <c r="C94" s="188" t="s">
        <v>2039</v>
      </c>
      <c r="D94" s="188" t="s">
        <v>2082</v>
      </c>
      <c r="E94" s="189" t="s">
        <v>2418</v>
      </c>
      <c r="F94" s="190" t="s">
        <v>2419</v>
      </c>
      <c r="G94" s="191" t="s">
        <v>2085</v>
      </c>
      <c r="H94" s="192">
        <v>5070</v>
      </c>
      <c r="I94" s="193"/>
      <c r="J94" s="194">
        <f>ROUND(I94*H94,2)</f>
        <v>0</v>
      </c>
      <c r="K94" s="190" t="s">
        <v>2086</v>
      </c>
      <c r="L94" s="55"/>
      <c r="M94" s="195" t="s">
        <v>1893</v>
      </c>
      <c r="N94" s="196" t="s">
        <v>1917</v>
      </c>
      <c r="O94" s="36"/>
      <c r="P94" s="197">
        <f>O94*H94</f>
        <v>0</v>
      </c>
      <c r="Q94" s="197">
        <v>0</v>
      </c>
      <c r="R94" s="197">
        <f>Q94*H94</f>
        <v>0</v>
      </c>
      <c r="S94" s="197">
        <v>0</v>
      </c>
      <c r="T94" s="198">
        <f>S94*H94</f>
        <v>0</v>
      </c>
      <c r="AR94" s="18" t="s">
        <v>2036</v>
      </c>
      <c r="AT94" s="18" t="s">
        <v>2082</v>
      </c>
      <c r="AU94" s="18" t="s">
        <v>1955</v>
      </c>
      <c r="AY94" s="18" t="s">
        <v>2080</v>
      </c>
      <c r="BE94" s="199">
        <f>IF(N94="základní",J94,0)</f>
        <v>0</v>
      </c>
      <c r="BF94" s="199">
        <f>IF(N94="snížená",J94,0)</f>
        <v>0</v>
      </c>
      <c r="BG94" s="199">
        <f>IF(N94="zákl. přenesená",J94,0)</f>
        <v>0</v>
      </c>
      <c r="BH94" s="199">
        <f>IF(N94="sníž. přenesená",J94,0)</f>
        <v>0</v>
      </c>
      <c r="BI94" s="199">
        <f>IF(N94="nulová",J94,0)</f>
        <v>0</v>
      </c>
      <c r="BJ94" s="18" t="s">
        <v>1895</v>
      </c>
      <c r="BK94" s="199">
        <f>ROUND(I94*H94,2)</f>
        <v>0</v>
      </c>
      <c r="BL94" s="18" t="s">
        <v>2036</v>
      </c>
      <c r="BM94" s="18" t="s">
        <v>2454</v>
      </c>
    </row>
    <row r="95" spans="2:65" s="12" customFormat="1">
      <c r="B95" s="200"/>
      <c r="C95" s="201"/>
      <c r="D95" s="202" t="s">
        <v>2088</v>
      </c>
      <c r="E95" s="203" t="s">
        <v>1893</v>
      </c>
      <c r="F95" s="204" t="s">
        <v>1283</v>
      </c>
      <c r="G95" s="201"/>
      <c r="H95" s="205">
        <v>5070</v>
      </c>
      <c r="I95" s="206"/>
      <c r="J95" s="201"/>
      <c r="K95" s="201"/>
      <c r="L95" s="207"/>
      <c r="M95" s="208"/>
      <c r="N95" s="209"/>
      <c r="O95" s="209"/>
      <c r="P95" s="209"/>
      <c r="Q95" s="209"/>
      <c r="R95" s="209"/>
      <c r="S95" s="209"/>
      <c r="T95" s="210"/>
      <c r="AT95" s="211" t="s">
        <v>2088</v>
      </c>
      <c r="AU95" s="211" t="s">
        <v>1955</v>
      </c>
      <c r="AV95" s="12" t="s">
        <v>1955</v>
      </c>
      <c r="AW95" s="12" t="s">
        <v>1911</v>
      </c>
      <c r="AX95" s="12" t="s">
        <v>1946</v>
      </c>
      <c r="AY95" s="211" t="s">
        <v>2080</v>
      </c>
    </row>
    <row r="96" spans="2:65" s="1" customFormat="1" ht="22.5" customHeight="1">
      <c r="B96" s="35"/>
      <c r="C96" s="188" t="s">
        <v>2107</v>
      </c>
      <c r="D96" s="188" t="s">
        <v>2082</v>
      </c>
      <c r="E96" s="189" t="s">
        <v>2099</v>
      </c>
      <c r="F96" s="190" t="s">
        <v>2100</v>
      </c>
      <c r="G96" s="191" t="s">
        <v>2085</v>
      </c>
      <c r="H96" s="192">
        <v>1285.8800000000001</v>
      </c>
      <c r="I96" s="193"/>
      <c r="J96" s="194">
        <f>ROUND(I96*H96,2)</f>
        <v>0</v>
      </c>
      <c r="K96" s="190" t="s">
        <v>2086</v>
      </c>
      <c r="L96" s="55"/>
      <c r="M96" s="195" t="s">
        <v>1893</v>
      </c>
      <c r="N96" s="196" t="s">
        <v>1917</v>
      </c>
      <c r="O96" s="36"/>
      <c r="P96" s="197">
        <f>O96*H96</f>
        <v>0</v>
      </c>
      <c r="Q96" s="197">
        <v>0</v>
      </c>
      <c r="R96" s="197">
        <f>Q96*H96</f>
        <v>0</v>
      </c>
      <c r="S96" s="197">
        <v>0</v>
      </c>
      <c r="T96" s="198">
        <f>S96*H96</f>
        <v>0</v>
      </c>
      <c r="AR96" s="18" t="s">
        <v>2036</v>
      </c>
      <c r="AT96" s="18" t="s">
        <v>2082</v>
      </c>
      <c r="AU96" s="18" t="s">
        <v>1955</v>
      </c>
      <c r="AY96" s="18" t="s">
        <v>2080</v>
      </c>
      <c r="BE96" s="199">
        <f>IF(N96="základní",J96,0)</f>
        <v>0</v>
      </c>
      <c r="BF96" s="199">
        <f>IF(N96="snížená",J96,0)</f>
        <v>0</v>
      </c>
      <c r="BG96" s="199">
        <f>IF(N96="zákl. přenesená",J96,0)</f>
        <v>0</v>
      </c>
      <c r="BH96" s="199">
        <f>IF(N96="sníž. přenesená",J96,0)</f>
        <v>0</v>
      </c>
      <c r="BI96" s="199">
        <f>IF(N96="nulová",J96,0)</f>
        <v>0</v>
      </c>
      <c r="BJ96" s="18" t="s">
        <v>1895</v>
      </c>
      <c r="BK96" s="199">
        <f>ROUND(I96*H96,2)</f>
        <v>0</v>
      </c>
      <c r="BL96" s="18" t="s">
        <v>2036</v>
      </c>
      <c r="BM96" s="18" t="s">
        <v>2456</v>
      </c>
    </row>
    <row r="97" spans="2:65" s="12" customFormat="1">
      <c r="B97" s="200"/>
      <c r="C97" s="201"/>
      <c r="D97" s="202" t="s">
        <v>2088</v>
      </c>
      <c r="E97" s="203" t="s">
        <v>1893</v>
      </c>
      <c r="F97" s="204" t="s">
        <v>1284</v>
      </c>
      <c r="G97" s="201"/>
      <c r="H97" s="205">
        <v>1285.8800000000001</v>
      </c>
      <c r="I97" s="206"/>
      <c r="J97" s="201"/>
      <c r="K97" s="201"/>
      <c r="L97" s="207"/>
      <c r="M97" s="208"/>
      <c r="N97" s="209"/>
      <c r="O97" s="209"/>
      <c r="P97" s="209"/>
      <c r="Q97" s="209"/>
      <c r="R97" s="209"/>
      <c r="S97" s="209"/>
      <c r="T97" s="210"/>
      <c r="AT97" s="211" t="s">
        <v>2088</v>
      </c>
      <c r="AU97" s="211" t="s">
        <v>1955</v>
      </c>
      <c r="AV97" s="12" t="s">
        <v>1955</v>
      </c>
      <c r="AW97" s="12" t="s">
        <v>1911</v>
      </c>
      <c r="AX97" s="12" t="s">
        <v>1895</v>
      </c>
      <c r="AY97" s="211" t="s">
        <v>2080</v>
      </c>
    </row>
    <row r="98" spans="2:65" s="1" customFormat="1" ht="22.5" customHeight="1">
      <c r="B98" s="35"/>
      <c r="C98" s="188" t="s">
        <v>2112</v>
      </c>
      <c r="D98" s="188" t="s">
        <v>2082</v>
      </c>
      <c r="E98" s="189" t="s">
        <v>2108</v>
      </c>
      <c r="F98" s="190" t="s">
        <v>2109</v>
      </c>
      <c r="G98" s="191" t="s">
        <v>2085</v>
      </c>
      <c r="H98" s="192">
        <v>1285.8800000000001</v>
      </c>
      <c r="I98" s="193"/>
      <c r="J98" s="194">
        <f>ROUND(I98*H98,2)</f>
        <v>0</v>
      </c>
      <c r="K98" s="190" t="s">
        <v>2086</v>
      </c>
      <c r="L98" s="55"/>
      <c r="M98" s="195" t="s">
        <v>1893</v>
      </c>
      <c r="N98" s="196" t="s">
        <v>1917</v>
      </c>
      <c r="O98" s="36"/>
      <c r="P98" s="197">
        <f>O98*H98</f>
        <v>0</v>
      </c>
      <c r="Q98" s="197">
        <v>0</v>
      </c>
      <c r="R98" s="197">
        <f>Q98*H98</f>
        <v>0</v>
      </c>
      <c r="S98" s="197">
        <v>0</v>
      </c>
      <c r="T98" s="198">
        <f>S98*H98</f>
        <v>0</v>
      </c>
      <c r="AR98" s="18" t="s">
        <v>2036</v>
      </c>
      <c r="AT98" s="18" t="s">
        <v>2082</v>
      </c>
      <c r="AU98" s="18" t="s">
        <v>1955</v>
      </c>
      <c r="AY98" s="18" t="s">
        <v>2080</v>
      </c>
      <c r="BE98" s="199">
        <f>IF(N98="základní",J98,0)</f>
        <v>0</v>
      </c>
      <c r="BF98" s="199">
        <f>IF(N98="snížená",J98,0)</f>
        <v>0</v>
      </c>
      <c r="BG98" s="199">
        <f>IF(N98="zákl. přenesená",J98,0)</f>
        <v>0</v>
      </c>
      <c r="BH98" s="199">
        <f>IF(N98="sníž. přenesená",J98,0)</f>
        <v>0</v>
      </c>
      <c r="BI98" s="199">
        <f>IF(N98="nulová",J98,0)</f>
        <v>0</v>
      </c>
      <c r="BJ98" s="18" t="s">
        <v>1895</v>
      </c>
      <c r="BK98" s="199">
        <f>ROUND(I98*H98,2)</f>
        <v>0</v>
      </c>
      <c r="BL98" s="18" t="s">
        <v>2036</v>
      </c>
      <c r="BM98" s="18" t="s">
        <v>2458</v>
      </c>
    </row>
    <row r="99" spans="2:65" s="1" customFormat="1" ht="22.5" customHeight="1">
      <c r="B99" s="35"/>
      <c r="C99" s="188" t="s">
        <v>2119</v>
      </c>
      <c r="D99" s="188" t="s">
        <v>2082</v>
      </c>
      <c r="E99" s="189" t="s">
        <v>2113</v>
      </c>
      <c r="F99" s="190" t="s">
        <v>2114</v>
      </c>
      <c r="G99" s="191" t="s">
        <v>2115</v>
      </c>
      <c r="H99" s="192">
        <v>2185.9960000000001</v>
      </c>
      <c r="I99" s="193"/>
      <c r="J99" s="194">
        <f>ROUND(I99*H99,2)</f>
        <v>0</v>
      </c>
      <c r="K99" s="190" t="s">
        <v>2086</v>
      </c>
      <c r="L99" s="55"/>
      <c r="M99" s="195" t="s">
        <v>1893</v>
      </c>
      <c r="N99" s="196" t="s">
        <v>1917</v>
      </c>
      <c r="O99" s="36"/>
      <c r="P99" s="197">
        <f>O99*H99</f>
        <v>0</v>
      </c>
      <c r="Q99" s="197">
        <v>0</v>
      </c>
      <c r="R99" s="197">
        <f>Q99*H99</f>
        <v>0</v>
      </c>
      <c r="S99" s="197">
        <v>0</v>
      </c>
      <c r="T99" s="198">
        <f>S99*H99</f>
        <v>0</v>
      </c>
      <c r="AR99" s="18" t="s">
        <v>2036</v>
      </c>
      <c r="AT99" s="18" t="s">
        <v>2082</v>
      </c>
      <c r="AU99" s="18" t="s">
        <v>1955</v>
      </c>
      <c r="AY99" s="18" t="s">
        <v>2080</v>
      </c>
      <c r="BE99" s="199">
        <f>IF(N99="základní",J99,0)</f>
        <v>0</v>
      </c>
      <c r="BF99" s="199">
        <f>IF(N99="snížená",J99,0)</f>
        <v>0</v>
      </c>
      <c r="BG99" s="199">
        <f>IF(N99="zákl. přenesená",J99,0)</f>
        <v>0</v>
      </c>
      <c r="BH99" s="199">
        <f>IF(N99="sníž. přenesená",J99,0)</f>
        <v>0</v>
      </c>
      <c r="BI99" s="199">
        <f>IF(N99="nulová",J99,0)</f>
        <v>0</v>
      </c>
      <c r="BJ99" s="18" t="s">
        <v>1895</v>
      </c>
      <c r="BK99" s="199">
        <f>ROUND(I99*H99,2)</f>
        <v>0</v>
      </c>
      <c r="BL99" s="18" t="s">
        <v>2036</v>
      </c>
      <c r="BM99" s="18" t="s">
        <v>2459</v>
      </c>
    </row>
    <row r="100" spans="2:65" s="12" customFormat="1">
      <c r="B100" s="200"/>
      <c r="C100" s="201"/>
      <c r="D100" s="202" t="s">
        <v>2088</v>
      </c>
      <c r="E100" s="201"/>
      <c r="F100" s="204" t="s">
        <v>1285</v>
      </c>
      <c r="G100" s="201"/>
      <c r="H100" s="205">
        <v>2185.9960000000001</v>
      </c>
      <c r="I100" s="206"/>
      <c r="J100" s="201"/>
      <c r="K100" s="201"/>
      <c r="L100" s="207"/>
      <c r="M100" s="208"/>
      <c r="N100" s="209"/>
      <c r="O100" s="209"/>
      <c r="P100" s="209"/>
      <c r="Q100" s="209"/>
      <c r="R100" s="209"/>
      <c r="S100" s="209"/>
      <c r="T100" s="210"/>
      <c r="AT100" s="211" t="s">
        <v>2088</v>
      </c>
      <c r="AU100" s="211" t="s">
        <v>1955</v>
      </c>
      <c r="AV100" s="12" t="s">
        <v>1955</v>
      </c>
      <c r="AW100" s="12" t="s">
        <v>1877</v>
      </c>
      <c r="AX100" s="12" t="s">
        <v>1895</v>
      </c>
      <c r="AY100" s="211" t="s">
        <v>2080</v>
      </c>
    </row>
    <row r="101" spans="2:65" s="1" customFormat="1" ht="22.5" customHeight="1">
      <c r="B101" s="35"/>
      <c r="C101" s="188" t="s">
        <v>2125</v>
      </c>
      <c r="D101" s="188" t="s">
        <v>2082</v>
      </c>
      <c r="E101" s="189" t="s">
        <v>2421</v>
      </c>
      <c r="F101" s="190" t="s">
        <v>2422</v>
      </c>
      <c r="G101" s="191" t="s">
        <v>2085</v>
      </c>
      <c r="H101" s="192">
        <v>3784.12</v>
      </c>
      <c r="I101" s="193"/>
      <c r="J101" s="194">
        <f>ROUND(I101*H101,2)</f>
        <v>0</v>
      </c>
      <c r="K101" s="190" t="s">
        <v>2086</v>
      </c>
      <c r="L101" s="55"/>
      <c r="M101" s="195" t="s">
        <v>1893</v>
      </c>
      <c r="N101" s="196" t="s">
        <v>1917</v>
      </c>
      <c r="O101" s="36"/>
      <c r="P101" s="197">
        <f>O101*H101</f>
        <v>0</v>
      </c>
      <c r="Q101" s="197">
        <v>0</v>
      </c>
      <c r="R101" s="197">
        <f>Q101*H101</f>
        <v>0</v>
      </c>
      <c r="S101" s="197">
        <v>0</v>
      </c>
      <c r="T101" s="198">
        <f>S101*H101</f>
        <v>0</v>
      </c>
      <c r="AR101" s="18" t="s">
        <v>2036</v>
      </c>
      <c r="AT101" s="18" t="s">
        <v>2082</v>
      </c>
      <c r="AU101" s="18" t="s">
        <v>1955</v>
      </c>
      <c r="AY101" s="18" t="s">
        <v>2080</v>
      </c>
      <c r="BE101" s="199">
        <f>IF(N101="základní",J101,0)</f>
        <v>0</v>
      </c>
      <c r="BF101" s="199">
        <f>IF(N101="snížená",J101,0)</f>
        <v>0</v>
      </c>
      <c r="BG101" s="199">
        <f>IF(N101="zákl. přenesená",J101,0)</f>
        <v>0</v>
      </c>
      <c r="BH101" s="199">
        <f>IF(N101="sníž. přenesená",J101,0)</f>
        <v>0</v>
      </c>
      <c r="BI101" s="199">
        <f>IF(N101="nulová",J101,0)</f>
        <v>0</v>
      </c>
      <c r="BJ101" s="18" t="s">
        <v>1895</v>
      </c>
      <c r="BK101" s="199">
        <f>ROUND(I101*H101,2)</f>
        <v>0</v>
      </c>
      <c r="BL101" s="18" t="s">
        <v>2036</v>
      </c>
      <c r="BM101" s="18" t="s">
        <v>2461</v>
      </c>
    </row>
    <row r="102" spans="2:65" s="12" customFormat="1">
      <c r="B102" s="200"/>
      <c r="C102" s="201"/>
      <c r="D102" s="202" t="s">
        <v>2088</v>
      </c>
      <c r="E102" s="203" t="s">
        <v>1893</v>
      </c>
      <c r="F102" s="204" t="s">
        <v>1286</v>
      </c>
      <c r="G102" s="201"/>
      <c r="H102" s="205">
        <v>3784.12</v>
      </c>
      <c r="I102" s="206"/>
      <c r="J102" s="201"/>
      <c r="K102" s="201"/>
      <c r="L102" s="207"/>
      <c r="M102" s="208"/>
      <c r="N102" s="209"/>
      <c r="O102" s="209"/>
      <c r="P102" s="209"/>
      <c r="Q102" s="209"/>
      <c r="R102" s="209"/>
      <c r="S102" s="209"/>
      <c r="T102" s="210"/>
      <c r="AT102" s="211" t="s">
        <v>2088</v>
      </c>
      <c r="AU102" s="211" t="s">
        <v>1955</v>
      </c>
      <c r="AV102" s="12" t="s">
        <v>1955</v>
      </c>
      <c r="AW102" s="12" t="s">
        <v>1911</v>
      </c>
      <c r="AX102" s="12" t="s">
        <v>1895</v>
      </c>
      <c r="AY102" s="211" t="s">
        <v>2080</v>
      </c>
    </row>
    <row r="103" spans="2:65" s="1" customFormat="1" ht="22.5" customHeight="1">
      <c r="B103" s="35"/>
      <c r="C103" s="188" t="s">
        <v>1900</v>
      </c>
      <c r="D103" s="188" t="s">
        <v>2082</v>
      </c>
      <c r="E103" s="189" t="s">
        <v>2463</v>
      </c>
      <c r="F103" s="190" t="s">
        <v>2464</v>
      </c>
      <c r="G103" s="191" t="s">
        <v>2085</v>
      </c>
      <c r="H103" s="192">
        <v>882.37900000000002</v>
      </c>
      <c r="I103" s="193"/>
      <c r="J103" s="194">
        <f>ROUND(I103*H103,2)</f>
        <v>0</v>
      </c>
      <c r="K103" s="190" t="s">
        <v>2086</v>
      </c>
      <c r="L103" s="55"/>
      <c r="M103" s="195" t="s">
        <v>1893</v>
      </c>
      <c r="N103" s="196" t="s">
        <v>1917</v>
      </c>
      <c r="O103" s="36"/>
      <c r="P103" s="197">
        <f>O103*H103</f>
        <v>0</v>
      </c>
      <c r="Q103" s="197">
        <v>0</v>
      </c>
      <c r="R103" s="197">
        <f>Q103*H103</f>
        <v>0</v>
      </c>
      <c r="S103" s="197">
        <v>0</v>
      </c>
      <c r="T103" s="198">
        <f>S103*H103</f>
        <v>0</v>
      </c>
      <c r="AR103" s="18" t="s">
        <v>2036</v>
      </c>
      <c r="AT103" s="18" t="s">
        <v>2082</v>
      </c>
      <c r="AU103" s="18" t="s">
        <v>1955</v>
      </c>
      <c r="AY103" s="18" t="s">
        <v>2080</v>
      </c>
      <c r="BE103" s="199">
        <f>IF(N103="základní",J103,0)</f>
        <v>0</v>
      </c>
      <c r="BF103" s="199">
        <f>IF(N103="snížená",J103,0)</f>
        <v>0</v>
      </c>
      <c r="BG103" s="199">
        <f>IF(N103="zákl. přenesená",J103,0)</f>
        <v>0</v>
      </c>
      <c r="BH103" s="199">
        <f>IF(N103="sníž. přenesená",J103,0)</f>
        <v>0</v>
      </c>
      <c r="BI103" s="199">
        <f>IF(N103="nulová",J103,0)</f>
        <v>0</v>
      </c>
      <c r="BJ103" s="18" t="s">
        <v>1895</v>
      </c>
      <c r="BK103" s="199">
        <f>ROUND(I103*H103,2)</f>
        <v>0</v>
      </c>
      <c r="BL103" s="18" t="s">
        <v>2036</v>
      </c>
      <c r="BM103" s="18" t="s">
        <v>2465</v>
      </c>
    </row>
    <row r="104" spans="2:65" s="12" customFormat="1">
      <c r="B104" s="200"/>
      <c r="C104" s="201"/>
      <c r="D104" s="202" t="s">
        <v>2088</v>
      </c>
      <c r="E104" s="203" t="s">
        <v>1893</v>
      </c>
      <c r="F104" s="204" t="s">
        <v>1287</v>
      </c>
      <c r="G104" s="201"/>
      <c r="H104" s="205">
        <v>882.37900000000002</v>
      </c>
      <c r="I104" s="206"/>
      <c r="J104" s="201"/>
      <c r="K104" s="201"/>
      <c r="L104" s="207"/>
      <c r="M104" s="208"/>
      <c r="N104" s="209"/>
      <c r="O104" s="209"/>
      <c r="P104" s="209"/>
      <c r="Q104" s="209"/>
      <c r="R104" s="209"/>
      <c r="S104" s="209"/>
      <c r="T104" s="210"/>
      <c r="AT104" s="211" t="s">
        <v>2088</v>
      </c>
      <c r="AU104" s="211" t="s">
        <v>1955</v>
      </c>
      <c r="AV104" s="12" t="s">
        <v>1955</v>
      </c>
      <c r="AW104" s="12" t="s">
        <v>1911</v>
      </c>
      <c r="AX104" s="12" t="s">
        <v>1895</v>
      </c>
      <c r="AY104" s="211" t="s">
        <v>2080</v>
      </c>
    </row>
    <row r="105" spans="2:65" s="1" customFormat="1" ht="22.5" customHeight="1">
      <c r="B105" s="35"/>
      <c r="C105" s="216" t="s">
        <v>2136</v>
      </c>
      <c r="D105" s="216" t="s">
        <v>2126</v>
      </c>
      <c r="E105" s="217" t="s">
        <v>2467</v>
      </c>
      <c r="F105" s="218" t="s">
        <v>1288</v>
      </c>
      <c r="G105" s="219" t="s">
        <v>2115</v>
      </c>
      <c r="H105" s="220">
        <v>1473.5730000000001</v>
      </c>
      <c r="I105" s="221"/>
      <c r="J105" s="222">
        <f>ROUND(I105*H105,2)</f>
        <v>0</v>
      </c>
      <c r="K105" s="218" t="s">
        <v>2086</v>
      </c>
      <c r="L105" s="223"/>
      <c r="M105" s="224" t="s">
        <v>1893</v>
      </c>
      <c r="N105" s="225" t="s">
        <v>1917</v>
      </c>
      <c r="O105" s="36"/>
      <c r="P105" s="197">
        <f>O105*H105</f>
        <v>0</v>
      </c>
      <c r="Q105" s="197">
        <v>1</v>
      </c>
      <c r="R105" s="197">
        <f>Q105*H105</f>
        <v>1473.5730000000001</v>
      </c>
      <c r="S105" s="197">
        <v>0</v>
      </c>
      <c r="T105" s="198">
        <f>S105*H105</f>
        <v>0</v>
      </c>
      <c r="AR105" s="18" t="s">
        <v>2119</v>
      </c>
      <c r="AT105" s="18" t="s">
        <v>2126</v>
      </c>
      <c r="AU105" s="18" t="s">
        <v>1955</v>
      </c>
      <c r="AY105" s="18" t="s">
        <v>2080</v>
      </c>
      <c r="BE105" s="199">
        <f>IF(N105="základní",J105,0)</f>
        <v>0</v>
      </c>
      <c r="BF105" s="199">
        <f>IF(N105="snížená",J105,0)</f>
        <v>0</v>
      </c>
      <c r="BG105" s="199">
        <f>IF(N105="zákl. přenesená",J105,0)</f>
        <v>0</v>
      </c>
      <c r="BH105" s="199">
        <f>IF(N105="sníž. přenesená",J105,0)</f>
        <v>0</v>
      </c>
      <c r="BI105" s="199">
        <f>IF(N105="nulová",J105,0)</f>
        <v>0</v>
      </c>
      <c r="BJ105" s="18" t="s">
        <v>1895</v>
      </c>
      <c r="BK105" s="199">
        <f>ROUND(I105*H105,2)</f>
        <v>0</v>
      </c>
      <c r="BL105" s="18" t="s">
        <v>2036</v>
      </c>
      <c r="BM105" s="18" t="s">
        <v>2469</v>
      </c>
    </row>
    <row r="106" spans="2:65" s="12" customFormat="1">
      <c r="B106" s="200"/>
      <c r="C106" s="201"/>
      <c r="D106" s="212" t="s">
        <v>2088</v>
      </c>
      <c r="E106" s="201"/>
      <c r="F106" s="214" t="s">
        <v>1289</v>
      </c>
      <c r="G106" s="201"/>
      <c r="H106" s="215">
        <v>1473.5730000000001</v>
      </c>
      <c r="I106" s="206"/>
      <c r="J106" s="201"/>
      <c r="K106" s="201"/>
      <c r="L106" s="207"/>
      <c r="M106" s="208"/>
      <c r="N106" s="209"/>
      <c r="O106" s="209"/>
      <c r="P106" s="209"/>
      <c r="Q106" s="209"/>
      <c r="R106" s="209"/>
      <c r="S106" s="209"/>
      <c r="T106" s="210"/>
      <c r="AT106" s="211" t="s">
        <v>2088</v>
      </c>
      <c r="AU106" s="211" t="s">
        <v>1955</v>
      </c>
      <c r="AV106" s="12" t="s">
        <v>1955</v>
      </c>
      <c r="AW106" s="12" t="s">
        <v>1877</v>
      </c>
      <c r="AX106" s="12" t="s">
        <v>1895</v>
      </c>
      <c r="AY106" s="211" t="s">
        <v>2080</v>
      </c>
    </row>
    <row r="107" spans="2:65" s="11" customFormat="1" ht="29.85" customHeight="1">
      <c r="B107" s="171"/>
      <c r="C107" s="172"/>
      <c r="D107" s="185" t="s">
        <v>1945</v>
      </c>
      <c r="E107" s="186" t="s">
        <v>2033</v>
      </c>
      <c r="F107" s="186" t="s">
        <v>2754</v>
      </c>
      <c r="G107" s="172"/>
      <c r="H107" s="172"/>
      <c r="I107" s="175"/>
      <c r="J107" s="187">
        <f>BK107</f>
        <v>0</v>
      </c>
      <c r="K107" s="172"/>
      <c r="L107" s="177"/>
      <c r="M107" s="178"/>
      <c r="N107" s="179"/>
      <c r="O107" s="179"/>
      <c r="P107" s="180">
        <f>P108</f>
        <v>0</v>
      </c>
      <c r="Q107" s="179"/>
      <c r="R107" s="180">
        <f>R108</f>
        <v>0</v>
      </c>
      <c r="S107" s="179"/>
      <c r="T107" s="181">
        <f>T108</f>
        <v>0</v>
      </c>
      <c r="AR107" s="182" t="s">
        <v>1895</v>
      </c>
      <c r="AT107" s="183" t="s">
        <v>1945</v>
      </c>
      <c r="AU107" s="183" t="s">
        <v>1895</v>
      </c>
      <c r="AY107" s="182" t="s">
        <v>2080</v>
      </c>
      <c r="BK107" s="184">
        <f>BK108</f>
        <v>0</v>
      </c>
    </row>
    <row r="108" spans="2:65" s="1" customFormat="1" ht="22.5" customHeight="1">
      <c r="B108" s="35"/>
      <c r="C108" s="188" t="s">
        <v>2141</v>
      </c>
      <c r="D108" s="188" t="s">
        <v>2082</v>
      </c>
      <c r="E108" s="189" t="s">
        <v>2755</v>
      </c>
      <c r="F108" s="190" t="s">
        <v>2756</v>
      </c>
      <c r="G108" s="191" t="s">
        <v>2096</v>
      </c>
      <c r="H108" s="192">
        <v>1516</v>
      </c>
      <c r="I108" s="193"/>
      <c r="J108" s="194">
        <f>ROUND(I108*H108,2)</f>
        <v>0</v>
      </c>
      <c r="K108" s="190" t="s">
        <v>2086</v>
      </c>
      <c r="L108" s="55"/>
      <c r="M108" s="195" t="s">
        <v>1893</v>
      </c>
      <c r="N108" s="196" t="s">
        <v>1917</v>
      </c>
      <c r="O108" s="36"/>
      <c r="P108" s="197">
        <f>O108*H108</f>
        <v>0</v>
      </c>
      <c r="Q108" s="197">
        <v>0</v>
      </c>
      <c r="R108" s="197">
        <f>Q108*H108</f>
        <v>0</v>
      </c>
      <c r="S108" s="197">
        <v>0</v>
      </c>
      <c r="T108" s="198">
        <f>S108*H108</f>
        <v>0</v>
      </c>
      <c r="AR108" s="18" t="s">
        <v>2036</v>
      </c>
      <c r="AT108" s="18" t="s">
        <v>2082</v>
      </c>
      <c r="AU108" s="18" t="s">
        <v>1955</v>
      </c>
      <c r="AY108" s="18" t="s">
        <v>2080</v>
      </c>
      <c r="BE108" s="199">
        <f>IF(N108="základní",J108,0)</f>
        <v>0</v>
      </c>
      <c r="BF108" s="199">
        <f>IF(N108="snížená",J108,0)</f>
        <v>0</v>
      </c>
      <c r="BG108" s="199">
        <f>IF(N108="zákl. přenesená",J108,0)</f>
        <v>0</v>
      </c>
      <c r="BH108" s="199">
        <f>IF(N108="sníž. přenesená",J108,0)</f>
        <v>0</v>
      </c>
      <c r="BI108" s="199">
        <f>IF(N108="nulová",J108,0)</f>
        <v>0</v>
      </c>
      <c r="BJ108" s="18" t="s">
        <v>1895</v>
      </c>
      <c r="BK108" s="199">
        <f>ROUND(I108*H108,2)</f>
        <v>0</v>
      </c>
      <c r="BL108" s="18" t="s">
        <v>2036</v>
      </c>
      <c r="BM108" s="18" t="s">
        <v>1290</v>
      </c>
    </row>
    <row r="109" spans="2:65" s="11" customFormat="1" ht="29.85" customHeight="1">
      <c r="B109" s="171"/>
      <c r="C109" s="172"/>
      <c r="D109" s="185" t="s">
        <v>1945</v>
      </c>
      <c r="E109" s="186" t="s">
        <v>2036</v>
      </c>
      <c r="F109" s="186" t="s">
        <v>2471</v>
      </c>
      <c r="G109" s="172"/>
      <c r="H109" s="172"/>
      <c r="I109" s="175"/>
      <c r="J109" s="187">
        <f>BK109</f>
        <v>0</v>
      </c>
      <c r="K109" s="172"/>
      <c r="L109" s="177"/>
      <c r="M109" s="178"/>
      <c r="N109" s="179"/>
      <c r="O109" s="179"/>
      <c r="P109" s="180">
        <f>SUM(P110:P115)</f>
        <v>0</v>
      </c>
      <c r="Q109" s="179"/>
      <c r="R109" s="180">
        <f>SUM(R110:R115)</f>
        <v>406.30507480000006</v>
      </c>
      <c r="S109" s="179"/>
      <c r="T109" s="181">
        <f>SUM(T110:T115)</f>
        <v>0</v>
      </c>
      <c r="AR109" s="182" t="s">
        <v>1895</v>
      </c>
      <c r="AT109" s="183" t="s">
        <v>1945</v>
      </c>
      <c r="AU109" s="183" t="s">
        <v>1895</v>
      </c>
      <c r="AY109" s="182" t="s">
        <v>2080</v>
      </c>
      <c r="BK109" s="184">
        <f>SUM(BK110:BK115)</f>
        <v>0</v>
      </c>
    </row>
    <row r="110" spans="2:65" s="1" customFormat="1" ht="22.5" customHeight="1">
      <c r="B110" s="35"/>
      <c r="C110" s="188" t="s">
        <v>2146</v>
      </c>
      <c r="D110" s="188" t="s">
        <v>2082</v>
      </c>
      <c r="E110" s="189" t="s">
        <v>2472</v>
      </c>
      <c r="F110" s="190" t="s">
        <v>2473</v>
      </c>
      <c r="G110" s="191" t="s">
        <v>2085</v>
      </c>
      <c r="H110" s="192">
        <v>212.24</v>
      </c>
      <c r="I110" s="193"/>
      <c r="J110" s="194">
        <f>ROUND(I110*H110,2)</f>
        <v>0</v>
      </c>
      <c r="K110" s="190" t="s">
        <v>2086</v>
      </c>
      <c r="L110" s="55"/>
      <c r="M110" s="195" t="s">
        <v>1893</v>
      </c>
      <c r="N110" s="196" t="s">
        <v>1917</v>
      </c>
      <c r="O110" s="36"/>
      <c r="P110" s="197">
        <f>O110*H110</f>
        <v>0</v>
      </c>
      <c r="Q110" s="197">
        <v>1.8907700000000001</v>
      </c>
      <c r="R110" s="197">
        <f>Q110*H110</f>
        <v>401.29702480000003</v>
      </c>
      <c r="S110" s="197">
        <v>0</v>
      </c>
      <c r="T110" s="198">
        <f>S110*H110</f>
        <v>0</v>
      </c>
      <c r="AR110" s="18" t="s">
        <v>2036</v>
      </c>
      <c r="AT110" s="18" t="s">
        <v>2082</v>
      </c>
      <c r="AU110" s="18" t="s">
        <v>1955</v>
      </c>
      <c r="AY110" s="18" t="s">
        <v>2080</v>
      </c>
      <c r="BE110" s="199">
        <f>IF(N110="základní",J110,0)</f>
        <v>0</v>
      </c>
      <c r="BF110" s="199">
        <f>IF(N110="snížená",J110,0)</f>
        <v>0</v>
      </c>
      <c r="BG110" s="199">
        <f>IF(N110="zákl. přenesená",J110,0)</f>
        <v>0</v>
      </c>
      <c r="BH110" s="199">
        <f>IF(N110="sníž. přenesená",J110,0)</f>
        <v>0</v>
      </c>
      <c r="BI110" s="199">
        <f>IF(N110="nulová",J110,0)</f>
        <v>0</v>
      </c>
      <c r="BJ110" s="18" t="s">
        <v>1895</v>
      </c>
      <c r="BK110" s="199">
        <f>ROUND(I110*H110,2)</f>
        <v>0</v>
      </c>
      <c r="BL110" s="18" t="s">
        <v>2036</v>
      </c>
      <c r="BM110" s="18" t="s">
        <v>2474</v>
      </c>
    </row>
    <row r="111" spans="2:65" s="12" customFormat="1">
      <c r="B111" s="200"/>
      <c r="C111" s="201"/>
      <c r="D111" s="202" t="s">
        <v>2088</v>
      </c>
      <c r="E111" s="203" t="s">
        <v>1893</v>
      </c>
      <c r="F111" s="204" t="s">
        <v>1291</v>
      </c>
      <c r="G111" s="201"/>
      <c r="H111" s="205">
        <v>212.24</v>
      </c>
      <c r="I111" s="206"/>
      <c r="J111" s="201"/>
      <c r="K111" s="201"/>
      <c r="L111" s="207"/>
      <c r="M111" s="208"/>
      <c r="N111" s="209"/>
      <c r="O111" s="209"/>
      <c r="P111" s="209"/>
      <c r="Q111" s="209"/>
      <c r="R111" s="209"/>
      <c r="S111" s="209"/>
      <c r="T111" s="210"/>
      <c r="AT111" s="211" t="s">
        <v>2088</v>
      </c>
      <c r="AU111" s="211" t="s">
        <v>1955</v>
      </c>
      <c r="AV111" s="12" t="s">
        <v>1955</v>
      </c>
      <c r="AW111" s="12" t="s">
        <v>1911</v>
      </c>
      <c r="AX111" s="12" t="s">
        <v>1895</v>
      </c>
      <c r="AY111" s="211" t="s">
        <v>2080</v>
      </c>
    </row>
    <row r="112" spans="2:65" s="1" customFormat="1" ht="22.5" customHeight="1">
      <c r="B112" s="35"/>
      <c r="C112" s="188" t="s">
        <v>2151</v>
      </c>
      <c r="D112" s="188" t="s">
        <v>2082</v>
      </c>
      <c r="E112" s="189" t="s">
        <v>1292</v>
      </c>
      <c r="F112" s="190" t="s">
        <v>1293</v>
      </c>
      <c r="G112" s="191" t="s">
        <v>2085</v>
      </c>
      <c r="H112" s="192">
        <v>0.2</v>
      </c>
      <c r="I112" s="193"/>
      <c r="J112" s="194">
        <f>ROUND(I112*H112,2)</f>
        <v>0</v>
      </c>
      <c r="K112" s="190" t="s">
        <v>1893</v>
      </c>
      <c r="L112" s="55"/>
      <c r="M112" s="195" t="s">
        <v>1893</v>
      </c>
      <c r="N112" s="196" t="s">
        <v>1917</v>
      </c>
      <c r="O112" s="36"/>
      <c r="P112" s="197">
        <f>O112*H112</f>
        <v>0</v>
      </c>
      <c r="Q112" s="197">
        <v>0</v>
      </c>
      <c r="R112" s="197">
        <f>Q112*H112</f>
        <v>0</v>
      </c>
      <c r="S112" s="197">
        <v>0</v>
      </c>
      <c r="T112" s="198">
        <f>S112*H112</f>
        <v>0</v>
      </c>
      <c r="AR112" s="18" t="s">
        <v>2036</v>
      </c>
      <c r="AT112" s="18" t="s">
        <v>2082</v>
      </c>
      <c r="AU112" s="18" t="s">
        <v>1955</v>
      </c>
      <c r="AY112" s="18" t="s">
        <v>2080</v>
      </c>
      <c r="BE112" s="199">
        <f>IF(N112="základní",J112,0)</f>
        <v>0</v>
      </c>
      <c r="BF112" s="199">
        <f>IF(N112="snížená",J112,0)</f>
        <v>0</v>
      </c>
      <c r="BG112" s="199">
        <f>IF(N112="zákl. přenesená",J112,0)</f>
        <v>0</v>
      </c>
      <c r="BH112" s="199">
        <f>IF(N112="sníž. přenesená",J112,0)</f>
        <v>0</v>
      </c>
      <c r="BI112" s="199">
        <f>IF(N112="nulová",J112,0)</f>
        <v>0</v>
      </c>
      <c r="BJ112" s="18" t="s">
        <v>1895</v>
      </c>
      <c r="BK112" s="199">
        <f>ROUND(I112*H112,2)</f>
        <v>0</v>
      </c>
      <c r="BL112" s="18" t="s">
        <v>2036</v>
      </c>
      <c r="BM112" s="18" t="s">
        <v>1294</v>
      </c>
    </row>
    <row r="113" spans="2:65" s="12" customFormat="1">
      <c r="B113" s="200"/>
      <c r="C113" s="201"/>
      <c r="D113" s="202" t="s">
        <v>2088</v>
      </c>
      <c r="E113" s="203" t="s">
        <v>1893</v>
      </c>
      <c r="F113" s="204" t="s">
        <v>1295</v>
      </c>
      <c r="G113" s="201"/>
      <c r="H113" s="205">
        <v>0.2</v>
      </c>
      <c r="I113" s="206"/>
      <c r="J113" s="201"/>
      <c r="K113" s="201"/>
      <c r="L113" s="207"/>
      <c r="M113" s="208"/>
      <c r="N113" s="209"/>
      <c r="O113" s="209"/>
      <c r="P113" s="209"/>
      <c r="Q113" s="209"/>
      <c r="R113" s="209"/>
      <c r="S113" s="209"/>
      <c r="T113" s="210"/>
      <c r="AT113" s="211" t="s">
        <v>2088</v>
      </c>
      <c r="AU113" s="211" t="s">
        <v>1955</v>
      </c>
      <c r="AV113" s="12" t="s">
        <v>1955</v>
      </c>
      <c r="AW113" s="12" t="s">
        <v>1911</v>
      </c>
      <c r="AX113" s="12" t="s">
        <v>1946</v>
      </c>
      <c r="AY113" s="211" t="s">
        <v>2080</v>
      </c>
    </row>
    <row r="114" spans="2:65" s="1" customFormat="1" ht="22.5" customHeight="1">
      <c r="B114" s="35"/>
      <c r="C114" s="188" t="s">
        <v>1881</v>
      </c>
      <c r="D114" s="188" t="s">
        <v>2082</v>
      </c>
      <c r="E114" s="189" t="s">
        <v>1296</v>
      </c>
      <c r="F114" s="190" t="s">
        <v>1297</v>
      </c>
      <c r="G114" s="191" t="s">
        <v>2085</v>
      </c>
      <c r="H114" s="192">
        <v>2.5</v>
      </c>
      <c r="I114" s="193"/>
      <c r="J114" s="194">
        <f>ROUND(I114*H114,2)</f>
        <v>0</v>
      </c>
      <c r="K114" s="190" t="s">
        <v>2086</v>
      </c>
      <c r="L114" s="55"/>
      <c r="M114" s="195" t="s">
        <v>1893</v>
      </c>
      <c r="N114" s="196" t="s">
        <v>1917</v>
      </c>
      <c r="O114" s="36"/>
      <c r="P114" s="197">
        <f>O114*H114</f>
        <v>0</v>
      </c>
      <c r="Q114" s="197">
        <v>2.0032199999999998</v>
      </c>
      <c r="R114" s="197">
        <f>Q114*H114</f>
        <v>5.008049999999999</v>
      </c>
      <c r="S114" s="197">
        <v>0</v>
      </c>
      <c r="T114" s="198">
        <f>S114*H114</f>
        <v>0</v>
      </c>
      <c r="AR114" s="18" t="s">
        <v>2036</v>
      </c>
      <c r="AT114" s="18" t="s">
        <v>2082</v>
      </c>
      <c r="AU114" s="18" t="s">
        <v>1955</v>
      </c>
      <c r="AY114" s="18" t="s">
        <v>2080</v>
      </c>
      <c r="BE114" s="199">
        <f>IF(N114="základní",J114,0)</f>
        <v>0</v>
      </c>
      <c r="BF114" s="199">
        <f>IF(N114="snížená",J114,0)</f>
        <v>0</v>
      </c>
      <c r="BG114" s="199">
        <f>IF(N114="zákl. přenesená",J114,0)</f>
        <v>0</v>
      </c>
      <c r="BH114" s="199">
        <f>IF(N114="sníž. přenesená",J114,0)</f>
        <v>0</v>
      </c>
      <c r="BI114" s="199">
        <f>IF(N114="nulová",J114,0)</f>
        <v>0</v>
      </c>
      <c r="BJ114" s="18" t="s">
        <v>1895</v>
      </c>
      <c r="BK114" s="199">
        <f>ROUND(I114*H114,2)</f>
        <v>0</v>
      </c>
      <c r="BL114" s="18" t="s">
        <v>2036</v>
      </c>
      <c r="BM114" s="18" t="s">
        <v>1298</v>
      </c>
    </row>
    <row r="115" spans="2:65" s="12" customFormat="1">
      <c r="B115" s="200"/>
      <c r="C115" s="201"/>
      <c r="D115" s="212" t="s">
        <v>2088</v>
      </c>
      <c r="E115" s="213" t="s">
        <v>1893</v>
      </c>
      <c r="F115" s="214" t="s">
        <v>1299</v>
      </c>
      <c r="G115" s="201"/>
      <c r="H115" s="215">
        <v>2.5</v>
      </c>
      <c r="I115" s="206"/>
      <c r="J115" s="201"/>
      <c r="K115" s="201"/>
      <c r="L115" s="207"/>
      <c r="M115" s="208"/>
      <c r="N115" s="209"/>
      <c r="O115" s="209"/>
      <c r="P115" s="209"/>
      <c r="Q115" s="209"/>
      <c r="R115" s="209"/>
      <c r="S115" s="209"/>
      <c r="T115" s="210"/>
      <c r="AT115" s="211" t="s">
        <v>2088</v>
      </c>
      <c r="AU115" s="211" t="s">
        <v>1955</v>
      </c>
      <c r="AV115" s="12" t="s">
        <v>1955</v>
      </c>
      <c r="AW115" s="12" t="s">
        <v>1911</v>
      </c>
      <c r="AX115" s="12" t="s">
        <v>1946</v>
      </c>
      <c r="AY115" s="211" t="s">
        <v>2080</v>
      </c>
    </row>
    <row r="116" spans="2:65" s="11" customFormat="1" ht="29.85" customHeight="1">
      <c r="B116" s="171"/>
      <c r="C116" s="172"/>
      <c r="D116" s="185" t="s">
        <v>1945</v>
      </c>
      <c r="E116" s="186" t="s">
        <v>2119</v>
      </c>
      <c r="F116" s="186" t="s">
        <v>2249</v>
      </c>
      <c r="G116" s="172"/>
      <c r="H116" s="172"/>
      <c r="I116" s="175"/>
      <c r="J116" s="187">
        <f>BK116</f>
        <v>0</v>
      </c>
      <c r="K116" s="172"/>
      <c r="L116" s="177"/>
      <c r="M116" s="178"/>
      <c r="N116" s="179"/>
      <c r="O116" s="179"/>
      <c r="P116" s="180">
        <f>SUM(P117:P149)</f>
        <v>0</v>
      </c>
      <c r="Q116" s="179"/>
      <c r="R116" s="180">
        <f>SUM(R117:R149)</f>
        <v>254.70598829000002</v>
      </c>
      <c r="S116" s="179"/>
      <c r="T116" s="181">
        <f>SUM(T117:T149)</f>
        <v>0</v>
      </c>
      <c r="AR116" s="182" t="s">
        <v>1895</v>
      </c>
      <c r="AT116" s="183" t="s">
        <v>1945</v>
      </c>
      <c r="AU116" s="183" t="s">
        <v>1895</v>
      </c>
      <c r="AY116" s="182" t="s">
        <v>2080</v>
      </c>
      <c r="BK116" s="184">
        <f>SUM(BK117:BK149)</f>
        <v>0</v>
      </c>
    </row>
    <row r="117" spans="2:65" s="1" customFormat="1" ht="22.5" customHeight="1">
      <c r="B117" s="35"/>
      <c r="C117" s="188" t="s">
        <v>2161</v>
      </c>
      <c r="D117" s="188" t="s">
        <v>2082</v>
      </c>
      <c r="E117" s="189" t="s">
        <v>1300</v>
      </c>
      <c r="F117" s="190" t="s">
        <v>1301</v>
      </c>
      <c r="G117" s="191" t="s">
        <v>2096</v>
      </c>
      <c r="H117" s="192">
        <v>377</v>
      </c>
      <c r="I117" s="193"/>
      <c r="J117" s="194">
        <f>ROUND(I117*H117,2)</f>
        <v>0</v>
      </c>
      <c r="K117" s="190" t="s">
        <v>2086</v>
      </c>
      <c r="L117" s="55"/>
      <c r="M117" s="195" t="s">
        <v>1893</v>
      </c>
      <c r="N117" s="196" t="s">
        <v>1917</v>
      </c>
      <c r="O117" s="36"/>
      <c r="P117" s="197">
        <f>O117*H117</f>
        <v>0</v>
      </c>
      <c r="Q117" s="197">
        <v>2.7999999999999999E-6</v>
      </c>
      <c r="R117" s="197">
        <f>Q117*H117</f>
        <v>1.0555999999999999E-3</v>
      </c>
      <c r="S117" s="197">
        <v>0</v>
      </c>
      <c r="T117" s="198">
        <f>S117*H117</f>
        <v>0</v>
      </c>
      <c r="AR117" s="18" t="s">
        <v>2036</v>
      </c>
      <c r="AT117" s="18" t="s">
        <v>2082</v>
      </c>
      <c r="AU117" s="18" t="s">
        <v>1955</v>
      </c>
      <c r="AY117" s="18" t="s">
        <v>2080</v>
      </c>
      <c r="BE117" s="199">
        <f>IF(N117="základní",J117,0)</f>
        <v>0</v>
      </c>
      <c r="BF117" s="199">
        <f>IF(N117="snížená",J117,0)</f>
        <v>0</v>
      </c>
      <c r="BG117" s="199">
        <f>IF(N117="zákl. přenesená",J117,0)</f>
        <v>0</v>
      </c>
      <c r="BH117" s="199">
        <f>IF(N117="sníž. přenesená",J117,0)</f>
        <v>0</v>
      </c>
      <c r="BI117" s="199">
        <f>IF(N117="nulová",J117,0)</f>
        <v>0</v>
      </c>
      <c r="BJ117" s="18" t="s">
        <v>1895</v>
      </c>
      <c r="BK117" s="199">
        <f>ROUND(I117*H117,2)</f>
        <v>0</v>
      </c>
      <c r="BL117" s="18" t="s">
        <v>2036</v>
      </c>
      <c r="BM117" s="18" t="s">
        <v>1302</v>
      </c>
    </row>
    <row r="118" spans="2:65" s="12" customFormat="1">
      <c r="B118" s="200"/>
      <c r="C118" s="201"/>
      <c r="D118" s="202" t="s">
        <v>2088</v>
      </c>
      <c r="E118" s="203" t="s">
        <v>1893</v>
      </c>
      <c r="F118" s="204" t="s">
        <v>1303</v>
      </c>
      <c r="G118" s="201"/>
      <c r="H118" s="205">
        <v>377</v>
      </c>
      <c r="I118" s="206"/>
      <c r="J118" s="201"/>
      <c r="K118" s="201"/>
      <c r="L118" s="207"/>
      <c r="M118" s="208"/>
      <c r="N118" s="209"/>
      <c r="O118" s="209"/>
      <c r="P118" s="209"/>
      <c r="Q118" s="209"/>
      <c r="R118" s="209"/>
      <c r="S118" s="209"/>
      <c r="T118" s="210"/>
      <c r="AT118" s="211" t="s">
        <v>2088</v>
      </c>
      <c r="AU118" s="211" t="s">
        <v>1955</v>
      </c>
      <c r="AV118" s="12" t="s">
        <v>1955</v>
      </c>
      <c r="AW118" s="12" t="s">
        <v>1911</v>
      </c>
      <c r="AX118" s="12" t="s">
        <v>1946</v>
      </c>
      <c r="AY118" s="211" t="s">
        <v>2080</v>
      </c>
    </row>
    <row r="119" spans="2:65" s="1" customFormat="1" ht="22.5" customHeight="1">
      <c r="B119" s="35"/>
      <c r="C119" s="216" t="s">
        <v>2166</v>
      </c>
      <c r="D119" s="216" t="s">
        <v>2126</v>
      </c>
      <c r="E119" s="217" t="s">
        <v>1304</v>
      </c>
      <c r="F119" s="218" t="s">
        <v>1305</v>
      </c>
      <c r="G119" s="219" t="s">
        <v>2253</v>
      </c>
      <c r="H119" s="220">
        <v>127.55200000000001</v>
      </c>
      <c r="I119" s="221"/>
      <c r="J119" s="222">
        <f>ROUND(I119*H119,2)</f>
        <v>0</v>
      </c>
      <c r="K119" s="218" t="s">
        <v>2086</v>
      </c>
      <c r="L119" s="223"/>
      <c r="M119" s="224" t="s">
        <v>1893</v>
      </c>
      <c r="N119" s="225" t="s">
        <v>1917</v>
      </c>
      <c r="O119" s="36"/>
      <c r="P119" s="197">
        <f>O119*H119</f>
        <v>0</v>
      </c>
      <c r="Q119" s="197">
        <v>2.1399999999999999E-2</v>
      </c>
      <c r="R119" s="197">
        <f>Q119*H119</f>
        <v>2.7296128</v>
      </c>
      <c r="S119" s="197">
        <v>0</v>
      </c>
      <c r="T119" s="198">
        <f>S119*H119</f>
        <v>0</v>
      </c>
      <c r="AR119" s="18" t="s">
        <v>2119</v>
      </c>
      <c r="AT119" s="18" t="s">
        <v>2126</v>
      </c>
      <c r="AU119" s="18" t="s">
        <v>1955</v>
      </c>
      <c r="AY119" s="18" t="s">
        <v>2080</v>
      </c>
      <c r="BE119" s="199">
        <f>IF(N119="základní",J119,0)</f>
        <v>0</v>
      </c>
      <c r="BF119" s="199">
        <f>IF(N119="snížená",J119,0)</f>
        <v>0</v>
      </c>
      <c r="BG119" s="199">
        <f>IF(N119="zákl. přenesená",J119,0)</f>
        <v>0</v>
      </c>
      <c r="BH119" s="199">
        <f>IF(N119="sníž. přenesená",J119,0)</f>
        <v>0</v>
      </c>
      <c r="BI119" s="199">
        <f>IF(N119="nulová",J119,0)</f>
        <v>0</v>
      </c>
      <c r="BJ119" s="18" t="s">
        <v>1895</v>
      </c>
      <c r="BK119" s="199">
        <f>ROUND(I119*H119,2)</f>
        <v>0</v>
      </c>
      <c r="BL119" s="18" t="s">
        <v>2036</v>
      </c>
      <c r="BM119" s="18" t="s">
        <v>1306</v>
      </c>
    </row>
    <row r="120" spans="2:65" s="12" customFormat="1">
      <c r="B120" s="200"/>
      <c r="C120" s="201"/>
      <c r="D120" s="212" t="s">
        <v>2088</v>
      </c>
      <c r="E120" s="213" t="s">
        <v>1893</v>
      </c>
      <c r="F120" s="214" t="s">
        <v>1307</v>
      </c>
      <c r="G120" s="201"/>
      <c r="H120" s="215">
        <v>125.666666666667</v>
      </c>
      <c r="I120" s="206"/>
      <c r="J120" s="201"/>
      <c r="K120" s="201"/>
      <c r="L120" s="207"/>
      <c r="M120" s="208"/>
      <c r="N120" s="209"/>
      <c r="O120" s="209"/>
      <c r="P120" s="209"/>
      <c r="Q120" s="209"/>
      <c r="R120" s="209"/>
      <c r="S120" s="209"/>
      <c r="T120" s="210"/>
      <c r="AT120" s="211" t="s">
        <v>2088</v>
      </c>
      <c r="AU120" s="211" t="s">
        <v>1955</v>
      </c>
      <c r="AV120" s="12" t="s">
        <v>1955</v>
      </c>
      <c r="AW120" s="12" t="s">
        <v>1911</v>
      </c>
      <c r="AX120" s="12" t="s">
        <v>1895</v>
      </c>
      <c r="AY120" s="211" t="s">
        <v>2080</v>
      </c>
    </row>
    <row r="121" spans="2:65" s="12" customFormat="1">
      <c r="B121" s="200"/>
      <c r="C121" s="201"/>
      <c r="D121" s="202" t="s">
        <v>2088</v>
      </c>
      <c r="E121" s="201"/>
      <c r="F121" s="204" t="s">
        <v>1308</v>
      </c>
      <c r="G121" s="201"/>
      <c r="H121" s="205">
        <v>127.55200000000001</v>
      </c>
      <c r="I121" s="206"/>
      <c r="J121" s="201"/>
      <c r="K121" s="201"/>
      <c r="L121" s="207"/>
      <c r="M121" s="208"/>
      <c r="N121" s="209"/>
      <c r="O121" s="209"/>
      <c r="P121" s="209"/>
      <c r="Q121" s="209"/>
      <c r="R121" s="209"/>
      <c r="S121" s="209"/>
      <c r="T121" s="210"/>
      <c r="AT121" s="211" t="s">
        <v>2088</v>
      </c>
      <c r="AU121" s="211" t="s">
        <v>1955</v>
      </c>
      <c r="AV121" s="12" t="s">
        <v>1955</v>
      </c>
      <c r="AW121" s="12" t="s">
        <v>1877</v>
      </c>
      <c r="AX121" s="12" t="s">
        <v>1895</v>
      </c>
      <c r="AY121" s="211" t="s">
        <v>2080</v>
      </c>
    </row>
    <row r="122" spans="2:65" s="1" customFormat="1" ht="22.5" customHeight="1">
      <c r="B122" s="35"/>
      <c r="C122" s="188" t="s">
        <v>2171</v>
      </c>
      <c r="D122" s="188" t="s">
        <v>2082</v>
      </c>
      <c r="E122" s="189" t="s">
        <v>1309</v>
      </c>
      <c r="F122" s="190" t="s">
        <v>1310</v>
      </c>
      <c r="G122" s="191" t="s">
        <v>2096</v>
      </c>
      <c r="H122" s="192">
        <v>240</v>
      </c>
      <c r="I122" s="193"/>
      <c r="J122" s="194">
        <f>ROUND(I122*H122,2)</f>
        <v>0</v>
      </c>
      <c r="K122" s="190" t="s">
        <v>2086</v>
      </c>
      <c r="L122" s="55"/>
      <c r="M122" s="195" t="s">
        <v>1893</v>
      </c>
      <c r="N122" s="196" t="s">
        <v>1917</v>
      </c>
      <c r="O122" s="36"/>
      <c r="P122" s="197">
        <f>O122*H122</f>
        <v>0</v>
      </c>
      <c r="Q122" s="197">
        <v>3.7500000000000001E-6</v>
      </c>
      <c r="R122" s="197">
        <f>Q122*H122</f>
        <v>8.9999999999999998E-4</v>
      </c>
      <c r="S122" s="197">
        <v>0</v>
      </c>
      <c r="T122" s="198">
        <f>S122*H122</f>
        <v>0</v>
      </c>
      <c r="AR122" s="18" t="s">
        <v>2036</v>
      </c>
      <c r="AT122" s="18" t="s">
        <v>2082</v>
      </c>
      <c r="AU122" s="18" t="s">
        <v>1955</v>
      </c>
      <c r="AY122" s="18" t="s">
        <v>2080</v>
      </c>
      <c r="BE122" s="199">
        <f>IF(N122="základní",J122,0)</f>
        <v>0</v>
      </c>
      <c r="BF122" s="199">
        <f>IF(N122="snížená",J122,0)</f>
        <v>0</v>
      </c>
      <c r="BG122" s="199">
        <f>IF(N122="zákl. přenesená",J122,0)</f>
        <v>0</v>
      </c>
      <c r="BH122" s="199">
        <f>IF(N122="sníž. přenesená",J122,0)</f>
        <v>0</v>
      </c>
      <c r="BI122" s="199">
        <f>IF(N122="nulová",J122,0)</f>
        <v>0</v>
      </c>
      <c r="BJ122" s="18" t="s">
        <v>1895</v>
      </c>
      <c r="BK122" s="199">
        <f>ROUND(I122*H122,2)</f>
        <v>0</v>
      </c>
      <c r="BL122" s="18" t="s">
        <v>2036</v>
      </c>
      <c r="BM122" s="18" t="s">
        <v>1311</v>
      </c>
    </row>
    <row r="123" spans="2:65" s="12" customFormat="1">
      <c r="B123" s="200"/>
      <c r="C123" s="201"/>
      <c r="D123" s="202" t="s">
        <v>2088</v>
      </c>
      <c r="E123" s="203" t="s">
        <v>1893</v>
      </c>
      <c r="F123" s="204" t="s">
        <v>1312</v>
      </c>
      <c r="G123" s="201"/>
      <c r="H123" s="205">
        <v>240</v>
      </c>
      <c r="I123" s="206"/>
      <c r="J123" s="201"/>
      <c r="K123" s="201"/>
      <c r="L123" s="207"/>
      <c r="M123" s="208"/>
      <c r="N123" s="209"/>
      <c r="O123" s="209"/>
      <c r="P123" s="209"/>
      <c r="Q123" s="209"/>
      <c r="R123" s="209"/>
      <c r="S123" s="209"/>
      <c r="T123" s="210"/>
      <c r="AT123" s="211" t="s">
        <v>2088</v>
      </c>
      <c r="AU123" s="211" t="s">
        <v>1955</v>
      </c>
      <c r="AV123" s="12" t="s">
        <v>1955</v>
      </c>
      <c r="AW123" s="12" t="s">
        <v>1911</v>
      </c>
      <c r="AX123" s="12" t="s">
        <v>1946</v>
      </c>
      <c r="AY123" s="211" t="s">
        <v>2080</v>
      </c>
    </row>
    <row r="124" spans="2:65" s="1" customFormat="1" ht="22.5" customHeight="1">
      <c r="B124" s="35"/>
      <c r="C124" s="216" t="s">
        <v>2176</v>
      </c>
      <c r="D124" s="216" t="s">
        <v>2126</v>
      </c>
      <c r="E124" s="217" t="s">
        <v>1313</v>
      </c>
      <c r="F124" s="218" t="s">
        <v>1314</v>
      </c>
      <c r="G124" s="219" t="s">
        <v>2253</v>
      </c>
      <c r="H124" s="220">
        <v>81.2</v>
      </c>
      <c r="I124" s="221"/>
      <c r="J124" s="222">
        <f>ROUND(I124*H124,2)</f>
        <v>0</v>
      </c>
      <c r="K124" s="218" t="s">
        <v>2086</v>
      </c>
      <c r="L124" s="223"/>
      <c r="M124" s="224" t="s">
        <v>1893</v>
      </c>
      <c r="N124" s="225" t="s">
        <v>1917</v>
      </c>
      <c r="O124" s="36"/>
      <c r="P124" s="197">
        <f>O124*H124</f>
        <v>0</v>
      </c>
      <c r="Q124" s="197">
        <v>3.9E-2</v>
      </c>
      <c r="R124" s="197">
        <f>Q124*H124</f>
        <v>3.1668000000000003</v>
      </c>
      <c r="S124" s="197">
        <v>0</v>
      </c>
      <c r="T124" s="198">
        <f>S124*H124</f>
        <v>0</v>
      </c>
      <c r="AR124" s="18" t="s">
        <v>2119</v>
      </c>
      <c r="AT124" s="18" t="s">
        <v>2126</v>
      </c>
      <c r="AU124" s="18" t="s">
        <v>1955</v>
      </c>
      <c r="AY124" s="18" t="s">
        <v>2080</v>
      </c>
      <c r="BE124" s="199">
        <f>IF(N124="základní",J124,0)</f>
        <v>0</v>
      </c>
      <c r="BF124" s="199">
        <f>IF(N124="snížená",J124,0)</f>
        <v>0</v>
      </c>
      <c r="BG124" s="199">
        <f>IF(N124="zákl. přenesená",J124,0)</f>
        <v>0</v>
      </c>
      <c r="BH124" s="199">
        <f>IF(N124="sníž. přenesená",J124,0)</f>
        <v>0</v>
      </c>
      <c r="BI124" s="199">
        <f>IF(N124="nulová",J124,0)</f>
        <v>0</v>
      </c>
      <c r="BJ124" s="18" t="s">
        <v>1895</v>
      </c>
      <c r="BK124" s="199">
        <f>ROUND(I124*H124,2)</f>
        <v>0</v>
      </c>
      <c r="BL124" s="18" t="s">
        <v>2036</v>
      </c>
      <c r="BM124" s="18" t="s">
        <v>1315</v>
      </c>
    </row>
    <row r="125" spans="2:65" s="12" customFormat="1">
      <c r="B125" s="200"/>
      <c r="C125" s="201"/>
      <c r="D125" s="212" t="s">
        <v>2088</v>
      </c>
      <c r="E125" s="213" t="s">
        <v>1893</v>
      </c>
      <c r="F125" s="214" t="s">
        <v>1316</v>
      </c>
      <c r="G125" s="201"/>
      <c r="H125" s="215">
        <v>80</v>
      </c>
      <c r="I125" s="206"/>
      <c r="J125" s="201"/>
      <c r="K125" s="201"/>
      <c r="L125" s="207"/>
      <c r="M125" s="208"/>
      <c r="N125" s="209"/>
      <c r="O125" s="209"/>
      <c r="P125" s="209"/>
      <c r="Q125" s="209"/>
      <c r="R125" s="209"/>
      <c r="S125" s="209"/>
      <c r="T125" s="210"/>
      <c r="AT125" s="211" t="s">
        <v>2088</v>
      </c>
      <c r="AU125" s="211" t="s">
        <v>1955</v>
      </c>
      <c r="AV125" s="12" t="s">
        <v>1955</v>
      </c>
      <c r="AW125" s="12" t="s">
        <v>1911</v>
      </c>
      <c r="AX125" s="12" t="s">
        <v>1895</v>
      </c>
      <c r="AY125" s="211" t="s">
        <v>2080</v>
      </c>
    </row>
    <row r="126" spans="2:65" s="12" customFormat="1">
      <c r="B126" s="200"/>
      <c r="C126" s="201"/>
      <c r="D126" s="202" t="s">
        <v>2088</v>
      </c>
      <c r="E126" s="201"/>
      <c r="F126" s="204" t="s">
        <v>1317</v>
      </c>
      <c r="G126" s="201"/>
      <c r="H126" s="205">
        <v>81.2</v>
      </c>
      <c r="I126" s="206"/>
      <c r="J126" s="201"/>
      <c r="K126" s="201"/>
      <c r="L126" s="207"/>
      <c r="M126" s="208"/>
      <c r="N126" s="209"/>
      <c r="O126" s="209"/>
      <c r="P126" s="209"/>
      <c r="Q126" s="209"/>
      <c r="R126" s="209"/>
      <c r="S126" s="209"/>
      <c r="T126" s="210"/>
      <c r="AT126" s="211" t="s">
        <v>2088</v>
      </c>
      <c r="AU126" s="211" t="s">
        <v>1955</v>
      </c>
      <c r="AV126" s="12" t="s">
        <v>1955</v>
      </c>
      <c r="AW126" s="12" t="s">
        <v>1877</v>
      </c>
      <c r="AX126" s="12" t="s">
        <v>1895</v>
      </c>
      <c r="AY126" s="211" t="s">
        <v>2080</v>
      </c>
    </row>
    <row r="127" spans="2:65" s="1" customFormat="1" ht="22.5" customHeight="1">
      <c r="B127" s="35"/>
      <c r="C127" s="188" t="s">
        <v>2179</v>
      </c>
      <c r="D127" s="188" t="s">
        <v>2082</v>
      </c>
      <c r="E127" s="189" t="s">
        <v>1318</v>
      </c>
      <c r="F127" s="190" t="s">
        <v>1319</v>
      </c>
      <c r="G127" s="191" t="s">
        <v>2096</v>
      </c>
      <c r="H127" s="192">
        <v>684</v>
      </c>
      <c r="I127" s="193"/>
      <c r="J127" s="194">
        <f>ROUND(I127*H127,2)</f>
        <v>0</v>
      </c>
      <c r="K127" s="190" t="s">
        <v>2086</v>
      </c>
      <c r="L127" s="55"/>
      <c r="M127" s="195" t="s">
        <v>1893</v>
      </c>
      <c r="N127" s="196" t="s">
        <v>1917</v>
      </c>
      <c r="O127" s="36"/>
      <c r="P127" s="197">
        <f>O127*H127</f>
        <v>0</v>
      </c>
      <c r="Q127" s="197">
        <v>5.6500000000000001E-6</v>
      </c>
      <c r="R127" s="197">
        <f>Q127*H127</f>
        <v>3.8646000000000002E-3</v>
      </c>
      <c r="S127" s="197">
        <v>0</v>
      </c>
      <c r="T127" s="198">
        <f>S127*H127</f>
        <v>0</v>
      </c>
      <c r="AR127" s="18" t="s">
        <v>2036</v>
      </c>
      <c r="AT127" s="18" t="s">
        <v>2082</v>
      </c>
      <c r="AU127" s="18" t="s">
        <v>1955</v>
      </c>
      <c r="AY127" s="18" t="s">
        <v>2080</v>
      </c>
      <c r="BE127" s="199">
        <f>IF(N127="základní",J127,0)</f>
        <v>0</v>
      </c>
      <c r="BF127" s="199">
        <f>IF(N127="snížená",J127,0)</f>
        <v>0</v>
      </c>
      <c r="BG127" s="199">
        <f>IF(N127="zákl. přenesená",J127,0)</f>
        <v>0</v>
      </c>
      <c r="BH127" s="199">
        <f>IF(N127="sníž. přenesená",J127,0)</f>
        <v>0</v>
      </c>
      <c r="BI127" s="199">
        <f>IF(N127="nulová",J127,0)</f>
        <v>0</v>
      </c>
      <c r="BJ127" s="18" t="s">
        <v>1895</v>
      </c>
      <c r="BK127" s="199">
        <f>ROUND(I127*H127,2)</f>
        <v>0</v>
      </c>
      <c r="BL127" s="18" t="s">
        <v>2036</v>
      </c>
      <c r="BM127" s="18" t="s">
        <v>1320</v>
      </c>
    </row>
    <row r="128" spans="2:65" s="12" customFormat="1">
      <c r="B128" s="200"/>
      <c r="C128" s="201"/>
      <c r="D128" s="202" t="s">
        <v>2088</v>
      </c>
      <c r="E128" s="203" t="s">
        <v>1893</v>
      </c>
      <c r="F128" s="204" t="s">
        <v>1321</v>
      </c>
      <c r="G128" s="201"/>
      <c r="H128" s="205">
        <v>684</v>
      </c>
      <c r="I128" s="206"/>
      <c r="J128" s="201"/>
      <c r="K128" s="201"/>
      <c r="L128" s="207"/>
      <c r="M128" s="208"/>
      <c r="N128" s="209"/>
      <c r="O128" s="209"/>
      <c r="P128" s="209"/>
      <c r="Q128" s="209"/>
      <c r="R128" s="209"/>
      <c r="S128" s="209"/>
      <c r="T128" s="210"/>
      <c r="AT128" s="211" t="s">
        <v>2088</v>
      </c>
      <c r="AU128" s="211" t="s">
        <v>1955</v>
      </c>
      <c r="AV128" s="12" t="s">
        <v>1955</v>
      </c>
      <c r="AW128" s="12" t="s">
        <v>1911</v>
      </c>
      <c r="AX128" s="12" t="s">
        <v>1946</v>
      </c>
      <c r="AY128" s="211" t="s">
        <v>2080</v>
      </c>
    </row>
    <row r="129" spans="2:65" s="1" customFormat="1" ht="22.5" customHeight="1">
      <c r="B129" s="35"/>
      <c r="C129" s="216" t="s">
        <v>1880</v>
      </c>
      <c r="D129" s="216" t="s">
        <v>2126</v>
      </c>
      <c r="E129" s="217" t="s">
        <v>1322</v>
      </c>
      <c r="F129" s="218" t="s">
        <v>1323</v>
      </c>
      <c r="G129" s="219" t="s">
        <v>2253</v>
      </c>
      <c r="H129" s="220">
        <v>231.42</v>
      </c>
      <c r="I129" s="221"/>
      <c r="J129" s="222">
        <f>ROUND(I129*H129,2)</f>
        <v>0</v>
      </c>
      <c r="K129" s="218" t="s">
        <v>2086</v>
      </c>
      <c r="L129" s="223"/>
      <c r="M129" s="224" t="s">
        <v>1893</v>
      </c>
      <c r="N129" s="225" t="s">
        <v>1917</v>
      </c>
      <c r="O129" s="36"/>
      <c r="P129" s="197">
        <f>O129*H129</f>
        <v>0</v>
      </c>
      <c r="Q129" s="197">
        <v>6.0499999999999998E-2</v>
      </c>
      <c r="R129" s="197">
        <f>Q129*H129</f>
        <v>14.000909999999999</v>
      </c>
      <c r="S129" s="197">
        <v>0</v>
      </c>
      <c r="T129" s="198">
        <f>S129*H129</f>
        <v>0</v>
      </c>
      <c r="AR129" s="18" t="s">
        <v>2119</v>
      </c>
      <c r="AT129" s="18" t="s">
        <v>2126</v>
      </c>
      <c r="AU129" s="18" t="s">
        <v>1955</v>
      </c>
      <c r="AY129" s="18" t="s">
        <v>2080</v>
      </c>
      <c r="BE129" s="199">
        <f>IF(N129="základní",J129,0)</f>
        <v>0</v>
      </c>
      <c r="BF129" s="199">
        <f>IF(N129="snížená",J129,0)</f>
        <v>0</v>
      </c>
      <c r="BG129" s="199">
        <f>IF(N129="zákl. přenesená",J129,0)</f>
        <v>0</v>
      </c>
      <c r="BH129" s="199">
        <f>IF(N129="sníž. přenesená",J129,0)</f>
        <v>0</v>
      </c>
      <c r="BI129" s="199">
        <f>IF(N129="nulová",J129,0)</f>
        <v>0</v>
      </c>
      <c r="BJ129" s="18" t="s">
        <v>1895</v>
      </c>
      <c r="BK129" s="199">
        <f>ROUND(I129*H129,2)</f>
        <v>0</v>
      </c>
      <c r="BL129" s="18" t="s">
        <v>2036</v>
      </c>
      <c r="BM129" s="18" t="s">
        <v>1324</v>
      </c>
    </row>
    <row r="130" spans="2:65" s="12" customFormat="1">
      <c r="B130" s="200"/>
      <c r="C130" s="201"/>
      <c r="D130" s="212" t="s">
        <v>2088</v>
      </c>
      <c r="E130" s="213" t="s">
        <v>1893</v>
      </c>
      <c r="F130" s="214" t="s">
        <v>1325</v>
      </c>
      <c r="G130" s="201"/>
      <c r="H130" s="215">
        <v>228</v>
      </c>
      <c r="I130" s="206"/>
      <c r="J130" s="201"/>
      <c r="K130" s="201"/>
      <c r="L130" s="207"/>
      <c r="M130" s="208"/>
      <c r="N130" s="209"/>
      <c r="O130" s="209"/>
      <c r="P130" s="209"/>
      <c r="Q130" s="209"/>
      <c r="R130" s="209"/>
      <c r="S130" s="209"/>
      <c r="T130" s="210"/>
      <c r="AT130" s="211" t="s">
        <v>2088</v>
      </c>
      <c r="AU130" s="211" t="s">
        <v>1955</v>
      </c>
      <c r="AV130" s="12" t="s">
        <v>1955</v>
      </c>
      <c r="AW130" s="12" t="s">
        <v>1911</v>
      </c>
      <c r="AX130" s="12" t="s">
        <v>1895</v>
      </c>
      <c r="AY130" s="211" t="s">
        <v>2080</v>
      </c>
    </row>
    <row r="131" spans="2:65" s="12" customFormat="1">
      <c r="B131" s="200"/>
      <c r="C131" s="201"/>
      <c r="D131" s="202" t="s">
        <v>2088</v>
      </c>
      <c r="E131" s="201"/>
      <c r="F131" s="204" t="s">
        <v>1326</v>
      </c>
      <c r="G131" s="201"/>
      <c r="H131" s="205">
        <v>231.42</v>
      </c>
      <c r="I131" s="206"/>
      <c r="J131" s="201"/>
      <c r="K131" s="201"/>
      <c r="L131" s="207"/>
      <c r="M131" s="208"/>
      <c r="N131" s="209"/>
      <c r="O131" s="209"/>
      <c r="P131" s="209"/>
      <c r="Q131" s="209"/>
      <c r="R131" s="209"/>
      <c r="S131" s="209"/>
      <c r="T131" s="210"/>
      <c r="AT131" s="211" t="s">
        <v>2088</v>
      </c>
      <c r="AU131" s="211" t="s">
        <v>1955</v>
      </c>
      <c r="AV131" s="12" t="s">
        <v>1955</v>
      </c>
      <c r="AW131" s="12" t="s">
        <v>1877</v>
      </c>
      <c r="AX131" s="12" t="s">
        <v>1895</v>
      </c>
      <c r="AY131" s="211" t="s">
        <v>2080</v>
      </c>
    </row>
    <row r="132" spans="2:65" s="1" customFormat="1" ht="22.5" customHeight="1">
      <c r="B132" s="35"/>
      <c r="C132" s="188" t="s">
        <v>2187</v>
      </c>
      <c r="D132" s="188" t="s">
        <v>2082</v>
      </c>
      <c r="E132" s="189" t="s">
        <v>1327</v>
      </c>
      <c r="F132" s="190" t="s">
        <v>1328</v>
      </c>
      <c r="G132" s="191" t="s">
        <v>2096</v>
      </c>
      <c r="H132" s="192">
        <v>215</v>
      </c>
      <c r="I132" s="193"/>
      <c r="J132" s="194">
        <f>ROUND(I132*H132,2)</f>
        <v>0</v>
      </c>
      <c r="K132" s="190" t="s">
        <v>2086</v>
      </c>
      <c r="L132" s="55"/>
      <c r="M132" s="195" t="s">
        <v>1893</v>
      </c>
      <c r="N132" s="196" t="s">
        <v>1917</v>
      </c>
      <c r="O132" s="36"/>
      <c r="P132" s="197">
        <f>O132*H132</f>
        <v>0</v>
      </c>
      <c r="Q132" s="197">
        <v>1.065E-5</v>
      </c>
      <c r="R132" s="197">
        <f>Q132*H132</f>
        <v>2.2897500000000001E-3</v>
      </c>
      <c r="S132" s="197">
        <v>0</v>
      </c>
      <c r="T132" s="198">
        <f>S132*H132</f>
        <v>0</v>
      </c>
      <c r="AR132" s="18" t="s">
        <v>2036</v>
      </c>
      <c r="AT132" s="18" t="s">
        <v>2082</v>
      </c>
      <c r="AU132" s="18" t="s">
        <v>1955</v>
      </c>
      <c r="AY132" s="18" t="s">
        <v>2080</v>
      </c>
      <c r="BE132" s="199">
        <f>IF(N132="základní",J132,0)</f>
        <v>0</v>
      </c>
      <c r="BF132" s="199">
        <f>IF(N132="snížená",J132,0)</f>
        <v>0</v>
      </c>
      <c r="BG132" s="199">
        <f>IF(N132="zákl. přenesená",J132,0)</f>
        <v>0</v>
      </c>
      <c r="BH132" s="199">
        <f>IF(N132="sníž. přenesená",J132,0)</f>
        <v>0</v>
      </c>
      <c r="BI132" s="199">
        <f>IF(N132="nulová",J132,0)</f>
        <v>0</v>
      </c>
      <c r="BJ132" s="18" t="s">
        <v>1895</v>
      </c>
      <c r="BK132" s="199">
        <f>ROUND(I132*H132,2)</f>
        <v>0</v>
      </c>
      <c r="BL132" s="18" t="s">
        <v>2036</v>
      </c>
      <c r="BM132" s="18" t="s">
        <v>1329</v>
      </c>
    </row>
    <row r="133" spans="2:65" s="12" customFormat="1">
      <c r="B133" s="200"/>
      <c r="C133" s="201"/>
      <c r="D133" s="202" t="s">
        <v>2088</v>
      </c>
      <c r="E133" s="203" t="s">
        <v>1893</v>
      </c>
      <c r="F133" s="204" t="s">
        <v>1330</v>
      </c>
      <c r="G133" s="201"/>
      <c r="H133" s="205">
        <v>215</v>
      </c>
      <c r="I133" s="206"/>
      <c r="J133" s="201"/>
      <c r="K133" s="201"/>
      <c r="L133" s="207"/>
      <c r="M133" s="208"/>
      <c r="N133" s="209"/>
      <c r="O133" s="209"/>
      <c r="P133" s="209"/>
      <c r="Q133" s="209"/>
      <c r="R133" s="209"/>
      <c r="S133" s="209"/>
      <c r="T133" s="210"/>
      <c r="AT133" s="211" t="s">
        <v>2088</v>
      </c>
      <c r="AU133" s="211" t="s">
        <v>1955</v>
      </c>
      <c r="AV133" s="12" t="s">
        <v>1955</v>
      </c>
      <c r="AW133" s="12" t="s">
        <v>1911</v>
      </c>
      <c r="AX133" s="12" t="s">
        <v>1946</v>
      </c>
      <c r="AY133" s="211" t="s">
        <v>2080</v>
      </c>
    </row>
    <row r="134" spans="2:65" s="1" customFormat="1" ht="22.5" customHeight="1">
      <c r="B134" s="35"/>
      <c r="C134" s="216" t="s">
        <v>2191</v>
      </c>
      <c r="D134" s="216" t="s">
        <v>2126</v>
      </c>
      <c r="E134" s="217" t="s">
        <v>1331</v>
      </c>
      <c r="F134" s="218" t="s">
        <v>1332</v>
      </c>
      <c r="G134" s="219" t="s">
        <v>2253</v>
      </c>
      <c r="H134" s="220">
        <v>71.667000000000002</v>
      </c>
      <c r="I134" s="221"/>
      <c r="J134" s="222">
        <f>ROUND(I134*H134,2)</f>
        <v>0</v>
      </c>
      <c r="K134" s="218" t="s">
        <v>1893</v>
      </c>
      <c r="L134" s="223"/>
      <c r="M134" s="224" t="s">
        <v>1893</v>
      </c>
      <c r="N134" s="225" t="s">
        <v>1917</v>
      </c>
      <c r="O134" s="36"/>
      <c r="P134" s="197">
        <f>O134*H134</f>
        <v>0</v>
      </c>
      <c r="Q134" s="197">
        <v>7.0900000000000005E-2</v>
      </c>
      <c r="R134" s="197">
        <f>Q134*H134</f>
        <v>5.0811903000000003</v>
      </c>
      <c r="S134" s="197">
        <v>0</v>
      </c>
      <c r="T134" s="198">
        <f>S134*H134</f>
        <v>0</v>
      </c>
      <c r="AR134" s="18" t="s">
        <v>2119</v>
      </c>
      <c r="AT134" s="18" t="s">
        <v>2126</v>
      </c>
      <c r="AU134" s="18" t="s">
        <v>1955</v>
      </c>
      <c r="AY134" s="18" t="s">
        <v>2080</v>
      </c>
      <c r="BE134" s="199">
        <f>IF(N134="základní",J134,0)</f>
        <v>0</v>
      </c>
      <c r="BF134" s="199">
        <f>IF(N134="snížená",J134,0)</f>
        <v>0</v>
      </c>
      <c r="BG134" s="199">
        <f>IF(N134="zákl. přenesená",J134,0)</f>
        <v>0</v>
      </c>
      <c r="BH134" s="199">
        <f>IF(N134="sníž. přenesená",J134,0)</f>
        <v>0</v>
      </c>
      <c r="BI134" s="199">
        <f>IF(N134="nulová",J134,0)</f>
        <v>0</v>
      </c>
      <c r="BJ134" s="18" t="s">
        <v>1895</v>
      </c>
      <c r="BK134" s="199">
        <f>ROUND(I134*H134,2)</f>
        <v>0</v>
      </c>
      <c r="BL134" s="18" t="s">
        <v>2036</v>
      </c>
      <c r="BM134" s="18" t="s">
        <v>1333</v>
      </c>
    </row>
    <row r="135" spans="2:65" s="12" customFormat="1">
      <c r="B135" s="200"/>
      <c r="C135" s="201"/>
      <c r="D135" s="202" t="s">
        <v>2088</v>
      </c>
      <c r="E135" s="203" t="s">
        <v>1893</v>
      </c>
      <c r="F135" s="204" t="s">
        <v>1334</v>
      </c>
      <c r="G135" s="201"/>
      <c r="H135" s="205">
        <v>71.6666666666667</v>
      </c>
      <c r="I135" s="206"/>
      <c r="J135" s="201"/>
      <c r="K135" s="201"/>
      <c r="L135" s="207"/>
      <c r="M135" s="208"/>
      <c r="N135" s="209"/>
      <c r="O135" s="209"/>
      <c r="P135" s="209"/>
      <c r="Q135" s="209"/>
      <c r="R135" s="209"/>
      <c r="S135" s="209"/>
      <c r="T135" s="210"/>
      <c r="AT135" s="211" t="s">
        <v>2088</v>
      </c>
      <c r="AU135" s="211" t="s">
        <v>1955</v>
      </c>
      <c r="AV135" s="12" t="s">
        <v>1955</v>
      </c>
      <c r="AW135" s="12" t="s">
        <v>1911</v>
      </c>
      <c r="AX135" s="12" t="s">
        <v>1895</v>
      </c>
      <c r="AY135" s="211" t="s">
        <v>2080</v>
      </c>
    </row>
    <row r="136" spans="2:65" s="1" customFormat="1" ht="22.5" customHeight="1">
      <c r="B136" s="35"/>
      <c r="C136" s="188" t="s">
        <v>2196</v>
      </c>
      <c r="D136" s="188" t="s">
        <v>2082</v>
      </c>
      <c r="E136" s="189" t="s">
        <v>1335</v>
      </c>
      <c r="F136" s="190" t="s">
        <v>1336</v>
      </c>
      <c r="G136" s="191" t="s">
        <v>2769</v>
      </c>
      <c r="H136" s="192">
        <v>39</v>
      </c>
      <c r="I136" s="193"/>
      <c r="J136" s="194">
        <f>ROUND(I136*H136,2)</f>
        <v>0</v>
      </c>
      <c r="K136" s="190" t="s">
        <v>2086</v>
      </c>
      <c r="L136" s="55"/>
      <c r="M136" s="195" t="s">
        <v>1893</v>
      </c>
      <c r="N136" s="196" t="s">
        <v>1917</v>
      </c>
      <c r="O136" s="36"/>
      <c r="P136" s="197">
        <f>O136*H136</f>
        <v>0</v>
      </c>
      <c r="Q136" s="197">
        <v>4.2999999999999999E-4</v>
      </c>
      <c r="R136" s="197">
        <f>Q136*H136</f>
        <v>1.677E-2</v>
      </c>
      <c r="S136" s="197">
        <v>0</v>
      </c>
      <c r="T136" s="198">
        <f>S136*H136</f>
        <v>0</v>
      </c>
      <c r="AR136" s="18" t="s">
        <v>2036</v>
      </c>
      <c r="AT136" s="18" t="s">
        <v>2082</v>
      </c>
      <c r="AU136" s="18" t="s">
        <v>1955</v>
      </c>
      <c r="AY136" s="18" t="s">
        <v>2080</v>
      </c>
      <c r="BE136" s="199">
        <f>IF(N136="základní",J136,0)</f>
        <v>0</v>
      </c>
      <c r="BF136" s="199">
        <f>IF(N136="snížená",J136,0)</f>
        <v>0</v>
      </c>
      <c r="BG136" s="199">
        <f>IF(N136="zákl. přenesená",J136,0)</f>
        <v>0</v>
      </c>
      <c r="BH136" s="199">
        <f>IF(N136="sníž. přenesená",J136,0)</f>
        <v>0</v>
      </c>
      <c r="BI136" s="199">
        <f>IF(N136="nulová",J136,0)</f>
        <v>0</v>
      </c>
      <c r="BJ136" s="18" t="s">
        <v>1895</v>
      </c>
      <c r="BK136" s="199">
        <f>ROUND(I136*H136,2)</f>
        <v>0</v>
      </c>
      <c r="BL136" s="18" t="s">
        <v>2036</v>
      </c>
      <c r="BM136" s="18" t="s">
        <v>1337</v>
      </c>
    </row>
    <row r="137" spans="2:65" s="12" customFormat="1">
      <c r="B137" s="200"/>
      <c r="C137" s="201"/>
      <c r="D137" s="202" t="s">
        <v>2088</v>
      </c>
      <c r="E137" s="203" t="s">
        <v>1893</v>
      </c>
      <c r="F137" s="204" t="s">
        <v>1338</v>
      </c>
      <c r="G137" s="201"/>
      <c r="H137" s="205">
        <v>39</v>
      </c>
      <c r="I137" s="206"/>
      <c r="J137" s="201"/>
      <c r="K137" s="201"/>
      <c r="L137" s="207"/>
      <c r="M137" s="208"/>
      <c r="N137" s="209"/>
      <c r="O137" s="209"/>
      <c r="P137" s="209"/>
      <c r="Q137" s="209"/>
      <c r="R137" s="209"/>
      <c r="S137" s="209"/>
      <c r="T137" s="210"/>
      <c r="AT137" s="211" t="s">
        <v>2088</v>
      </c>
      <c r="AU137" s="211" t="s">
        <v>1955</v>
      </c>
      <c r="AV137" s="12" t="s">
        <v>1955</v>
      </c>
      <c r="AW137" s="12" t="s">
        <v>1911</v>
      </c>
      <c r="AX137" s="12" t="s">
        <v>1946</v>
      </c>
      <c r="AY137" s="211" t="s">
        <v>2080</v>
      </c>
    </row>
    <row r="138" spans="2:65" s="1" customFormat="1" ht="31.5" customHeight="1">
      <c r="B138" s="35"/>
      <c r="C138" s="188" t="s">
        <v>2200</v>
      </c>
      <c r="D138" s="188" t="s">
        <v>2082</v>
      </c>
      <c r="E138" s="189" t="s">
        <v>1339</v>
      </c>
      <c r="F138" s="190" t="s">
        <v>1340</v>
      </c>
      <c r="G138" s="191" t="s">
        <v>2253</v>
      </c>
      <c r="H138" s="192">
        <v>40</v>
      </c>
      <c r="I138" s="193"/>
      <c r="J138" s="194">
        <f>ROUND(I138*H138,2)</f>
        <v>0</v>
      </c>
      <c r="K138" s="190" t="s">
        <v>2086</v>
      </c>
      <c r="L138" s="55"/>
      <c r="M138" s="195" t="s">
        <v>1893</v>
      </c>
      <c r="N138" s="196" t="s">
        <v>1917</v>
      </c>
      <c r="O138" s="36"/>
      <c r="P138" s="197">
        <f>O138*H138</f>
        <v>0</v>
      </c>
      <c r="Q138" s="197">
        <v>2.256894881</v>
      </c>
      <c r="R138" s="197">
        <f>Q138*H138</f>
        <v>90.275795240000008</v>
      </c>
      <c r="S138" s="197">
        <v>0</v>
      </c>
      <c r="T138" s="198">
        <f>S138*H138</f>
        <v>0</v>
      </c>
      <c r="AR138" s="18" t="s">
        <v>2036</v>
      </c>
      <c r="AT138" s="18" t="s">
        <v>2082</v>
      </c>
      <c r="AU138" s="18" t="s">
        <v>1955</v>
      </c>
      <c r="AY138" s="18" t="s">
        <v>2080</v>
      </c>
      <c r="BE138" s="199">
        <f>IF(N138="základní",J138,0)</f>
        <v>0</v>
      </c>
      <c r="BF138" s="199">
        <f>IF(N138="snížená",J138,0)</f>
        <v>0</v>
      </c>
      <c r="BG138" s="199">
        <f>IF(N138="zákl. přenesená",J138,0)</f>
        <v>0</v>
      </c>
      <c r="BH138" s="199">
        <f>IF(N138="sníž. přenesená",J138,0)</f>
        <v>0</v>
      </c>
      <c r="BI138" s="199">
        <f>IF(N138="nulová",J138,0)</f>
        <v>0</v>
      </c>
      <c r="BJ138" s="18" t="s">
        <v>1895</v>
      </c>
      <c r="BK138" s="199">
        <f>ROUND(I138*H138,2)</f>
        <v>0</v>
      </c>
      <c r="BL138" s="18" t="s">
        <v>2036</v>
      </c>
      <c r="BM138" s="18" t="s">
        <v>1341</v>
      </c>
    </row>
    <row r="139" spans="2:65" s="12" customFormat="1">
      <c r="B139" s="200"/>
      <c r="C139" s="201"/>
      <c r="D139" s="202" t="s">
        <v>2088</v>
      </c>
      <c r="E139" s="203" t="s">
        <v>1893</v>
      </c>
      <c r="F139" s="204" t="s">
        <v>1342</v>
      </c>
      <c r="G139" s="201"/>
      <c r="H139" s="205">
        <v>40</v>
      </c>
      <c r="I139" s="206"/>
      <c r="J139" s="201"/>
      <c r="K139" s="201"/>
      <c r="L139" s="207"/>
      <c r="M139" s="208"/>
      <c r="N139" s="209"/>
      <c r="O139" s="209"/>
      <c r="P139" s="209"/>
      <c r="Q139" s="209"/>
      <c r="R139" s="209"/>
      <c r="S139" s="209"/>
      <c r="T139" s="210"/>
      <c r="AT139" s="211" t="s">
        <v>2088</v>
      </c>
      <c r="AU139" s="211" t="s">
        <v>1955</v>
      </c>
      <c r="AV139" s="12" t="s">
        <v>1955</v>
      </c>
      <c r="AW139" s="12" t="s">
        <v>1911</v>
      </c>
      <c r="AX139" s="12" t="s">
        <v>1895</v>
      </c>
      <c r="AY139" s="211" t="s">
        <v>2080</v>
      </c>
    </row>
    <row r="140" spans="2:65" s="1" customFormat="1" ht="22.5" customHeight="1">
      <c r="B140" s="35"/>
      <c r="C140" s="216" t="s">
        <v>2205</v>
      </c>
      <c r="D140" s="216" t="s">
        <v>2126</v>
      </c>
      <c r="E140" s="217" t="s">
        <v>2776</v>
      </c>
      <c r="F140" s="218" t="s">
        <v>2777</v>
      </c>
      <c r="G140" s="219" t="s">
        <v>2253</v>
      </c>
      <c r="H140" s="220">
        <v>40</v>
      </c>
      <c r="I140" s="221"/>
      <c r="J140" s="222">
        <f t="shared" ref="J140:J149" si="0">ROUND(I140*H140,2)</f>
        <v>0</v>
      </c>
      <c r="K140" s="218" t="s">
        <v>2086</v>
      </c>
      <c r="L140" s="223"/>
      <c r="M140" s="224" t="s">
        <v>1893</v>
      </c>
      <c r="N140" s="225" t="s">
        <v>1917</v>
      </c>
      <c r="O140" s="36"/>
      <c r="P140" s="197">
        <f t="shared" ref="P140:P149" si="1">O140*H140</f>
        <v>0</v>
      </c>
      <c r="Q140" s="197">
        <v>2.1</v>
      </c>
      <c r="R140" s="197">
        <f t="shared" ref="R140:R149" si="2">Q140*H140</f>
        <v>84</v>
      </c>
      <c r="S140" s="197">
        <v>0</v>
      </c>
      <c r="T140" s="198">
        <f t="shared" ref="T140:T149" si="3">S140*H140</f>
        <v>0</v>
      </c>
      <c r="AR140" s="18" t="s">
        <v>2119</v>
      </c>
      <c r="AT140" s="18" t="s">
        <v>2126</v>
      </c>
      <c r="AU140" s="18" t="s">
        <v>1955</v>
      </c>
      <c r="AY140" s="18" t="s">
        <v>2080</v>
      </c>
      <c r="BE140" s="199">
        <f t="shared" ref="BE140:BE149" si="4">IF(N140="základní",J140,0)</f>
        <v>0</v>
      </c>
      <c r="BF140" s="199">
        <f t="shared" ref="BF140:BF149" si="5">IF(N140="snížená",J140,0)</f>
        <v>0</v>
      </c>
      <c r="BG140" s="199">
        <f t="shared" ref="BG140:BG149" si="6">IF(N140="zákl. přenesená",J140,0)</f>
        <v>0</v>
      </c>
      <c r="BH140" s="199">
        <f t="shared" ref="BH140:BH149" si="7">IF(N140="sníž. přenesená",J140,0)</f>
        <v>0</v>
      </c>
      <c r="BI140" s="199">
        <f t="shared" ref="BI140:BI149" si="8">IF(N140="nulová",J140,0)</f>
        <v>0</v>
      </c>
      <c r="BJ140" s="18" t="s">
        <v>1895</v>
      </c>
      <c r="BK140" s="199">
        <f t="shared" ref="BK140:BK149" si="9">ROUND(I140*H140,2)</f>
        <v>0</v>
      </c>
      <c r="BL140" s="18" t="s">
        <v>2036</v>
      </c>
      <c r="BM140" s="18" t="s">
        <v>1343</v>
      </c>
    </row>
    <row r="141" spans="2:65" s="1" customFormat="1" ht="22.5" customHeight="1">
      <c r="B141" s="35"/>
      <c r="C141" s="216" t="s">
        <v>2210</v>
      </c>
      <c r="D141" s="216" t="s">
        <v>2126</v>
      </c>
      <c r="E141" s="217" t="s">
        <v>2779</v>
      </c>
      <c r="F141" s="218" t="s">
        <v>2780</v>
      </c>
      <c r="G141" s="219" t="s">
        <v>2253</v>
      </c>
      <c r="H141" s="220">
        <v>21</v>
      </c>
      <c r="I141" s="221"/>
      <c r="J141" s="222">
        <f t="shared" si="0"/>
        <v>0</v>
      </c>
      <c r="K141" s="218" t="s">
        <v>2086</v>
      </c>
      <c r="L141" s="223"/>
      <c r="M141" s="224" t="s">
        <v>1893</v>
      </c>
      <c r="N141" s="225" t="s">
        <v>1917</v>
      </c>
      <c r="O141" s="36"/>
      <c r="P141" s="197">
        <f t="shared" si="1"/>
        <v>0</v>
      </c>
      <c r="Q141" s="197">
        <v>0.25</v>
      </c>
      <c r="R141" s="197">
        <f t="shared" si="2"/>
        <v>5.25</v>
      </c>
      <c r="S141" s="197">
        <v>0</v>
      </c>
      <c r="T141" s="198">
        <f t="shared" si="3"/>
        <v>0</v>
      </c>
      <c r="AR141" s="18" t="s">
        <v>2119</v>
      </c>
      <c r="AT141" s="18" t="s">
        <v>2126</v>
      </c>
      <c r="AU141" s="18" t="s">
        <v>1955</v>
      </c>
      <c r="AY141" s="18" t="s">
        <v>2080</v>
      </c>
      <c r="BE141" s="199">
        <f t="shared" si="4"/>
        <v>0</v>
      </c>
      <c r="BF141" s="199">
        <f t="shared" si="5"/>
        <v>0</v>
      </c>
      <c r="BG141" s="199">
        <f t="shared" si="6"/>
        <v>0</v>
      </c>
      <c r="BH141" s="199">
        <f t="shared" si="7"/>
        <v>0</v>
      </c>
      <c r="BI141" s="199">
        <f t="shared" si="8"/>
        <v>0</v>
      </c>
      <c r="BJ141" s="18" t="s">
        <v>1895</v>
      </c>
      <c r="BK141" s="199">
        <f t="shared" si="9"/>
        <v>0</v>
      </c>
      <c r="BL141" s="18" t="s">
        <v>2036</v>
      </c>
      <c r="BM141" s="18" t="s">
        <v>1344</v>
      </c>
    </row>
    <row r="142" spans="2:65" s="1" customFormat="1" ht="22.5" customHeight="1">
      <c r="B142" s="35"/>
      <c r="C142" s="216" t="s">
        <v>2216</v>
      </c>
      <c r="D142" s="216" t="s">
        <v>2126</v>
      </c>
      <c r="E142" s="217" t="s">
        <v>2782</v>
      </c>
      <c r="F142" s="218" t="s">
        <v>2783</v>
      </c>
      <c r="G142" s="219" t="s">
        <v>2253</v>
      </c>
      <c r="H142" s="220">
        <v>11</v>
      </c>
      <c r="I142" s="221"/>
      <c r="J142" s="222">
        <f t="shared" si="0"/>
        <v>0</v>
      </c>
      <c r="K142" s="218" t="s">
        <v>2086</v>
      </c>
      <c r="L142" s="223"/>
      <c r="M142" s="224" t="s">
        <v>1893</v>
      </c>
      <c r="N142" s="225" t="s">
        <v>1917</v>
      </c>
      <c r="O142" s="36"/>
      <c r="P142" s="197">
        <f t="shared" si="1"/>
        <v>0</v>
      </c>
      <c r="Q142" s="197">
        <v>0.5</v>
      </c>
      <c r="R142" s="197">
        <f t="shared" si="2"/>
        <v>5.5</v>
      </c>
      <c r="S142" s="197">
        <v>0</v>
      </c>
      <c r="T142" s="198">
        <f t="shared" si="3"/>
        <v>0</v>
      </c>
      <c r="AR142" s="18" t="s">
        <v>2119</v>
      </c>
      <c r="AT142" s="18" t="s">
        <v>2126</v>
      </c>
      <c r="AU142" s="18" t="s">
        <v>1955</v>
      </c>
      <c r="AY142" s="18" t="s">
        <v>2080</v>
      </c>
      <c r="BE142" s="199">
        <f t="shared" si="4"/>
        <v>0</v>
      </c>
      <c r="BF142" s="199">
        <f t="shared" si="5"/>
        <v>0</v>
      </c>
      <c r="BG142" s="199">
        <f t="shared" si="6"/>
        <v>0</v>
      </c>
      <c r="BH142" s="199">
        <f t="shared" si="7"/>
        <v>0</v>
      </c>
      <c r="BI142" s="199">
        <f t="shared" si="8"/>
        <v>0</v>
      </c>
      <c r="BJ142" s="18" t="s">
        <v>1895</v>
      </c>
      <c r="BK142" s="199">
        <f t="shared" si="9"/>
        <v>0</v>
      </c>
      <c r="BL142" s="18" t="s">
        <v>2036</v>
      </c>
      <c r="BM142" s="18" t="s">
        <v>1345</v>
      </c>
    </row>
    <row r="143" spans="2:65" s="1" customFormat="1" ht="22.5" customHeight="1">
      <c r="B143" s="35"/>
      <c r="C143" s="216" t="s">
        <v>2220</v>
      </c>
      <c r="D143" s="216" t="s">
        <v>2126</v>
      </c>
      <c r="E143" s="217" t="s">
        <v>2702</v>
      </c>
      <c r="F143" s="218" t="s">
        <v>2703</v>
      </c>
      <c r="G143" s="219" t="s">
        <v>2253</v>
      </c>
      <c r="H143" s="220">
        <v>17</v>
      </c>
      <c r="I143" s="221"/>
      <c r="J143" s="222">
        <f t="shared" si="0"/>
        <v>0</v>
      </c>
      <c r="K143" s="218" t="s">
        <v>2086</v>
      </c>
      <c r="L143" s="223"/>
      <c r="M143" s="224" t="s">
        <v>1893</v>
      </c>
      <c r="N143" s="225" t="s">
        <v>1917</v>
      </c>
      <c r="O143" s="36"/>
      <c r="P143" s="197">
        <f t="shared" si="1"/>
        <v>0</v>
      </c>
      <c r="Q143" s="197">
        <v>1</v>
      </c>
      <c r="R143" s="197">
        <f t="shared" si="2"/>
        <v>17</v>
      </c>
      <c r="S143" s="197">
        <v>0</v>
      </c>
      <c r="T143" s="198">
        <f t="shared" si="3"/>
        <v>0</v>
      </c>
      <c r="AR143" s="18" t="s">
        <v>2119</v>
      </c>
      <c r="AT143" s="18" t="s">
        <v>2126</v>
      </c>
      <c r="AU143" s="18" t="s">
        <v>1955</v>
      </c>
      <c r="AY143" s="18" t="s">
        <v>2080</v>
      </c>
      <c r="BE143" s="199">
        <f t="shared" si="4"/>
        <v>0</v>
      </c>
      <c r="BF143" s="199">
        <f t="shared" si="5"/>
        <v>0</v>
      </c>
      <c r="BG143" s="199">
        <f t="shared" si="6"/>
        <v>0</v>
      </c>
      <c r="BH143" s="199">
        <f t="shared" si="7"/>
        <v>0</v>
      </c>
      <c r="BI143" s="199">
        <f t="shared" si="8"/>
        <v>0</v>
      </c>
      <c r="BJ143" s="18" t="s">
        <v>1895</v>
      </c>
      <c r="BK143" s="199">
        <f t="shared" si="9"/>
        <v>0</v>
      </c>
      <c r="BL143" s="18" t="s">
        <v>2036</v>
      </c>
      <c r="BM143" s="18" t="s">
        <v>1346</v>
      </c>
    </row>
    <row r="144" spans="2:65" s="1" customFormat="1" ht="22.5" customHeight="1">
      <c r="B144" s="35"/>
      <c r="C144" s="216" t="s">
        <v>2225</v>
      </c>
      <c r="D144" s="216" t="s">
        <v>2126</v>
      </c>
      <c r="E144" s="217" t="s">
        <v>2786</v>
      </c>
      <c r="F144" s="218" t="s">
        <v>2787</v>
      </c>
      <c r="G144" s="219" t="s">
        <v>2253</v>
      </c>
      <c r="H144" s="220">
        <v>40</v>
      </c>
      <c r="I144" s="221"/>
      <c r="J144" s="222">
        <f t="shared" si="0"/>
        <v>0</v>
      </c>
      <c r="K144" s="218" t="s">
        <v>2086</v>
      </c>
      <c r="L144" s="223"/>
      <c r="M144" s="224" t="s">
        <v>1893</v>
      </c>
      <c r="N144" s="225" t="s">
        <v>1917</v>
      </c>
      <c r="O144" s="36"/>
      <c r="P144" s="197">
        <f t="shared" si="1"/>
        <v>0</v>
      </c>
      <c r="Q144" s="197">
        <v>0.58499999999999996</v>
      </c>
      <c r="R144" s="197">
        <f t="shared" si="2"/>
        <v>23.4</v>
      </c>
      <c r="S144" s="197">
        <v>0</v>
      </c>
      <c r="T144" s="198">
        <f t="shared" si="3"/>
        <v>0</v>
      </c>
      <c r="AR144" s="18" t="s">
        <v>2119</v>
      </c>
      <c r="AT144" s="18" t="s">
        <v>2126</v>
      </c>
      <c r="AU144" s="18" t="s">
        <v>1955</v>
      </c>
      <c r="AY144" s="18" t="s">
        <v>2080</v>
      </c>
      <c r="BE144" s="199">
        <f t="shared" si="4"/>
        <v>0</v>
      </c>
      <c r="BF144" s="199">
        <f t="shared" si="5"/>
        <v>0</v>
      </c>
      <c r="BG144" s="199">
        <f t="shared" si="6"/>
        <v>0</v>
      </c>
      <c r="BH144" s="199">
        <f t="shared" si="7"/>
        <v>0</v>
      </c>
      <c r="BI144" s="199">
        <f t="shared" si="8"/>
        <v>0</v>
      </c>
      <c r="BJ144" s="18" t="s">
        <v>1895</v>
      </c>
      <c r="BK144" s="199">
        <f t="shared" si="9"/>
        <v>0</v>
      </c>
      <c r="BL144" s="18" t="s">
        <v>2036</v>
      </c>
      <c r="BM144" s="18" t="s">
        <v>1347</v>
      </c>
    </row>
    <row r="145" spans="2:65" s="1" customFormat="1" ht="22.5" customHeight="1">
      <c r="B145" s="35"/>
      <c r="C145" s="216" t="s">
        <v>2229</v>
      </c>
      <c r="D145" s="216" t="s">
        <v>2126</v>
      </c>
      <c r="E145" s="217" t="s">
        <v>2789</v>
      </c>
      <c r="F145" s="218" t="s">
        <v>2790</v>
      </c>
      <c r="G145" s="219" t="s">
        <v>2253</v>
      </c>
      <c r="H145" s="220">
        <v>13</v>
      </c>
      <c r="I145" s="221"/>
      <c r="J145" s="222">
        <f t="shared" si="0"/>
        <v>0</v>
      </c>
      <c r="K145" s="218" t="s">
        <v>2086</v>
      </c>
      <c r="L145" s="223"/>
      <c r="M145" s="224" t="s">
        <v>1893</v>
      </c>
      <c r="N145" s="225" t="s">
        <v>1917</v>
      </c>
      <c r="O145" s="36"/>
      <c r="P145" s="197">
        <f t="shared" si="1"/>
        <v>0</v>
      </c>
      <c r="Q145" s="197">
        <v>3.9E-2</v>
      </c>
      <c r="R145" s="197">
        <f t="shared" si="2"/>
        <v>0.50700000000000001</v>
      </c>
      <c r="S145" s="197">
        <v>0</v>
      </c>
      <c r="T145" s="198">
        <f t="shared" si="3"/>
        <v>0</v>
      </c>
      <c r="AR145" s="18" t="s">
        <v>2119</v>
      </c>
      <c r="AT145" s="18" t="s">
        <v>2126</v>
      </c>
      <c r="AU145" s="18" t="s">
        <v>1955</v>
      </c>
      <c r="AY145" s="18" t="s">
        <v>2080</v>
      </c>
      <c r="BE145" s="199">
        <f t="shared" si="4"/>
        <v>0</v>
      </c>
      <c r="BF145" s="199">
        <f t="shared" si="5"/>
        <v>0</v>
      </c>
      <c r="BG145" s="199">
        <f t="shared" si="6"/>
        <v>0</v>
      </c>
      <c r="BH145" s="199">
        <f t="shared" si="7"/>
        <v>0</v>
      </c>
      <c r="BI145" s="199">
        <f t="shared" si="8"/>
        <v>0</v>
      </c>
      <c r="BJ145" s="18" t="s">
        <v>1895</v>
      </c>
      <c r="BK145" s="199">
        <f t="shared" si="9"/>
        <v>0</v>
      </c>
      <c r="BL145" s="18" t="s">
        <v>2036</v>
      </c>
      <c r="BM145" s="18" t="s">
        <v>1348</v>
      </c>
    </row>
    <row r="146" spans="2:65" s="1" customFormat="1" ht="22.5" customHeight="1">
      <c r="B146" s="35"/>
      <c r="C146" s="216" t="s">
        <v>2234</v>
      </c>
      <c r="D146" s="216" t="s">
        <v>2126</v>
      </c>
      <c r="E146" s="217" t="s">
        <v>2792</v>
      </c>
      <c r="F146" s="218" t="s">
        <v>2793</v>
      </c>
      <c r="G146" s="219" t="s">
        <v>2253</v>
      </c>
      <c r="H146" s="220">
        <v>11</v>
      </c>
      <c r="I146" s="221"/>
      <c r="J146" s="222">
        <f t="shared" si="0"/>
        <v>0</v>
      </c>
      <c r="K146" s="218" t="s">
        <v>2086</v>
      </c>
      <c r="L146" s="223"/>
      <c r="M146" s="224" t="s">
        <v>1893</v>
      </c>
      <c r="N146" s="225" t="s">
        <v>1917</v>
      </c>
      <c r="O146" s="36"/>
      <c r="P146" s="197">
        <f t="shared" si="1"/>
        <v>0</v>
      </c>
      <c r="Q146" s="197">
        <v>5.0999999999999997E-2</v>
      </c>
      <c r="R146" s="197">
        <f t="shared" si="2"/>
        <v>0.56099999999999994</v>
      </c>
      <c r="S146" s="197">
        <v>0</v>
      </c>
      <c r="T146" s="198">
        <f t="shared" si="3"/>
        <v>0</v>
      </c>
      <c r="AR146" s="18" t="s">
        <v>2119</v>
      </c>
      <c r="AT146" s="18" t="s">
        <v>2126</v>
      </c>
      <c r="AU146" s="18" t="s">
        <v>1955</v>
      </c>
      <c r="AY146" s="18" t="s">
        <v>2080</v>
      </c>
      <c r="BE146" s="199">
        <f t="shared" si="4"/>
        <v>0</v>
      </c>
      <c r="BF146" s="199">
        <f t="shared" si="5"/>
        <v>0</v>
      </c>
      <c r="BG146" s="199">
        <f t="shared" si="6"/>
        <v>0</v>
      </c>
      <c r="BH146" s="199">
        <f t="shared" si="7"/>
        <v>0</v>
      </c>
      <c r="BI146" s="199">
        <f t="shared" si="8"/>
        <v>0</v>
      </c>
      <c r="BJ146" s="18" t="s">
        <v>1895</v>
      </c>
      <c r="BK146" s="199">
        <f t="shared" si="9"/>
        <v>0</v>
      </c>
      <c r="BL146" s="18" t="s">
        <v>2036</v>
      </c>
      <c r="BM146" s="18" t="s">
        <v>1349</v>
      </c>
    </row>
    <row r="147" spans="2:65" s="1" customFormat="1" ht="22.5" customHeight="1">
      <c r="B147" s="35"/>
      <c r="C147" s="216" t="s">
        <v>2239</v>
      </c>
      <c r="D147" s="216" t="s">
        <v>2126</v>
      </c>
      <c r="E147" s="217" t="s">
        <v>2795</v>
      </c>
      <c r="F147" s="218" t="s">
        <v>2796</v>
      </c>
      <c r="G147" s="219" t="s">
        <v>2253</v>
      </c>
      <c r="H147" s="220">
        <v>17</v>
      </c>
      <c r="I147" s="221"/>
      <c r="J147" s="222">
        <f t="shared" si="0"/>
        <v>0</v>
      </c>
      <c r="K147" s="218" t="s">
        <v>2086</v>
      </c>
      <c r="L147" s="223"/>
      <c r="M147" s="224" t="s">
        <v>1893</v>
      </c>
      <c r="N147" s="225" t="s">
        <v>1917</v>
      </c>
      <c r="O147" s="36"/>
      <c r="P147" s="197">
        <f t="shared" si="1"/>
        <v>0</v>
      </c>
      <c r="Q147" s="197">
        <v>6.4000000000000001E-2</v>
      </c>
      <c r="R147" s="197">
        <f t="shared" si="2"/>
        <v>1.0880000000000001</v>
      </c>
      <c r="S147" s="197">
        <v>0</v>
      </c>
      <c r="T147" s="198">
        <f t="shared" si="3"/>
        <v>0</v>
      </c>
      <c r="AR147" s="18" t="s">
        <v>2119</v>
      </c>
      <c r="AT147" s="18" t="s">
        <v>2126</v>
      </c>
      <c r="AU147" s="18" t="s">
        <v>1955</v>
      </c>
      <c r="AY147" s="18" t="s">
        <v>2080</v>
      </c>
      <c r="BE147" s="199">
        <f t="shared" si="4"/>
        <v>0</v>
      </c>
      <c r="BF147" s="199">
        <f t="shared" si="5"/>
        <v>0</v>
      </c>
      <c r="BG147" s="199">
        <f t="shared" si="6"/>
        <v>0</v>
      </c>
      <c r="BH147" s="199">
        <f t="shared" si="7"/>
        <v>0</v>
      </c>
      <c r="BI147" s="199">
        <f t="shared" si="8"/>
        <v>0</v>
      </c>
      <c r="BJ147" s="18" t="s">
        <v>1895</v>
      </c>
      <c r="BK147" s="199">
        <f t="shared" si="9"/>
        <v>0</v>
      </c>
      <c r="BL147" s="18" t="s">
        <v>2036</v>
      </c>
      <c r="BM147" s="18" t="s">
        <v>1350</v>
      </c>
    </row>
    <row r="148" spans="2:65" s="1" customFormat="1" ht="22.5" customHeight="1">
      <c r="B148" s="35"/>
      <c r="C148" s="188" t="s">
        <v>2244</v>
      </c>
      <c r="D148" s="188" t="s">
        <v>2082</v>
      </c>
      <c r="E148" s="189" t="s">
        <v>2798</v>
      </c>
      <c r="F148" s="190" t="s">
        <v>2799</v>
      </c>
      <c r="G148" s="191" t="s">
        <v>2253</v>
      </c>
      <c r="H148" s="192">
        <v>40</v>
      </c>
      <c r="I148" s="193"/>
      <c r="J148" s="194">
        <f t="shared" si="0"/>
        <v>0</v>
      </c>
      <c r="K148" s="190" t="s">
        <v>2086</v>
      </c>
      <c r="L148" s="55"/>
      <c r="M148" s="195" t="s">
        <v>1893</v>
      </c>
      <c r="N148" s="196" t="s">
        <v>1917</v>
      </c>
      <c r="O148" s="36"/>
      <c r="P148" s="197">
        <f t="shared" si="1"/>
        <v>0</v>
      </c>
      <c r="Q148" s="197">
        <v>7.0200000000000002E-3</v>
      </c>
      <c r="R148" s="197">
        <f t="shared" si="2"/>
        <v>0.28079999999999999</v>
      </c>
      <c r="S148" s="197">
        <v>0</v>
      </c>
      <c r="T148" s="198">
        <f t="shared" si="3"/>
        <v>0</v>
      </c>
      <c r="AR148" s="18" t="s">
        <v>2036</v>
      </c>
      <c r="AT148" s="18" t="s">
        <v>2082</v>
      </c>
      <c r="AU148" s="18" t="s">
        <v>1955</v>
      </c>
      <c r="AY148" s="18" t="s">
        <v>2080</v>
      </c>
      <c r="BE148" s="199">
        <f t="shared" si="4"/>
        <v>0</v>
      </c>
      <c r="BF148" s="199">
        <f t="shared" si="5"/>
        <v>0</v>
      </c>
      <c r="BG148" s="199">
        <f t="shared" si="6"/>
        <v>0</v>
      </c>
      <c r="BH148" s="199">
        <f t="shared" si="7"/>
        <v>0</v>
      </c>
      <c r="BI148" s="199">
        <f t="shared" si="8"/>
        <v>0</v>
      </c>
      <c r="BJ148" s="18" t="s">
        <v>1895</v>
      </c>
      <c r="BK148" s="199">
        <f t="shared" si="9"/>
        <v>0</v>
      </c>
      <c r="BL148" s="18" t="s">
        <v>2036</v>
      </c>
      <c r="BM148" s="18" t="s">
        <v>1351</v>
      </c>
    </row>
    <row r="149" spans="2:65" s="1" customFormat="1" ht="22.5" customHeight="1">
      <c r="B149" s="35"/>
      <c r="C149" s="216" t="s">
        <v>2250</v>
      </c>
      <c r="D149" s="216" t="s">
        <v>2126</v>
      </c>
      <c r="E149" s="217" t="s">
        <v>2801</v>
      </c>
      <c r="F149" s="218" t="s">
        <v>2802</v>
      </c>
      <c r="G149" s="219" t="s">
        <v>2253</v>
      </c>
      <c r="H149" s="220">
        <v>40</v>
      </c>
      <c r="I149" s="221"/>
      <c r="J149" s="222">
        <f t="shared" si="0"/>
        <v>0</v>
      </c>
      <c r="K149" s="218" t="s">
        <v>2086</v>
      </c>
      <c r="L149" s="223"/>
      <c r="M149" s="224" t="s">
        <v>1893</v>
      </c>
      <c r="N149" s="225" t="s">
        <v>1917</v>
      </c>
      <c r="O149" s="36"/>
      <c r="P149" s="197">
        <f t="shared" si="1"/>
        <v>0</v>
      </c>
      <c r="Q149" s="197">
        <v>4.5999999999999999E-2</v>
      </c>
      <c r="R149" s="197">
        <f t="shared" si="2"/>
        <v>1.8399999999999999</v>
      </c>
      <c r="S149" s="197">
        <v>0</v>
      </c>
      <c r="T149" s="198">
        <f t="shared" si="3"/>
        <v>0</v>
      </c>
      <c r="AR149" s="18" t="s">
        <v>2119</v>
      </c>
      <c r="AT149" s="18" t="s">
        <v>2126</v>
      </c>
      <c r="AU149" s="18" t="s">
        <v>1955</v>
      </c>
      <c r="AY149" s="18" t="s">
        <v>2080</v>
      </c>
      <c r="BE149" s="199">
        <f t="shared" si="4"/>
        <v>0</v>
      </c>
      <c r="BF149" s="199">
        <f t="shared" si="5"/>
        <v>0</v>
      </c>
      <c r="BG149" s="199">
        <f t="shared" si="6"/>
        <v>0</v>
      </c>
      <c r="BH149" s="199">
        <f t="shared" si="7"/>
        <v>0</v>
      </c>
      <c r="BI149" s="199">
        <f t="shared" si="8"/>
        <v>0</v>
      </c>
      <c r="BJ149" s="18" t="s">
        <v>1895</v>
      </c>
      <c r="BK149" s="199">
        <f t="shared" si="9"/>
        <v>0</v>
      </c>
      <c r="BL149" s="18" t="s">
        <v>2036</v>
      </c>
      <c r="BM149" s="18" t="s">
        <v>1352</v>
      </c>
    </row>
    <row r="150" spans="2:65" s="11" customFormat="1" ht="29.85" customHeight="1">
      <c r="B150" s="171"/>
      <c r="C150" s="172"/>
      <c r="D150" s="173" t="s">
        <v>1945</v>
      </c>
      <c r="E150" s="248" t="s">
        <v>2125</v>
      </c>
      <c r="F150" s="248" t="s">
        <v>2280</v>
      </c>
      <c r="G150" s="172"/>
      <c r="H150" s="172"/>
      <c r="I150" s="175"/>
      <c r="J150" s="249">
        <f>BK150</f>
        <v>0</v>
      </c>
      <c r="K150" s="172"/>
      <c r="L150" s="177"/>
      <c r="M150" s="178"/>
      <c r="N150" s="179"/>
      <c r="O150" s="179"/>
      <c r="P150" s="180">
        <f>P151</f>
        <v>0</v>
      </c>
      <c r="Q150" s="179"/>
      <c r="R150" s="180">
        <f>R151</f>
        <v>0</v>
      </c>
      <c r="S150" s="179"/>
      <c r="T150" s="181">
        <f>T151</f>
        <v>0</v>
      </c>
      <c r="AR150" s="182" t="s">
        <v>1895</v>
      </c>
      <c r="AT150" s="183" t="s">
        <v>1945</v>
      </c>
      <c r="AU150" s="183" t="s">
        <v>1895</v>
      </c>
      <c r="AY150" s="182" t="s">
        <v>2080</v>
      </c>
      <c r="BK150" s="184">
        <f>BK151</f>
        <v>0</v>
      </c>
    </row>
    <row r="151" spans="2:65" s="11" customFormat="1" ht="14.85" customHeight="1">
      <c r="B151" s="171"/>
      <c r="C151" s="172"/>
      <c r="D151" s="185" t="s">
        <v>1945</v>
      </c>
      <c r="E151" s="186" t="s">
        <v>2329</v>
      </c>
      <c r="F151" s="186" t="s">
        <v>2330</v>
      </c>
      <c r="G151" s="172"/>
      <c r="H151" s="172"/>
      <c r="I151" s="175"/>
      <c r="J151" s="187">
        <f>BK151</f>
        <v>0</v>
      </c>
      <c r="K151" s="172"/>
      <c r="L151" s="177"/>
      <c r="M151" s="178"/>
      <c r="N151" s="179"/>
      <c r="O151" s="179"/>
      <c r="P151" s="180">
        <f>P152</f>
        <v>0</v>
      </c>
      <c r="Q151" s="179"/>
      <c r="R151" s="180">
        <f>R152</f>
        <v>0</v>
      </c>
      <c r="S151" s="179"/>
      <c r="T151" s="181">
        <f>T152</f>
        <v>0</v>
      </c>
      <c r="AR151" s="182" t="s">
        <v>1895</v>
      </c>
      <c r="AT151" s="183" t="s">
        <v>1945</v>
      </c>
      <c r="AU151" s="183" t="s">
        <v>1955</v>
      </c>
      <c r="AY151" s="182" t="s">
        <v>2080</v>
      </c>
      <c r="BK151" s="184">
        <f>BK152</f>
        <v>0</v>
      </c>
    </row>
    <row r="152" spans="2:65" s="1" customFormat="1" ht="22.5" customHeight="1">
      <c r="B152" s="35"/>
      <c r="C152" s="188" t="s">
        <v>2256</v>
      </c>
      <c r="D152" s="188" t="s">
        <v>2082</v>
      </c>
      <c r="E152" s="189" t="s">
        <v>2710</v>
      </c>
      <c r="F152" s="190" t="s">
        <v>2711</v>
      </c>
      <c r="G152" s="191" t="s">
        <v>2115</v>
      </c>
      <c r="H152" s="192">
        <v>2141.2559999999999</v>
      </c>
      <c r="I152" s="193"/>
      <c r="J152" s="194">
        <f>ROUND(I152*H152,2)</f>
        <v>0</v>
      </c>
      <c r="K152" s="190" t="s">
        <v>2086</v>
      </c>
      <c r="L152" s="55"/>
      <c r="M152" s="195" t="s">
        <v>1893</v>
      </c>
      <c r="N152" s="226" t="s">
        <v>1917</v>
      </c>
      <c r="O152" s="227"/>
      <c r="P152" s="228">
        <f>O152*H152</f>
        <v>0</v>
      </c>
      <c r="Q152" s="228">
        <v>0</v>
      </c>
      <c r="R152" s="228">
        <f>Q152*H152</f>
        <v>0</v>
      </c>
      <c r="S152" s="228">
        <v>0</v>
      </c>
      <c r="T152" s="229">
        <f>S152*H152</f>
        <v>0</v>
      </c>
      <c r="AR152" s="18" t="s">
        <v>2036</v>
      </c>
      <c r="AT152" s="18" t="s">
        <v>2082</v>
      </c>
      <c r="AU152" s="18" t="s">
        <v>2033</v>
      </c>
      <c r="AY152" s="18" t="s">
        <v>2080</v>
      </c>
      <c r="BE152" s="199">
        <f>IF(N152="základní",J152,0)</f>
        <v>0</v>
      </c>
      <c r="BF152" s="199">
        <f>IF(N152="snížená",J152,0)</f>
        <v>0</v>
      </c>
      <c r="BG152" s="199">
        <f>IF(N152="zákl. přenesená",J152,0)</f>
        <v>0</v>
      </c>
      <c r="BH152" s="199">
        <f>IF(N152="sníž. přenesená",J152,0)</f>
        <v>0</v>
      </c>
      <c r="BI152" s="199">
        <f>IF(N152="nulová",J152,0)</f>
        <v>0</v>
      </c>
      <c r="BJ152" s="18" t="s">
        <v>1895</v>
      </c>
      <c r="BK152" s="199">
        <f>ROUND(I152*H152,2)</f>
        <v>0</v>
      </c>
      <c r="BL152" s="18" t="s">
        <v>2036</v>
      </c>
      <c r="BM152" s="18" t="s">
        <v>2712</v>
      </c>
    </row>
    <row r="153" spans="2:65" s="1" customFormat="1" ht="6.95" customHeight="1">
      <c r="B153" s="50"/>
      <c r="C153" s="51"/>
      <c r="D153" s="51"/>
      <c r="E153" s="51"/>
      <c r="F153" s="51"/>
      <c r="G153" s="51"/>
      <c r="H153" s="51"/>
      <c r="I153" s="135"/>
      <c r="J153" s="51"/>
      <c r="K153" s="51"/>
      <c r="L153" s="55"/>
    </row>
  </sheetData>
  <sheetProtection sheet="1" objects="1" scenarios="1" formatColumns="0" formatRows="0" sort="0" autoFilter="0"/>
  <autoFilter ref="C82:K82"/>
  <mergeCells count="9">
    <mergeCell ref="E73:H73"/>
    <mergeCell ref="E75:H75"/>
    <mergeCell ref="G1:H1"/>
    <mergeCell ref="L2:V2"/>
    <mergeCell ref="E7:H7"/>
    <mergeCell ref="E9:H9"/>
    <mergeCell ref="E24:H24"/>
    <mergeCell ref="E45:H45"/>
    <mergeCell ref="E47:H47"/>
  </mergeCells>
  <phoneticPr fontId="51" type="noConversion"/>
  <hyperlinks>
    <hyperlink ref="F1:G1" location="C2" tooltip="Krycí list soupisu" display="1) Krycí list soupisu"/>
    <hyperlink ref="G1:H1" location="C54" tooltip="Rekapitulace" display="2) Rekapitulace"/>
    <hyperlink ref="J1" location="C82" tooltip="Soupis prací" display="3) Soupis prací"/>
    <hyperlink ref="L1:V1" location="'Rekapitulace stavby'!C2" tooltip="Rekapitulace stavby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27</vt:i4>
      </vt:variant>
      <vt:variant>
        <vt:lpstr>Pojmenované oblasti</vt:lpstr>
      </vt:variant>
      <vt:variant>
        <vt:i4>53</vt:i4>
      </vt:variant>
    </vt:vector>
  </HeadingPairs>
  <TitlesOfParts>
    <vt:vector size="80" baseType="lpstr">
      <vt:lpstr>Rekapitulace stavby</vt:lpstr>
      <vt:lpstr>SO 101 - SO 101 Příjezdov...</vt:lpstr>
      <vt:lpstr>SO 102 - SO 102 Příjezdov...</vt:lpstr>
      <vt:lpstr>SO 201 - SO 201 Protlaky</vt:lpstr>
      <vt:lpstr>SO 301 - SO 301 - Pitný v...</vt:lpstr>
      <vt:lpstr>SO 302 - SO 302 - Splaško...</vt:lpstr>
      <vt:lpstr>SO 303 - SO 303 - Splaško...</vt:lpstr>
      <vt:lpstr>SO 303a - Splašková kanal...</vt:lpstr>
      <vt:lpstr>SO 304 - SO 304 - Dešťová...</vt:lpstr>
      <vt:lpstr>SO 305 - SO 305 - Dešťová...</vt:lpstr>
      <vt:lpstr>SO 305a - Dešťová nádrž</vt:lpstr>
      <vt:lpstr>SO 306 - SO 306 - Dešťová...</vt:lpstr>
      <vt:lpstr>SO 306a - Dešťová kanaliz...</vt:lpstr>
      <vt:lpstr>SO 307 - SO 307 - Záchytn...</vt:lpstr>
      <vt:lpstr>SO 401 - VN rozvody </vt:lpstr>
      <vt:lpstr>SO 402 - Trafostanice </vt:lpstr>
      <vt:lpstr>SO 403 - NN rozvody </vt:lpstr>
      <vt:lpstr>SO 404 - Venkovní osvětlení </vt:lpstr>
      <vt:lpstr>SO 405 - Slaboproudé rozv...</vt:lpstr>
      <vt:lpstr>SO 501 - SO 501 - STL ply...</vt:lpstr>
      <vt:lpstr>1 - 0.rok - mýcení</vt:lpstr>
      <vt:lpstr>2 - 0.rok - základní výsadba</vt:lpstr>
      <vt:lpstr>3 - 1.rok rozvojové péče</vt:lpstr>
      <vt:lpstr>4 - 2.rok rozvojové péče</vt:lpstr>
      <vt:lpstr>5 - 3.rok rozvojové péče</vt:lpstr>
      <vt:lpstr>VN - Vedlejší a ostatní n...</vt:lpstr>
      <vt:lpstr>Pokyny pro vyplnění</vt:lpstr>
      <vt:lpstr>'1 - 0.rok - mýcení'!Názvy_tisku</vt:lpstr>
      <vt:lpstr>'2 - 0.rok - základní výsadba'!Názvy_tisku</vt:lpstr>
      <vt:lpstr>'3 - 1.rok rozvojové péče'!Názvy_tisku</vt:lpstr>
      <vt:lpstr>'4 - 2.rok rozvojové péče'!Názvy_tisku</vt:lpstr>
      <vt:lpstr>'5 - 3.rok rozvojové péče'!Názvy_tisku</vt:lpstr>
      <vt:lpstr>'Rekapitulace stavby'!Názvy_tisku</vt:lpstr>
      <vt:lpstr>'SO 101 - SO 101 Příjezdov...'!Názvy_tisku</vt:lpstr>
      <vt:lpstr>'SO 102 - SO 102 Příjezdov...'!Názvy_tisku</vt:lpstr>
      <vt:lpstr>'SO 201 - SO 201 Protlaky'!Názvy_tisku</vt:lpstr>
      <vt:lpstr>'SO 301 - SO 301 - Pitný v...'!Názvy_tisku</vt:lpstr>
      <vt:lpstr>'SO 302 - SO 302 - Splaško...'!Názvy_tisku</vt:lpstr>
      <vt:lpstr>'SO 303 - SO 303 - Splaško...'!Názvy_tisku</vt:lpstr>
      <vt:lpstr>'SO 303a - Splašková kanal...'!Názvy_tisku</vt:lpstr>
      <vt:lpstr>'SO 304 - SO 304 - Dešťová...'!Názvy_tisku</vt:lpstr>
      <vt:lpstr>'SO 305 - SO 305 - Dešťová...'!Názvy_tisku</vt:lpstr>
      <vt:lpstr>'SO 305a - Dešťová nádrž'!Názvy_tisku</vt:lpstr>
      <vt:lpstr>'SO 306 - SO 306 - Dešťová...'!Názvy_tisku</vt:lpstr>
      <vt:lpstr>'SO 306a - Dešťová kanaliz...'!Názvy_tisku</vt:lpstr>
      <vt:lpstr>'SO 307 - SO 307 - Záchytn...'!Názvy_tisku</vt:lpstr>
      <vt:lpstr>'SO 401 - VN rozvody '!Názvy_tisku</vt:lpstr>
      <vt:lpstr>'SO 402 - Trafostanice '!Názvy_tisku</vt:lpstr>
      <vt:lpstr>'SO 403 - NN rozvody '!Názvy_tisku</vt:lpstr>
      <vt:lpstr>'SO 404 - Venkovní osvětlení '!Názvy_tisku</vt:lpstr>
      <vt:lpstr>'SO 405 - Slaboproudé rozv...'!Názvy_tisku</vt:lpstr>
      <vt:lpstr>'SO 501 - SO 501 - STL ply...'!Názvy_tisku</vt:lpstr>
      <vt:lpstr>'VN - Vedlejší a ostatní n...'!Názvy_tisku</vt:lpstr>
      <vt:lpstr>'1 - 0.rok - mýcení'!Oblast_tisku</vt:lpstr>
      <vt:lpstr>'2 - 0.rok - základní výsadba'!Oblast_tisku</vt:lpstr>
      <vt:lpstr>'3 - 1.rok rozvojové péče'!Oblast_tisku</vt:lpstr>
      <vt:lpstr>'4 - 2.rok rozvojové péče'!Oblast_tisku</vt:lpstr>
      <vt:lpstr>'5 - 3.rok rozvojové péče'!Oblast_tisku</vt:lpstr>
      <vt:lpstr>'Pokyny pro vyplnění'!Oblast_tisku</vt:lpstr>
      <vt:lpstr>'Rekapitulace stavby'!Oblast_tisku</vt:lpstr>
      <vt:lpstr>'SO 101 - SO 101 Příjezdov...'!Oblast_tisku</vt:lpstr>
      <vt:lpstr>'SO 102 - SO 102 Příjezdov...'!Oblast_tisku</vt:lpstr>
      <vt:lpstr>'SO 201 - SO 201 Protlaky'!Oblast_tisku</vt:lpstr>
      <vt:lpstr>'SO 301 - SO 301 - Pitný v...'!Oblast_tisku</vt:lpstr>
      <vt:lpstr>'SO 302 - SO 302 - Splaško...'!Oblast_tisku</vt:lpstr>
      <vt:lpstr>'SO 303 - SO 303 - Splaško...'!Oblast_tisku</vt:lpstr>
      <vt:lpstr>'SO 303a - Splašková kanal...'!Oblast_tisku</vt:lpstr>
      <vt:lpstr>'SO 304 - SO 304 - Dešťová...'!Oblast_tisku</vt:lpstr>
      <vt:lpstr>'SO 305 - SO 305 - Dešťová...'!Oblast_tisku</vt:lpstr>
      <vt:lpstr>'SO 305a - Dešťová nádrž'!Oblast_tisku</vt:lpstr>
      <vt:lpstr>'SO 306 - SO 306 - Dešťová...'!Oblast_tisku</vt:lpstr>
      <vt:lpstr>'SO 306a - Dešťová kanaliz...'!Oblast_tisku</vt:lpstr>
      <vt:lpstr>'SO 307 - SO 307 - Záchytn...'!Oblast_tisku</vt:lpstr>
      <vt:lpstr>'SO 401 - VN rozvody '!Oblast_tisku</vt:lpstr>
      <vt:lpstr>'SO 402 - Trafostanice '!Oblast_tisku</vt:lpstr>
      <vt:lpstr>'SO 403 - NN rozvody '!Oblast_tisku</vt:lpstr>
      <vt:lpstr>'SO 404 - Venkovní osvětlení '!Oblast_tisku</vt:lpstr>
      <vt:lpstr>'SO 405 - Slaboproudé rozv...'!Oblast_tisku</vt:lpstr>
      <vt:lpstr>'SO 501 - SO 501 - STL ply...'!Oblast_tisku</vt:lpstr>
      <vt:lpstr>'VN - Vedlejší a ostatní n...'!Oblast_tisku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Ladislav</dc:creator>
  <cp:lastModifiedBy>13712</cp:lastModifiedBy>
  <dcterms:created xsi:type="dcterms:W3CDTF">2016-11-29T15:08:33Z</dcterms:created>
  <dcterms:modified xsi:type="dcterms:W3CDTF">2016-11-30T11:33:34Z</dcterms:modified>
</cp:coreProperties>
</file>