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570" windowHeight="11760" tabRatio="923" activeTab="0"/>
  </bookViews>
  <sheets>
    <sheet name="rekapitulace" sheetId="1" r:id="rId1"/>
    <sheet name="doplňující průzkum" sheetId="2" r:id="rId2"/>
    <sheet name="projekční,vrtné a ost. pom." sheetId="3" r:id="rId3"/>
    <sheet name="jímka" sheetId="4" r:id="rId4"/>
    <sheet name="kanalizace" sheetId="5" r:id="rId5"/>
    <sheet name="náhon" sheetId="6" r:id="rId6"/>
    <sheet name="sklad hořlavin" sheetId="7" r:id="rId7"/>
    <sheet name="sanační práce-SZ" sheetId="8" r:id="rId8"/>
    <sheet name="postsanační monitoring" sheetId="9" r:id="rId9"/>
  </sheets>
  <definedNames>
    <definedName name="_xlnm.Print_Titles" localSheetId="1">'doplňující průzkum'!$4:$4</definedName>
    <definedName name="_xlnm.Print_Titles" localSheetId="2">'projekční,vrtné a ost. pom.'!$4:$4</definedName>
    <definedName name="_xlnm.Print_Titles" localSheetId="7">'sanační práce-SZ'!$4:$4</definedName>
    <definedName name="_xlnm.Print_Area" localSheetId="1">'doplňující průzkum'!$A$1:$F$73</definedName>
    <definedName name="_xlnm.Print_Area" localSheetId="3">'jímka'!$A$1:$F$41</definedName>
    <definedName name="_xlnm.Print_Area" localSheetId="4">'kanalizace'!$A$1:$F$29</definedName>
    <definedName name="_xlnm.Print_Area" localSheetId="5">'náhon'!$A$1:$F$39</definedName>
    <definedName name="_xlnm.Print_Area" localSheetId="8">'postsanační monitoring'!$A$1:$F$28</definedName>
    <definedName name="_xlnm.Print_Area" localSheetId="2">'projekční,vrtné a ost. pom.'!$A$1:$F$55</definedName>
    <definedName name="_xlnm.Print_Area" localSheetId="0">'rekapitulace'!$A$1:$C$19</definedName>
    <definedName name="_xlnm.Print_Area" localSheetId="7">'sanační práce-SZ'!$A$1:$F$88</definedName>
    <definedName name="_xlnm.Print_Area" localSheetId="6">'sklad hořlavin'!$A$1:$F$41</definedName>
  </definedNames>
  <calcPr fullCalcOnLoad="1"/>
</workbook>
</file>

<file path=xl/sharedStrings.xml><?xml version="1.0" encoding="utf-8"?>
<sst xmlns="http://schemas.openxmlformats.org/spreadsheetml/2006/main" count="1053" uniqueCount="318">
  <si>
    <t>CELKEM bez DPH</t>
  </si>
  <si>
    <t>1.</t>
  </si>
  <si>
    <t>2.</t>
  </si>
  <si>
    <t>3.</t>
  </si>
  <si>
    <t>NÁZEV VÝKONU</t>
  </si>
  <si>
    <t>Jednotka</t>
  </si>
  <si>
    <t>Počet jedn.</t>
  </si>
  <si>
    <t>Jedn.cena</t>
  </si>
  <si>
    <t>Cena celkem</t>
  </si>
  <si>
    <t>bm</t>
  </si>
  <si>
    <t>ks</t>
  </si>
  <si>
    <t>Sled a řízení prací</t>
  </si>
  <si>
    <t>hod</t>
  </si>
  <si>
    <t>t</t>
  </si>
  <si>
    <t>CELKEM</t>
  </si>
  <si>
    <t xml:space="preserve">CELKEM </t>
  </si>
  <si>
    <t>Projekční práce</t>
  </si>
  <si>
    <t>Demontáž san.tech a konečná úprava</t>
  </si>
  <si>
    <t>VC, 1,1 DCE, trans 1,2 DCE, cis 1,2 DCE, TCE, PCE</t>
  </si>
  <si>
    <t>UCHR</t>
  </si>
  <si>
    <t>celek</t>
  </si>
  <si>
    <t>m2</t>
  </si>
  <si>
    <t>objekt</t>
  </si>
  <si>
    <t>vrt.měs</t>
  </si>
  <si>
    <t>měs</t>
  </si>
  <si>
    <t>hod.</t>
  </si>
  <si>
    <t>odběr</t>
  </si>
  <si>
    <t>měření</t>
  </si>
  <si>
    <t>analýza</t>
  </si>
  <si>
    <t>zpráva</t>
  </si>
  <si>
    <t>výtisk</t>
  </si>
  <si>
    <t>Monitoring provozní (výstup ze san. technologie)</t>
  </si>
  <si>
    <t>CELKOVÁ CENA VČETNĚ DPH</t>
  </si>
  <si>
    <t>Doprava osob na lokalitu</t>
  </si>
  <si>
    <t>Projednání projektu</t>
  </si>
  <si>
    <t>Řízení a koordinace prací</t>
  </si>
  <si>
    <t>Práce geologa a hydrogeologa</t>
  </si>
  <si>
    <t>Práce vedoucího specialisty</t>
  </si>
  <si>
    <t>Zpracování dat na PC</t>
  </si>
  <si>
    <t>Příprava pracoviště</t>
  </si>
  <si>
    <t>Montáž a demontáž vrtné soupravy</t>
  </si>
  <si>
    <t>Likvidace kontaminovaného vrtného jádra</t>
  </si>
  <si>
    <t>Přeprava vrtné soupravy a výstroje</t>
  </si>
  <si>
    <t>Geodetické zaměření (vrtů)</t>
  </si>
  <si>
    <t>Technický a technologický dozor</t>
  </si>
  <si>
    <t>Demontáž san. Technologie</t>
  </si>
  <si>
    <t>Odstrojení vrtů</t>
  </si>
  <si>
    <t>Přeprava zařízení a materiálu z lokality</t>
  </si>
  <si>
    <t xml:space="preserve">Konečná úprava volných ploch </t>
  </si>
  <si>
    <t>Odběry vzorků vody - výstup san. st.</t>
  </si>
  <si>
    <t>Přeprava vzorků do laboratoře</t>
  </si>
  <si>
    <t>Odběr vzorků vody z HG vrtů (dynamicky)</t>
  </si>
  <si>
    <t>Aktualizace HG modelu</t>
  </si>
  <si>
    <t>Grafické a reprografické práce</t>
  </si>
  <si>
    <t>Objekt</t>
  </si>
  <si>
    <t>Název objektu</t>
  </si>
  <si>
    <t>Náklady na realizaci objektu</t>
  </si>
  <si>
    <t>Měření na výduchu ATMO</t>
  </si>
  <si>
    <t>analýza vzdušniny DCE, TCE, PCE, BTEX, lehké NEL</t>
  </si>
  <si>
    <t>Řízení, koordinace a dokumentace postsanačního monitoringu</t>
  </si>
  <si>
    <t>Vyhodnocení postsanačního monitoringu</t>
  </si>
  <si>
    <t>Odběry vzorků, analýzy, přeprava</t>
  </si>
  <si>
    <t>Postsanační monitoring</t>
  </si>
  <si>
    <t>Zajištení povolení</t>
  </si>
  <si>
    <t>Dokumentace</t>
  </si>
  <si>
    <t>Vypracování projektu postsanačního monitoringu</t>
  </si>
  <si>
    <t>Inženýrská činnost</t>
  </si>
  <si>
    <t>Zpracování prováděcího projektu sanace</t>
  </si>
  <si>
    <t>vrt</t>
  </si>
  <si>
    <t>Čerpací zkouška - slug testy</t>
  </si>
  <si>
    <t>cis 1,2 DCE, TCE, PCE, VC</t>
  </si>
  <si>
    <t>Odběr vzorků povrchové vody</t>
  </si>
  <si>
    <t>Odběr vzorků podzemní vody (dynamicky)</t>
  </si>
  <si>
    <t>Měření hladiny podzemní vody</t>
  </si>
  <si>
    <t xml:space="preserve">Sanační monitoring </t>
  </si>
  <si>
    <t xml:space="preserve">Plošný monitoring </t>
  </si>
  <si>
    <t>kód CPV</t>
  </si>
  <si>
    <t>79421000-1</t>
  </si>
  <si>
    <t>60140000-1</t>
  </si>
  <si>
    <t>71610000-7</t>
  </si>
  <si>
    <t>45255110-3</t>
  </si>
  <si>
    <t>45111200-0</t>
  </si>
  <si>
    <t>71351710-3</t>
  </si>
  <si>
    <t>90522200-4</t>
  </si>
  <si>
    <t>45111230-9</t>
  </si>
  <si>
    <t>45111291-4</t>
  </si>
  <si>
    <t>90420000-7</t>
  </si>
  <si>
    <t xml:space="preserve">Vrtné práce </t>
  </si>
  <si>
    <t>Ruční předkopy pro vrtné práce, hl. 3,0 m</t>
  </si>
  <si>
    <t>m</t>
  </si>
  <si>
    <t>Měření fyzikálně chemických parametrů (pH, Eh, O2, vodivost)</t>
  </si>
  <si>
    <t xml:space="preserve">Řízení, koordinace a dokumentace </t>
  </si>
  <si>
    <t>Vyhodnocení sanačních prací</t>
  </si>
  <si>
    <t>Ostatní technické práce</t>
  </si>
  <si>
    <t>odběr vzorku podzemní vody</t>
  </si>
  <si>
    <t xml:space="preserve">odběr vzorku zemin </t>
  </si>
  <si>
    <t>Práce technologa</t>
  </si>
  <si>
    <t>Likvidace nekontaminovaného vrtného jádra</t>
  </si>
  <si>
    <t>VÝKAZ VÝMĚR</t>
  </si>
  <si>
    <t>REKAPITULACE</t>
  </si>
  <si>
    <t>Projekční, vrtné a ostatní pomocné práce</t>
  </si>
  <si>
    <t>Ověření podzemních sítí</t>
  </si>
  <si>
    <t>C10-C40</t>
  </si>
  <si>
    <t>Měření na výduchu (Drager)</t>
  </si>
  <si>
    <t>Regenerace vrtů</t>
  </si>
  <si>
    <t>Ověření stavu a funkčnosti stávajících vrtů</t>
  </si>
  <si>
    <t xml:space="preserve">Likvidace stávajících vrtů </t>
  </si>
  <si>
    <t xml:space="preserve">Likvidace nově projektovaných vrtů </t>
  </si>
  <si>
    <t>Naplnění databáze SEKM</t>
  </si>
  <si>
    <t>Zpracování závěrečné zprávy sanace</t>
  </si>
  <si>
    <t>Zpracování závěrečné zprávy post.monitoringu</t>
  </si>
  <si>
    <t>Zpracování zprávy pro KD</t>
  </si>
  <si>
    <t>Zpracování roční zprávy</t>
  </si>
  <si>
    <t>Zpracování etapové zprávy</t>
  </si>
  <si>
    <t>Doplňující průzkum</t>
  </si>
  <si>
    <t>4.</t>
  </si>
  <si>
    <t>VELAMOS, a.s. Zlaté Hory</t>
  </si>
  <si>
    <t>Aplikač. vrty (ZW), HDPE 63 mm, 90 ks hl.5-7 m</t>
  </si>
  <si>
    <t>Aplikač.vrty (PW), HDPE 160 mm, 8 ks hl.30 m</t>
  </si>
  <si>
    <t>Indik. san. vrty (HB), HDPE 160 mm, 7 ks, 5-7 m</t>
  </si>
  <si>
    <t>Tlakové podúrovňové zhlaví aplikač. vrtů (ZW)</t>
  </si>
  <si>
    <t>Převlečné zhlaví vrtů MZW a MPW, včetně kovové chráničky 0,5 m n.t.</t>
  </si>
  <si>
    <t>Tlakové zhlaví aplikačních vrtů (PW), vč. kovové chráničky 0,5 m n.t.</t>
  </si>
  <si>
    <t>Šachtice vrtu HB s pojezdovým poklopem</t>
  </si>
  <si>
    <t>HSV-34, hloubka 29 m, PVC 160 mm</t>
  </si>
  <si>
    <t>HSV-33, hloubka 20 m, PVC 160 mm</t>
  </si>
  <si>
    <t>29 vrtů řady HMV, HSV, VA, VH,  hloubka 5,0 - 6,5 m , PVC 110 -160 mm</t>
  </si>
  <si>
    <t>TK (Ni, Cr celk)</t>
  </si>
  <si>
    <t>Sanační práce - saturovaná zóna</t>
  </si>
  <si>
    <t>5.</t>
  </si>
  <si>
    <t>2. PROJEKČNÍ, VRTNÉ A OSTATNÍ POMOCNÉ PRÁCE</t>
  </si>
  <si>
    <t>45111100-9</t>
  </si>
  <si>
    <t>14920000-6</t>
  </si>
  <si>
    <t>90512000-9</t>
  </si>
  <si>
    <t>90714600-1</t>
  </si>
  <si>
    <r>
      <t>m</t>
    </r>
    <r>
      <rPr>
        <vertAlign val="superscript"/>
        <sz val="10"/>
        <rFont val="Arial"/>
        <family val="2"/>
      </rPr>
      <t>3</t>
    </r>
  </si>
  <si>
    <t>Nakládání s odpady</t>
  </si>
  <si>
    <t>Analýza C10-C40</t>
  </si>
  <si>
    <t>Analýza TK (Cr, CrVI, Cu, Cd, Zn, Pb, Ni)</t>
  </si>
  <si>
    <t>Analýza ClU (VC, cis 1,2DCE, TCE, PCE)</t>
  </si>
  <si>
    <t>Odběry vzorků zemin</t>
  </si>
  <si>
    <t>Analýzy odpadů - pro skládku (obsahy ve výluhu dle vyhl. 294/2005 Sb., tab. Č. 2.1</t>
  </si>
  <si>
    <t>Analýzy odpadů - pro skládku (obsahy v sušině dle vyhl. 294/2005 Sb., tab. Č. 4.1</t>
  </si>
  <si>
    <t>Ekotoxicita dle vyhl. 294/2005 Sb., příl. 10.1 a 10.2</t>
  </si>
  <si>
    <t xml:space="preserve">Odběry vzorků stavebních hmot </t>
  </si>
  <si>
    <t>90513300-9</t>
  </si>
  <si>
    <t>počet přepr.</t>
  </si>
  <si>
    <t>45112000-5</t>
  </si>
  <si>
    <t>45520000-8</t>
  </si>
  <si>
    <t>Stavební dozor</t>
  </si>
  <si>
    <t>Dokumentace prací</t>
  </si>
  <si>
    <t>3. SANAČNÍ PRÁCE - JÍMKA PLYNOVÁ KOTELNA</t>
  </si>
  <si>
    <t>Sanační práce - jímka plynová kotelna</t>
  </si>
  <si>
    <t>Sanační práce - kanalizace automatárna</t>
  </si>
  <si>
    <t>6.</t>
  </si>
  <si>
    <t>7.</t>
  </si>
  <si>
    <t>4. SANAČNÍ PRÁCE - KANALIZACE AUTOMATÁRNA</t>
  </si>
  <si>
    <t>Přeprava "N" odpadu z čištění kanalizačního systému</t>
  </si>
  <si>
    <t>90523000-9</t>
  </si>
  <si>
    <t>Monitoring kanalizace TV kamerou před a po sanaci s natočením záznamu na VHS nebo CD a vystavení listinných protokolů</t>
  </si>
  <si>
    <t>Oprava revizních šachet 900/900 vč. Výměny poklopů</t>
  </si>
  <si>
    <t>kpl</t>
  </si>
  <si>
    <t xml:space="preserve">Vyhodnocení prací </t>
  </si>
  <si>
    <t>Technické práce</t>
  </si>
  <si>
    <t>Demolice objektu jímky</t>
  </si>
  <si>
    <t>Drcení, recyklace</t>
  </si>
  <si>
    <t>Nakládka výkopku - sutí</t>
  </si>
  <si>
    <t>Zásyp zhutněný v uzavřeném prostoru</t>
  </si>
  <si>
    <t>Poplatek za získání zeminy na zásyp</t>
  </si>
  <si>
    <t>Přesun hmot</t>
  </si>
  <si>
    <t>Bezpečnostní opatření</t>
  </si>
  <si>
    <t>Zařízení staveniště, stavba inverzní věže zapravení vystýlky, předání stavby</t>
  </si>
  <si>
    <t>Vyčištění potrubí vysokotlakým komb. čistícím vozem</t>
  </si>
  <si>
    <t>Řešení obtoku provozního kanalizačního systému</t>
  </si>
  <si>
    <t>Osazení vystýlky KAWO DN 200</t>
  </si>
  <si>
    <t>Geodetické zaměření kanalizace</t>
  </si>
  <si>
    <t>45111290-7</t>
  </si>
  <si>
    <t>71315300-2</t>
  </si>
  <si>
    <t>Přeprava kontaminované suti a zemin</t>
  </si>
  <si>
    <t>Přeprava  kontaminovaného obsahu jímky</t>
  </si>
  <si>
    <t>Odtěžení kontaminované zeminy</t>
  </si>
  <si>
    <t>Nakládka výkopku - zeminy</t>
  </si>
  <si>
    <t>Odtěžení/odsátí obsahu jímky</t>
  </si>
  <si>
    <t>Ruční dočištění jímky</t>
  </si>
  <si>
    <t>Vyhodnocení prací</t>
  </si>
  <si>
    <t>Stavební práce/demolice</t>
  </si>
  <si>
    <t xml:space="preserve">Přeprava technologického zařízení KAWO </t>
  </si>
  <si>
    <t>5. SANAČNÍ PRÁCE - NÁHON TURBÍNOVÁ ČÁST</t>
  </si>
  <si>
    <t>Sanační práce - náhon turbínová část</t>
  </si>
  <si>
    <t>Vybudování obtoku pro sanaci přístupné části náhonu</t>
  </si>
  <si>
    <t>Odtěžba/odsátí kontaminovaných sedimentů z přístupné části náhonu</t>
  </si>
  <si>
    <t>Zneškodnění kontaminované suti</t>
  </si>
  <si>
    <t>Zneškodnění kontaminovaných zemin</t>
  </si>
  <si>
    <t>Zneškodnění kontaminovaného obsahu jímky</t>
  </si>
  <si>
    <t>Zneškodnění "N" odpadu z čištění kanalizačního systému</t>
  </si>
  <si>
    <t xml:space="preserve">Zneškodnění kontaminovaných sedimentů/kalů </t>
  </si>
  <si>
    <t xml:space="preserve">Zneškodnění kontaminovaných sutí </t>
  </si>
  <si>
    <t>Zneškodnění odpadu z dočištění</t>
  </si>
  <si>
    <t>Přeprava kontaminovaných sedimentů/kalů</t>
  </si>
  <si>
    <t>Přeprava odpadu z dočištění</t>
  </si>
  <si>
    <t>Odtěžba/odsátí kontaminovaných sedimentů z nepřístupné části náhonu</t>
  </si>
  <si>
    <t>Dočištění náhonu ve 3 cyklech (sacím vozem)</t>
  </si>
  <si>
    <r>
      <t>m</t>
    </r>
    <r>
      <rPr>
        <vertAlign val="superscript"/>
        <sz val="10"/>
        <rFont val="Arial"/>
        <family val="2"/>
      </rPr>
      <t>2</t>
    </r>
  </si>
  <si>
    <t>Stavebně -  sanační práce</t>
  </si>
  <si>
    <t>Řízení, koordinace, dokumentace a vyhodnocení</t>
  </si>
  <si>
    <t xml:space="preserve">Odběry vzorků sedimentů ze dna náhonu </t>
  </si>
  <si>
    <t>Instalace a kalibrace předčistícího prvku pro průtok 3,0 l/s</t>
  </si>
  <si>
    <t>Otryskání stěn a dna náhonu</t>
  </si>
  <si>
    <t xml:space="preserve">Odběry vzorků odpadu </t>
  </si>
  <si>
    <t>Odběr vzorku obsahu jímky</t>
  </si>
  <si>
    <t>Odběr vzorků odpadu</t>
  </si>
  <si>
    <t>1. DOPLŇUJÍCÍ PRŮZKUM</t>
  </si>
  <si>
    <t>Analýza ClU (VC, cis 1,2 DCE, TCE, PCE)</t>
  </si>
  <si>
    <t>Vstupní monitoring vod</t>
  </si>
  <si>
    <t>Laboratorní analýzy - voda:</t>
  </si>
  <si>
    <t>Fyzikálně chemická měření: ORP, O2, pH, vodivost, teplota</t>
  </si>
  <si>
    <t>Mělká sondáž</t>
  </si>
  <si>
    <t>Nevystrojené vrtané sondy - jádrové vrtání</t>
  </si>
  <si>
    <t>Odběr vzorků zemin</t>
  </si>
  <si>
    <t>Laboratorní analýzy - zemina:</t>
  </si>
  <si>
    <t>ClU (DCE, TCE, PCE, VC)</t>
  </si>
  <si>
    <t>Přeprava vrtného zařízení</t>
  </si>
  <si>
    <t>Jímka plynová kotelna</t>
  </si>
  <si>
    <t>Odběr vzorků kapaliny z jímky</t>
  </si>
  <si>
    <t>Odběr vzorku sedimentu z jímky</t>
  </si>
  <si>
    <t>Odběr vzorku stavebních hmot</t>
  </si>
  <si>
    <t>Laboratorní analýzy - kapalina:</t>
  </si>
  <si>
    <t>Kanalizace v hale automatárny</t>
  </si>
  <si>
    <t>Odběr vzorků sedimentu z kanalizační šachty</t>
  </si>
  <si>
    <t>Laboratorní analýzy - sedimenty/st. Konstrukce</t>
  </si>
  <si>
    <t xml:space="preserve">VC, 1,1 DCE, trans 1,2 DCE, cis 1,2 DCE, TCE, PCE </t>
  </si>
  <si>
    <t>Mlýnský náhon</t>
  </si>
  <si>
    <t>Odběr vzorku vody z náhonu</t>
  </si>
  <si>
    <t>Odběr vzorku sedimentu ze dna náhonu</t>
  </si>
  <si>
    <t>Stopovací zkoušky</t>
  </si>
  <si>
    <t>sledování</t>
  </si>
  <si>
    <t>Aplikace stopovače (fluorescein)</t>
  </si>
  <si>
    <t>Sledování stopovače (fluorescein) v podzemní vodě na vybraných 12-ti monitorovacích vrtech</t>
  </si>
  <si>
    <t>Sled, řízení a koordinace prací</t>
  </si>
  <si>
    <t>Geologická služba</t>
  </si>
  <si>
    <t>Instalace  technologie sanačního čerpání RU (čerpadla, elektro a trubní rozvody, sanační jednotka kapacita 1,0 l/s)</t>
  </si>
  <si>
    <t>Sanační čerpání ClU/TK- 52 měs</t>
  </si>
  <si>
    <t>Sanační čerpání RU - 36 měs</t>
  </si>
  <si>
    <t>Sanační čerpání (4 vrty/36 měs)</t>
  </si>
  <si>
    <t>Sanační čerpání (16 vrtů/52 měs)</t>
  </si>
  <si>
    <t>Instalace  technologie sanačního čerpání ClU/TK (čerpadla, elektro a trubní rozvody, sanační jednotka kapacita 4,0 l/s)</t>
  </si>
  <si>
    <t>Provoz, obsluha a údržba sanační technologie ClU/TK, Qcelk do 4,0 l/s (včetně nákladů na vypouštění, el. Energii, sorbent)</t>
  </si>
  <si>
    <t>Provoz, obsluha a údržba sanační technologie RU, Qcelk do 1,0 l/s (včetně nákladů na vypouštění, el. Energii, sorbent)</t>
  </si>
  <si>
    <t>cis 1,2 DCE, TCE, PCE, VC, Cr, Ni, C10-C40  - v zemině</t>
  </si>
  <si>
    <t>cis 1,2 DCE, TCE, PCE, VC, Cr, Ni, C10-C40  - v podzemní vodě</t>
  </si>
  <si>
    <t>Karotážní měření (PW-1, 2, 3, 4, MPW-1, HSV-33, V-1)</t>
  </si>
  <si>
    <t>Regenerace vrtů (ZW)</t>
  </si>
  <si>
    <t>Regenerace vrtů (PW)</t>
  </si>
  <si>
    <t>Spotřeba NanoFe</t>
  </si>
  <si>
    <t>kg</t>
  </si>
  <si>
    <t>Pronájem sanační technologie pro aplikaci suspenze NanoFe</t>
  </si>
  <si>
    <t>Přeprava osob a materiálu</t>
  </si>
  <si>
    <t>Pilotní test NanoFe</t>
  </si>
  <si>
    <t>Instalace sanační technologie pro přípravu a aplikaci suspenze NanoFe pro pilotní test (míchací a zasakovací jednotka, rozvody, elektroinstalace)</t>
  </si>
  <si>
    <t>Sanace aplikací NanoFe</t>
  </si>
  <si>
    <t>Instalace  technologie pro přípravu a aplikaci suspenze NanoFe (míchací a zasakovací jednotka, rozvody, elektroinstalace)</t>
  </si>
  <si>
    <t>Alikace suspenze NanoFe v prvním cyklu</t>
  </si>
  <si>
    <t>Alikace suspenze NanoFe ve druhém až pátém cyklu</t>
  </si>
  <si>
    <t>Aplikace suspenze NanoFe</t>
  </si>
  <si>
    <t>Monitoring hladiny podzemní vody</t>
  </si>
  <si>
    <t>Odběr vzorků podzemní vody - dynamicky</t>
  </si>
  <si>
    <t>Kolonové laboratorní experimenty</t>
  </si>
  <si>
    <t>Zpracování HG modelu</t>
  </si>
  <si>
    <t>Analýza Ni, Cr celk, CrIV ve vodě</t>
  </si>
  <si>
    <t>Analýza C10-C40 ve vodě</t>
  </si>
  <si>
    <t>PCE, TCE, 1,2-cis-DCE, 1,2-trans-DCE, 1,1-DCE, VC</t>
  </si>
  <si>
    <t>Detekční trubička (např.Drager)</t>
  </si>
  <si>
    <t>Statická pasportizace zájmových objektů</t>
  </si>
  <si>
    <t>90460000-9</t>
  </si>
  <si>
    <t xml:space="preserve">HMV-31, hloubka 36,6 m , PVC 110 mm </t>
  </si>
  <si>
    <t>HMV-32 , hloubka 25,5 m, PVC 110 mm</t>
  </si>
  <si>
    <t>8.</t>
  </si>
  <si>
    <t>Sanační práce - sklad hořlavin</t>
  </si>
  <si>
    <t xml:space="preserve">Přeprava kontaminované suti </t>
  </si>
  <si>
    <t xml:space="preserve">Přeprava  chemických látek </t>
  </si>
  <si>
    <t>Zneškodnění chemických látek</t>
  </si>
  <si>
    <t>Zneškodnění obalů obsahujících N látky</t>
  </si>
  <si>
    <t>Přeprava dřeva obs. N látky</t>
  </si>
  <si>
    <t>Zneškodnění dřeva obs. N látky</t>
  </si>
  <si>
    <t xml:space="preserve">Přeprava obalů obsahujících N látky </t>
  </si>
  <si>
    <t>Odběr vzorku podzemní vody</t>
  </si>
  <si>
    <t>Analýza BTEX - podzemní voda</t>
  </si>
  <si>
    <t>Analýza BTEX - stavební konstrukce, zemina</t>
  </si>
  <si>
    <t>Jádrové vrtání - sonda do podzákladí skladu</t>
  </si>
  <si>
    <t xml:space="preserve">Doplňující průzkum a sanační monitoring </t>
  </si>
  <si>
    <t>Přebalení a označení chemických látek</t>
  </si>
  <si>
    <t>Ruční vyklizení skladu hořlavin</t>
  </si>
  <si>
    <t>Otryskání stěn a podlahy skladu</t>
  </si>
  <si>
    <t>Nakládka materiálu</t>
  </si>
  <si>
    <t>Provoz, obsluha a údržba předčistícího prvku - náhon, Qcelk do 3,0 l/s (včetně nákladů na el. Energii, sorbenty)</t>
  </si>
  <si>
    <t>79920000-9</t>
  </si>
  <si>
    <t>98341130-5</t>
  </si>
  <si>
    <t>Geofyzikální průzkum</t>
  </si>
  <si>
    <t>Geofyzikální měření</t>
  </si>
  <si>
    <t>Monit. vrty (MZW), HDPE 160 mm, 15 ks hl. 5-7m</t>
  </si>
  <si>
    <t>Monit. vrty (MPW), HDPE 160 mm, 3ks hl. 30 m</t>
  </si>
  <si>
    <t>Monit. vrty (MZW), HDPE 160 mm, 15ks hl. 5-7m</t>
  </si>
  <si>
    <t xml:space="preserve">Zařízení stavenište, geodetické vytyčovací práce, přípravné sanační práce </t>
  </si>
  <si>
    <t>Odběr vzorku zeminy</t>
  </si>
  <si>
    <t>6. SANAČNÍ PRÁCE - SKAD HOŘLAVIN</t>
  </si>
  <si>
    <t>7. SANAČNÍ PRÁCE - SATUROVANÁ ZÓNA</t>
  </si>
  <si>
    <t>8. POSTSANAČNÍ MONITORING</t>
  </si>
  <si>
    <r>
      <t>Monitoring fyzikálně-chemických parametrů (pH, T, ORP, 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, vodivost)</t>
    </r>
  </si>
  <si>
    <r>
      <t>Analýza monitorovaného setu: PCE, TCE, 1,2-cis-DCE, 1,2-trans-DCE, 1,1-DCE, VC, ethen, ethan, Fe</t>
    </r>
    <r>
      <rPr>
        <vertAlign val="subscript"/>
        <sz val="8"/>
        <rFont val="Arial"/>
        <family val="2"/>
      </rPr>
      <t>celk</t>
    </r>
    <r>
      <rPr>
        <sz val="8"/>
        <rFont val="Arial"/>
        <family val="2"/>
      </rPr>
      <t>, DOC, Cl</t>
    </r>
    <r>
      <rPr>
        <vertAlign val="superscript"/>
        <sz val="8"/>
        <rFont val="Arial"/>
        <family val="2"/>
      </rPr>
      <t>-</t>
    </r>
    <r>
      <rPr>
        <sz val="8"/>
        <rFont val="Arial"/>
        <family val="2"/>
      </rPr>
      <t xml:space="preserve"> ve vodě</t>
    </r>
  </si>
  <si>
    <r>
      <t>1,2-DCE, TCE, PCE, VC, Cr</t>
    </r>
    <r>
      <rPr>
        <vertAlign val="subscript"/>
        <sz val="11"/>
        <rFont val="Arial"/>
        <family val="2"/>
      </rPr>
      <t>celk</t>
    </r>
    <r>
      <rPr>
        <sz val="11"/>
        <rFont val="Arial"/>
        <family val="2"/>
      </rPr>
      <t xml:space="preserve">, Ni,  C10-C40 v zemině </t>
    </r>
  </si>
  <si>
    <t>Odběr vzorků a lab. analýzy při vrtných pracích</t>
  </si>
  <si>
    <t>Přeprava kontaminovaných st. sutí</t>
  </si>
  <si>
    <t>DPH 21 %</t>
  </si>
  <si>
    <r>
      <t>Analýza monitorovaného setu: PCE, TCE, 1,2-cis-DCE, 1,2-trans-DCE, 1,1-DCE, VC, ethen, ethan, Fe</t>
    </r>
    <r>
      <rPr>
        <vertAlign val="subscript"/>
        <sz val="8"/>
        <rFont val="Arial"/>
        <family val="2"/>
      </rPr>
      <t>celk</t>
    </r>
    <r>
      <rPr>
        <sz val="8"/>
        <rFont val="Arial"/>
        <family val="2"/>
      </rPr>
      <t>, DOC, Cr</t>
    </r>
    <r>
      <rPr>
        <sz val="8"/>
        <rFont val="Arial"/>
        <family val="2"/>
      </rPr>
      <t xml:space="preserve"> ve vodě</t>
    </r>
  </si>
  <si>
    <t>Podúrovňové zhlaví vrtů MZW a MPW</t>
  </si>
  <si>
    <t xml:space="preserve"> Zlaté Hory společnosti VELAMOS, a.s. </t>
  </si>
  <si>
    <t>Aktualizace rozpočtové části projektové dokumentace sanace  na lokalitě</t>
  </si>
  <si>
    <t xml:space="preserve">Aktualizace rozpočtové části projektové dokumentace sanace - Velamos, a.s., Zlaté Hory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</si>
</sst>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0"/>
    <numFmt numFmtId="170" formatCode="0.0000"/>
    <numFmt numFmtId="171" formatCode="0.000"/>
    <numFmt numFmtId="172" formatCode="0.0"/>
  </numFmts>
  <fonts count="56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sz val="9"/>
      <color indexed="8"/>
      <name val="Arial"/>
      <family val="0"/>
    </font>
    <font>
      <b/>
      <sz val="18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vertAlign val="subscript"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7" fillId="0" borderId="11" xfId="0" applyFont="1" applyBorder="1" applyAlignment="1">
      <alignment vertical="top" wrapText="1"/>
    </xf>
    <xf numFmtId="3" fontId="7" fillId="0" borderId="12" xfId="0" applyNumberFormat="1" applyFont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4" fontId="8" fillId="33" borderId="14" xfId="0" applyNumberFormat="1" applyFont="1" applyFill="1" applyBorder="1" applyAlignment="1">
      <alignment horizontal="right" vertical="top" wrapText="1"/>
    </xf>
    <xf numFmtId="0" fontId="8" fillId="33" borderId="1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4" fontId="7" fillId="0" borderId="17" xfId="0" applyNumberFormat="1" applyFont="1" applyBorder="1" applyAlignment="1">
      <alignment horizontal="right" vertical="top" wrapText="1"/>
    </xf>
    <xf numFmtId="3" fontId="7" fillId="0" borderId="18" xfId="0" applyNumberFormat="1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4" fontId="7" fillId="0" borderId="17" xfId="0" applyNumberFormat="1" applyFont="1" applyFill="1" applyBorder="1" applyAlignment="1">
      <alignment horizontal="right" vertical="top" wrapText="1"/>
    </xf>
    <xf numFmtId="3" fontId="7" fillId="0" borderId="18" xfId="0" applyNumberFormat="1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4" fontId="7" fillId="0" borderId="19" xfId="0" applyNumberFormat="1" applyFont="1" applyBorder="1" applyAlignment="1">
      <alignment horizontal="right" vertical="top" wrapText="1"/>
    </xf>
    <xf numFmtId="0" fontId="7" fillId="0" borderId="20" xfId="0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3" fontId="2" fillId="0" borderId="22" xfId="0" applyNumberFormat="1" applyFont="1" applyFill="1" applyBorder="1" applyAlignment="1">
      <alignment vertical="top" wrapText="1"/>
    </xf>
    <xf numFmtId="0" fontId="6" fillId="33" borderId="22" xfId="0" applyFont="1" applyFill="1" applyBorder="1" applyAlignment="1">
      <alignment vertical="top" wrapText="1"/>
    </xf>
    <xf numFmtId="3" fontId="6" fillId="33" borderId="22" xfId="0" applyNumberFormat="1" applyFont="1" applyFill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3" fontId="7" fillId="0" borderId="21" xfId="0" applyNumberFormat="1" applyFont="1" applyBorder="1" applyAlignment="1">
      <alignment vertical="top" wrapText="1"/>
    </xf>
    <xf numFmtId="3" fontId="2" fillId="0" borderId="22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vertical="top" wrapText="1"/>
    </xf>
    <xf numFmtId="3" fontId="2" fillId="0" borderId="23" xfId="0" applyNumberFormat="1" applyFont="1" applyBorder="1" applyAlignment="1">
      <alignment vertical="top" wrapText="1"/>
    </xf>
    <xf numFmtId="4" fontId="7" fillId="0" borderId="24" xfId="0" applyNumberFormat="1" applyFont="1" applyBorder="1" applyAlignment="1">
      <alignment horizontal="right" vertical="top" wrapText="1"/>
    </xf>
    <xf numFmtId="0" fontId="6" fillId="33" borderId="25" xfId="0" applyFont="1" applyFill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1" fontId="13" fillId="0" borderId="28" xfId="0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/>
    </xf>
    <xf numFmtId="1" fontId="13" fillId="0" borderId="17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2" fillId="33" borderId="29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justify" vertical="top" wrapText="1"/>
    </xf>
    <xf numFmtId="0" fontId="7" fillId="0" borderId="32" xfId="0" applyFont="1" applyBorder="1" applyAlignment="1">
      <alignment horizontal="justify" vertical="top" wrapText="1"/>
    </xf>
    <xf numFmtId="49" fontId="7" fillId="0" borderId="19" xfId="0" applyNumberFormat="1" applyFont="1" applyBorder="1" applyAlignment="1">
      <alignment horizontal="center" vertical="center"/>
    </xf>
    <xf numFmtId="0" fontId="7" fillId="0" borderId="28" xfId="48" applyFont="1" applyFill="1" applyBorder="1" applyAlignment="1">
      <alignment horizontal="center" vertical="top" wrapText="1"/>
      <protection/>
    </xf>
    <xf numFmtId="0" fontId="5" fillId="0" borderId="0" xfId="0" applyFont="1" applyFill="1" applyAlignment="1">
      <alignment/>
    </xf>
    <xf numFmtId="0" fontId="2" fillId="0" borderId="27" xfId="0" applyFont="1" applyFill="1" applyBorder="1" applyAlignment="1">
      <alignment vertical="top" wrapText="1"/>
    </xf>
    <xf numFmtId="1" fontId="13" fillId="0" borderId="10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1" fontId="13" fillId="0" borderId="28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4" fontId="7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7" fillId="0" borderId="26" xfId="0" applyFont="1" applyFill="1" applyBorder="1" applyAlignment="1">
      <alignment horizontal="center" vertical="top" wrapText="1"/>
    </xf>
    <xf numFmtId="4" fontId="7" fillId="0" borderId="24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0" fillId="0" borderId="3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justify" vertical="top" wrapText="1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justify" vertical="top" wrapText="1"/>
    </xf>
    <xf numFmtId="0" fontId="7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3" fontId="2" fillId="0" borderId="23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49" fontId="7" fillId="0" borderId="19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3" fontId="7" fillId="0" borderId="21" xfId="0" applyNumberFormat="1" applyFont="1" applyBorder="1" applyAlignment="1">
      <alignment vertical="center" wrapText="1"/>
    </xf>
    <xf numFmtId="165" fontId="7" fillId="0" borderId="1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3" fontId="7" fillId="0" borderId="18" xfId="0" applyNumberFormat="1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3" fontId="2" fillId="0" borderId="23" xfId="0" applyNumberFormat="1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2" fillId="0" borderId="26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vertical="center" wrapText="1"/>
    </xf>
    <xf numFmtId="3" fontId="6" fillId="33" borderId="22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horizontal="right" vertical="center"/>
    </xf>
    <xf numFmtId="0" fontId="5" fillId="33" borderId="13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4" fontId="7" fillId="0" borderId="35" xfId="0" applyNumberFormat="1" applyFont="1" applyBorder="1" applyAlignment="1">
      <alignment horizontal="righ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1" fontId="13" fillId="0" borderId="2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23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right" vertical="center" wrapText="1"/>
    </xf>
    <xf numFmtId="4" fontId="7" fillId="0" borderId="35" xfId="0" applyNumberFormat="1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8" xfId="48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3" fontId="2" fillId="0" borderId="22" xfId="0" applyNumberFormat="1" applyFont="1" applyFill="1" applyBorder="1" applyAlignment="1">
      <alignment vertical="center" wrapText="1"/>
    </xf>
    <xf numFmtId="1" fontId="13" fillId="0" borderId="28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0" fontId="7" fillId="0" borderId="34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3" fontId="7" fillId="0" borderId="38" xfId="0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center" vertical="center" wrapText="1"/>
    </xf>
    <xf numFmtId="4" fontId="7" fillId="0" borderId="39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40" xfId="48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1" fontId="13" fillId="0" borderId="28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" fontId="13" fillId="0" borderId="19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7" fillId="0" borderId="42" xfId="0" applyNumberFormat="1" applyFont="1" applyBorder="1" applyAlignment="1">
      <alignment horizontal="right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0" fontId="7" fillId="0" borderId="28" xfId="48" applyFont="1" applyBorder="1" applyAlignment="1">
      <alignment horizontal="center" vertical="center" wrapText="1"/>
      <protection/>
    </xf>
    <xf numFmtId="1" fontId="13" fillId="0" borderId="19" xfId="0" applyNumberFormat="1" applyFont="1" applyBorder="1" applyAlignment="1">
      <alignment horizontal="center" vertical="center" wrapText="1"/>
    </xf>
    <xf numFmtId="1" fontId="13" fillId="0" borderId="43" xfId="0" applyNumberFormat="1" applyFont="1" applyBorder="1" applyAlignment="1">
      <alignment horizontal="center" vertical="center" wrapText="1"/>
    </xf>
    <xf numFmtId="0" fontId="7" fillId="0" borderId="17" xfId="48" applyFont="1" applyBorder="1" applyAlignment="1">
      <alignment horizontal="center" vertical="center" wrapText="1"/>
      <protection/>
    </xf>
    <xf numFmtId="1" fontId="13" fillId="0" borderId="27" xfId="0" applyNumberFormat="1" applyFont="1" applyBorder="1" applyAlignment="1">
      <alignment horizontal="center" vertical="center" wrapText="1"/>
    </xf>
    <xf numFmtId="1" fontId="13" fillId="0" borderId="4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3" borderId="4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0" fontId="6" fillId="33" borderId="45" xfId="0" applyFont="1" applyFill="1" applyBorder="1" applyAlignment="1">
      <alignment horizontal="left" vertical="center" wrapText="1"/>
    </xf>
    <xf numFmtId="165" fontId="6" fillId="33" borderId="35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165" fontId="6" fillId="33" borderId="12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165" fontId="6" fillId="33" borderId="18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vertical="center" wrapText="1"/>
    </xf>
    <xf numFmtId="0" fontId="7" fillId="0" borderId="48" xfId="48" applyFont="1" applyFill="1" applyBorder="1" applyAlignment="1">
      <alignment horizontal="center" vertical="center" wrapText="1"/>
      <protection/>
    </xf>
    <xf numFmtId="0" fontId="7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17" xfId="48" applyFont="1" applyFill="1" applyBorder="1" applyAlignment="1">
      <alignment horizontal="center" vertical="center" wrapText="1"/>
      <protection/>
    </xf>
    <xf numFmtId="0" fontId="7" fillId="0" borderId="49" xfId="48" applyFont="1" applyFill="1" applyBorder="1" applyAlignment="1">
      <alignment horizontal="center" vertical="center" wrapText="1"/>
      <protection/>
    </xf>
    <xf numFmtId="1" fontId="13" fillId="0" borderId="1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0" fontId="7" fillId="0" borderId="44" xfId="0" applyFont="1" applyFill="1" applyBorder="1" applyAlignment="1">
      <alignment horizontal="center" vertical="center" wrapText="1"/>
    </xf>
    <xf numFmtId="4" fontId="7" fillId="0" borderId="44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1" fontId="13" fillId="0" borderId="1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" fontId="13" fillId="0" borderId="49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6" fillId="33" borderId="5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7" fillId="0" borderId="0" xfId="48" applyFont="1" applyFill="1" applyBorder="1" applyAlignment="1">
      <alignment horizontal="center" vertical="center" wrapText="1"/>
      <protection/>
    </xf>
    <xf numFmtId="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6" fillId="33" borderId="50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vertical="center" wrapText="1"/>
    </xf>
    <xf numFmtId="0" fontId="0" fillId="33" borderId="51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right"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51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2" fillId="0" borderId="24" xfId="0" applyFont="1" applyBorder="1" applyAlignment="1">
      <alignment horizontal="right" vertical="center" wrapText="1"/>
    </xf>
    <xf numFmtId="0" fontId="0" fillId="0" borderId="52" xfId="0" applyBorder="1" applyAlignment="1">
      <alignment horizontal="right" vertical="center" wrapText="1"/>
    </xf>
    <xf numFmtId="0" fontId="0" fillId="0" borderId="53" xfId="0" applyBorder="1" applyAlignment="1">
      <alignment horizontal="right" vertical="center" wrapText="1"/>
    </xf>
    <xf numFmtId="0" fontId="6" fillId="33" borderId="25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0" borderId="54" xfId="0" applyFont="1" applyBorder="1" applyAlignment="1">
      <alignment horizontal="right" vertical="center" wrapText="1"/>
    </xf>
    <xf numFmtId="0" fontId="0" fillId="0" borderId="55" xfId="0" applyBorder="1" applyAlignment="1">
      <alignment horizontal="right" vertical="center" wrapText="1"/>
    </xf>
    <xf numFmtId="0" fontId="0" fillId="0" borderId="56" xfId="0" applyBorder="1" applyAlignment="1">
      <alignment horizontal="right" vertical="center" wrapText="1"/>
    </xf>
    <xf numFmtId="0" fontId="2" fillId="0" borderId="24" xfId="0" applyFont="1" applyBorder="1" applyAlignment="1">
      <alignment horizontal="right" vertical="top" wrapText="1"/>
    </xf>
    <xf numFmtId="0" fontId="0" fillId="0" borderId="52" xfId="0" applyBorder="1" applyAlignment="1">
      <alignment horizontal="right" vertical="top" wrapText="1"/>
    </xf>
    <xf numFmtId="0" fontId="0" fillId="0" borderId="53" xfId="0" applyBorder="1" applyAlignment="1">
      <alignment horizontal="right" vertical="top" wrapText="1"/>
    </xf>
    <xf numFmtId="0" fontId="6" fillId="33" borderId="25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2" fillId="0" borderId="54" xfId="0" applyFont="1" applyBorder="1" applyAlignment="1">
      <alignment horizontal="right" vertical="top" wrapText="1"/>
    </xf>
    <xf numFmtId="0" fontId="0" fillId="0" borderId="55" xfId="0" applyBorder="1" applyAlignment="1">
      <alignment horizontal="right" vertical="top" wrapText="1"/>
    </xf>
    <xf numFmtId="0" fontId="0" fillId="0" borderId="56" xfId="0" applyBorder="1" applyAlignment="1">
      <alignment horizontal="right" vertical="top" wrapText="1"/>
    </xf>
    <xf numFmtId="0" fontId="2" fillId="0" borderId="24" xfId="0" applyFont="1" applyFill="1" applyBorder="1" applyAlignment="1">
      <alignment horizontal="right" vertical="top" wrapText="1"/>
    </xf>
    <xf numFmtId="0" fontId="0" fillId="0" borderId="52" xfId="0" applyFill="1" applyBorder="1" applyAlignment="1">
      <alignment horizontal="right" vertical="top" wrapText="1"/>
    </xf>
    <xf numFmtId="0" fontId="0" fillId="0" borderId="53" xfId="0" applyFill="1" applyBorder="1" applyAlignment="1">
      <alignment horizontal="right" vertical="top" wrapText="1"/>
    </xf>
    <xf numFmtId="0" fontId="0" fillId="33" borderId="25" xfId="0" applyFill="1" applyBorder="1" applyAlignment="1">
      <alignment vertical="top" wrapText="1"/>
    </xf>
    <xf numFmtId="0" fontId="2" fillId="0" borderId="54" xfId="0" applyFont="1" applyFill="1" applyBorder="1" applyAlignment="1">
      <alignment horizontal="right" vertical="top" wrapText="1"/>
    </xf>
    <xf numFmtId="0" fontId="0" fillId="0" borderId="55" xfId="0" applyFill="1" applyBorder="1" applyAlignment="1">
      <alignment horizontal="right" vertical="top" wrapText="1"/>
    </xf>
    <xf numFmtId="0" fontId="0" fillId="0" borderId="56" xfId="0" applyFill="1" applyBorder="1" applyAlignment="1">
      <alignment horizontal="right" vertical="top" wrapText="1"/>
    </xf>
    <xf numFmtId="0" fontId="0" fillId="0" borderId="52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0" fillId="0" borderId="53" xfId="0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0" applyNumberFormat="1" applyFont="1" applyFill="1" applyBorder="1" applyAlignment="1" applyProtection="1">
      <alignment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7" xfId="0" applyNumberFormat="1" applyFont="1" applyBorder="1" applyAlignment="1" applyProtection="1">
      <alignment horizontal="right" vertical="center" wrapText="1"/>
      <protection locked="0"/>
    </xf>
    <xf numFmtId="4" fontId="7" fillId="0" borderId="35" xfId="0" applyNumberFormat="1" applyFont="1" applyBorder="1" applyAlignment="1" applyProtection="1">
      <alignment horizontal="right" vertical="top" wrapText="1"/>
      <protection locked="0"/>
    </xf>
    <xf numFmtId="4" fontId="7" fillId="0" borderId="10" xfId="0" applyNumberFormat="1" applyFont="1" applyBorder="1" applyAlignment="1" applyProtection="1">
      <alignment horizontal="right" vertical="top" wrapText="1"/>
      <protection locked="0"/>
    </xf>
    <xf numFmtId="4" fontId="7" fillId="0" borderId="17" xfId="0" applyNumberFormat="1" applyFont="1" applyBorder="1" applyAlignment="1" applyProtection="1">
      <alignment horizontal="right" vertical="top" wrapText="1"/>
      <protection locked="0"/>
    </xf>
    <xf numFmtId="4" fontId="7" fillId="0" borderId="35" xfId="0" applyNumberFormat="1" applyFont="1" applyFill="1" applyBorder="1" applyAlignment="1" applyProtection="1">
      <alignment horizontal="right" vertical="top" wrapText="1"/>
      <protection locked="0"/>
    </xf>
    <xf numFmtId="4" fontId="7" fillId="0" borderId="10" xfId="0" applyNumberFormat="1" applyFont="1" applyFill="1" applyBorder="1" applyAlignment="1" applyProtection="1">
      <alignment horizontal="right" vertical="top" wrapText="1"/>
      <protection locked="0"/>
    </xf>
    <xf numFmtId="4" fontId="7" fillId="0" borderId="17" xfId="0" applyNumberFormat="1" applyFont="1" applyFill="1" applyBorder="1" applyAlignment="1" applyProtection="1">
      <alignment horizontal="right" vertical="top" wrapText="1"/>
      <protection locked="0"/>
    </xf>
    <xf numFmtId="4" fontId="7" fillId="0" borderId="35" xfId="0" applyNumberFormat="1" applyFont="1" applyBorder="1" applyAlignment="1" applyProtection="1">
      <alignment horizontal="right" vertical="center" wrapText="1"/>
      <protection locked="0"/>
    </xf>
    <xf numFmtId="4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39" xfId="0" applyNumberFormat="1" applyFont="1" applyFill="1" applyBorder="1" applyAlignment="1" applyProtection="1">
      <alignment horizontal="right" vertical="center" wrapText="1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ozpočet Ekosystem na Dodatek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8.7109375" style="200" customWidth="1"/>
    <col min="2" max="2" width="42.00390625" style="200" customWidth="1"/>
    <col min="3" max="3" width="39.421875" style="200" customWidth="1"/>
    <col min="4" max="16384" width="9.140625" style="200" customWidth="1"/>
  </cols>
  <sheetData>
    <row r="1" spans="1:3" ht="23.25">
      <c r="A1" s="255" t="s">
        <v>98</v>
      </c>
      <c r="B1" s="255"/>
      <c r="C1" s="255"/>
    </row>
    <row r="3" spans="1:3" ht="15.75">
      <c r="A3" s="256" t="s">
        <v>316</v>
      </c>
      <c r="B3" s="256"/>
      <c r="C3" s="256"/>
    </row>
    <row r="4" spans="1:3" ht="15.75">
      <c r="A4" s="257" t="s">
        <v>315</v>
      </c>
      <c r="B4" s="257"/>
      <c r="C4" s="257"/>
    </row>
    <row r="5" spans="1:3" ht="15.75">
      <c r="A5" s="201"/>
      <c r="B5" s="201"/>
      <c r="C5" s="201"/>
    </row>
    <row r="6" ht="15.75" thickBot="1"/>
    <row r="7" spans="1:3" s="203" customFormat="1" ht="16.5" thickBot="1">
      <c r="A7" s="253" t="s">
        <v>99</v>
      </c>
      <c r="B7" s="254"/>
      <c r="C7" s="202" t="s">
        <v>116</v>
      </c>
    </row>
    <row r="8" spans="1:3" ht="18" customHeight="1">
      <c r="A8" s="218" t="s">
        <v>54</v>
      </c>
      <c r="B8" s="204" t="s">
        <v>55</v>
      </c>
      <c r="C8" s="205" t="s">
        <v>56</v>
      </c>
    </row>
    <row r="9" spans="1:3" ht="23.25" customHeight="1">
      <c r="A9" s="219" t="s">
        <v>1</v>
      </c>
      <c r="B9" s="206" t="s">
        <v>114</v>
      </c>
      <c r="C9" s="207">
        <f>'doplňující průzkum'!F73</f>
        <v>0</v>
      </c>
    </row>
    <row r="10" spans="1:3" ht="26.25" customHeight="1">
      <c r="A10" s="219" t="s">
        <v>2</v>
      </c>
      <c r="B10" s="206" t="s">
        <v>100</v>
      </c>
      <c r="C10" s="207">
        <f>'projekční,vrtné a ost. pom.'!F55</f>
        <v>0</v>
      </c>
    </row>
    <row r="11" spans="1:3" ht="23.25" customHeight="1">
      <c r="A11" s="219" t="s">
        <v>3</v>
      </c>
      <c r="B11" s="206" t="s">
        <v>152</v>
      </c>
      <c r="C11" s="207">
        <f>jímka!F41</f>
        <v>0</v>
      </c>
    </row>
    <row r="12" spans="1:3" ht="25.5" customHeight="1">
      <c r="A12" s="219" t="s">
        <v>115</v>
      </c>
      <c r="B12" s="206" t="s">
        <v>153</v>
      </c>
      <c r="C12" s="207">
        <f>kanalizace!F29</f>
        <v>0</v>
      </c>
    </row>
    <row r="13" spans="1:3" ht="23.25" customHeight="1">
      <c r="A13" s="219" t="s">
        <v>129</v>
      </c>
      <c r="B13" s="206" t="s">
        <v>188</v>
      </c>
      <c r="C13" s="207">
        <f>náhon!F39</f>
        <v>0</v>
      </c>
    </row>
    <row r="14" spans="1:3" ht="23.25" customHeight="1">
      <c r="A14" s="219" t="s">
        <v>154</v>
      </c>
      <c r="B14" s="206" t="s">
        <v>277</v>
      </c>
      <c r="C14" s="207">
        <f>'sklad hořlavin'!F41</f>
        <v>0</v>
      </c>
    </row>
    <row r="15" spans="1:3" ht="21.75" customHeight="1">
      <c r="A15" s="219" t="s">
        <v>155</v>
      </c>
      <c r="B15" s="206" t="s">
        <v>128</v>
      </c>
      <c r="C15" s="207">
        <f>'sanační práce-SZ'!F88</f>
        <v>0</v>
      </c>
    </row>
    <row r="16" spans="1:3" ht="21.75" customHeight="1" thickBot="1">
      <c r="A16" s="220" t="s">
        <v>276</v>
      </c>
      <c r="B16" s="208" t="s">
        <v>62</v>
      </c>
      <c r="C16" s="207">
        <f>'postsanační monitoring'!F28</f>
        <v>0</v>
      </c>
    </row>
    <row r="17" spans="1:3" s="203" customFormat="1" ht="18" customHeight="1">
      <c r="A17" s="209"/>
      <c r="B17" s="210" t="s">
        <v>0</v>
      </c>
      <c r="C17" s="211">
        <f>SUM(C9:C16)</f>
        <v>0</v>
      </c>
    </row>
    <row r="18" spans="1:3" ht="18">
      <c r="A18" s="212"/>
      <c r="B18" s="213" t="s">
        <v>312</v>
      </c>
      <c r="C18" s="214">
        <f>C17*0.21</f>
        <v>0</v>
      </c>
    </row>
    <row r="19" spans="1:3" ht="18.75" thickBot="1">
      <c r="A19" s="215"/>
      <c r="B19" s="216" t="s">
        <v>32</v>
      </c>
      <c r="C19" s="217">
        <f>C17+C18</f>
        <v>0</v>
      </c>
    </row>
  </sheetData>
  <sheetProtection password="C5AA" sheet="1"/>
  <mergeCells count="4">
    <mergeCell ref="A7:B7"/>
    <mergeCell ref="A1:C1"/>
    <mergeCell ref="A3:C3"/>
    <mergeCell ref="A4:C4"/>
  </mergeCells>
  <printOptions/>
  <pageMargins left="1.0236220472440944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2"/>
  <sheetViews>
    <sheetView view="pageBreakPreview" zoomScaleSheetLayoutView="100" zoomScalePageLayoutView="0" workbookViewId="0" topLeftCell="A49">
      <selection activeCell="E66" sqref="E66"/>
    </sheetView>
  </sheetViews>
  <sheetFormatPr defaultColWidth="9.140625" defaultRowHeight="12.75"/>
  <cols>
    <col min="1" max="1" width="38.28125" style="180" customWidth="1"/>
    <col min="2" max="2" width="10.8515625" style="180" customWidth="1"/>
    <col min="3" max="4" width="10.00390625" style="180" customWidth="1"/>
    <col min="5" max="5" width="12.7109375" style="180" customWidth="1"/>
    <col min="6" max="6" width="15.140625" style="180" customWidth="1"/>
    <col min="7" max="9" width="9.140625" style="180" customWidth="1"/>
    <col min="10" max="10" width="12.28125" style="180" customWidth="1"/>
    <col min="11" max="16384" width="9.140625" style="180" customWidth="1"/>
  </cols>
  <sheetData>
    <row r="1" ht="24.75" customHeight="1">
      <c r="A1" s="145" t="s">
        <v>211</v>
      </c>
    </row>
    <row r="2" spans="1:6" ht="18.75" customHeight="1">
      <c r="A2" s="258" t="s">
        <v>317</v>
      </c>
      <c r="B2" s="258"/>
      <c r="C2" s="258"/>
      <c r="D2" s="259"/>
      <c r="E2" s="259"/>
      <c r="F2" s="259"/>
    </row>
    <row r="3" ht="23.25" customHeight="1" thickBot="1"/>
    <row r="4" spans="1:6" ht="31.5" customHeight="1" thickBot="1">
      <c r="A4" s="221" t="s">
        <v>4</v>
      </c>
      <c r="B4" s="113" t="s">
        <v>76</v>
      </c>
      <c r="C4" s="222" t="s">
        <v>5</v>
      </c>
      <c r="D4" s="222" t="s">
        <v>6</v>
      </c>
      <c r="E4" s="222" t="s">
        <v>7</v>
      </c>
      <c r="F4" s="223" t="s">
        <v>8</v>
      </c>
    </row>
    <row r="5" spans="1:6" ht="16.5" customHeight="1" thickBot="1">
      <c r="A5" s="159" t="s">
        <v>213</v>
      </c>
      <c r="B5" s="148"/>
      <c r="C5" s="263"/>
      <c r="D5" s="264"/>
      <c r="E5" s="265"/>
      <c r="F5" s="224">
        <f>SUM(F6:F15)</f>
        <v>0</v>
      </c>
    </row>
    <row r="6" spans="1:6" ht="16.5" customHeight="1">
      <c r="A6" s="178" t="s">
        <v>51</v>
      </c>
      <c r="B6" s="154" t="s">
        <v>79</v>
      </c>
      <c r="C6" s="155" t="s">
        <v>26</v>
      </c>
      <c r="D6" s="156">
        <v>233</v>
      </c>
      <c r="E6" s="296">
        <v>0</v>
      </c>
      <c r="F6" s="157">
        <f aca="true" t="shared" si="0" ref="F6:F15">D6*E6</f>
        <v>0</v>
      </c>
    </row>
    <row r="7" spans="1:18" ht="16.5" customHeight="1">
      <c r="A7" s="178" t="s">
        <v>71</v>
      </c>
      <c r="B7" s="154" t="s">
        <v>79</v>
      </c>
      <c r="C7" s="155" t="s">
        <v>26</v>
      </c>
      <c r="D7" s="156">
        <v>4</v>
      </c>
      <c r="E7" s="296">
        <v>0</v>
      </c>
      <c r="F7" s="157">
        <f t="shared" si="0"/>
        <v>0</v>
      </c>
      <c r="I7" s="245"/>
      <c r="J7" s="245"/>
      <c r="K7" s="245"/>
      <c r="L7" s="245"/>
      <c r="M7" s="245"/>
      <c r="N7" s="245"/>
      <c r="O7" s="245"/>
      <c r="P7" s="245"/>
      <c r="Q7" s="245"/>
      <c r="R7" s="245"/>
    </row>
    <row r="8" spans="1:18" ht="16.5" customHeight="1">
      <c r="A8" s="153" t="s">
        <v>50</v>
      </c>
      <c r="B8" s="154" t="s">
        <v>78</v>
      </c>
      <c r="C8" s="155" t="s">
        <v>146</v>
      </c>
      <c r="D8" s="156">
        <v>1</v>
      </c>
      <c r="E8" s="296">
        <v>0</v>
      </c>
      <c r="F8" s="158">
        <f t="shared" si="0"/>
        <v>0</v>
      </c>
      <c r="I8" s="245"/>
      <c r="J8" s="245"/>
      <c r="K8" s="245"/>
      <c r="L8" s="245"/>
      <c r="M8" s="245"/>
      <c r="N8" s="245"/>
      <c r="O8" s="245"/>
      <c r="P8" s="245"/>
      <c r="Q8" s="245"/>
      <c r="R8" s="245"/>
    </row>
    <row r="9" spans="1:18" ht="16.5" customHeight="1">
      <c r="A9" s="153" t="s">
        <v>73</v>
      </c>
      <c r="B9" s="154" t="s">
        <v>79</v>
      </c>
      <c r="C9" s="155" t="s">
        <v>10</v>
      </c>
      <c r="D9" s="156">
        <v>55</v>
      </c>
      <c r="E9" s="296">
        <v>0</v>
      </c>
      <c r="F9" s="158">
        <f>D9*E9</f>
        <v>0</v>
      </c>
      <c r="I9" s="245"/>
      <c r="J9" s="245"/>
      <c r="K9" s="245"/>
      <c r="L9" s="245"/>
      <c r="M9" s="245"/>
      <c r="N9" s="245"/>
      <c r="O9" s="245"/>
      <c r="P9" s="245"/>
      <c r="Q9" s="245"/>
      <c r="R9" s="245"/>
    </row>
    <row r="10" spans="1:18" ht="27" customHeight="1">
      <c r="A10" s="153" t="s">
        <v>215</v>
      </c>
      <c r="B10" s="187" t="s">
        <v>79</v>
      </c>
      <c r="C10" s="155" t="s">
        <v>10</v>
      </c>
      <c r="D10" s="156">
        <v>55</v>
      </c>
      <c r="E10" s="296">
        <v>0</v>
      </c>
      <c r="F10" s="158">
        <f>D10*E10</f>
        <v>0</v>
      </c>
      <c r="I10" s="245"/>
      <c r="J10" s="245"/>
      <c r="K10" s="245"/>
      <c r="L10" s="245"/>
      <c r="M10" s="245"/>
      <c r="N10" s="245"/>
      <c r="O10" s="245"/>
      <c r="P10" s="245"/>
      <c r="Q10" s="245"/>
      <c r="R10" s="245"/>
    </row>
    <row r="11" spans="1:18" ht="16.5" customHeight="1">
      <c r="A11" s="225" t="s">
        <v>214</v>
      </c>
      <c r="B11" s="226"/>
      <c r="C11" s="155"/>
      <c r="D11" s="156"/>
      <c r="E11" s="296">
        <v>0</v>
      </c>
      <c r="F11" s="158"/>
      <c r="I11" s="245"/>
      <c r="J11" s="246"/>
      <c r="K11" s="247"/>
      <c r="L11" s="149"/>
      <c r="M11" s="248"/>
      <c r="N11" s="248"/>
      <c r="O11" s="249"/>
      <c r="P11" s="245"/>
      <c r="Q11" s="245"/>
      <c r="R11" s="245"/>
    </row>
    <row r="12" spans="1:18" ht="16.5" customHeight="1">
      <c r="A12" s="153" t="s">
        <v>127</v>
      </c>
      <c r="B12" s="187" t="s">
        <v>79</v>
      </c>
      <c r="C12" s="155" t="s">
        <v>28</v>
      </c>
      <c r="D12" s="156">
        <v>59</v>
      </c>
      <c r="E12" s="296">
        <v>0</v>
      </c>
      <c r="F12" s="158">
        <f t="shared" si="0"/>
        <v>0</v>
      </c>
      <c r="I12" s="245"/>
      <c r="J12" s="250"/>
      <c r="K12" s="251"/>
      <c r="L12" s="149"/>
      <c r="M12" s="248"/>
      <c r="N12" s="248"/>
      <c r="O12" s="249"/>
      <c r="P12" s="245"/>
      <c r="Q12" s="245"/>
      <c r="R12" s="245"/>
    </row>
    <row r="13" spans="1:18" ht="16.5" customHeight="1">
      <c r="A13" s="153" t="s">
        <v>102</v>
      </c>
      <c r="B13" s="188" t="s">
        <v>79</v>
      </c>
      <c r="C13" s="155" t="s">
        <v>28</v>
      </c>
      <c r="D13" s="156">
        <v>59</v>
      </c>
      <c r="E13" s="296">
        <v>0</v>
      </c>
      <c r="F13" s="158">
        <f t="shared" si="0"/>
        <v>0</v>
      </c>
      <c r="I13" s="245"/>
      <c r="J13" s="250"/>
      <c r="K13" s="251"/>
      <c r="L13" s="149"/>
      <c r="M13" s="248"/>
      <c r="N13" s="248"/>
      <c r="O13" s="249"/>
      <c r="P13" s="245"/>
      <c r="Q13" s="245"/>
      <c r="R13" s="245"/>
    </row>
    <row r="14" spans="1:18" ht="25.5" customHeight="1">
      <c r="A14" s="153" t="s">
        <v>230</v>
      </c>
      <c r="B14" s="188" t="s">
        <v>79</v>
      </c>
      <c r="C14" s="155" t="s">
        <v>28</v>
      </c>
      <c r="D14" s="156">
        <v>59</v>
      </c>
      <c r="E14" s="296">
        <v>0</v>
      </c>
      <c r="F14" s="158">
        <f t="shared" si="0"/>
        <v>0</v>
      </c>
      <c r="I14" s="245"/>
      <c r="J14" s="250"/>
      <c r="K14" s="251"/>
      <c r="L14" s="149"/>
      <c r="M14" s="248"/>
      <c r="N14" s="248"/>
      <c r="O14" s="249"/>
      <c r="P14" s="245"/>
      <c r="Q14" s="245"/>
      <c r="R14" s="245"/>
    </row>
    <row r="15" spans="1:18" ht="15.75" customHeight="1" thickBot="1">
      <c r="A15" s="153" t="s">
        <v>19</v>
      </c>
      <c r="B15" s="188" t="s">
        <v>79</v>
      </c>
      <c r="C15" s="155" t="s">
        <v>28</v>
      </c>
      <c r="D15" s="156">
        <v>20</v>
      </c>
      <c r="E15" s="296">
        <v>0</v>
      </c>
      <c r="F15" s="158">
        <f t="shared" si="0"/>
        <v>0</v>
      </c>
      <c r="I15" s="245"/>
      <c r="J15" s="250"/>
      <c r="K15" s="251"/>
      <c r="L15" s="149"/>
      <c r="M15" s="248"/>
      <c r="N15" s="248"/>
      <c r="O15" s="249"/>
      <c r="P15" s="245"/>
      <c r="Q15" s="245"/>
      <c r="R15" s="245"/>
    </row>
    <row r="16" spans="1:18" ht="15.75" customHeight="1" thickBot="1">
      <c r="A16" s="159" t="s">
        <v>297</v>
      </c>
      <c r="B16" s="227"/>
      <c r="C16" s="263"/>
      <c r="D16" s="264"/>
      <c r="E16" s="265"/>
      <c r="F16" s="224">
        <f>SUM(F17)</f>
        <v>0</v>
      </c>
      <c r="I16" s="245"/>
      <c r="J16" s="245"/>
      <c r="K16" s="245"/>
      <c r="L16" s="245"/>
      <c r="M16" s="245"/>
      <c r="N16" s="245"/>
      <c r="O16" s="245"/>
      <c r="P16" s="245"/>
      <c r="Q16" s="245"/>
      <c r="R16" s="245"/>
    </row>
    <row r="17" spans="1:18" ht="15.75" customHeight="1" thickBot="1">
      <c r="A17" s="153" t="s">
        <v>298</v>
      </c>
      <c r="B17" s="154" t="s">
        <v>82</v>
      </c>
      <c r="C17" s="155" t="s">
        <v>161</v>
      </c>
      <c r="D17" s="156">
        <v>1</v>
      </c>
      <c r="E17" s="296">
        <v>0</v>
      </c>
      <c r="F17" s="157">
        <f>D17*E17</f>
        <v>0</v>
      </c>
      <c r="I17" s="245"/>
      <c r="J17" s="245"/>
      <c r="K17" s="245"/>
      <c r="L17" s="245"/>
      <c r="M17" s="245"/>
      <c r="N17" s="245"/>
      <c r="O17" s="245"/>
      <c r="P17" s="245"/>
      <c r="Q17" s="245"/>
      <c r="R17" s="245"/>
    </row>
    <row r="18" spans="1:18" s="237" customFormat="1" ht="16.5" customHeight="1" thickBot="1">
      <c r="A18" s="159" t="s">
        <v>216</v>
      </c>
      <c r="B18" s="227"/>
      <c r="C18" s="263"/>
      <c r="D18" s="264"/>
      <c r="E18" s="265"/>
      <c r="F18" s="224">
        <f>SUM(F19:F30)</f>
        <v>0</v>
      </c>
      <c r="I18" s="252"/>
      <c r="J18" s="252"/>
      <c r="K18" s="252"/>
      <c r="L18" s="252"/>
      <c r="M18" s="252"/>
      <c r="N18" s="252"/>
      <c r="O18" s="252"/>
      <c r="P18" s="252"/>
      <c r="Q18" s="252"/>
      <c r="R18" s="252"/>
    </row>
    <row r="19" spans="1:18" s="237" customFormat="1" ht="18.75" customHeight="1">
      <c r="A19" s="153" t="s">
        <v>39</v>
      </c>
      <c r="B19" s="154" t="s">
        <v>81</v>
      </c>
      <c r="C19" s="155" t="s">
        <v>10</v>
      </c>
      <c r="D19" s="156">
        <v>10</v>
      </c>
      <c r="E19" s="296">
        <v>0</v>
      </c>
      <c r="F19" s="157">
        <f aca="true" t="shared" si="1" ref="F19:F29">D19*E19</f>
        <v>0</v>
      </c>
      <c r="I19" s="252"/>
      <c r="J19" s="252"/>
      <c r="K19" s="252"/>
      <c r="L19" s="252"/>
      <c r="M19" s="252"/>
      <c r="N19" s="252"/>
      <c r="O19" s="252"/>
      <c r="P19" s="252"/>
      <c r="Q19" s="252"/>
      <c r="R19" s="252"/>
    </row>
    <row r="20" spans="1:18" s="237" customFormat="1" ht="16.5" customHeight="1">
      <c r="A20" s="153" t="s">
        <v>101</v>
      </c>
      <c r="B20" s="154" t="s">
        <v>82</v>
      </c>
      <c r="C20" s="155" t="s">
        <v>10</v>
      </c>
      <c r="D20" s="156">
        <v>10</v>
      </c>
      <c r="E20" s="296">
        <v>0</v>
      </c>
      <c r="F20" s="158">
        <f t="shared" si="1"/>
        <v>0</v>
      </c>
      <c r="I20" s="252"/>
      <c r="J20" s="252"/>
      <c r="K20" s="252"/>
      <c r="L20" s="252"/>
      <c r="M20" s="252"/>
      <c r="N20" s="252"/>
      <c r="O20" s="252"/>
      <c r="P20" s="252"/>
      <c r="Q20" s="252"/>
      <c r="R20" s="252"/>
    </row>
    <row r="21" spans="1:18" s="237" customFormat="1" ht="16.5" customHeight="1">
      <c r="A21" s="153" t="s">
        <v>217</v>
      </c>
      <c r="B21" s="154" t="s">
        <v>80</v>
      </c>
      <c r="C21" s="155" t="s">
        <v>9</v>
      </c>
      <c r="D21" s="156">
        <v>34</v>
      </c>
      <c r="E21" s="296">
        <v>0</v>
      </c>
      <c r="F21" s="158">
        <f t="shared" si="1"/>
        <v>0</v>
      </c>
      <c r="I21" s="252"/>
      <c r="J21" s="252"/>
      <c r="K21" s="252"/>
      <c r="L21" s="252"/>
      <c r="M21" s="252"/>
      <c r="N21" s="252"/>
      <c r="O21" s="252"/>
      <c r="P21" s="252"/>
      <c r="Q21" s="252"/>
      <c r="R21" s="252"/>
    </row>
    <row r="22" spans="1:18" s="237" customFormat="1" ht="16.5" customHeight="1">
      <c r="A22" s="153" t="s">
        <v>218</v>
      </c>
      <c r="B22" s="154" t="s">
        <v>79</v>
      </c>
      <c r="C22" s="155" t="s">
        <v>10</v>
      </c>
      <c r="D22" s="156">
        <v>22</v>
      </c>
      <c r="E22" s="296">
        <v>0</v>
      </c>
      <c r="F22" s="158">
        <f t="shared" si="1"/>
        <v>0</v>
      </c>
      <c r="I22" s="252"/>
      <c r="J22" s="252"/>
      <c r="K22" s="252"/>
      <c r="L22" s="252"/>
      <c r="M22" s="252"/>
      <c r="N22" s="252"/>
      <c r="O22" s="252"/>
      <c r="P22" s="252"/>
      <c r="Q22" s="252"/>
      <c r="R22" s="252"/>
    </row>
    <row r="23" spans="1:18" s="237" customFormat="1" ht="16.5" customHeight="1">
      <c r="A23" s="153" t="s">
        <v>50</v>
      </c>
      <c r="B23" s="154" t="s">
        <v>78</v>
      </c>
      <c r="C23" s="155" t="s">
        <v>146</v>
      </c>
      <c r="D23" s="156">
        <v>2</v>
      </c>
      <c r="E23" s="296">
        <v>0</v>
      </c>
      <c r="F23" s="158">
        <f t="shared" si="1"/>
        <v>0</v>
      </c>
      <c r="I23" s="252"/>
      <c r="J23" s="252"/>
      <c r="K23" s="252"/>
      <c r="L23" s="252"/>
      <c r="M23" s="252"/>
      <c r="N23" s="252"/>
      <c r="O23" s="252"/>
      <c r="P23" s="252"/>
      <c r="Q23" s="252"/>
      <c r="R23" s="252"/>
    </row>
    <row r="24" spans="1:18" s="237" customFormat="1" ht="16.5" customHeight="1">
      <c r="A24" s="225" t="s">
        <v>219</v>
      </c>
      <c r="B24" s="226"/>
      <c r="C24" s="155"/>
      <c r="D24" s="156"/>
      <c r="E24" s="296"/>
      <c r="F24" s="158"/>
      <c r="I24" s="252"/>
      <c r="J24" s="252"/>
      <c r="K24" s="252"/>
      <c r="L24" s="252"/>
      <c r="M24" s="252"/>
      <c r="N24" s="252"/>
      <c r="O24" s="252"/>
      <c r="P24" s="252"/>
      <c r="Q24" s="252"/>
      <c r="R24" s="252"/>
    </row>
    <row r="25" spans="1:18" s="237" customFormat="1" ht="16.5" customHeight="1">
      <c r="A25" s="153" t="s">
        <v>127</v>
      </c>
      <c r="B25" s="187" t="s">
        <v>79</v>
      </c>
      <c r="C25" s="155" t="s">
        <v>28</v>
      </c>
      <c r="D25" s="156">
        <v>22</v>
      </c>
      <c r="E25" s="296">
        <v>0</v>
      </c>
      <c r="F25" s="158">
        <f>D25*E25</f>
        <v>0</v>
      </c>
      <c r="I25" s="252"/>
      <c r="J25" s="252"/>
      <c r="K25" s="252"/>
      <c r="L25" s="252"/>
      <c r="M25" s="252"/>
      <c r="N25" s="252"/>
      <c r="O25" s="252"/>
      <c r="P25" s="252"/>
      <c r="Q25" s="252"/>
      <c r="R25" s="252"/>
    </row>
    <row r="26" spans="1:6" s="237" customFormat="1" ht="16.5" customHeight="1">
      <c r="A26" s="153" t="s">
        <v>102</v>
      </c>
      <c r="B26" s="188" t="s">
        <v>79</v>
      </c>
      <c r="C26" s="155" t="s">
        <v>28</v>
      </c>
      <c r="D26" s="156">
        <v>22</v>
      </c>
      <c r="E26" s="296">
        <v>0</v>
      </c>
      <c r="F26" s="158">
        <f>D26*E26</f>
        <v>0</v>
      </c>
    </row>
    <row r="27" spans="1:6" s="237" customFormat="1" ht="15" customHeight="1">
      <c r="A27" s="153" t="s">
        <v>220</v>
      </c>
      <c r="B27" s="188" t="s">
        <v>79</v>
      </c>
      <c r="C27" s="155" t="s">
        <v>28</v>
      </c>
      <c r="D27" s="156">
        <v>22</v>
      </c>
      <c r="E27" s="296">
        <v>0</v>
      </c>
      <c r="F27" s="158">
        <f>D27*E27</f>
        <v>0</v>
      </c>
    </row>
    <row r="28" spans="1:6" s="237" customFormat="1" ht="16.5" customHeight="1">
      <c r="A28" s="153" t="s">
        <v>41</v>
      </c>
      <c r="B28" s="175" t="s">
        <v>83</v>
      </c>
      <c r="C28" s="155" t="s">
        <v>13</v>
      </c>
      <c r="D28" s="156">
        <v>0.5</v>
      </c>
      <c r="E28" s="296">
        <v>0</v>
      </c>
      <c r="F28" s="158">
        <f t="shared" si="1"/>
        <v>0</v>
      </c>
    </row>
    <row r="29" spans="1:6" s="237" customFormat="1" ht="16.5" customHeight="1">
      <c r="A29" s="153" t="s">
        <v>221</v>
      </c>
      <c r="B29" s="144" t="s">
        <v>78</v>
      </c>
      <c r="C29" s="155" t="s">
        <v>146</v>
      </c>
      <c r="D29" s="156">
        <v>1</v>
      </c>
      <c r="E29" s="296">
        <v>0</v>
      </c>
      <c r="F29" s="158">
        <f t="shared" si="1"/>
        <v>0</v>
      </c>
    </row>
    <row r="30" spans="1:6" s="237" customFormat="1" ht="16.5" customHeight="1" thickBot="1">
      <c r="A30" s="170" t="s">
        <v>43</v>
      </c>
      <c r="B30" s="229" t="s">
        <v>177</v>
      </c>
      <c r="C30" s="172" t="s">
        <v>22</v>
      </c>
      <c r="D30" s="173">
        <v>10</v>
      </c>
      <c r="E30" s="297">
        <v>0</v>
      </c>
      <c r="F30" s="174">
        <f>D30*E30</f>
        <v>0</v>
      </c>
    </row>
    <row r="31" spans="1:6" s="237" customFormat="1" ht="27" customHeight="1" thickBot="1">
      <c r="A31" s="159" t="s">
        <v>222</v>
      </c>
      <c r="B31" s="230"/>
      <c r="C31" s="263"/>
      <c r="D31" s="264"/>
      <c r="E31" s="265"/>
      <c r="F31" s="160">
        <f>SUM(F32:F43)</f>
        <v>0</v>
      </c>
    </row>
    <row r="32" spans="1:6" s="237" customFormat="1" ht="16.5" customHeight="1">
      <c r="A32" s="153" t="s">
        <v>223</v>
      </c>
      <c r="B32" s="154" t="s">
        <v>79</v>
      </c>
      <c r="C32" s="155" t="s">
        <v>10</v>
      </c>
      <c r="D32" s="156">
        <v>2</v>
      </c>
      <c r="E32" s="296">
        <v>0</v>
      </c>
      <c r="F32" s="158">
        <f>D32*E32</f>
        <v>0</v>
      </c>
    </row>
    <row r="33" spans="1:6" s="237" customFormat="1" ht="16.5" customHeight="1">
      <c r="A33" s="153" t="s">
        <v>224</v>
      </c>
      <c r="B33" s="154" t="s">
        <v>79</v>
      </c>
      <c r="C33" s="155" t="s">
        <v>10</v>
      </c>
      <c r="D33" s="156">
        <v>2</v>
      </c>
      <c r="E33" s="296">
        <v>0</v>
      </c>
      <c r="F33" s="158">
        <f>D33*E33</f>
        <v>0</v>
      </c>
    </row>
    <row r="34" spans="1:6" s="237" customFormat="1" ht="16.5" customHeight="1">
      <c r="A34" s="153" t="s">
        <v>225</v>
      </c>
      <c r="B34" s="154" t="s">
        <v>79</v>
      </c>
      <c r="C34" s="155" t="s">
        <v>10</v>
      </c>
      <c r="D34" s="156">
        <v>5</v>
      </c>
      <c r="E34" s="296">
        <v>0</v>
      </c>
      <c r="F34" s="158">
        <f>D34*E34</f>
        <v>0</v>
      </c>
    </row>
    <row r="35" spans="1:6" s="237" customFormat="1" ht="16.5" customHeight="1">
      <c r="A35" s="153" t="s">
        <v>50</v>
      </c>
      <c r="B35" s="154" t="s">
        <v>78</v>
      </c>
      <c r="C35" s="155" t="s">
        <v>146</v>
      </c>
      <c r="D35" s="156">
        <v>2</v>
      </c>
      <c r="E35" s="296">
        <v>0</v>
      </c>
      <c r="F35" s="158">
        <f>D35*E35</f>
        <v>0</v>
      </c>
    </row>
    <row r="36" spans="1:6" s="237" customFormat="1" ht="16.5" customHeight="1">
      <c r="A36" s="225" t="s">
        <v>226</v>
      </c>
      <c r="B36" s="154"/>
      <c r="C36" s="155"/>
      <c r="D36" s="156"/>
      <c r="E36" s="296"/>
      <c r="F36" s="158"/>
    </row>
    <row r="37" spans="1:6" s="237" customFormat="1" ht="16.5" customHeight="1">
      <c r="A37" s="153" t="s">
        <v>220</v>
      </c>
      <c r="B37" s="188" t="s">
        <v>79</v>
      </c>
      <c r="C37" s="155" t="s">
        <v>10</v>
      </c>
      <c r="D37" s="156">
        <v>4</v>
      </c>
      <c r="E37" s="296">
        <v>0</v>
      </c>
      <c r="F37" s="158">
        <f aca="true" t="shared" si="2" ref="F37:F43">D37*E37</f>
        <v>0</v>
      </c>
    </row>
    <row r="38" spans="1:6" s="237" customFormat="1" ht="16.5" customHeight="1">
      <c r="A38" s="153" t="s">
        <v>127</v>
      </c>
      <c r="B38" s="188" t="s">
        <v>79</v>
      </c>
      <c r="C38" s="155" t="s">
        <v>10</v>
      </c>
      <c r="D38" s="156">
        <v>4</v>
      </c>
      <c r="E38" s="296">
        <v>0</v>
      </c>
      <c r="F38" s="158">
        <f t="shared" si="2"/>
        <v>0</v>
      </c>
    </row>
    <row r="39" spans="1:6" s="237" customFormat="1" ht="16.5" customHeight="1">
      <c r="A39" s="153" t="s">
        <v>102</v>
      </c>
      <c r="B39" s="188" t="s">
        <v>79</v>
      </c>
      <c r="C39" s="155" t="s">
        <v>10</v>
      </c>
      <c r="D39" s="156">
        <v>4</v>
      </c>
      <c r="E39" s="296">
        <v>0</v>
      </c>
      <c r="F39" s="158">
        <f t="shared" si="2"/>
        <v>0</v>
      </c>
    </row>
    <row r="40" spans="1:6" s="237" customFormat="1" ht="16.5" customHeight="1">
      <c r="A40" s="225" t="s">
        <v>219</v>
      </c>
      <c r="B40" s="154"/>
      <c r="C40" s="155"/>
      <c r="D40" s="156"/>
      <c r="E40" s="296"/>
      <c r="F40" s="158"/>
    </row>
    <row r="41" spans="1:6" s="237" customFormat="1" ht="16.5" customHeight="1">
      <c r="A41" s="153" t="s">
        <v>220</v>
      </c>
      <c r="B41" s="188" t="s">
        <v>79</v>
      </c>
      <c r="C41" s="155" t="s">
        <v>10</v>
      </c>
      <c r="D41" s="156">
        <v>7</v>
      </c>
      <c r="E41" s="296">
        <v>0</v>
      </c>
      <c r="F41" s="158">
        <f t="shared" si="2"/>
        <v>0</v>
      </c>
    </row>
    <row r="42" spans="1:6" s="237" customFormat="1" ht="16.5" customHeight="1">
      <c r="A42" s="153" t="s">
        <v>127</v>
      </c>
      <c r="B42" s="188" t="s">
        <v>79</v>
      </c>
      <c r="C42" s="155" t="s">
        <v>10</v>
      </c>
      <c r="D42" s="156">
        <v>7</v>
      </c>
      <c r="E42" s="296">
        <v>0</v>
      </c>
      <c r="F42" s="158">
        <f t="shared" si="2"/>
        <v>0</v>
      </c>
    </row>
    <row r="43" spans="1:6" s="237" customFormat="1" ht="16.5" customHeight="1" thickBot="1">
      <c r="A43" s="153" t="s">
        <v>102</v>
      </c>
      <c r="B43" s="238" t="s">
        <v>79</v>
      </c>
      <c r="C43" s="155" t="s">
        <v>10</v>
      </c>
      <c r="D43" s="156">
        <v>7</v>
      </c>
      <c r="E43" s="296">
        <v>0</v>
      </c>
      <c r="F43" s="158">
        <f t="shared" si="2"/>
        <v>0</v>
      </c>
    </row>
    <row r="44" spans="1:6" s="237" customFormat="1" ht="16.5" customHeight="1" thickBot="1">
      <c r="A44" s="159" t="s">
        <v>227</v>
      </c>
      <c r="B44" s="230"/>
      <c r="C44" s="263"/>
      <c r="D44" s="264"/>
      <c r="E44" s="265"/>
      <c r="F44" s="160">
        <f>SUM(F45:F51)</f>
        <v>0</v>
      </c>
    </row>
    <row r="45" spans="1:6" s="237" customFormat="1" ht="16.5" customHeight="1">
      <c r="A45" s="153" t="s">
        <v>228</v>
      </c>
      <c r="B45" s="154" t="s">
        <v>79</v>
      </c>
      <c r="C45" s="155" t="s">
        <v>10</v>
      </c>
      <c r="D45" s="156">
        <v>30</v>
      </c>
      <c r="E45" s="296">
        <v>0</v>
      </c>
      <c r="F45" s="158">
        <f>D45*E45</f>
        <v>0</v>
      </c>
    </row>
    <row r="46" spans="1:6" s="237" customFormat="1" ht="16.5" customHeight="1">
      <c r="A46" s="153" t="s">
        <v>225</v>
      </c>
      <c r="B46" s="154" t="s">
        <v>79</v>
      </c>
      <c r="C46" s="155" t="s">
        <v>10</v>
      </c>
      <c r="D46" s="156">
        <v>30</v>
      </c>
      <c r="E46" s="296">
        <v>0</v>
      </c>
      <c r="F46" s="158">
        <f>D46*E46</f>
        <v>0</v>
      </c>
    </row>
    <row r="47" spans="1:6" s="237" customFormat="1" ht="16.5" customHeight="1">
      <c r="A47" s="153" t="s">
        <v>50</v>
      </c>
      <c r="B47" s="154" t="s">
        <v>78</v>
      </c>
      <c r="C47" s="155" t="s">
        <v>146</v>
      </c>
      <c r="D47" s="156">
        <v>2</v>
      </c>
      <c r="E47" s="296">
        <v>0</v>
      </c>
      <c r="F47" s="158">
        <f>D47*E47</f>
        <v>0</v>
      </c>
    </row>
    <row r="48" spans="1:6" s="237" customFormat="1" ht="16.5" customHeight="1">
      <c r="A48" s="225" t="s">
        <v>229</v>
      </c>
      <c r="B48" s="154"/>
      <c r="C48" s="155"/>
      <c r="D48" s="156"/>
      <c r="E48" s="296"/>
      <c r="F48" s="158"/>
    </row>
    <row r="49" spans="1:6" s="237" customFormat="1" ht="16.5" customHeight="1">
      <c r="A49" s="153" t="s">
        <v>220</v>
      </c>
      <c r="B49" s="188" t="s">
        <v>79</v>
      </c>
      <c r="C49" s="155" t="s">
        <v>10</v>
      </c>
      <c r="D49" s="156">
        <v>60</v>
      </c>
      <c r="E49" s="296">
        <v>0</v>
      </c>
      <c r="F49" s="158">
        <f>D49*E49</f>
        <v>0</v>
      </c>
    </row>
    <row r="50" spans="1:6" s="237" customFormat="1" ht="16.5" customHeight="1">
      <c r="A50" s="153" t="s">
        <v>127</v>
      </c>
      <c r="B50" s="188" t="s">
        <v>79</v>
      </c>
      <c r="C50" s="155" t="s">
        <v>10</v>
      </c>
      <c r="D50" s="156">
        <v>60</v>
      </c>
      <c r="E50" s="296">
        <v>0</v>
      </c>
      <c r="F50" s="158">
        <f>D50*E50</f>
        <v>0</v>
      </c>
    </row>
    <row r="51" spans="1:8" s="237" customFormat="1" ht="16.5" customHeight="1" thickBot="1">
      <c r="A51" s="170" t="s">
        <v>102</v>
      </c>
      <c r="B51" s="238" t="s">
        <v>79</v>
      </c>
      <c r="C51" s="172" t="s">
        <v>10</v>
      </c>
      <c r="D51" s="173">
        <v>60</v>
      </c>
      <c r="E51" s="297">
        <v>0</v>
      </c>
      <c r="F51" s="174">
        <f>D51*E51</f>
        <v>0</v>
      </c>
      <c r="H51" s="239"/>
    </row>
    <row r="52" spans="1:6" s="237" customFormat="1" ht="29.25" customHeight="1" thickBot="1">
      <c r="A52" s="159" t="s">
        <v>231</v>
      </c>
      <c r="B52" s="227"/>
      <c r="C52" s="263"/>
      <c r="D52" s="264"/>
      <c r="E52" s="265"/>
      <c r="F52" s="160">
        <f>SUM(F53:F64)</f>
        <v>0</v>
      </c>
    </row>
    <row r="53" spans="1:6" s="237" customFormat="1" ht="16.5" customHeight="1">
      <c r="A53" s="153" t="s">
        <v>232</v>
      </c>
      <c r="B53" s="154" t="s">
        <v>79</v>
      </c>
      <c r="C53" s="155" t="s">
        <v>10</v>
      </c>
      <c r="D53" s="156">
        <v>2</v>
      </c>
      <c r="E53" s="296">
        <v>0</v>
      </c>
      <c r="F53" s="158">
        <f>D53*E53</f>
        <v>0</v>
      </c>
    </row>
    <row r="54" spans="1:6" s="237" customFormat="1" ht="16.5" customHeight="1">
      <c r="A54" s="153" t="s">
        <v>233</v>
      </c>
      <c r="B54" s="154" t="s">
        <v>79</v>
      </c>
      <c r="C54" s="155" t="s">
        <v>10</v>
      </c>
      <c r="D54" s="156">
        <v>4</v>
      </c>
      <c r="E54" s="296">
        <v>0</v>
      </c>
      <c r="F54" s="158">
        <f>D54*E54</f>
        <v>0</v>
      </c>
    </row>
    <row r="55" spans="1:6" s="237" customFormat="1" ht="16.5" customHeight="1">
      <c r="A55" s="153" t="s">
        <v>225</v>
      </c>
      <c r="B55" s="154" t="s">
        <v>79</v>
      </c>
      <c r="C55" s="155" t="s">
        <v>10</v>
      </c>
      <c r="D55" s="156">
        <v>4</v>
      </c>
      <c r="E55" s="296">
        <v>0</v>
      </c>
      <c r="F55" s="158">
        <f>D55*E55</f>
        <v>0</v>
      </c>
    </row>
    <row r="56" spans="1:6" s="237" customFormat="1" ht="16.5" customHeight="1">
      <c r="A56" s="153" t="s">
        <v>50</v>
      </c>
      <c r="B56" s="154" t="s">
        <v>78</v>
      </c>
      <c r="C56" s="155" t="s">
        <v>146</v>
      </c>
      <c r="D56" s="156">
        <v>1</v>
      </c>
      <c r="E56" s="296">
        <v>0</v>
      </c>
      <c r="F56" s="158">
        <f>D56*E56</f>
        <v>0</v>
      </c>
    </row>
    <row r="57" spans="1:6" s="237" customFormat="1" ht="16.5" customHeight="1">
      <c r="A57" s="225" t="s">
        <v>214</v>
      </c>
      <c r="B57" s="154"/>
      <c r="C57" s="155"/>
      <c r="D57" s="156"/>
      <c r="E57" s="296"/>
      <c r="F57" s="158"/>
    </row>
    <row r="58" spans="1:6" s="237" customFormat="1" ht="16.5" customHeight="1">
      <c r="A58" s="153" t="s">
        <v>220</v>
      </c>
      <c r="B58" s="188" t="s">
        <v>79</v>
      </c>
      <c r="C58" s="155" t="s">
        <v>10</v>
      </c>
      <c r="D58" s="156">
        <v>2</v>
      </c>
      <c r="E58" s="296">
        <v>0</v>
      </c>
      <c r="F58" s="158">
        <f>D58*E58</f>
        <v>0</v>
      </c>
    </row>
    <row r="59" spans="1:6" s="237" customFormat="1" ht="16.5" customHeight="1">
      <c r="A59" s="153" t="s">
        <v>127</v>
      </c>
      <c r="B59" s="188" t="s">
        <v>79</v>
      </c>
      <c r="C59" s="155" t="s">
        <v>10</v>
      </c>
      <c r="D59" s="156">
        <v>2</v>
      </c>
      <c r="E59" s="296">
        <v>0</v>
      </c>
      <c r="F59" s="158">
        <f>D59*E59</f>
        <v>0</v>
      </c>
    </row>
    <row r="60" spans="1:6" s="237" customFormat="1" ht="16.5" customHeight="1">
      <c r="A60" s="153" t="s">
        <v>102</v>
      </c>
      <c r="B60" s="188" t="s">
        <v>79</v>
      </c>
      <c r="C60" s="155" t="s">
        <v>10</v>
      </c>
      <c r="D60" s="156">
        <v>2</v>
      </c>
      <c r="E60" s="296">
        <v>0</v>
      </c>
      <c r="F60" s="158">
        <f>D60*E60</f>
        <v>0</v>
      </c>
    </row>
    <row r="61" spans="1:6" s="237" customFormat="1" ht="16.5" customHeight="1">
      <c r="A61" s="225" t="s">
        <v>219</v>
      </c>
      <c r="B61" s="154"/>
      <c r="C61" s="155"/>
      <c r="D61" s="156"/>
      <c r="E61" s="296"/>
      <c r="F61" s="158"/>
    </row>
    <row r="62" spans="1:6" s="237" customFormat="1" ht="16.5" customHeight="1">
      <c r="A62" s="153" t="s">
        <v>220</v>
      </c>
      <c r="B62" s="188" t="s">
        <v>79</v>
      </c>
      <c r="C62" s="155" t="s">
        <v>10</v>
      </c>
      <c r="D62" s="156">
        <v>8</v>
      </c>
      <c r="E62" s="296">
        <v>0</v>
      </c>
      <c r="F62" s="158">
        <f>D62*E62</f>
        <v>0</v>
      </c>
    </row>
    <row r="63" spans="1:6" s="237" customFormat="1" ht="16.5" customHeight="1">
      <c r="A63" s="153" t="s">
        <v>127</v>
      </c>
      <c r="B63" s="188" t="s">
        <v>79</v>
      </c>
      <c r="C63" s="155" t="s">
        <v>10</v>
      </c>
      <c r="D63" s="156">
        <v>8</v>
      </c>
      <c r="E63" s="296">
        <v>0</v>
      </c>
      <c r="F63" s="158">
        <f>D63*E63</f>
        <v>0</v>
      </c>
    </row>
    <row r="64" spans="1:6" s="237" customFormat="1" ht="16.5" customHeight="1" thickBot="1">
      <c r="A64" s="153" t="s">
        <v>102</v>
      </c>
      <c r="B64" s="238" t="s">
        <v>79</v>
      </c>
      <c r="C64" s="155" t="s">
        <v>10</v>
      </c>
      <c r="D64" s="156">
        <v>8</v>
      </c>
      <c r="E64" s="296">
        <v>0</v>
      </c>
      <c r="F64" s="158">
        <f>D64*E64</f>
        <v>0</v>
      </c>
    </row>
    <row r="65" spans="1:6" s="237" customFormat="1" ht="16.5" customHeight="1" thickBot="1">
      <c r="A65" s="159" t="s">
        <v>234</v>
      </c>
      <c r="B65" s="230"/>
      <c r="C65" s="263"/>
      <c r="D65" s="264"/>
      <c r="E65" s="265"/>
      <c r="F65" s="160">
        <f>SUM(F66:F67)</f>
        <v>0</v>
      </c>
    </row>
    <row r="66" spans="1:6" s="237" customFormat="1" ht="16.5" customHeight="1">
      <c r="A66" s="178" t="s">
        <v>236</v>
      </c>
      <c r="B66" s="154" t="s">
        <v>79</v>
      </c>
      <c r="C66" s="233" t="s">
        <v>161</v>
      </c>
      <c r="D66" s="234">
        <v>1</v>
      </c>
      <c r="E66" s="298">
        <v>0</v>
      </c>
      <c r="F66" s="158">
        <f>D66*E66</f>
        <v>0</v>
      </c>
    </row>
    <row r="67" spans="1:6" s="237" customFormat="1" ht="27" customHeight="1" thickBot="1">
      <c r="A67" s="178" t="s">
        <v>237</v>
      </c>
      <c r="B67" s="154" t="s">
        <v>79</v>
      </c>
      <c r="C67" s="233" t="s">
        <v>235</v>
      </c>
      <c r="D67" s="234">
        <v>480</v>
      </c>
      <c r="E67" s="298">
        <v>0</v>
      </c>
      <c r="F67" s="158">
        <f>D67*E67</f>
        <v>0</v>
      </c>
    </row>
    <row r="68" spans="1:6" ht="16.5" customHeight="1" thickBot="1">
      <c r="A68" s="159" t="s">
        <v>66</v>
      </c>
      <c r="B68" s="227"/>
      <c r="C68" s="263"/>
      <c r="D68" s="264"/>
      <c r="E68" s="265"/>
      <c r="F68" s="160">
        <f>SUM(F69:F72)</f>
        <v>0</v>
      </c>
    </row>
    <row r="69" spans="1:6" ht="16.5" customHeight="1">
      <c r="A69" s="178" t="s">
        <v>238</v>
      </c>
      <c r="B69" s="154" t="s">
        <v>77</v>
      </c>
      <c r="C69" s="155" t="s">
        <v>12</v>
      </c>
      <c r="D69" s="156">
        <v>84</v>
      </c>
      <c r="E69" s="296">
        <v>0</v>
      </c>
      <c r="F69" s="157">
        <f>D69*E69</f>
        <v>0</v>
      </c>
    </row>
    <row r="70" spans="1:6" ht="16.5" customHeight="1">
      <c r="A70" s="153" t="s">
        <v>239</v>
      </c>
      <c r="B70" s="154" t="s">
        <v>77</v>
      </c>
      <c r="C70" s="155" t="s">
        <v>12</v>
      </c>
      <c r="D70" s="156">
        <v>168</v>
      </c>
      <c r="E70" s="296">
        <v>0</v>
      </c>
      <c r="F70" s="158">
        <f>D70*E70</f>
        <v>0</v>
      </c>
    </row>
    <row r="71" spans="1:6" ht="16.5" customHeight="1">
      <c r="A71" s="178" t="s">
        <v>184</v>
      </c>
      <c r="B71" s="154" t="s">
        <v>77</v>
      </c>
      <c r="C71" s="155" t="s">
        <v>12</v>
      </c>
      <c r="D71" s="156">
        <v>84</v>
      </c>
      <c r="E71" s="296">
        <v>0</v>
      </c>
      <c r="F71" s="158">
        <f>D71*E71</f>
        <v>0</v>
      </c>
    </row>
    <row r="72" spans="1:6" ht="16.5" customHeight="1" thickBot="1">
      <c r="A72" s="170" t="s">
        <v>33</v>
      </c>
      <c r="B72" s="188" t="s">
        <v>78</v>
      </c>
      <c r="C72" s="172" t="s">
        <v>146</v>
      </c>
      <c r="D72" s="235">
        <v>5</v>
      </c>
      <c r="E72" s="297">
        <v>0</v>
      </c>
      <c r="F72" s="174">
        <f>D72*E72</f>
        <v>0</v>
      </c>
    </row>
    <row r="73" spans="1:6" ht="22.5" customHeight="1" thickBot="1">
      <c r="A73" s="108" t="s">
        <v>14</v>
      </c>
      <c r="B73" s="243"/>
      <c r="C73" s="260"/>
      <c r="D73" s="261"/>
      <c r="E73" s="262"/>
      <c r="F73" s="110">
        <f>SUM(F68,F65,F52,F44,F31,F18,F16,F5)</f>
        <v>0</v>
      </c>
    </row>
    <row r="76" ht="12.75">
      <c r="F76" s="186"/>
    </row>
    <row r="82" spans="4:5" ht="12.75">
      <c r="D82" s="240"/>
      <c r="E82" s="240"/>
    </row>
  </sheetData>
  <sheetProtection password="C5AA" sheet="1"/>
  <mergeCells count="10">
    <mergeCell ref="A2:F2"/>
    <mergeCell ref="C73:E73"/>
    <mergeCell ref="C5:E5"/>
    <mergeCell ref="C18:E18"/>
    <mergeCell ref="C68:E68"/>
    <mergeCell ref="C52:E52"/>
    <mergeCell ref="C31:E31"/>
    <mergeCell ref="C44:E44"/>
    <mergeCell ref="C65:E65"/>
    <mergeCell ref="C16:E16"/>
  </mergeCells>
  <printOptions/>
  <pageMargins left="1.0236220472440944" right="0.3937007874015748" top="0.7086614173228347" bottom="0.7086614173228347" header="0.5118110236220472" footer="0.5118110236220472"/>
  <pageSetup horizontalDpi="300" verticalDpi="300" orientation="portrait" paperSize="9" scale="81" r:id="rId1"/>
  <rowBreaks count="1" manualBreakCount="1"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SheetLayoutView="100" zoomScalePageLayoutView="0" workbookViewId="0" topLeftCell="A1">
      <selection activeCell="F61" sqref="F61"/>
    </sheetView>
  </sheetViews>
  <sheetFormatPr defaultColWidth="9.140625" defaultRowHeight="12.75"/>
  <cols>
    <col min="1" max="1" width="38.28125" style="146" customWidth="1"/>
    <col min="2" max="2" width="10.8515625" style="146" customWidth="1"/>
    <col min="3" max="4" width="10.00390625" style="146" customWidth="1"/>
    <col min="5" max="5" width="13.28125" style="146" customWidth="1"/>
    <col min="6" max="6" width="15.28125" style="146" customWidth="1"/>
    <col min="7" max="16384" width="9.140625" style="146" customWidth="1"/>
  </cols>
  <sheetData>
    <row r="1" ht="24.75" customHeight="1">
      <c r="A1" s="145" t="s">
        <v>130</v>
      </c>
    </row>
    <row r="2" spans="1:6" ht="18.75" customHeight="1">
      <c r="A2" s="258" t="s">
        <v>317</v>
      </c>
      <c r="B2" s="258"/>
      <c r="C2" s="258"/>
      <c r="D2" s="259"/>
      <c r="E2" s="259"/>
      <c r="F2" s="259"/>
    </row>
    <row r="3" ht="23.25" customHeight="1" thickBot="1"/>
    <row r="4" spans="1:6" ht="31.5" customHeight="1" thickBot="1">
      <c r="A4" s="221" t="s">
        <v>4</v>
      </c>
      <c r="B4" s="113" t="s">
        <v>76</v>
      </c>
      <c r="C4" s="222" t="s">
        <v>5</v>
      </c>
      <c r="D4" s="222" t="s">
        <v>6</v>
      </c>
      <c r="E4" s="222" t="s">
        <v>7</v>
      </c>
      <c r="F4" s="223" t="s">
        <v>8</v>
      </c>
    </row>
    <row r="5" spans="1:6" ht="16.5" customHeight="1" thickBot="1">
      <c r="A5" s="159" t="s">
        <v>16</v>
      </c>
      <c r="B5" s="148"/>
      <c r="C5" s="263"/>
      <c r="D5" s="268"/>
      <c r="E5" s="269"/>
      <c r="F5" s="224">
        <f>SUM(F6:F9)</f>
        <v>0</v>
      </c>
    </row>
    <row r="6" spans="1:6" ht="16.5" customHeight="1">
      <c r="A6" s="178" t="s">
        <v>67</v>
      </c>
      <c r="B6" s="154" t="s">
        <v>77</v>
      </c>
      <c r="C6" s="233" t="s">
        <v>161</v>
      </c>
      <c r="D6" s="234">
        <v>1</v>
      </c>
      <c r="E6" s="298">
        <v>0</v>
      </c>
      <c r="F6" s="158">
        <f>D6*E6</f>
        <v>0</v>
      </c>
    </row>
    <row r="7" spans="1:6" ht="16.5" customHeight="1">
      <c r="A7" s="178" t="s">
        <v>272</v>
      </c>
      <c r="B7" s="154" t="s">
        <v>77</v>
      </c>
      <c r="C7" s="233" t="s">
        <v>161</v>
      </c>
      <c r="D7" s="234">
        <v>1</v>
      </c>
      <c r="E7" s="298">
        <v>0</v>
      </c>
      <c r="F7" s="158">
        <f>D7*E7</f>
        <v>0</v>
      </c>
    </row>
    <row r="8" spans="1:6" ht="16.5" customHeight="1">
      <c r="A8" s="153" t="s">
        <v>34</v>
      </c>
      <c r="B8" s="154" t="s">
        <v>77</v>
      </c>
      <c r="C8" s="233" t="s">
        <v>161</v>
      </c>
      <c r="D8" s="156">
        <v>1</v>
      </c>
      <c r="E8" s="296">
        <v>0</v>
      </c>
      <c r="F8" s="158">
        <f>D8*E8</f>
        <v>0</v>
      </c>
    </row>
    <row r="9" spans="1:6" ht="16.5" customHeight="1" thickBot="1">
      <c r="A9" s="170" t="s">
        <v>63</v>
      </c>
      <c r="B9" s="231" t="s">
        <v>77</v>
      </c>
      <c r="C9" s="172" t="s">
        <v>161</v>
      </c>
      <c r="D9" s="173">
        <v>1</v>
      </c>
      <c r="E9" s="297">
        <v>0</v>
      </c>
      <c r="F9" s="174">
        <f>D9*E9</f>
        <v>0</v>
      </c>
    </row>
    <row r="10" spans="1:6" s="228" customFormat="1" ht="16.5" customHeight="1" thickBot="1">
      <c r="A10" s="159" t="s">
        <v>87</v>
      </c>
      <c r="B10" s="227"/>
      <c r="C10" s="263"/>
      <c r="D10" s="268"/>
      <c r="E10" s="269"/>
      <c r="F10" s="224">
        <f>SUM(F11:F28)</f>
        <v>0</v>
      </c>
    </row>
    <row r="11" spans="1:6" s="228" customFormat="1" ht="18.75" customHeight="1">
      <c r="A11" s="153" t="s">
        <v>39</v>
      </c>
      <c r="B11" s="154" t="s">
        <v>81</v>
      </c>
      <c r="C11" s="155" t="s">
        <v>10</v>
      </c>
      <c r="D11" s="156">
        <v>123</v>
      </c>
      <c r="E11" s="296">
        <v>0</v>
      </c>
      <c r="F11" s="157">
        <f aca="true" t="shared" si="0" ref="F11:F28">D11*E11</f>
        <v>0</v>
      </c>
    </row>
    <row r="12" spans="1:6" s="228" customFormat="1" ht="16.5" customHeight="1">
      <c r="A12" s="153" t="s">
        <v>101</v>
      </c>
      <c r="B12" s="154" t="s">
        <v>82</v>
      </c>
      <c r="C12" s="155" t="s">
        <v>10</v>
      </c>
      <c r="D12" s="156">
        <v>123</v>
      </c>
      <c r="E12" s="296">
        <v>0</v>
      </c>
      <c r="F12" s="158">
        <f t="shared" si="0"/>
        <v>0</v>
      </c>
    </row>
    <row r="13" spans="1:6" s="228" customFormat="1" ht="16.5" customHeight="1">
      <c r="A13" s="153" t="s">
        <v>88</v>
      </c>
      <c r="B13" s="175" t="s">
        <v>85</v>
      </c>
      <c r="C13" s="155" t="s">
        <v>10</v>
      </c>
      <c r="D13" s="156">
        <v>21</v>
      </c>
      <c r="E13" s="296">
        <v>0</v>
      </c>
      <c r="F13" s="158">
        <f t="shared" si="0"/>
        <v>0</v>
      </c>
    </row>
    <row r="14" spans="1:6" s="228" customFormat="1" ht="16.5" customHeight="1">
      <c r="A14" s="153" t="s">
        <v>40</v>
      </c>
      <c r="B14" s="144" t="s">
        <v>80</v>
      </c>
      <c r="C14" s="155" t="s">
        <v>10</v>
      </c>
      <c r="D14" s="156">
        <v>123</v>
      </c>
      <c r="E14" s="296">
        <v>0</v>
      </c>
      <c r="F14" s="158">
        <f t="shared" si="0"/>
        <v>0</v>
      </c>
    </row>
    <row r="15" spans="1:6" s="228" customFormat="1" ht="16.5" customHeight="1">
      <c r="A15" s="153" t="s">
        <v>117</v>
      </c>
      <c r="B15" s="154" t="s">
        <v>80</v>
      </c>
      <c r="C15" s="155" t="s">
        <v>9</v>
      </c>
      <c r="D15" s="156">
        <v>630</v>
      </c>
      <c r="E15" s="296">
        <v>0</v>
      </c>
      <c r="F15" s="158">
        <f t="shared" si="0"/>
        <v>0</v>
      </c>
    </row>
    <row r="16" spans="1:6" s="228" customFormat="1" ht="16.5" customHeight="1">
      <c r="A16" s="153" t="s">
        <v>118</v>
      </c>
      <c r="B16" s="175" t="s">
        <v>80</v>
      </c>
      <c r="C16" s="155" t="s">
        <v>9</v>
      </c>
      <c r="D16" s="156">
        <v>240</v>
      </c>
      <c r="E16" s="296">
        <v>0</v>
      </c>
      <c r="F16" s="158">
        <f t="shared" si="0"/>
        <v>0</v>
      </c>
    </row>
    <row r="17" spans="1:6" s="228" customFormat="1" ht="16.5" customHeight="1">
      <c r="A17" s="153" t="s">
        <v>119</v>
      </c>
      <c r="B17" s="144" t="s">
        <v>80</v>
      </c>
      <c r="C17" s="155" t="s">
        <v>9</v>
      </c>
      <c r="D17" s="156">
        <v>49</v>
      </c>
      <c r="E17" s="296">
        <v>0</v>
      </c>
      <c r="F17" s="158">
        <f t="shared" si="0"/>
        <v>0</v>
      </c>
    </row>
    <row r="18" spans="1:6" s="228" customFormat="1" ht="16.5" customHeight="1">
      <c r="A18" s="153" t="s">
        <v>301</v>
      </c>
      <c r="B18" s="154" t="s">
        <v>80</v>
      </c>
      <c r="C18" s="155" t="s">
        <v>9</v>
      </c>
      <c r="D18" s="156">
        <v>105</v>
      </c>
      <c r="E18" s="296">
        <v>0</v>
      </c>
      <c r="F18" s="158">
        <f t="shared" si="0"/>
        <v>0</v>
      </c>
    </row>
    <row r="19" spans="1:6" s="228" customFormat="1" ht="16.5" customHeight="1">
      <c r="A19" s="153" t="s">
        <v>300</v>
      </c>
      <c r="B19" s="154" t="s">
        <v>80</v>
      </c>
      <c r="C19" s="155" t="s">
        <v>9</v>
      </c>
      <c r="D19" s="156">
        <v>90</v>
      </c>
      <c r="E19" s="296">
        <v>0</v>
      </c>
      <c r="F19" s="158">
        <f t="shared" si="0"/>
        <v>0</v>
      </c>
    </row>
    <row r="20" spans="1:6" s="228" customFormat="1" ht="25.5" customHeight="1">
      <c r="A20" s="153" t="s">
        <v>121</v>
      </c>
      <c r="B20" s="154" t="s">
        <v>80</v>
      </c>
      <c r="C20" s="155" t="s">
        <v>10</v>
      </c>
      <c r="D20" s="156">
        <v>5</v>
      </c>
      <c r="E20" s="296">
        <v>0</v>
      </c>
      <c r="F20" s="158">
        <f t="shared" si="0"/>
        <v>0</v>
      </c>
    </row>
    <row r="21" spans="1:6" s="228" customFormat="1" ht="25.5" customHeight="1">
      <c r="A21" s="153" t="s">
        <v>314</v>
      </c>
      <c r="B21" s="154" t="s">
        <v>80</v>
      </c>
      <c r="C21" s="155" t="s">
        <v>10</v>
      </c>
      <c r="D21" s="156">
        <v>13</v>
      </c>
      <c r="E21" s="296">
        <v>0</v>
      </c>
      <c r="F21" s="158">
        <f t="shared" si="0"/>
        <v>0</v>
      </c>
    </row>
    <row r="22" spans="1:6" s="228" customFormat="1" ht="18" customHeight="1">
      <c r="A22" s="153" t="s">
        <v>120</v>
      </c>
      <c r="B22" s="175" t="s">
        <v>80</v>
      </c>
      <c r="C22" s="155" t="s">
        <v>10</v>
      </c>
      <c r="D22" s="156">
        <v>90</v>
      </c>
      <c r="E22" s="296">
        <v>0</v>
      </c>
      <c r="F22" s="158">
        <f t="shared" si="0"/>
        <v>0</v>
      </c>
    </row>
    <row r="23" spans="1:6" s="228" customFormat="1" ht="28.5" customHeight="1">
      <c r="A23" s="153" t="s">
        <v>122</v>
      </c>
      <c r="B23" s="144" t="s">
        <v>80</v>
      </c>
      <c r="C23" s="155" t="s">
        <v>10</v>
      </c>
      <c r="D23" s="156">
        <v>8</v>
      </c>
      <c r="E23" s="296">
        <v>0</v>
      </c>
      <c r="F23" s="158">
        <f t="shared" si="0"/>
        <v>0</v>
      </c>
    </row>
    <row r="24" spans="1:6" s="228" customFormat="1" ht="18" customHeight="1">
      <c r="A24" s="153" t="s">
        <v>123</v>
      </c>
      <c r="B24" s="154" t="s">
        <v>80</v>
      </c>
      <c r="C24" s="155" t="s">
        <v>10</v>
      </c>
      <c r="D24" s="156">
        <v>7</v>
      </c>
      <c r="E24" s="296">
        <v>0</v>
      </c>
      <c r="F24" s="158">
        <f t="shared" si="0"/>
        <v>0</v>
      </c>
    </row>
    <row r="25" spans="1:6" s="228" customFormat="1" ht="18" customHeight="1">
      <c r="A25" s="153" t="s">
        <v>41</v>
      </c>
      <c r="B25" s="175" t="s">
        <v>83</v>
      </c>
      <c r="C25" s="155" t="s">
        <v>13</v>
      </c>
      <c r="D25" s="156">
        <v>5</v>
      </c>
      <c r="E25" s="296">
        <v>0</v>
      </c>
      <c r="F25" s="158">
        <f t="shared" si="0"/>
        <v>0</v>
      </c>
    </row>
    <row r="26" spans="1:6" s="228" customFormat="1" ht="18" customHeight="1">
      <c r="A26" s="153" t="s">
        <v>97</v>
      </c>
      <c r="B26" s="175" t="s">
        <v>133</v>
      </c>
      <c r="C26" s="155" t="s">
        <v>13</v>
      </c>
      <c r="D26" s="156">
        <v>51</v>
      </c>
      <c r="E26" s="296">
        <v>0</v>
      </c>
      <c r="F26" s="158">
        <f t="shared" si="0"/>
        <v>0</v>
      </c>
    </row>
    <row r="27" spans="1:6" s="228" customFormat="1" ht="17.25" customHeight="1">
      <c r="A27" s="153" t="s">
        <v>42</v>
      </c>
      <c r="B27" s="144" t="s">
        <v>78</v>
      </c>
      <c r="C27" s="155" t="s">
        <v>146</v>
      </c>
      <c r="D27" s="156">
        <v>10</v>
      </c>
      <c r="E27" s="296">
        <v>0</v>
      </c>
      <c r="F27" s="158">
        <f t="shared" si="0"/>
        <v>0</v>
      </c>
    </row>
    <row r="28" spans="1:6" s="228" customFormat="1" ht="16.5" customHeight="1" thickBot="1">
      <c r="A28" s="170" t="s">
        <v>43</v>
      </c>
      <c r="B28" s="229" t="s">
        <v>177</v>
      </c>
      <c r="C28" s="172" t="s">
        <v>22</v>
      </c>
      <c r="D28" s="173">
        <v>123</v>
      </c>
      <c r="E28" s="297">
        <v>0</v>
      </c>
      <c r="F28" s="174">
        <f t="shared" si="0"/>
        <v>0</v>
      </c>
    </row>
    <row r="29" spans="1:6" s="228" customFormat="1" ht="27" customHeight="1" thickBot="1">
      <c r="A29" s="159" t="s">
        <v>106</v>
      </c>
      <c r="B29" s="230"/>
      <c r="C29" s="263"/>
      <c r="D29" s="268"/>
      <c r="E29" s="269"/>
      <c r="F29" s="160">
        <f>SUM(F30:F34)</f>
        <v>0</v>
      </c>
    </row>
    <row r="30" spans="1:10" s="228" customFormat="1" ht="29.25" customHeight="1">
      <c r="A30" s="153" t="s">
        <v>126</v>
      </c>
      <c r="B30" s="154" t="s">
        <v>80</v>
      </c>
      <c r="C30" s="155" t="s">
        <v>9</v>
      </c>
      <c r="D30" s="156">
        <v>199.7</v>
      </c>
      <c r="E30" s="296">
        <v>0</v>
      </c>
      <c r="F30" s="158">
        <f>D30*E30</f>
        <v>0</v>
      </c>
      <c r="J30" s="180"/>
    </row>
    <row r="31" spans="1:10" s="228" customFormat="1" ht="16.5" customHeight="1">
      <c r="A31" s="153" t="s">
        <v>274</v>
      </c>
      <c r="B31" s="154" t="s">
        <v>80</v>
      </c>
      <c r="C31" s="155" t="s">
        <v>9</v>
      </c>
      <c r="D31" s="156">
        <v>36.6</v>
      </c>
      <c r="E31" s="296">
        <v>0</v>
      </c>
      <c r="F31" s="158">
        <f>D31*E31</f>
        <v>0</v>
      </c>
      <c r="J31" s="180"/>
    </row>
    <row r="32" spans="1:10" s="228" customFormat="1" ht="16.5" customHeight="1">
      <c r="A32" s="153" t="s">
        <v>275</v>
      </c>
      <c r="B32" s="154" t="s">
        <v>80</v>
      </c>
      <c r="C32" s="155" t="s">
        <v>9</v>
      </c>
      <c r="D32" s="156">
        <v>25.5</v>
      </c>
      <c r="E32" s="296">
        <v>0</v>
      </c>
      <c r="F32" s="158">
        <f>D32*E32</f>
        <v>0</v>
      </c>
      <c r="J32" s="180"/>
    </row>
    <row r="33" spans="1:10" s="228" customFormat="1" ht="16.5" customHeight="1">
      <c r="A33" s="153" t="s">
        <v>124</v>
      </c>
      <c r="B33" s="154" t="s">
        <v>80</v>
      </c>
      <c r="C33" s="155" t="s">
        <v>9</v>
      </c>
      <c r="D33" s="156">
        <v>29</v>
      </c>
      <c r="E33" s="296">
        <v>0</v>
      </c>
      <c r="F33" s="158">
        <f>D33*E33</f>
        <v>0</v>
      </c>
      <c r="J33" s="180"/>
    </row>
    <row r="34" spans="1:10" s="228" customFormat="1" ht="16.5" customHeight="1" thickBot="1">
      <c r="A34" s="153" t="s">
        <v>125</v>
      </c>
      <c r="B34" s="229" t="s">
        <v>80</v>
      </c>
      <c r="C34" s="155" t="s">
        <v>9</v>
      </c>
      <c r="D34" s="156">
        <v>20</v>
      </c>
      <c r="E34" s="296">
        <v>0</v>
      </c>
      <c r="F34" s="158">
        <f>D34*E34</f>
        <v>0</v>
      </c>
      <c r="J34" s="180"/>
    </row>
    <row r="35" spans="1:10" s="228" customFormat="1" ht="16.5" customHeight="1" thickBot="1">
      <c r="A35" s="159" t="s">
        <v>107</v>
      </c>
      <c r="B35" s="230"/>
      <c r="C35" s="263"/>
      <c r="D35" s="268"/>
      <c r="E35" s="269"/>
      <c r="F35" s="160">
        <f>SUM(F36:F40)</f>
        <v>0</v>
      </c>
      <c r="J35" s="180"/>
    </row>
    <row r="36" spans="1:10" s="228" customFormat="1" ht="16.5" customHeight="1">
      <c r="A36" s="153" t="s">
        <v>117</v>
      </c>
      <c r="B36" s="154" t="s">
        <v>80</v>
      </c>
      <c r="C36" s="155" t="s">
        <v>9</v>
      </c>
      <c r="D36" s="156">
        <v>630</v>
      </c>
      <c r="E36" s="296">
        <v>0</v>
      </c>
      <c r="F36" s="158">
        <f>D36*E36</f>
        <v>0</v>
      </c>
      <c r="J36" s="180"/>
    </row>
    <row r="37" spans="1:10" s="228" customFormat="1" ht="16.5" customHeight="1">
      <c r="A37" s="153" t="s">
        <v>118</v>
      </c>
      <c r="B37" s="175" t="s">
        <v>80</v>
      </c>
      <c r="C37" s="155" t="s">
        <v>9</v>
      </c>
      <c r="D37" s="156">
        <v>240</v>
      </c>
      <c r="E37" s="296">
        <v>0</v>
      </c>
      <c r="F37" s="158">
        <f>D37*E37</f>
        <v>0</v>
      </c>
      <c r="J37" s="180"/>
    </row>
    <row r="38" spans="1:10" s="228" customFormat="1" ht="16.5" customHeight="1">
      <c r="A38" s="153" t="s">
        <v>119</v>
      </c>
      <c r="B38" s="144" t="s">
        <v>80</v>
      </c>
      <c r="C38" s="155" t="s">
        <v>9</v>
      </c>
      <c r="D38" s="156">
        <v>49</v>
      </c>
      <c r="E38" s="296">
        <v>0</v>
      </c>
      <c r="F38" s="158">
        <f>D38*E38</f>
        <v>0</v>
      </c>
      <c r="J38" s="180"/>
    </row>
    <row r="39" spans="1:10" s="228" customFormat="1" ht="16.5" customHeight="1">
      <c r="A39" s="153" t="s">
        <v>299</v>
      </c>
      <c r="B39" s="154" t="s">
        <v>80</v>
      </c>
      <c r="C39" s="155" t="s">
        <v>9</v>
      </c>
      <c r="D39" s="156">
        <v>105</v>
      </c>
      <c r="E39" s="296">
        <v>0</v>
      </c>
      <c r="F39" s="158">
        <f>D39*E39</f>
        <v>0</v>
      </c>
      <c r="J39" s="180"/>
    </row>
    <row r="40" spans="1:10" s="228" customFormat="1" ht="16.5" customHeight="1" thickBot="1">
      <c r="A40" s="170" t="s">
        <v>300</v>
      </c>
      <c r="B40" s="172" t="s">
        <v>80</v>
      </c>
      <c r="C40" s="172" t="s">
        <v>9</v>
      </c>
      <c r="D40" s="173">
        <v>90</v>
      </c>
      <c r="E40" s="297">
        <v>0</v>
      </c>
      <c r="F40" s="174">
        <f>D40*E40</f>
        <v>0</v>
      </c>
      <c r="H40" s="232"/>
      <c r="J40" s="180"/>
    </row>
    <row r="41" spans="1:6" s="228" customFormat="1" ht="29.25" customHeight="1" thickBot="1">
      <c r="A41" s="159" t="s">
        <v>310</v>
      </c>
      <c r="B41" s="227"/>
      <c r="C41" s="263"/>
      <c r="D41" s="268"/>
      <c r="E41" s="269"/>
      <c r="F41" s="160">
        <f>SUM(F42:F45)</f>
        <v>0</v>
      </c>
    </row>
    <row r="42" spans="1:6" s="228" customFormat="1" ht="16.5" customHeight="1">
      <c r="A42" s="153" t="s">
        <v>95</v>
      </c>
      <c r="B42" s="241" t="s">
        <v>79</v>
      </c>
      <c r="C42" s="155" t="s">
        <v>10</v>
      </c>
      <c r="D42" s="156">
        <v>29</v>
      </c>
      <c r="E42" s="299">
        <v>0</v>
      </c>
      <c r="F42" s="158">
        <f>D42*E42</f>
        <v>0</v>
      </c>
    </row>
    <row r="43" spans="1:6" s="228" customFormat="1" ht="16.5" customHeight="1">
      <c r="A43" s="153" t="s">
        <v>94</v>
      </c>
      <c r="B43" s="161" t="s">
        <v>79</v>
      </c>
      <c r="C43" s="155" t="s">
        <v>10</v>
      </c>
      <c r="D43" s="242">
        <v>29</v>
      </c>
      <c r="E43" s="299">
        <v>0</v>
      </c>
      <c r="F43" s="158">
        <f>D43*E43</f>
        <v>0</v>
      </c>
    </row>
    <row r="44" spans="1:6" s="228" customFormat="1" ht="24" customHeight="1">
      <c r="A44" s="153" t="s">
        <v>248</v>
      </c>
      <c r="B44" s="161" t="s">
        <v>79</v>
      </c>
      <c r="C44" s="164" t="s">
        <v>28</v>
      </c>
      <c r="D44" s="165">
        <v>29</v>
      </c>
      <c r="E44" s="296">
        <v>0</v>
      </c>
      <c r="F44" s="158">
        <f>D44*E44</f>
        <v>0</v>
      </c>
    </row>
    <row r="45" spans="1:6" s="228" customFormat="1" ht="27" customHeight="1" thickBot="1">
      <c r="A45" s="153" t="s">
        <v>249</v>
      </c>
      <c r="B45" s="231" t="s">
        <v>79</v>
      </c>
      <c r="C45" s="164" t="s">
        <v>28</v>
      </c>
      <c r="D45" s="165">
        <v>29</v>
      </c>
      <c r="E45" s="296">
        <v>0</v>
      </c>
      <c r="F45" s="158">
        <f>D45*E45</f>
        <v>0</v>
      </c>
    </row>
    <row r="46" spans="1:6" s="228" customFormat="1" ht="16.5" customHeight="1" thickBot="1">
      <c r="A46" s="159" t="s">
        <v>93</v>
      </c>
      <c r="B46" s="230"/>
      <c r="C46" s="263"/>
      <c r="D46" s="268"/>
      <c r="E46" s="269"/>
      <c r="F46" s="160">
        <f>SUM(F47:F50)</f>
        <v>0</v>
      </c>
    </row>
    <row r="47" spans="1:6" s="228" customFormat="1" ht="27.75" customHeight="1">
      <c r="A47" s="178" t="s">
        <v>250</v>
      </c>
      <c r="B47" s="154" t="s">
        <v>79</v>
      </c>
      <c r="C47" s="233" t="s">
        <v>68</v>
      </c>
      <c r="D47" s="234">
        <v>9</v>
      </c>
      <c r="E47" s="298">
        <v>0</v>
      </c>
      <c r="F47" s="158">
        <f>D47*E47</f>
        <v>0</v>
      </c>
    </row>
    <row r="48" spans="1:6" s="228" customFormat="1" ht="16.5" customHeight="1">
      <c r="A48" s="178" t="s">
        <v>105</v>
      </c>
      <c r="B48" s="175" t="s">
        <v>79</v>
      </c>
      <c r="C48" s="233" t="s">
        <v>68</v>
      </c>
      <c r="D48" s="234">
        <v>35</v>
      </c>
      <c r="E48" s="298">
        <v>0</v>
      </c>
      <c r="F48" s="158">
        <f>D48*E48</f>
        <v>0</v>
      </c>
    </row>
    <row r="49" spans="1:6" s="228" customFormat="1" ht="16.5" customHeight="1">
      <c r="A49" s="153" t="s">
        <v>267</v>
      </c>
      <c r="B49" s="144" t="s">
        <v>77</v>
      </c>
      <c r="C49" s="155" t="s">
        <v>12</v>
      </c>
      <c r="D49" s="234">
        <v>210</v>
      </c>
      <c r="E49" s="298">
        <v>0</v>
      </c>
      <c r="F49" s="158">
        <f>D49*E49</f>
        <v>0</v>
      </c>
    </row>
    <row r="50" spans="1:6" s="228" customFormat="1" ht="16.5" customHeight="1" thickBot="1">
      <c r="A50" s="178" t="s">
        <v>69</v>
      </c>
      <c r="B50" s="231" t="s">
        <v>79</v>
      </c>
      <c r="C50" s="233" t="s">
        <v>10</v>
      </c>
      <c r="D50" s="234">
        <v>29</v>
      </c>
      <c r="E50" s="298">
        <v>0</v>
      </c>
      <c r="F50" s="158">
        <f>D50*E50</f>
        <v>0</v>
      </c>
    </row>
    <row r="51" spans="1:6" ht="16.5" customHeight="1" thickBot="1">
      <c r="A51" s="159" t="s">
        <v>66</v>
      </c>
      <c r="B51" s="227"/>
      <c r="C51" s="263"/>
      <c r="D51" s="268"/>
      <c r="E51" s="269"/>
      <c r="F51" s="160">
        <f>SUM(F52:F54)</f>
        <v>0</v>
      </c>
    </row>
    <row r="52" spans="1:6" ht="16.5" customHeight="1">
      <c r="A52" s="178" t="s">
        <v>11</v>
      </c>
      <c r="B52" s="154" t="s">
        <v>77</v>
      </c>
      <c r="C52" s="155" t="s">
        <v>12</v>
      </c>
      <c r="D52" s="156">
        <v>168</v>
      </c>
      <c r="E52" s="296"/>
      <c r="F52" s="157">
        <f>D52*E52</f>
        <v>0</v>
      </c>
    </row>
    <row r="53" spans="1:6" ht="16.5" customHeight="1">
      <c r="A53" s="153" t="s">
        <v>239</v>
      </c>
      <c r="B53" s="154" t="s">
        <v>77</v>
      </c>
      <c r="C53" s="155" t="s">
        <v>12</v>
      </c>
      <c r="D53" s="156">
        <v>672</v>
      </c>
      <c r="E53" s="296">
        <v>0</v>
      </c>
      <c r="F53" s="158">
        <f>D53*E53</f>
        <v>0</v>
      </c>
    </row>
    <row r="54" spans="1:6" ht="16.5" customHeight="1" thickBot="1">
      <c r="A54" s="170" t="s">
        <v>33</v>
      </c>
      <c r="B54" s="175" t="s">
        <v>78</v>
      </c>
      <c r="C54" s="172" t="s">
        <v>146</v>
      </c>
      <c r="D54" s="235">
        <v>10</v>
      </c>
      <c r="E54" s="297">
        <v>0</v>
      </c>
      <c r="F54" s="174">
        <f>D54*E54</f>
        <v>0</v>
      </c>
    </row>
    <row r="55" spans="1:6" ht="22.5" customHeight="1" thickBot="1">
      <c r="A55" s="108" t="s">
        <v>14</v>
      </c>
      <c r="B55" s="243"/>
      <c r="C55" s="260"/>
      <c r="D55" s="266"/>
      <c r="E55" s="267"/>
      <c r="F55" s="110">
        <f>SUM(F51,F46,F41,F35,F29,F10,F5)</f>
        <v>0</v>
      </c>
    </row>
    <row r="58" ht="12.75">
      <c r="F58" s="162"/>
    </row>
    <row r="64" spans="4:5" ht="12.75">
      <c r="D64" s="236"/>
      <c r="E64" s="236"/>
    </row>
  </sheetData>
  <sheetProtection password="C5AA" sheet="1"/>
  <mergeCells count="9">
    <mergeCell ref="A2:F2"/>
    <mergeCell ref="C55:E55"/>
    <mergeCell ref="C5:E5"/>
    <mergeCell ref="C10:E10"/>
    <mergeCell ref="C51:E51"/>
    <mergeCell ref="C41:E41"/>
    <mergeCell ref="C29:E29"/>
    <mergeCell ref="C35:E35"/>
    <mergeCell ref="C46:E46"/>
  </mergeCells>
  <printOptions/>
  <pageMargins left="1.02" right="0.3937007874015748" top="0.72" bottom="0.7" header="0.5118110236220472" footer="0.5118110236220472"/>
  <pageSetup horizontalDpi="300" verticalDpi="300" orientation="portrait" paperSize="9" scale="91" r:id="rId1"/>
  <rowBreaks count="1" manualBreakCount="1">
    <brk id="4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3">
      <selection activeCell="E36" activeCellId="3" sqref="E6:E16 E18:E22 E24:E34 E36:E40"/>
    </sheetView>
  </sheetViews>
  <sheetFormatPr defaultColWidth="9.140625" defaultRowHeight="12.75"/>
  <cols>
    <col min="1" max="1" width="38.7109375" style="87" customWidth="1"/>
    <col min="2" max="2" width="11.140625" style="134" customWidth="1"/>
    <col min="3" max="3" width="10.140625" style="87" customWidth="1"/>
    <col min="4" max="5" width="12.7109375" style="111" customWidth="1"/>
    <col min="6" max="6" width="16.7109375" style="87" customWidth="1"/>
    <col min="7" max="7" width="9.140625" style="87" customWidth="1"/>
    <col min="8" max="8" width="16.28125" style="87" customWidth="1"/>
    <col min="9" max="9" width="9.140625" style="87" customWidth="1"/>
    <col min="10" max="10" width="13.28125" style="87" customWidth="1"/>
    <col min="11" max="11" width="12.7109375" style="87" customWidth="1"/>
    <col min="12" max="12" width="13.8515625" style="87" customWidth="1"/>
    <col min="13" max="16384" width="9.140625" style="87" customWidth="1"/>
  </cols>
  <sheetData>
    <row r="1" spans="1:5" ht="19.5" customHeight="1">
      <c r="A1" s="86" t="s">
        <v>151</v>
      </c>
      <c r="D1" s="87"/>
      <c r="E1" s="87"/>
    </row>
    <row r="2" spans="1:6" ht="22.5" customHeight="1">
      <c r="A2" s="258" t="s">
        <v>317</v>
      </c>
      <c r="B2" s="258"/>
      <c r="C2" s="258"/>
      <c r="D2" s="259"/>
      <c r="E2" s="259"/>
      <c r="F2" s="259"/>
    </row>
    <row r="3" ht="21" customHeight="1" thickBot="1"/>
    <row r="4" spans="1:6" ht="20.25" customHeight="1" thickBot="1">
      <c r="A4" s="112" t="s">
        <v>4</v>
      </c>
      <c r="B4" s="113" t="s">
        <v>76</v>
      </c>
      <c r="C4" s="114" t="s">
        <v>5</v>
      </c>
      <c r="D4" s="115" t="s">
        <v>6</v>
      </c>
      <c r="E4" s="115" t="s">
        <v>7</v>
      </c>
      <c r="F4" s="116" t="s">
        <v>8</v>
      </c>
    </row>
    <row r="5" spans="1:6" s="91" customFormat="1" ht="21.75" customHeight="1" thickBot="1">
      <c r="A5" s="88" t="s">
        <v>185</v>
      </c>
      <c r="B5" s="135"/>
      <c r="C5" s="117"/>
      <c r="D5" s="118"/>
      <c r="E5" s="119"/>
      <c r="F5" s="90">
        <f>SUM(F6:F16)</f>
        <v>0</v>
      </c>
    </row>
    <row r="6" spans="1:6" s="91" customFormat="1" ht="16.5" customHeight="1">
      <c r="A6" s="120" t="s">
        <v>182</v>
      </c>
      <c r="B6" s="136" t="s">
        <v>147</v>
      </c>
      <c r="C6" s="121" t="s">
        <v>135</v>
      </c>
      <c r="D6" s="122">
        <v>16.2</v>
      </c>
      <c r="E6" s="300">
        <v>0</v>
      </c>
      <c r="F6" s="92">
        <f>D6*E6</f>
        <v>0</v>
      </c>
    </row>
    <row r="7" spans="1:6" s="91" customFormat="1" ht="16.5" customHeight="1">
      <c r="A7" s="120" t="s">
        <v>183</v>
      </c>
      <c r="B7" s="136" t="s">
        <v>147</v>
      </c>
      <c r="C7" s="121" t="s">
        <v>25</v>
      </c>
      <c r="D7" s="122">
        <v>24</v>
      </c>
      <c r="E7" s="300">
        <v>0</v>
      </c>
      <c r="F7" s="92">
        <f>D7*E7</f>
        <v>0</v>
      </c>
    </row>
    <row r="8" spans="1:6" s="91" customFormat="1" ht="16.5" customHeight="1">
      <c r="A8" s="120" t="s">
        <v>164</v>
      </c>
      <c r="B8" s="137" t="s">
        <v>131</v>
      </c>
      <c r="C8" s="121" t="s">
        <v>135</v>
      </c>
      <c r="D8" s="122">
        <v>31</v>
      </c>
      <c r="E8" s="300">
        <v>0</v>
      </c>
      <c r="F8" s="92">
        <f aca="true" t="shared" si="0" ref="F8:F16">D8*E8</f>
        <v>0</v>
      </c>
    </row>
    <row r="9" spans="1:6" s="91" customFormat="1" ht="15.75" customHeight="1">
      <c r="A9" s="123" t="s">
        <v>165</v>
      </c>
      <c r="B9" s="138" t="s">
        <v>132</v>
      </c>
      <c r="C9" s="121" t="s">
        <v>135</v>
      </c>
      <c r="D9" s="122">
        <v>31</v>
      </c>
      <c r="E9" s="300">
        <v>0</v>
      </c>
      <c r="F9" s="92">
        <f t="shared" si="0"/>
        <v>0</v>
      </c>
    </row>
    <row r="10" spans="1:6" s="91" customFormat="1" ht="15.75" customHeight="1">
      <c r="A10" s="123" t="s">
        <v>180</v>
      </c>
      <c r="B10" s="136" t="s">
        <v>147</v>
      </c>
      <c r="C10" s="121" t="s">
        <v>135</v>
      </c>
      <c r="D10" s="122">
        <v>58.3</v>
      </c>
      <c r="E10" s="300">
        <v>0</v>
      </c>
      <c r="F10" s="92">
        <f t="shared" si="0"/>
        <v>0</v>
      </c>
    </row>
    <row r="11" spans="1:6" s="91" customFormat="1" ht="15.75" customHeight="1">
      <c r="A11" s="123" t="s">
        <v>166</v>
      </c>
      <c r="B11" s="139" t="s">
        <v>147</v>
      </c>
      <c r="C11" s="121" t="s">
        <v>135</v>
      </c>
      <c r="D11" s="122">
        <v>31</v>
      </c>
      <c r="E11" s="300">
        <v>0</v>
      </c>
      <c r="F11" s="94">
        <f t="shared" si="0"/>
        <v>0</v>
      </c>
    </row>
    <row r="12" spans="1:6" s="91" customFormat="1" ht="18" customHeight="1">
      <c r="A12" s="123" t="s">
        <v>181</v>
      </c>
      <c r="B12" s="139" t="s">
        <v>147</v>
      </c>
      <c r="C12" s="121" t="s">
        <v>135</v>
      </c>
      <c r="D12" s="122">
        <v>58.3</v>
      </c>
      <c r="E12" s="300">
        <v>0</v>
      </c>
      <c r="F12" s="94">
        <f t="shared" si="0"/>
        <v>0</v>
      </c>
    </row>
    <row r="13" spans="1:6" s="91" customFormat="1" ht="15.75" customHeight="1">
      <c r="A13" s="123" t="s">
        <v>167</v>
      </c>
      <c r="B13" s="139" t="s">
        <v>147</v>
      </c>
      <c r="C13" s="121" t="s">
        <v>135</v>
      </c>
      <c r="D13" s="122">
        <v>116</v>
      </c>
      <c r="E13" s="300">
        <v>0</v>
      </c>
      <c r="F13" s="94">
        <f t="shared" si="0"/>
        <v>0</v>
      </c>
    </row>
    <row r="14" spans="1:6" s="91" customFormat="1" ht="15.75" customHeight="1">
      <c r="A14" s="123" t="s">
        <v>168</v>
      </c>
      <c r="B14" s="139" t="s">
        <v>147</v>
      </c>
      <c r="C14" s="121" t="s">
        <v>135</v>
      </c>
      <c r="D14" s="122">
        <v>116</v>
      </c>
      <c r="E14" s="300">
        <v>0</v>
      </c>
      <c r="F14" s="94">
        <f t="shared" si="0"/>
        <v>0</v>
      </c>
    </row>
    <row r="15" spans="1:6" s="91" customFormat="1" ht="15.75" customHeight="1">
      <c r="A15" s="123" t="s">
        <v>169</v>
      </c>
      <c r="B15" s="139" t="s">
        <v>148</v>
      </c>
      <c r="C15" s="121" t="s">
        <v>13</v>
      </c>
      <c r="D15" s="122">
        <v>208</v>
      </c>
      <c r="E15" s="300">
        <v>0</v>
      </c>
      <c r="F15" s="94">
        <f t="shared" si="0"/>
        <v>0</v>
      </c>
    </row>
    <row r="16" spans="1:6" ht="14.25" customHeight="1" thickBot="1">
      <c r="A16" s="124" t="s">
        <v>170</v>
      </c>
      <c r="B16" s="140" t="s">
        <v>134</v>
      </c>
      <c r="C16" s="125" t="s">
        <v>161</v>
      </c>
      <c r="D16" s="126">
        <v>1</v>
      </c>
      <c r="E16" s="301">
        <v>0</v>
      </c>
      <c r="F16" s="96">
        <f t="shared" si="0"/>
        <v>0</v>
      </c>
    </row>
    <row r="17" spans="1:6" ht="21" customHeight="1" thickBot="1">
      <c r="A17" s="97" t="s">
        <v>136</v>
      </c>
      <c r="B17" s="141"/>
      <c r="C17" s="275"/>
      <c r="D17" s="276"/>
      <c r="E17" s="277"/>
      <c r="F17" s="99">
        <f>SUM(F18:F22)</f>
        <v>0</v>
      </c>
    </row>
    <row r="18" spans="1:6" ht="14.25" customHeight="1">
      <c r="A18" s="100" t="s">
        <v>178</v>
      </c>
      <c r="B18" s="127" t="s">
        <v>133</v>
      </c>
      <c r="C18" s="128" t="s">
        <v>13</v>
      </c>
      <c r="D18" s="122">
        <v>217.5</v>
      </c>
      <c r="E18" s="300">
        <v>0</v>
      </c>
      <c r="F18" s="92">
        <f>D18*E18</f>
        <v>0</v>
      </c>
    </row>
    <row r="19" spans="1:6" s="91" customFormat="1" ht="14.25" customHeight="1">
      <c r="A19" s="100" t="s">
        <v>179</v>
      </c>
      <c r="B19" s="127" t="s">
        <v>133</v>
      </c>
      <c r="C19" s="128" t="s">
        <v>13</v>
      </c>
      <c r="D19" s="122">
        <v>22.7</v>
      </c>
      <c r="E19" s="300">
        <v>0</v>
      </c>
      <c r="F19" s="94">
        <f>D19*E19</f>
        <v>0</v>
      </c>
    </row>
    <row r="20" spans="1:12" ht="14.25" customHeight="1">
      <c r="A20" s="101" t="s">
        <v>191</v>
      </c>
      <c r="B20" s="127" t="s">
        <v>158</v>
      </c>
      <c r="C20" s="128" t="s">
        <v>13</v>
      </c>
      <c r="D20" s="122">
        <v>74.4</v>
      </c>
      <c r="E20" s="300">
        <v>0</v>
      </c>
      <c r="F20" s="94">
        <f>D20*E20</f>
        <v>0</v>
      </c>
      <c r="J20" s="102"/>
      <c r="L20" s="103"/>
    </row>
    <row r="21" spans="1:12" ht="14.25" customHeight="1">
      <c r="A21" s="101" t="s">
        <v>192</v>
      </c>
      <c r="B21" s="127" t="s">
        <v>83</v>
      </c>
      <c r="C21" s="128" t="s">
        <v>13</v>
      </c>
      <c r="D21" s="122">
        <v>143.1</v>
      </c>
      <c r="E21" s="300">
        <v>0</v>
      </c>
      <c r="F21" s="94">
        <f>D21*E21</f>
        <v>0</v>
      </c>
      <c r="L21" s="103"/>
    </row>
    <row r="22" spans="1:8" ht="13.5" thickBot="1">
      <c r="A22" s="101" t="s">
        <v>193</v>
      </c>
      <c r="B22" s="127" t="s">
        <v>145</v>
      </c>
      <c r="C22" s="128" t="s">
        <v>13</v>
      </c>
      <c r="D22" s="122">
        <v>22.7</v>
      </c>
      <c r="E22" s="300">
        <v>0</v>
      </c>
      <c r="F22" s="94">
        <f>D22*E22</f>
        <v>0</v>
      </c>
      <c r="H22" s="103"/>
    </row>
    <row r="23" spans="1:6" ht="21.75" customHeight="1" thickBot="1">
      <c r="A23" s="88" t="s">
        <v>74</v>
      </c>
      <c r="B23" s="142"/>
      <c r="C23" s="270"/>
      <c r="D23" s="271"/>
      <c r="E23" s="272"/>
      <c r="F23" s="90">
        <f>SUM(F24:F34)</f>
        <v>0</v>
      </c>
    </row>
    <row r="24" spans="1:6" ht="14.25" customHeight="1">
      <c r="A24" s="100" t="s">
        <v>144</v>
      </c>
      <c r="B24" s="127" t="s">
        <v>79</v>
      </c>
      <c r="C24" s="128" t="s">
        <v>26</v>
      </c>
      <c r="D24" s="122">
        <v>3</v>
      </c>
      <c r="E24" s="300">
        <v>0</v>
      </c>
      <c r="F24" s="92">
        <f aca="true" t="shared" si="1" ref="F24:F34">D24*E24</f>
        <v>0</v>
      </c>
    </row>
    <row r="25" spans="1:6" ht="14.25" customHeight="1">
      <c r="A25" s="100" t="s">
        <v>140</v>
      </c>
      <c r="B25" s="127" t="s">
        <v>79</v>
      </c>
      <c r="C25" s="128" t="s">
        <v>26</v>
      </c>
      <c r="D25" s="122">
        <v>10</v>
      </c>
      <c r="E25" s="300">
        <v>0</v>
      </c>
      <c r="F25" s="92">
        <f t="shared" si="1"/>
        <v>0</v>
      </c>
    </row>
    <row r="26" spans="1:6" ht="14.25" customHeight="1">
      <c r="A26" s="100" t="s">
        <v>209</v>
      </c>
      <c r="B26" s="127" t="s">
        <v>79</v>
      </c>
      <c r="C26" s="128" t="s">
        <v>26</v>
      </c>
      <c r="D26" s="122">
        <v>2</v>
      </c>
      <c r="E26" s="300">
        <v>0</v>
      </c>
      <c r="F26" s="92">
        <f t="shared" si="1"/>
        <v>0</v>
      </c>
    </row>
    <row r="27" spans="1:6" ht="14.25" customHeight="1">
      <c r="A27" s="100" t="s">
        <v>210</v>
      </c>
      <c r="B27" s="127" t="s">
        <v>79</v>
      </c>
      <c r="C27" s="128" t="s">
        <v>26</v>
      </c>
      <c r="D27" s="122">
        <v>9</v>
      </c>
      <c r="E27" s="300">
        <v>0</v>
      </c>
      <c r="F27" s="92">
        <f>D27*E27</f>
        <v>0</v>
      </c>
    </row>
    <row r="28" spans="1:6" ht="14.25" customHeight="1">
      <c r="A28" s="101" t="s">
        <v>50</v>
      </c>
      <c r="B28" s="129" t="s">
        <v>78</v>
      </c>
      <c r="C28" s="128" t="s">
        <v>146</v>
      </c>
      <c r="D28" s="122">
        <v>3</v>
      </c>
      <c r="E28" s="300">
        <v>0</v>
      </c>
      <c r="F28" s="94">
        <f t="shared" si="1"/>
        <v>0</v>
      </c>
    </row>
    <row r="29" spans="1:6" ht="14.25" customHeight="1">
      <c r="A29" s="101" t="s">
        <v>137</v>
      </c>
      <c r="B29" s="127" t="s">
        <v>79</v>
      </c>
      <c r="C29" s="128" t="s">
        <v>28</v>
      </c>
      <c r="D29" s="122">
        <v>15</v>
      </c>
      <c r="E29" s="300">
        <v>0</v>
      </c>
      <c r="F29" s="94">
        <f t="shared" si="1"/>
        <v>0</v>
      </c>
    </row>
    <row r="30" spans="1:6" ht="14.25" customHeight="1">
      <c r="A30" s="105" t="s">
        <v>138</v>
      </c>
      <c r="B30" s="127" t="s">
        <v>79</v>
      </c>
      <c r="C30" s="128" t="s">
        <v>28</v>
      </c>
      <c r="D30" s="122">
        <v>15</v>
      </c>
      <c r="E30" s="300">
        <v>0</v>
      </c>
      <c r="F30" s="94">
        <f t="shared" si="1"/>
        <v>0</v>
      </c>
    </row>
    <row r="31" spans="1:6" ht="14.25" customHeight="1">
      <c r="A31" s="105" t="s">
        <v>212</v>
      </c>
      <c r="B31" s="127" t="s">
        <v>79</v>
      </c>
      <c r="C31" s="128" t="s">
        <v>28</v>
      </c>
      <c r="D31" s="122">
        <v>15</v>
      </c>
      <c r="E31" s="300">
        <v>0</v>
      </c>
      <c r="F31" s="94">
        <f t="shared" si="1"/>
        <v>0</v>
      </c>
    </row>
    <row r="32" spans="1:6" ht="24.75" customHeight="1">
      <c r="A32" s="101" t="s">
        <v>141</v>
      </c>
      <c r="B32" s="127" t="s">
        <v>79</v>
      </c>
      <c r="C32" s="130" t="s">
        <v>28</v>
      </c>
      <c r="D32" s="131">
        <v>3</v>
      </c>
      <c r="E32" s="300">
        <v>0</v>
      </c>
      <c r="F32" s="94">
        <f t="shared" si="1"/>
        <v>0</v>
      </c>
    </row>
    <row r="33" spans="1:6" ht="24.75" customHeight="1">
      <c r="A33" s="101" t="s">
        <v>142</v>
      </c>
      <c r="B33" s="127" t="s">
        <v>79</v>
      </c>
      <c r="C33" s="128" t="s">
        <v>28</v>
      </c>
      <c r="D33" s="122">
        <v>3</v>
      </c>
      <c r="E33" s="300">
        <v>0</v>
      </c>
      <c r="F33" s="94">
        <f t="shared" si="1"/>
        <v>0</v>
      </c>
    </row>
    <row r="34" spans="1:6" ht="27" customHeight="1" thickBot="1">
      <c r="A34" s="100" t="s">
        <v>143</v>
      </c>
      <c r="B34" s="127" t="s">
        <v>79</v>
      </c>
      <c r="C34" s="128" t="s">
        <v>28</v>
      </c>
      <c r="D34" s="122">
        <v>3</v>
      </c>
      <c r="E34" s="300">
        <v>0</v>
      </c>
      <c r="F34" s="94">
        <f t="shared" si="1"/>
        <v>0</v>
      </c>
    </row>
    <row r="35" spans="1:6" ht="26.25" thickBot="1">
      <c r="A35" s="88" t="s">
        <v>204</v>
      </c>
      <c r="B35" s="142"/>
      <c r="C35" s="270"/>
      <c r="D35" s="271"/>
      <c r="E35" s="272"/>
      <c r="F35" s="90">
        <f>SUM(F36:F40)</f>
        <v>0</v>
      </c>
    </row>
    <row r="36" spans="1:6" ht="14.25" customHeight="1">
      <c r="A36" s="100" t="s">
        <v>35</v>
      </c>
      <c r="B36" s="132" t="s">
        <v>77</v>
      </c>
      <c r="C36" s="128" t="s">
        <v>25</v>
      </c>
      <c r="D36" s="122">
        <v>42</v>
      </c>
      <c r="E36" s="300">
        <v>0</v>
      </c>
      <c r="F36" s="92">
        <f>D36*E36</f>
        <v>0</v>
      </c>
    </row>
    <row r="37" spans="1:6" ht="14.25" customHeight="1">
      <c r="A37" s="101" t="s">
        <v>149</v>
      </c>
      <c r="B37" s="132" t="s">
        <v>77</v>
      </c>
      <c r="C37" s="128" t="s">
        <v>25</v>
      </c>
      <c r="D37" s="122">
        <v>168</v>
      </c>
      <c r="E37" s="300">
        <v>0</v>
      </c>
      <c r="F37" s="94">
        <f>D37*E37</f>
        <v>0</v>
      </c>
    </row>
    <row r="38" spans="1:6" ht="14.25" customHeight="1">
      <c r="A38" s="101" t="s">
        <v>150</v>
      </c>
      <c r="B38" s="132" t="s">
        <v>77</v>
      </c>
      <c r="C38" s="128" t="s">
        <v>25</v>
      </c>
      <c r="D38" s="122">
        <v>42</v>
      </c>
      <c r="E38" s="300">
        <v>0</v>
      </c>
      <c r="F38" s="94">
        <f>D38*E38</f>
        <v>0</v>
      </c>
    </row>
    <row r="39" spans="1:6" ht="14.25" customHeight="1">
      <c r="A39" s="106" t="s">
        <v>184</v>
      </c>
      <c r="B39" s="132" t="s">
        <v>77</v>
      </c>
      <c r="C39" s="130" t="s">
        <v>25</v>
      </c>
      <c r="D39" s="122">
        <v>42</v>
      </c>
      <c r="E39" s="300">
        <v>0</v>
      </c>
      <c r="F39" s="94">
        <f>D39*E39</f>
        <v>0</v>
      </c>
    </row>
    <row r="40" spans="1:6" ht="14.25" customHeight="1" thickBot="1">
      <c r="A40" s="107" t="s">
        <v>33</v>
      </c>
      <c r="B40" s="129" t="s">
        <v>78</v>
      </c>
      <c r="C40" s="133" t="s">
        <v>146</v>
      </c>
      <c r="D40" s="126">
        <v>5</v>
      </c>
      <c r="E40" s="301">
        <v>0</v>
      </c>
      <c r="F40" s="96">
        <f>D40*E40</f>
        <v>0</v>
      </c>
    </row>
    <row r="41" spans="1:6" ht="18.75" thickBot="1">
      <c r="A41" s="108" t="s">
        <v>15</v>
      </c>
      <c r="B41" s="143"/>
      <c r="C41" s="273"/>
      <c r="D41" s="274"/>
      <c r="E41" s="274"/>
      <c r="F41" s="110">
        <f>SUM(F35,F23,F17,F5)</f>
        <v>0</v>
      </c>
    </row>
    <row r="44" ht="12.75">
      <c r="F44" s="102"/>
    </row>
    <row r="46" ht="12.75">
      <c r="F46" s="102"/>
    </row>
  </sheetData>
  <sheetProtection password="C5AA" sheet="1"/>
  <mergeCells count="5">
    <mergeCell ref="A2:F2"/>
    <mergeCell ref="C23:E23"/>
    <mergeCell ref="C41:E41"/>
    <mergeCell ref="C17:E17"/>
    <mergeCell ref="C35:E35"/>
  </mergeCells>
  <printOptions/>
  <pageMargins left="0.66" right="0.3937007874015748" top="0.69" bottom="0.71" header="0.5118110236220472" footer="0.5118110236220472"/>
  <pageSetup horizontalDpi="360" verticalDpi="36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zoomScalePageLayoutView="0" workbookViewId="0" topLeftCell="A13">
      <selection activeCell="E24" activeCellId="3" sqref="E5:E13 E15:E16 E18:E22 E24:E28"/>
    </sheetView>
  </sheetViews>
  <sheetFormatPr defaultColWidth="9.140625" defaultRowHeight="12.75"/>
  <cols>
    <col min="1" max="1" width="38.7109375" style="0" customWidth="1"/>
    <col min="2" max="2" width="11.140625" style="0" customWidth="1"/>
    <col min="3" max="3" width="10.140625" style="0" customWidth="1"/>
    <col min="4" max="5" width="12.7109375" style="2" customWidth="1"/>
    <col min="6" max="6" width="16.7109375" style="0" customWidth="1"/>
    <col min="8" max="8" width="16.28125" style="0" customWidth="1"/>
    <col min="10" max="10" width="13.28125" style="0" customWidth="1"/>
    <col min="11" max="11" width="12.7109375" style="0" customWidth="1"/>
    <col min="12" max="12" width="13.8515625" style="0" customWidth="1"/>
  </cols>
  <sheetData>
    <row r="1" spans="1:5" ht="19.5" customHeight="1">
      <c r="A1" s="46" t="s">
        <v>156</v>
      </c>
      <c r="D1"/>
      <c r="E1"/>
    </row>
    <row r="2" spans="1:6" ht="22.5" customHeight="1">
      <c r="A2" s="258" t="s">
        <v>317</v>
      </c>
      <c r="B2" s="258"/>
      <c r="C2" s="258"/>
      <c r="D2" s="259"/>
      <c r="E2" s="259"/>
      <c r="F2" s="259"/>
    </row>
    <row r="3" ht="21" customHeight="1" thickBot="1"/>
    <row r="4" spans="1:6" ht="20.25" customHeight="1" thickBot="1">
      <c r="A4" s="10" t="s">
        <v>4</v>
      </c>
      <c r="B4" s="47" t="s">
        <v>76</v>
      </c>
      <c r="C4" s="11" t="s">
        <v>5</v>
      </c>
      <c r="D4" s="12" t="s">
        <v>6</v>
      </c>
      <c r="E4" s="12" t="s">
        <v>7</v>
      </c>
      <c r="F4" s="13" t="s">
        <v>8</v>
      </c>
    </row>
    <row r="5" spans="1:6" s="1" customFormat="1" ht="21" customHeight="1" thickBot="1">
      <c r="A5" s="31" t="s">
        <v>163</v>
      </c>
      <c r="B5" s="41"/>
      <c r="C5" s="51"/>
      <c r="D5" s="38"/>
      <c r="E5" s="302"/>
      <c r="F5" s="33">
        <f>SUM(F6:F13)</f>
        <v>0</v>
      </c>
    </row>
    <row r="6" spans="1:6" s="1" customFormat="1" ht="27.75" customHeight="1">
      <c r="A6" s="53" t="s">
        <v>171</v>
      </c>
      <c r="B6" s="43" t="s">
        <v>176</v>
      </c>
      <c r="C6" s="50" t="s">
        <v>161</v>
      </c>
      <c r="D6" s="4">
        <v>1</v>
      </c>
      <c r="E6" s="303">
        <v>0</v>
      </c>
      <c r="F6" s="32">
        <f aca="true" t="shared" si="0" ref="F6:F13">D6*E6</f>
        <v>0</v>
      </c>
    </row>
    <row r="7" spans="1:6" s="1" customFormat="1" ht="27.75" customHeight="1">
      <c r="A7" s="54" t="s">
        <v>172</v>
      </c>
      <c r="B7" s="43" t="s">
        <v>176</v>
      </c>
      <c r="C7" s="50" t="s">
        <v>89</v>
      </c>
      <c r="D7" s="4">
        <v>330</v>
      </c>
      <c r="E7" s="303">
        <v>0</v>
      </c>
      <c r="F7" s="32">
        <f t="shared" si="0"/>
        <v>0</v>
      </c>
    </row>
    <row r="8" spans="1:6" s="1" customFormat="1" ht="41.25" customHeight="1">
      <c r="A8" s="54" t="s">
        <v>159</v>
      </c>
      <c r="B8" s="43" t="s">
        <v>176</v>
      </c>
      <c r="C8" s="50" t="s">
        <v>89</v>
      </c>
      <c r="D8" s="4">
        <v>660</v>
      </c>
      <c r="E8" s="303">
        <v>0</v>
      </c>
      <c r="F8" s="32">
        <f t="shared" si="0"/>
        <v>0</v>
      </c>
    </row>
    <row r="9" spans="1:6" s="1" customFormat="1" ht="27" customHeight="1">
      <c r="A9" s="54" t="s">
        <v>160</v>
      </c>
      <c r="B9" s="43" t="s">
        <v>176</v>
      </c>
      <c r="C9" s="50" t="s">
        <v>10</v>
      </c>
      <c r="D9" s="4">
        <v>30</v>
      </c>
      <c r="E9" s="303">
        <v>0</v>
      </c>
      <c r="F9" s="9">
        <f t="shared" si="0"/>
        <v>0</v>
      </c>
    </row>
    <row r="10" spans="1:6" s="1" customFormat="1" ht="27.75" customHeight="1">
      <c r="A10" s="54" t="s">
        <v>173</v>
      </c>
      <c r="B10" s="43" t="s">
        <v>77</v>
      </c>
      <c r="C10" s="50" t="s">
        <v>25</v>
      </c>
      <c r="D10" s="4">
        <v>120</v>
      </c>
      <c r="E10" s="303">
        <v>0</v>
      </c>
      <c r="F10" s="9">
        <f t="shared" si="0"/>
        <v>0</v>
      </c>
    </row>
    <row r="11" spans="1:6" s="1" customFormat="1" ht="17.25" customHeight="1">
      <c r="A11" s="54" t="s">
        <v>186</v>
      </c>
      <c r="B11" s="43" t="s">
        <v>78</v>
      </c>
      <c r="C11" s="3" t="s">
        <v>146</v>
      </c>
      <c r="D11" s="4">
        <v>1</v>
      </c>
      <c r="E11" s="303">
        <v>0</v>
      </c>
      <c r="F11" s="9">
        <f t="shared" si="0"/>
        <v>0</v>
      </c>
    </row>
    <row r="12" spans="1:6" s="1" customFormat="1" ht="18.75" customHeight="1">
      <c r="A12" s="54" t="s">
        <v>174</v>
      </c>
      <c r="B12" s="43" t="s">
        <v>176</v>
      </c>
      <c r="C12" s="50" t="s">
        <v>89</v>
      </c>
      <c r="D12" s="4">
        <v>330</v>
      </c>
      <c r="E12" s="303">
        <v>0</v>
      </c>
      <c r="F12" s="9">
        <f t="shared" si="0"/>
        <v>0</v>
      </c>
    </row>
    <row r="13" spans="1:6" s="1" customFormat="1" ht="17.25" customHeight="1" thickBot="1">
      <c r="A13" s="55" t="s">
        <v>175</v>
      </c>
      <c r="B13" s="45" t="s">
        <v>177</v>
      </c>
      <c r="C13" s="52" t="s">
        <v>161</v>
      </c>
      <c r="D13" s="16">
        <v>1</v>
      </c>
      <c r="E13" s="304">
        <v>0</v>
      </c>
      <c r="F13" s="17">
        <f t="shared" si="0"/>
        <v>0</v>
      </c>
    </row>
    <row r="14" spans="1:6" ht="22.5" customHeight="1" thickBot="1">
      <c r="A14" s="36" t="s">
        <v>136</v>
      </c>
      <c r="B14" s="49"/>
      <c r="C14" s="283"/>
      <c r="D14" s="284"/>
      <c r="E14" s="285"/>
      <c r="F14" s="37">
        <f>SUM(F15:F16)</f>
        <v>0</v>
      </c>
    </row>
    <row r="15" spans="1:6" ht="26.25" customHeight="1">
      <c r="A15" s="30" t="s">
        <v>157</v>
      </c>
      <c r="B15" s="42" t="s">
        <v>133</v>
      </c>
      <c r="C15" s="3" t="s">
        <v>13</v>
      </c>
      <c r="D15" s="4">
        <v>13</v>
      </c>
      <c r="E15" s="303">
        <v>0</v>
      </c>
      <c r="F15" s="32">
        <f>D15*E15</f>
        <v>0</v>
      </c>
    </row>
    <row r="16" spans="1:12" ht="25.5" customHeight="1" thickBot="1">
      <c r="A16" s="8" t="s">
        <v>194</v>
      </c>
      <c r="B16" s="42" t="s">
        <v>158</v>
      </c>
      <c r="C16" s="3" t="s">
        <v>13</v>
      </c>
      <c r="D16" s="4">
        <v>13</v>
      </c>
      <c r="E16" s="303">
        <v>0</v>
      </c>
      <c r="F16" s="9">
        <f>D16*E16</f>
        <v>0</v>
      </c>
      <c r="J16" s="34"/>
      <c r="L16" s="35"/>
    </row>
    <row r="17" spans="1:6" ht="21.75" customHeight="1" thickBot="1">
      <c r="A17" s="31" t="s">
        <v>74</v>
      </c>
      <c r="B17" s="40"/>
      <c r="C17" s="278"/>
      <c r="D17" s="279"/>
      <c r="E17" s="280"/>
      <c r="F17" s="33">
        <f>SUM(F18:F22)</f>
        <v>0</v>
      </c>
    </row>
    <row r="18" spans="1:6" ht="15" customHeight="1">
      <c r="A18" s="30" t="s">
        <v>208</v>
      </c>
      <c r="B18" s="42" t="s">
        <v>79</v>
      </c>
      <c r="C18" s="3" t="s">
        <v>26</v>
      </c>
      <c r="D18" s="4">
        <v>3</v>
      </c>
      <c r="E18" s="303">
        <v>0</v>
      </c>
      <c r="F18" s="32">
        <f>D18*E18</f>
        <v>0</v>
      </c>
    </row>
    <row r="19" spans="1:6" ht="14.25" customHeight="1">
      <c r="A19" s="8" t="s">
        <v>50</v>
      </c>
      <c r="B19" s="43" t="s">
        <v>78</v>
      </c>
      <c r="C19" s="3" t="s">
        <v>146</v>
      </c>
      <c r="D19" s="4">
        <v>1</v>
      </c>
      <c r="E19" s="303">
        <v>0</v>
      </c>
      <c r="F19" s="9">
        <f>D19*E19</f>
        <v>0</v>
      </c>
    </row>
    <row r="20" spans="1:6" ht="24.75" customHeight="1">
      <c r="A20" s="8" t="s">
        <v>141</v>
      </c>
      <c r="B20" s="42" t="s">
        <v>79</v>
      </c>
      <c r="C20" s="22" t="s">
        <v>28</v>
      </c>
      <c r="D20" s="23">
        <v>1</v>
      </c>
      <c r="E20" s="300">
        <v>0</v>
      </c>
      <c r="F20" s="9">
        <f>D20*E20</f>
        <v>0</v>
      </c>
    </row>
    <row r="21" spans="1:6" ht="24.75" customHeight="1">
      <c r="A21" s="8" t="s">
        <v>142</v>
      </c>
      <c r="B21" s="42" t="s">
        <v>79</v>
      </c>
      <c r="C21" s="3" t="s">
        <v>28</v>
      </c>
      <c r="D21" s="4">
        <v>1</v>
      </c>
      <c r="E21" s="300">
        <v>0</v>
      </c>
      <c r="F21" s="9">
        <f>D21*E21</f>
        <v>0</v>
      </c>
    </row>
    <row r="22" spans="1:6" ht="27" customHeight="1" thickBot="1">
      <c r="A22" s="30" t="s">
        <v>143</v>
      </c>
      <c r="B22" s="42" t="s">
        <v>79</v>
      </c>
      <c r="C22" s="3" t="s">
        <v>28</v>
      </c>
      <c r="D22" s="4">
        <v>1</v>
      </c>
      <c r="E22" s="303">
        <v>0</v>
      </c>
      <c r="F22" s="9">
        <f>D22*E22</f>
        <v>0</v>
      </c>
    </row>
    <row r="23" spans="1:6" ht="30.75" customHeight="1" thickBot="1">
      <c r="A23" s="31" t="s">
        <v>204</v>
      </c>
      <c r="B23" s="40"/>
      <c r="C23" s="278"/>
      <c r="D23" s="279"/>
      <c r="E23" s="280"/>
      <c r="F23" s="33">
        <f>SUM(F24:F28)</f>
        <v>0</v>
      </c>
    </row>
    <row r="24" spans="1:6" ht="15.75" customHeight="1">
      <c r="A24" s="30" t="s">
        <v>35</v>
      </c>
      <c r="B24" s="44" t="s">
        <v>77</v>
      </c>
      <c r="C24" s="3" t="s">
        <v>25</v>
      </c>
      <c r="D24" s="4">
        <v>42</v>
      </c>
      <c r="E24" s="300">
        <v>0</v>
      </c>
      <c r="F24" s="32">
        <f>D24*E24</f>
        <v>0</v>
      </c>
    </row>
    <row r="25" spans="1:6" ht="15.75" customHeight="1">
      <c r="A25" s="8" t="s">
        <v>149</v>
      </c>
      <c r="B25" s="44" t="s">
        <v>77</v>
      </c>
      <c r="C25" s="3" t="s">
        <v>25</v>
      </c>
      <c r="D25" s="4">
        <v>168</v>
      </c>
      <c r="E25" s="300">
        <v>0</v>
      </c>
      <c r="F25" s="9">
        <f>D25*E25</f>
        <v>0</v>
      </c>
    </row>
    <row r="26" spans="1:6" ht="16.5" customHeight="1">
      <c r="A26" s="8" t="s">
        <v>150</v>
      </c>
      <c r="B26" s="44" t="s">
        <v>77</v>
      </c>
      <c r="C26" s="3" t="s">
        <v>25</v>
      </c>
      <c r="D26" s="4">
        <v>42</v>
      </c>
      <c r="E26" s="300">
        <v>0</v>
      </c>
      <c r="F26" s="9">
        <f>D26*E26</f>
        <v>0</v>
      </c>
    </row>
    <row r="27" spans="1:6" ht="16.5" customHeight="1">
      <c r="A27" s="30" t="s">
        <v>162</v>
      </c>
      <c r="B27" s="44" t="s">
        <v>77</v>
      </c>
      <c r="C27" s="3" t="s">
        <v>25</v>
      </c>
      <c r="D27" s="4">
        <v>42</v>
      </c>
      <c r="E27" s="300">
        <v>0</v>
      </c>
      <c r="F27" s="32">
        <f>D27*E27</f>
        <v>0</v>
      </c>
    </row>
    <row r="28" spans="1:6" ht="15.75" customHeight="1" thickBot="1">
      <c r="A28" s="14" t="s">
        <v>33</v>
      </c>
      <c r="B28" s="43" t="s">
        <v>78</v>
      </c>
      <c r="C28" s="15" t="s">
        <v>146</v>
      </c>
      <c r="D28" s="16">
        <v>5</v>
      </c>
      <c r="E28" s="304">
        <v>0</v>
      </c>
      <c r="F28" s="17">
        <f>D28*E28</f>
        <v>0</v>
      </c>
    </row>
    <row r="29" spans="1:6" ht="18.75" thickBot="1">
      <c r="A29" s="28" t="s">
        <v>15</v>
      </c>
      <c r="B29" s="39"/>
      <c r="C29" s="281"/>
      <c r="D29" s="282"/>
      <c r="E29" s="282"/>
      <c r="F29" s="29">
        <f>SUM(F23,F17,F14,F5)</f>
        <v>0</v>
      </c>
    </row>
    <row r="32" ht="12.75">
      <c r="F32" s="34"/>
    </row>
    <row r="34" ht="12.75">
      <c r="F34" s="34"/>
    </row>
  </sheetData>
  <sheetProtection password="C5AA" sheet="1"/>
  <mergeCells count="5">
    <mergeCell ref="A2:F2"/>
    <mergeCell ref="C17:E17"/>
    <mergeCell ref="C29:E29"/>
    <mergeCell ref="C14:E14"/>
    <mergeCell ref="C23:E23"/>
  </mergeCells>
  <printOptions/>
  <pageMargins left="0.66" right="0.3937007874015748" top="0.69" bottom="0.71" header="0.5118110236220472" footer="0.5118110236220472"/>
  <pageSetup horizontalDpi="360" verticalDpi="36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3">
      <selection activeCell="E34" activeCellId="3" sqref="E5:E14 E16:E21 E23:E32 E34:E38"/>
    </sheetView>
  </sheetViews>
  <sheetFormatPr defaultColWidth="9.140625" defaultRowHeight="12.75"/>
  <cols>
    <col min="1" max="1" width="38.7109375" style="7" customWidth="1"/>
    <col min="2" max="2" width="11.140625" style="7" customWidth="1"/>
    <col min="3" max="3" width="10.140625" style="7" customWidth="1"/>
    <col min="4" max="5" width="12.7109375" style="67" customWidth="1"/>
    <col min="6" max="6" width="16.7109375" style="7" customWidth="1"/>
    <col min="7" max="7" width="9.140625" style="7" customWidth="1"/>
    <col min="8" max="8" width="16.28125" style="7" customWidth="1"/>
    <col min="9" max="9" width="9.140625" style="7" customWidth="1"/>
    <col min="10" max="10" width="13.28125" style="7" customWidth="1"/>
    <col min="11" max="11" width="12.7109375" style="7" customWidth="1"/>
    <col min="12" max="12" width="13.8515625" style="7" customWidth="1"/>
    <col min="13" max="16384" width="9.140625" style="7" customWidth="1"/>
  </cols>
  <sheetData>
    <row r="1" spans="1:5" ht="19.5" customHeight="1">
      <c r="A1" s="58" t="s">
        <v>187</v>
      </c>
      <c r="D1" s="7"/>
      <c r="E1" s="7"/>
    </row>
    <row r="2" spans="1:6" ht="22.5" customHeight="1">
      <c r="A2" s="258" t="s">
        <v>317</v>
      </c>
      <c r="B2" s="258"/>
      <c r="C2" s="258"/>
      <c r="D2" s="259"/>
      <c r="E2" s="259"/>
      <c r="F2" s="259"/>
    </row>
    <row r="3" ht="21" customHeight="1" thickBot="1"/>
    <row r="4" spans="1:6" ht="20.25" customHeight="1" thickBot="1">
      <c r="A4" s="10" t="s">
        <v>4</v>
      </c>
      <c r="B4" s="47" t="s">
        <v>76</v>
      </c>
      <c r="C4" s="11" t="s">
        <v>5</v>
      </c>
      <c r="D4" s="12" t="s">
        <v>6</v>
      </c>
      <c r="E4" s="12" t="s">
        <v>7</v>
      </c>
      <c r="F4" s="13" t="s">
        <v>8</v>
      </c>
    </row>
    <row r="5" spans="1:6" s="70" customFormat="1" ht="21" customHeight="1" thickBot="1">
      <c r="A5" s="26" t="s">
        <v>203</v>
      </c>
      <c r="B5" s="59"/>
      <c r="C5" s="68"/>
      <c r="D5" s="69"/>
      <c r="E5" s="305"/>
      <c r="F5" s="27">
        <f>SUM(F6:F14)</f>
        <v>0</v>
      </c>
    </row>
    <row r="6" spans="1:6" s="70" customFormat="1" ht="29.25" customHeight="1">
      <c r="A6" s="71" t="s">
        <v>302</v>
      </c>
      <c r="B6" s="60" t="s">
        <v>176</v>
      </c>
      <c r="C6" s="72" t="s">
        <v>161</v>
      </c>
      <c r="D6" s="6">
        <v>1</v>
      </c>
      <c r="E6" s="306">
        <v>0</v>
      </c>
      <c r="F6" s="25">
        <f aca="true" t="shared" si="0" ref="F6:F14">D6*E6</f>
        <v>0</v>
      </c>
    </row>
    <row r="7" spans="1:6" s="70" customFormat="1" ht="27" customHeight="1">
      <c r="A7" s="73" t="s">
        <v>189</v>
      </c>
      <c r="B7" s="60" t="s">
        <v>176</v>
      </c>
      <c r="C7" s="72" t="s">
        <v>161</v>
      </c>
      <c r="D7" s="6">
        <v>1</v>
      </c>
      <c r="E7" s="306">
        <v>0</v>
      </c>
      <c r="F7" s="25">
        <f t="shared" si="0"/>
        <v>0</v>
      </c>
    </row>
    <row r="8" spans="1:6" s="70" customFormat="1" ht="27.75" customHeight="1">
      <c r="A8" s="73" t="s">
        <v>190</v>
      </c>
      <c r="B8" s="74" t="s">
        <v>273</v>
      </c>
      <c r="C8" s="72" t="s">
        <v>135</v>
      </c>
      <c r="D8" s="6">
        <v>10.6</v>
      </c>
      <c r="E8" s="306">
        <v>0</v>
      </c>
      <c r="F8" s="25">
        <f t="shared" si="0"/>
        <v>0</v>
      </c>
    </row>
    <row r="9" spans="1:6" s="70" customFormat="1" ht="27.75" customHeight="1">
      <c r="A9" s="73" t="s">
        <v>200</v>
      </c>
      <c r="B9" s="75" t="s">
        <v>273</v>
      </c>
      <c r="C9" s="72" t="s">
        <v>135</v>
      </c>
      <c r="D9" s="6">
        <v>20</v>
      </c>
      <c r="E9" s="306">
        <v>0</v>
      </c>
      <c r="F9" s="19">
        <f t="shared" si="0"/>
        <v>0</v>
      </c>
    </row>
    <row r="10" spans="1:6" s="70" customFormat="1" ht="16.5" customHeight="1">
      <c r="A10" s="73" t="s">
        <v>201</v>
      </c>
      <c r="B10" s="74" t="s">
        <v>273</v>
      </c>
      <c r="C10" s="72" t="s">
        <v>135</v>
      </c>
      <c r="D10" s="6">
        <v>91.8</v>
      </c>
      <c r="E10" s="306">
        <v>0</v>
      </c>
      <c r="F10" s="19">
        <f t="shared" si="0"/>
        <v>0</v>
      </c>
    </row>
    <row r="11" spans="1:6" s="70" customFormat="1" ht="16.5" customHeight="1">
      <c r="A11" s="73" t="s">
        <v>207</v>
      </c>
      <c r="B11" s="76" t="s">
        <v>273</v>
      </c>
      <c r="C11" s="72" t="s">
        <v>202</v>
      </c>
      <c r="D11" s="6">
        <v>171</v>
      </c>
      <c r="E11" s="306">
        <v>0</v>
      </c>
      <c r="F11" s="19">
        <f t="shared" si="0"/>
        <v>0</v>
      </c>
    </row>
    <row r="12" spans="1:6" s="70" customFormat="1" ht="27.75" customHeight="1">
      <c r="A12" s="73" t="s">
        <v>206</v>
      </c>
      <c r="B12" s="75" t="s">
        <v>273</v>
      </c>
      <c r="C12" s="72" t="s">
        <v>161</v>
      </c>
      <c r="D12" s="6">
        <v>1</v>
      </c>
      <c r="E12" s="306">
        <v>0</v>
      </c>
      <c r="F12" s="19">
        <f>D12*E12</f>
        <v>0</v>
      </c>
    </row>
    <row r="13" spans="1:6" s="70" customFormat="1" ht="27.75" customHeight="1">
      <c r="A13" s="18" t="s">
        <v>294</v>
      </c>
      <c r="B13" s="57" t="s">
        <v>86</v>
      </c>
      <c r="C13" s="5" t="s">
        <v>24</v>
      </c>
      <c r="D13" s="6">
        <v>2</v>
      </c>
      <c r="E13" s="306">
        <v>0</v>
      </c>
      <c r="F13" s="19">
        <f>D13*E13</f>
        <v>0</v>
      </c>
    </row>
    <row r="14" spans="1:6" ht="17.25" customHeight="1" thickBot="1">
      <c r="A14" s="77" t="s">
        <v>170</v>
      </c>
      <c r="B14" s="78" t="s">
        <v>134</v>
      </c>
      <c r="C14" s="79" t="s">
        <v>161</v>
      </c>
      <c r="D14" s="20">
        <v>1</v>
      </c>
      <c r="E14" s="307">
        <v>0</v>
      </c>
      <c r="F14" s="21">
        <f t="shared" si="0"/>
        <v>0</v>
      </c>
    </row>
    <row r="15" spans="1:6" ht="20.25" customHeight="1" thickBot="1">
      <c r="A15" s="80" t="s">
        <v>136</v>
      </c>
      <c r="B15" s="81"/>
      <c r="C15" s="290"/>
      <c r="D15" s="291"/>
      <c r="E15" s="292"/>
      <c r="F15" s="82">
        <f>SUM(F16:F21)</f>
        <v>0</v>
      </c>
    </row>
    <row r="16" spans="1:6" ht="17.25" customHeight="1">
      <c r="A16" s="24" t="s">
        <v>198</v>
      </c>
      <c r="B16" s="60" t="s">
        <v>133</v>
      </c>
      <c r="C16" s="5" t="s">
        <v>13</v>
      </c>
      <c r="D16" s="6">
        <v>43</v>
      </c>
      <c r="E16" s="306">
        <v>0</v>
      </c>
      <c r="F16" s="25">
        <f aca="true" t="shared" si="1" ref="F16:F21">D16*E16</f>
        <v>0</v>
      </c>
    </row>
    <row r="17" spans="1:6" s="70" customFormat="1" ht="17.25" customHeight="1">
      <c r="A17" s="24" t="s">
        <v>311</v>
      </c>
      <c r="B17" s="60" t="s">
        <v>133</v>
      </c>
      <c r="C17" s="5" t="s">
        <v>13</v>
      </c>
      <c r="D17" s="6">
        <v>5</v>
      </c>
      <c r="E17" s="306">
        <v>0</v>
      </c>
      <c r="F17" s="19">
        <f t="shared" si="1"/>
        <v>0</v>
      </c>
    </row>
    <row r="18" spans="1:12" ht="17.25" customHeight="1">
      <c r="A18" s="18" t="s">
        <v>199</v>
      </c>
      <c r="B18" s="60" t="s">
        <v>133</v>
      </c>
      <c r="C18" s="5" t="s">
        <v>13</v>
      </c>
      <c r="D18" s="6">
        <v>128.6</v>
      </c>
      <c r="E18" s="306">
        <v>0</v>
      </c>
      <c r="F18" s="19">
        <f t="shared" si="1"/>
        <v>0</v>
      </c>
      <c r="J18" s="63"/>
      <c r="L18" s="83"/>
    </row>
    <row r="19" spans="1:12" ht="16.5" customHeight="1">
      <c r="A19" s="18" t="s">
        <v>195</v>
      </c>
      <c r="B19" s="64" t="s">
        <v>158</v>
      </c>
      <c r="C19" s="5" t="s">
        <v>13</v>
      </c>
      <c r="D19" s="6">
        <v>43</v>
      </c>
      <c r="E19" s="306">
        <v>0</v>
      </c>
      <c r="F19" s="19">
        <f t="shared" si="1"/>
        <v>0</v>
      </c>
      <c r="J19" s="63"/>
      <c r="L19" s="83"/>
    </row>
    <row r="20" spans="1:12" ht="17.25" customHeight="1">
      <c r="A20" s="18" t="s">
        <v>196</v>
      </c>
      <c r="B20" s="64" t="s">
        <v>158</v>
      </c>
      <c r="C20" s="5" t="s">
        <v>13</v>
      </c>
      <c r="D20" s="6">
        <v>5</v>
      </c>
      <c r="E20" s="306">
        <v>0</v>
      </c>
      <c r="F20" s="19">
        <f t="shared" si="1"/>
        <v>0</v>
      </c>
      <c r="L20" s="83"/>
    </row>
    <row r="21" spans="1:8" ht="16.5" customHeight="1" thickBot="1">
      <c r="A21" s="18" t="s">
        <v>197</v>
      </c>
      <c r="B21" s="64" t="s">
        <v>158</v>
      </c>
      <c r="C21" s="5" t="s">
        <v>13</v>
      </c>
      <c r="D21" s="6">
        <v>128.6</v>
      </c>
      <c r="E21" s="306">
        <v>0</v>
      </c>
      <c r="F21" s="19">
        <f t="shared" si="1"/>
        <v>0</v>
      </c>
      <c r="H21" s="83"/>
    </row>
    <row r="22" spans="1:6" ht="18" customHeight="1" thickBot="1">
      <c r="A22" s="26" t="s">
        <v>74</v>
      </c>
      <c r="B22" s="48"/>
      <c r="C22" s="286"/>
      <c r="D22" s="287"/>
      <c r="E22" s="288"/>
      <c r="F22" s="27">
        <f>SUM(F23:F32)</f>
        <v>0</v>
      </c>
    </row>
    <row r="23" spans="1:6" ht="15.75" customHeight="1">
      <c r="A23" s="24" t="s">
        <v>144</v>
      </c>
      <c r="B23" s="64" t="s">
        <v>79</v>
      </c>
      <c r="C23" s="5" t="s">
        <v>26</v>
      </c>
      <c r="D23" s="6">
        <v>20</v>
      </c>
      <c r="E23" s="306">
        <v>0</v>
      </c>
      <c r="F23" s="25">
        <f>D23*E23</f>
        <v>0</v>
      </c>
    </row>
    <row r="24" spans="1:6" ht="15.75" customHeight="1">
      <c r="A24" s="24" t="s">
        <v>205</v>
      </c>
      <c r="B24" s="64" t="s">
        <v>79</v>
      </c>
      <c r="C24" s="5" t="s">
        <v>26</v>
      </c>
      <c r="D24" s="6">
        <v>5</v>
      </c>
      <c r="E24" s="306">
        <v>0</v>
      </c>
      <c r="F24" s="25">
        <f>D24*E24</f>
        <v>0</v>
      </c>
    </row>
    <row r="25" spans="1:6" ht="15.75" customHeight="1">
      <c r="A25" s="24" t="s">
        <v>210</v>
      </c>
      <c r="B25" s="64" t="s">
        <v>79</v>
      </c>
      <c r="C25" s="5" t="s">
        <v>26</v>
      </c>
      <c r="D25" s="6">
        <v>6</v>
      </c>
      <c r="E25" s="306">
        <v>0</v>
      </c>
      <c r="F25" s="25">
        <f>D25*E25</f>
        <v>0</v>
      </c>
    </row>
    <row r="26" spans="1:6" ht="15" customHeight="1">
      <c r="A26" s="18" t="s">
        <v>50</v>
      </c>
      <c r="B26" s="60" t="s">
        <v>78</v>
      </c>
      <c r="C26" s="5" t="s">
        <v>146</v>
      </c>
      <c r="D26" s="6">
        <v>5</v>
      </c>
      <c r="E26" s="306">
        <v>0</v>
      </c>
      <c r="F26" s="19">
        <f aca="true" t="shared" si="2" ref="F26:F32">D26*E26</f>
        <v>0</v>
      </c>
    </row>
    <row r="27" spans="1:6" ht="14.25" customHeight="1">
      <c r="A27" s="18" t="s">
        <v>137</v>
      </c>
      <c r="B27" s="64" t="s">
        <v>79</v>
      </c>
      <c r="C27" s="5" t="s">
        <v>28</v>
      </c>
      <c r="D27" s="6">
        <v>25</v>
      </c>
      <c r="E27" s="306">
        <v>0</v>
      </c>
      <c r="F27" s="19">
        <f t="shared" si="2"/>
        <v>0</v>
      </c>
    </row>
    <row r="28" spans="1:6" ht="15" customHeight="1">
      <c r="A28" s="84" t="s">
        <v>138</v>
      </c>
      <c r="B28" s="64" t="s">
        <v>79</v>
      </c>
      <c r="C28" s="5" t="s">
        <v>28</v>
      </c>
      <c r="D28" s="6">
        <v>25</v>
      </c>
      <c r="E28" s="306">
        <v>0</v>
      </c>
      <c r="F28" s="19">
        <f t="shared" si="2"/>
        <v>0</v>
      </c>
    </row>
    <row r="29" spans="1:6" ht="14.25" customHeight="1">
      <c r="A29" s="84" t="s">
        <v>139</v>
      </c>
      <c r="B29" s="64" t="s">
        <v>79</v>
      </c>
      <c r="C29" s="5" t="s">
        <v>28</v>
      </c>
      <c r="D29" s="6">
        <v>25</v>
      </c>
      <c r="E29" s="306">
        <v>0</v>
      </c>
      <c r="F29" s="19">
        <f t="shared" si="2"/>
        <v>0</v>
      </c>
    </row>
    <row r="30" spans="1:6" ht="27.75" customHeight="1">
      <c r="A30" s="18" t="s">
        <v>141</v>
      </c>
      <c r="B30" s="64" t="s">
        <v>79</v>
      </c>
      <c r="C30" s="65" t="s">
        <v>28</v>
      </c>
      <c r="D30" s="66">
        <v>2</v>
      </c>
      <c r="E30" s="300">
        <v>0</v>
      </c>
      <c r="F30" s="19">
        <f t="shared" si="2"/>
        <v>0</v>
      </c>
    </row>
    <row r="31" spans="1:6" ht="26.25" customHeight="1">
      <c r="A31" s="18" t="s">
        <v>142</v>
      </c>
      <c r="B31" s="64" t="s">
        <v>79</v>
      </c>
      <c r="C31" s="5" t="s">
        <v>28</v>
      </c>
      <c r="D31" s="6">
        <v>2</v>
      </c>
      <c r="E31" s="300">
        <v>0</v>
      </c>
      <c r="F31" s="19">
        <f t="shared" si="2"/>
        <v>0</v>
      </c>
    </row>
    <row r="32" spans="1:6" ht="27" customHeight="1" thickBot="1">
      <c r="A32" s="24" t="s">
        <v>143</v>
      </c>
      <c r="B32" s="64" t="s">
        <v>79</v>
      </c>
      <c r="C32" s="5" t="s">
        <v>28</v>
      </c>
      <c r="D32" s="6">
        <v>2</v>
      </c>
      <c r="E32" s="306">
        <v>0</v>
      </c>
      <c r="F32" s="19">
        <f t="shared" si="2"/>
        <v>0</v>
      </c>
    </row>
    <row r="33" spans="1:6" ht="26.25" thickBot="1">
      <c r="A33" s="26" t="s">
        <v>204</v>
      </c>
      <c r="B33" s="48"/>
      <c r="C33" s="286"/>
      <c r="D33" s="287"/>
      <c r="E33" s="288"/>
      <c r="F33" s="27">
        <f>SUM(F34:F38)</f>
        <v>0</v>
      </c>
    </row>
    <row r="34" spans="1:6" ht="14.25" customHeight="1">
      <c r="A34" s="24" t="s">
        <v>35</v>
      </c>
      <c r="B34" s="85" t="s">
        <v>77</v>
      </c>
      <c r="C34" s="5" t="s">
        <v>25</v>
      </c>
      <c r="D34" s="6">
        <v>84</v>
      </c>
      <c r="E34" s="300">
        <v>0</v>
      </c>
      <c r="F34" s="25">
        <f>D34*E34</f>
        <v>0</v>
      </c>
    </row>
    <row r="35" spans="1:6" ht="14.25" customHeight="1">
      <c r="A35" s="18" t="s">
        <v>149</v>
      </c>
      <c r="B35" s="85" t="s">
        <v>77</v>
      </c>
      <c r="C35" s="5" t="s">
        <v>25</v>
      </c>
      <c r="D35" s="6">
        <v>168</v>
      </c>
      <c r="E35" s="300">
        <v>0</v>
      </c>
      <c r="F35" s="19">
        <f>D35*E35</f>
        <v>0</v>
      </c>
    </row>
    <row r="36" spans="1:6" ht="14.25" customHeight="1">
      <c r="A36" s="18" t="s">
        <v>150</v>
      </c>
      <c r="B36" s="85" t="s">
        <v>77</v>
      </c>
      <c r="C36" s="5" t="s">
        <v>25</v>
      </c>
      <c r="D36" s="6">
        <v>42</v>
      </c>
      <c r="E36" s="300">
        <v>0</v>
      </c>
      <c r="F36" s="19">
        <f>D36*E36</f>
        <v>0</v>
      </c>
    </row>
    <row r="37" spans="1:6" ht="14.25" customHeight="1">
      <c r="A37" s="24" t="s">
        <v>162</v>
      </c>
      <c r="B37" s="85" t="s">
        <v>77</v>
      </c>
      <c r="C37" s="5" t="s">
        <v>25</v>
      </c>
      <c r="D37" s="6">
        <v>42</v>
      </c>
      <c r="E37" s="300">
        <v>0</v>
      </c>
      <c r="F37" s="25">
        <f>D37*E37</f>
        <v>0</v>
      </c>
    </row>
    <row r="38" spans="1:6" ht="14.25" customHeight="1" thickBot="1">
      <c r="A38" s="61" t="s">
        <v>33</v>
      </c>
      <c r="B38" s="60" t="s">
        <v>78</v>
      </c>
      <c r="C38" s="62" t="s">
        <v>146</v>
      </c>
      <c r="D38" s="20">
        <v>5</v>
      </c>
      <c r="E38" s="307">
        <v>0</v>
      </c>
      <c r="F38" s="21">
        <f>D38*E38</f>
        <v>0</v>
      </c>
    </row>
    <row r="39" spans="1:6" ht="18.75" thickBot="1">
      <c r="A39" s="28" t="s">
        <v>15</v>
      </c>
      <c r="B39" s="39"/>
      <c r="C39" s="281"/>
      <c r="D39" s="289"/>
      <c r="E39" s="289"/>
      <c r="F39" s="29">
        <f>SUM(F33,F22,F15,F5)</f>
        <v>0</v>
      </c>
    </row>
    <row r="42" ht="12.75">
      <c r="F42" s="63"/>
    </row>
    <row r="44" ht="12.75">
      <c r="F44" s="63"/>
    </row>
  </sheetData>
  <sheetProtection password="C5AA" sheet="1"/>
  <mergeCells count="5">
    <mergeCell ref="A2:F2"/>
    <mergeCell ref="C22:E22"/>
    <mergeCell ref="C39:E39"/>
    <mergeCell ref="C15:E15"/>
    <mergeCell ref="C33:E33"/>
  </mergeCells>
  <printOptions/>
  <pageMargins left="0.66" right="0.3937007874015748" top="0.69" bottom="0.71" header="0.5118110236220472" footer="0.5118110236220472"/>
  <pageSetup horizontalDpi="360" verticalDpi="36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="115" zoomScaleSheetLayoutView="115" zoomScalePageLayoutView="0" workbookViewId="0" topLeftCell="A22">
      <selection activeCell="E36" activeCellId="3" sqref="E5:E10 E12:E19 E21:E34 E36:E40"/>
    </sheetView>
  </sheetViews>
  <sheetFormatPr defaultColWidth="9.140625" defaultRowHeight="12.75"/>
  <cols>
    <col min="1" max="1" width="38.7109375" style="87" customWidth="1"/>
    <col min="2" max="2" width="11.140625" style="87" customWidth="1"/>
    <col min="3" max="3" width="10.140625" style="87" customWidth="1"/>
    <col min="4" max="5" width="12.7109375" style="111" customWidth="1"/>
    <col min="6" max="6" width="16.7109375" style="87" customWidth="1"/>
    <col min="7" max="7" width="9.140625" style="87" customWidth="1"/>
    <col min="8" max="8" width="16.28125" style="87" customWidth="1"/>
    <col min="9" max="9" width="9.140625" style="87" customWidth="1"/>
    <col min="10" max="10" width="13.28125" style="87" customWidth="1"/>
    <col min="11" max="11" width="12.7109375" style="87" customWidth="1"/>
    <col min="12" max="12" width="13.8515625" style="87" customWidth="1"/>
    <col min="13" max="16384" width="9.140625" style="87" customWidth="1"/>
  </cols>
  <sheetData>
    <row r="1" spans="1:5" ht="19.5" customHeight="1">
      <c r="A1" s="86" t="s">
        <v>304</v>
      </c>
      <c r="D1" s="87"/>
      <c r="E1" s="87"/>
    </row>
    <row r="2" spans="1:6" ht="22.5" customHeight="1">
      <c r="A2" s="258" t="s">
        <v>317</v>
      </c>
      <c r="B2" s="258"/>
      <c r="C2" s="258"/>
      <c r="D2" s="259"/>
      <c r="E2" s="259"/>
      <c r="F2" s="259"/>
    </row>
    <row r="3" ht="21" customHeight="1" thickBot="1"/>
    <row r="4" spans="1:6" ht="20.25" customHeight="1" thickBot="1">
      <c r="A4" s="112" t="s">
        <v>4</v>
      </c>
      <c r="B4" s="113" t="s">
        <v>76</v>
      </c>
      <c r="C4" s="114" t="s">
        <v>5</v>
      </c>
      <c r="D4" s="115" t="s">
        <v>6</v>
      </c>
      <c r="E4" s="115" t="s">
        <v>7</v>
      </c>
      <c r="F4" s="116" t="s">
        <v>8</v>
      </c>
    </row>
    <row r="5" spans="1:6" s="91" customFormat="1" ht="21.75" customHeight="1" thickBot="1">
      <c r="A5" s="88" t="s">
        <v>185</v>
      </c>
      <c r="B5" s="89"/>
      <c r="C5" s="117"/>
      <c r="D5" s="118"/>
      <c r="E5" s="308"/>
      <c r="F5" s="90">
        <f>SUM(F6:F10)</f>
        <v>0</v>
      </c>
    </row>
    <row r="6" spans="1:6" s="91" customFormat="1" ht="16.5" customHeight="1">
      <c r="A6" s="120" t="s">
        <v>290</v>
      </c>
      <c r="B6" s="56" t="s">
        <v>295</v>
      </c>
      <c r="C6" s="121" t="s">
        <v>10</v>
      </c>
      <c r="D6" s="122">
        <v>34</v>
      </c>
      <c r="E6" s="300">
        <v>0</v>
      </c>
      <c r="F6" s="92">
        <f>D6*E6</f>
        <v>0</v>
      </c>
    </row>
    <row r="7" spans="1:6" s="91" customFormat="1" ht="16.5" customHeight="1">
      <c r="A7" s="120" t="s">
        <v>291</v>
      </c>
      <c r="B7" s="56" t="s">
        <v>296</v>
      </c>
      <c r="C7" s="121" t="s">
        <v>161</v>
      </c>
      <c r="D7" s="122">
        <v>1</v>
      </c>
      <c r="E7" s="300">
        <v>0</v>
      </c>
      <c r="F7" s="92">
        <f>D7*E7</f>
        <v>0</v>
      </c>
    </row>
    <row r="8" spans="1:6" s="91" customFormat="1" ht="15.75" customHeight="1">
      <c r="A8" s="123" t="s">
        <v>292</v>
      </c>
      <c r="B8" s="56" t="s">
        <v>273</v>
      </c>
      <c r="C8" s="121" t="s">
        <v>202</v>
      </c>
      <c r="D8" s="122">
        <v>38</v>
      </c>
      <c r="E8" s="300">
        <v>0</v>
      </c>
      <c r="F8" s="94">
        <f>D8*E8</f>
        <v>0</v>
      </c>
    </row>
    <row r="9" spans="1:6" s="91" customFormat="1" ht="15.75" customHeight="1">
      <c r="A9" s="123" t="s">
        <v>293</v>
      </c>
      <c r="B9" s="93" t="s">
        <v>147</v>
      </c>
      <c r="C9" s="121" t="s">
        <v>13</v>
      </c>
      <c r="D9" s="122">
        <v>3</v>
      </c>
      <c r="E9" s="300">
        <v>0</v>
      </c>
      <c r="F9" s="94">
        <f>D9*E9</f>
        <v>0</v>
      </c>
    </row>
    <row r="10" spans="1:6" ht="14.25" customHeight="1" thickBot="1">
      <c r="A10" s="124" t="s">
        <v>170</v>
      </c>
      <c r="B10" s="95" t="s">
        <v>134</v>
      </c>
      <c r="C10" s="125" t="s">
        <v>161</v>
      </c>
      <c r="D10" s="126">
        <v>1</v>
      </c>
      <c r="E10" s="301">
        <v>0</v>
      </c>
      <c r="F10" s="96">
        <f>D10*E10</f>
        <v>0</v>
      </c>
    </row>
    <row r="11" spans="1:6" ht="21" customHeight="1" thickBot="1">
      <c r="A11" s="97" t="s">
        <v>136</v>
      </c>
      <c r="B11" s="98"/>
      <c r="C11" s="275"/>
      <c r="D11" s="276"/>
      <c r="E11" s="277"/>
      <c r="F11" s="99">
        <f>SUM(F12:F19)</f>
        <v>0</v>
      </c>
    </row>
    <row r="12" spans="1:6" ht="14.25" customHeight="1">
      <c r="A12" s="100" t="s">
        <v>278</v>
      </c>
      <c r="B12" s="127" t="s">
        <v>133</v>
      </c>
      <c r="C12" s="128" t="s">
        <v>13</v>
      </c>
      <c r="D12" s="122">
        <v>1</v>
      </c>
      <c r="E12" s="300">
        <v>0</v>
      </c>
      <c r="F12" s="92">
        <f aca="true" t="shared" si="0" ref="F12:F19">D12*E12</f>
        <v>0</v>
      </c>
    </row>
    <row r="13" spans="1:6" s="91" customFormat="1" ht="14.25" customHeight="1">
      <c r="A13" s="100" t="s">
        <v>279</v>
      </c>
      <c r="B13" s="127" t="s">
        <v>133</v>
      </c>
      <c r="C13" s="128" t="s">
        <v>13</v>
      </c>
      <c r="D13" s="122">
        <v>0.2</v>
      </c>
      <c r="E13" s="300">
        <v>0</v>
      </c>
      <c r="F13" s="94">
        <f t="shared" si="0"/>
        <v>0</v>
      </c>
    </row>
    <row r="14" spans="1:6" s="91" customFormat="1" ht="14.25" customHeight="1">
      <c r="A14" s="100" t="s">
        <v>284</v>
      </c>
      <c r="B14" s="127" t="s">
        <v>133</v>
      </c>
      <c r="C14" s="128" t="s">
        <v>13</v>
      </c>
      <c r="D14" s="122">
        <v>0.1</v>
      </c>
      <c r="E14" s="300">
        <v>0</v>
      </c>
      <c r="F14" s="94">
        <f t="shared" si="0"/>
        <v>0</v>
      </c>
    </row>
    <row r="15" spans="1:6" s="91" customFormat="1" ht="14.25" customHeight="1">
      <c r="A15" s="100" t="s">
        <v>282</v>
      </c>
      <c r="B15" s="127" t="s">
        <v>133</v>
      </c>
      <c r="C15" s="128" t="s">
        <v>13</v>
      </c>
      <c r="D15" s="122">
        <v>2</v>
      </c>
      <c r="E15" s="300">
        <v>0</v>
      </c>
      <c r="F15" s="94">
        <f t="shared" si="0"/>
        <v>0</v>
      </c>
    </row>
    <row r="16" spans="1:12" ht="14.25" customHeight="1">
      <c r="A16" s="101" t="s">
        <v>191</v>
      </c>
      <c r="B16" s="127" t="s">
        <v>158</v>
      </c>
      <c r="C16" s="128" t="s">
        <v>13</v>
      </c>
      <c r="D16" s="122">
        <v>1</v>
      </c>
      <c r="E16" s="300">
        <v>0</v>
      </c>
      <c r="F16" s="94">
        <f t="shared" si="0"/>
        <v>0</v>
      </c>
      <c r="J16" s="102"/>
      <c r="L16" s="103"/>
    </row>
    <row r="17" spans="1:12" ht="14.25" customHeight="1">
      <c r="A17" s="101" t="s">
        <v>281</v>
      </c>
      <c r="B17" s="127" t="s">
        <v>158</v>
      </c>
      <c r="C17" s="128" t="s">
        <v>13</v>
      </c>
      <c r="D17" s="122">
        <v>0.1</v>
      </c>
      <c r="E17" s="300">
        <v>0</v>
      </c>
      <c r="F17" s="94">
        <f t="shared" si="0"/>
        <v>0</v>
      </c>
      <c r="L17" s="103"/>
    </row>
    <row r="18" spans="1:12" ht="14.25" customHeight="1">
      <c r="A18" s="101" t="s">
        <v>280</v>
      </c>
      <c r="B18" s="127" t="s">
        <v>158</v>
      </c>
      <c r="C18" s="128" t="s">
        <v>13</v>
      </c>
      <c r="D18" s="122">
        <v>0.2</v>
      </c>
      <c r="E18" s="300">
        <v>0</v>
      </c>
      <c r="F18" s="94">
        <f t="shared" si="0"/>
        <v>0</v>
      </c>
      <c r="L18" s="103"/>
    </row>
    <row r="19" spans="1:8" ht="18.75" thickBot="1">
      <c r="A19" s="101" t="s">
        <v>283</v>
      </c>
      <c r="B19" s="127" t="s">
        <v>158</v>
      </c>
      <c r="C19" s="128" t="s">
        <v>13</v>
      </c>
      <c r="D19" s="122">
        <v>2</v>
      </c>
      <c r="E19" s="300">
        <v>0</v>
      </c>
      <c r="F19" s="94">
        <f t="shared" si="0"/>
        <v>0</v>
      </c>
      <c r="H19" s="91"/>
    </row>
    <row r="20" spans="1:8" ht="21.75" customHeight="1" thickBot="1">
      <c r="A20" s="88" t="s">
        <v>289</v>
      </c>
      <c r="B20" s="104"/>
      <c r="C20" s="270"/>
      <c r="D20" s="271"/>
      <c r="E20" s="272"/>
      <c r="F20" s="90">
        <f>SUM(F21:F34)</f>
        <v>0</v>
      </c>
      <c r="H20" s="91"/>
    </row>
    <row r="21" spans="1:8" ht="14.25" customHeight="1">
      <c r="A21" s="100" t="s">
        <v>144</v>
      </c>
      <c r="B21" s="127" t="s">
        <v>79</v>
      </c>
      <c r="C21" s="128" t="s">
        <v>26</v>
      </c>
      <c r="D21" s="122">
        <v>8</v>
      </c>
      <c r="E21" s="300">
        <v>0</v>
      </c>
      <c r="F21" s="92">
        <f aca="true" t="shared" si="1" ref="F21:F34">D21*E21</f>
        <v>0</v>
      </c>
      <c r="H21" s="91"/>
    </row>
    <row r="22" spans="1:6" ht="14.25" customHeight="1">
      <c r="A22" s="100" t="s">
        <v>288</v>
      </c>
      <c r="B22" s="144" t="s">
        <v>80</v>
      </c>
      <c r="C22" s="128" t="s">
        <v>9</v>
      </c>
      <c r="D22" s="122">
        <v>3</v>
      </c>
      <c r="E22" s="300">
        <v>0</v>
      </c>
      <c r="F22" s="92">
        <f t="shared" si="1"/>
        <v>0</v>
      </c>
    </row>
    <row r="23" spans="1:6" ht="14.25" customHeight="1">
      <c r="A23" s="100" t="s">
        <v>140</v>
      </c>
      <c r="B23" s="127" t="s">
        <v>79</v>
      </c>
      <c r="C23" s="128" t="s">
        <v>26</v>
      </c>
      <c r="D23" s="122">
        <v>3</v>
      </c>
      <c r="E23" s="300">
        <v>0</v>
      </c>
      <c r="F23" s="92">
        <f t="shared" si="1"/>
        <v>0</v>
      </c>
    </row>
    <row r="24" spans="1:6" ht="14.25" customHeight="1">
      <c r="A24" s="100" t="s">
        <v>285</v>
      </c>
      <c r="B24" s="127" t="s">
        <v>79</v>
      </c>
      <c r="C24" s="128" t="s">
        <v>26</v>
      </c>
      <c r="D24" s="122">
        <v>1</v>
      </c>
      <c r="E24" s="300">
        <v>0</v>
      </c>
      <c r="F24" s="92">
        <f t="shared" si="1"/>
        <v>0</v>
      </c>
    </row>
    <row r="25" spans="1:6" ht="14.25" customHeight="1">
      <c r="A25" s="100" t="s">
        <v>210</v>
      </c>
      <c r="B25" s="127" t="s">
        <v>79</v>
      </c>
      <c r="C25" s="128" t="s">
        <v>26</v>
      </c>
      <c r="D25" s="122">
        <v>4</v>
      </c>
      <c r="E25" s="300">
        <v>0</v>
      </c>
      <c r="F25" s="92">
        <f t="shared" si="1"/>
        <v>0</v>
      </c>
    </row>
    <row r="26" spans="1:6" ht="14.25" customHeight="1">
      <c r="A26" s="101" t="s">
        <v>50</v>
      </c>
      <c r="B26" s="129" t="s">
        <v>78</v>
      </c>
      <c r="C26" s="128" t="s">
        <v>146</v>
      </c>
      <c r="D26" s="122">
        <v>4</v>
      </c>
      <c r="E26" s="300">
        <v>0</v>
      </c>
      <c r="F26" s="94">
        <f t="shared" si="1"/>
        <v>0</v>
      </c>
    </row>
    <row r="27" spans="1:8" ht="14.25" customHeight="1">
      <c r="A27" s="101" t="s">
        <v>286</v>
      </c>
      <c r="B27" s="127" t="s">
        <v>79</v>
      </c>
      <c r="C27" s="128" t="s">
        <v>28</v>
      </c>
      <c r="D27" s="122">
        <v>1</v>
      </c>
      <c r="E27" s="300">
        <v>0</v>
      </c>
      <c r="F27" s="94">
        <f t="shared" si="1"/>
        <v>0</v>
      </c>
      <c r="H27" s="91"/>
    </row>
    <row r="28" spans="1:8" ht="14.25" customHeight="1">
      <c r="A28" s="101" t="s">
        <v>287</v>
      </c>
      <c r="B28" s="127" t="s">
        <v>79</v>
      </c>
      <c r="C28" s="128" t="s">
        <v>28</v>
      </c>
      <c r="D28" s="122">
        <v>11</v>
      </c>
      <c r="E28" s="300">
        <v>0</v>
      </c>
      <c r="F28" s="94">
        <f>D28*E28</f>
        <v>0</v>
      </c>
      <c r="H28" s="91"/>
    </row>
    <row r="29" spans="1:6" ht="14.25" customHeight="1">
      <c r="A29" s="101" t="s">
        <v>137</v>
      </c>
      <c r="B29" s="127" t="s">
        <v>79</v>
      </c>
      <c r="C29" s="128" t="s">
        <v>28</v>
      </c>
      <c r="D29" s="122">
        <v>11</v>
      </c>
      <c r="E29" s="300">
        <v>0</v>
      </c>
      <c r="F29" s="94">
        <f t="shared" si="1"/>
        <v>0</v>
      </c>
    </row>
    <row r="30" spans="1:6" ht="14.25" customHeight="1">
      <c r="A30" s="105" t="s">
        <v>138</v>
      </c>
      <c r="B30" s="127" t="s">
        <v>79</v>
      </c>
      <c r="C30" s="128" t="s">
        <v>28</v>
      </c>
      <c r="D30" s="122">
        <v>11</v>
      </c>
      <c r="E30" s="300">
        <v>0</v>
      </c>
      <c r="F30" s="94">
        <f t="shared" si="1"/>
        <v>0</v>
      </c>
    </row>
    <row r="31" spans="1:6" ht="14.25" customHeight="1">
      <c r="A31" s="105" t="s">
        <v>212</v>
      </c>
      <c r="B31" s="127" t="s">
        <v>79</v>
      </c>
      <c r="C31" s="128" t="s">
        <v>28</v>
      </c>
      <c r="D31" s="122">
        <v>11</v>
      </c>
      <c r="E31" s="300">
        <v>0</v>
      </c>
      <c r="F31" s="94">
        <f t="shared" si="1"/>
        <v>0</v>
      </c>
    </row>
    <row r="32" spans="1:6" ht="24.75" customHeight="1">
      <c r="A32" s="101" t="s">
        <v>141</v>
      </c>
      <c r="B32" s="127" t="s">
        <v>79</v>
      </c>
      <c r="C32" s="130" t="s">
        <v>28</v>
      </c>
      <c r="D32" s="131">
        <v>4</v>
      </c>
      <c r="E32" s="300">
        <v>0</v>
      </c>
      <c r="F32" s="94">
        <f t="shared" si="1"/>
        <v>0</v>
      </c>
    </row>
    <row r="33" spans="1:6" ht="24.75" customHeight="1">
      <c r="A33" s="101" t="s">
        <v>142</v>
      </c>
      <c r="B33" s="127" t="s">
        <v>79</v>
      </c>
      <c r="C33" s="128" t="s">
        <v>28</v>
      </c>
      <c r="D33" s="122">
        <v>4</v>
      </c>
      <c r="E33" s="300">
        <v>0</v>
      </c>
      <c r="F33" s="94">
        <f t="shared" si="1"/>
        <v>0</v>
      </c>
    </row>
    <row r="34" spans="1:6" ht="27" customHeight="1" thickBot="1">
      <c r="A34" s="100" t="s">
        <v>143</v>
      </c>
      <c r="B34" s="127" t="s">
        <v>79</v>
      </c>
      <c r="C34" s="128" t="s">
        <v>28</v>
      </c>
      <c r="D34" s="122">
        <v>4</v>
      </c>
      <c r="E34" s="300">
        <v>0</v>
      </c>
      <c r="F34" s="94">
        <f t="shared" si="1"/>
        <v>0</v>
      </c>
    </row>
    <row r="35" spans="1:6" ht="26.25" thickBot="1">
      <c r="A35" s="88" t="s">
        <v>204</v>
      </c>
      <c r="B35" s="104"/>
      <c r="C35" s="270"/>
      <c r="D35" s="271"/>
      <c r="E35" s="272"/>
      <c r="F35" s="90">
        <f>SUM(F36:F40)</f>
        <v>0</v>
      </c>
    </row>
    <row r="36" spans="1:6" ht="14.25" customHeight="1">
      <c r="A36" s="100" t="s">
        <v>35</v>
      </c>
      <c r="B36" s="132" t="s">
        <v>77</v>
      </c>
      <c r="C36" s="128" t="s">
        <v>25</v>
      </c>
      <c r="D36" s="122">
        <v>8</v>
      </c>
      <c r="E36" s="300">
        <v>0</v>
      </c>
      <c r="F36" s="92">
        <f>D36*E36</f>
        <v>0</v>
      </c>
    </row>
    <row r="37" spans="1:6" ht="14.25" customHeight="1">
      <c r="A37" s="101" t="s">
        <v>149</v>
      </c>
      <c r="B37" s="132" t="s">
        <v>77</v>
      </c>
      <c r="C37" s="128" t="s">
        <v>25</v>
      </c>
      <c r="D37" s="122">
        <v>42</v>
      </c>
      <c r="E37" s="300">
        <v>0</v>
      </c>
      <c r="F37" s="94">
        <f>D37*E37</f>
        <v>0</v>
      </c>
    </row>
    <row r="38" spans="1:6" ht="14.25" customHeight="1">
      <c r="A38" s="101" t="s">
        <v>150</v>
      </c>
      <c r="B38" s="132" t="s">
        <v>77</v>
      </c>
      <c r="C38" s="128" t="s">
        <v>25</v>
      </c>
      <c r="D38" s="122">
        <v>12</v>
      </c>
      <c r="E38" s="300">
        <v>0</v>
      </c>
      <c r="F38" s="94">
        <f>D38*E38</f>
        <v>0</v>
      </c>
    </row>
    <row r="39" spans="1:6" ht="14.25" customHeight="1">
      <c r="A39" s="106" t="s">
        <v>184</v>
      </c>
      <c r="B39" s="132" t="s">
        <v>77</v>
      </c>
      <c r="C39" s="130" t="s">
        <v>25</v>
      </c>
      <c r="D39" s="122">
        <v>16</v>
      </c>
      <c r="E39" s="300">
        <v>0</v>
      </c>
      <c r="F39" s="94">
        <f>D39*E39</f>
        <v>0</v>
      </c>
    </row>
    <row r="40" spans="1:6" ht="14.25" customHeight="1" thickBot="1">
      <c r="A40" s="107" t="s">
        <v>33</v>
      </c>
      <c r="B40" s="129" t="s">
        <v>78</v>
      </c>
      <c r="C40" s="133" t="s">
        <v>146</v>
      </c>
      <c r="D40" s="126">
        <v>2</v>
      </c>
      <c r="E40" s="301">
        <v>0</v>
      </c>
      <c r="F40" s="96">
        <f>D40*E40</f>
        <v>0</v>
      </c>
    </row>
    <row r="41" spans="1:6" ht="18.75" thickBot="1">
      <c r="A41" s="108" t="s">
        <v>15</v>
      </c>
      <c r="B41" s="109"/>
      <c r="C41" s="273"/>
      <c r="D41" s="274"/>
      <c r="E41" s="274"/>
      <c r="F41" s="110">
        <f>SUM(F35,F20,F11,F5)</f>
        <v>0</v>
      </c>
    </row>
    <row r="44" ht="12.75">
      <c r="F44" s="102"/>
    </row>
    <row r="46" ht="12.75">
      <c r="F46" s="102"/>
    </row>
  </sheetData>
  <sheetProtection password="C5AA" sheet="1"/>
  <mergeCells count="5">
    <mergeCell ref="A2:F2"/>
    <mergeCell ref="C20:E20"/>
    <mergeCell ref="C41:E41"/>
    <mergeCell ref="C11:E11"/>
    <mergeCell ref="C35:E35"/>
  </mergeCells>
  <printOptions/>
  <pageMargins left="0.66" right="0.3937007874015748" top="0.69" bottom="0.71" header="0.5118110236220472" footer="0.5118110236220472"/>
  <pageSetup horizontalDpi="360" verticalDpi="36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1"/>
  <sheetViews>
    <sheetView view="pageBreakPreview" zoomScaleSheetLayoutView="100" zoomScalePageLayoutView="0" workbookViewId="0" topLeftCell="A58">
      <selection activeCell="E79" activeCellId="10" sqref="E6:E8 E10:E12 E14:E24 E26:E35 E37:E40 E42:E50 E52:E59 E61:E69 E71 E73:E77 E79:E87"/>
    </sheetView>
  </sheetViews>
  <sheetFormatPr defaultColWidth="9.140625" defaultRowHeight="12.75"/>
  <cols>
    <col min="1" max="1" width="38.7109375" style="180" customWidth="1"/>
    <col min="2" max="2" width="11.140625" style="180" customWidth="1"/>
    <col min="3" max="3" width="10.28125" style="180" customWidth="1"/>
    <col min="4" max="5" width="12.7109375" style="181" customWidth="1"/>
    <col min="6" max="6" width="16.7109375" style="180" customWidth="1"/>
    <col min="7" max="7" width="9.140625" style="180" customWidth="1"/>
    <col min="8" max="8" width="16.28125" style="180" customWidth="1"/>
    <col min="9" max="9" width="9.140625" style="180" customWidth="1"/>
    <col min="10" max="10" width="13.28125" style="180" customWidth="1"/>
    <col min="11" max="11" width="19.57421875" style="180" customWidth="1"/>
    <col min="12" max="12" width="13.8515625" style="180" customWidth="1"/>
    <col min="13" max="16384" width="9.140625" style="180" customWidth="1"/>
  </cols>
  <sheetData>
    <row r="1" spans="1:5" ht="19.5" customHeight="1">
      <c r="A1" s="145" t="s">
        <v>305</v>
      </c>
      <c r="D1" s="180"/>
      <c r="E1" s="180"/>
    </row>
    <row r="2" spans="1:6" ht="16.5" customHeight="1">
      <c r="A2" s="258" t="s">
        <v>317</v>
      </c>
      <c r="B2" s="258"/>
      <c r="C2" s="258"/>
      <c r="D2" s="259"/>
      <c r="E2" s="259"/>
      <c r="F2" s="259"/>
    </row>
    <row r="3" ht="11.25" customHeight="1" thickBot="1"/>
    <row r="4" spans="1:6" s="190" customFormat="1" ht="20.25" customHeight="1" thickBot="1">
      <c r="A4" s="112" t="s">
        <v>4</v>
      </c>
      <c r="B4" s="113" t="s">
        <v>76</v>
      </c>
      <c r="C4" s="114" t="s">
        <v>5</v>
      </c>
      <c r="D4" s="189" t="s">
        <v>6</v>
      </c>
      <c r="E4" s="189" t="s">
        <v>7</v>
      </c>
      <c r="F4" s="116" t="s">
        <v>8</v>
      </c>
    </row>
    <row r="5" spans="1:6" s="182" customFormat="1" ht="21.75" customHeight="1" thickBot="1">
      <c r="A5" s="147" t="s">
        <v>241</v>
      </c>
      <c r="B5" s="148"/>
      <c r="C5" s="149"/>
      <c r="D5" s="150"/>
      <c r="E5" s="151"/>
      <c r="F5" s="152">
        <f>SUM(F6:F8)</f>
        <v>0</v>
      </c>
    </row>
    <row r="6" spans="1:6" s="182" customFormat="1" ht="39" customHeight="1">
      <c r="A6" s="153" t="s">
        <v>245</v>
      </c>
      <c r="B6" s="154" t="s">
        <v>86</v>
      </c>
      <c r="C6" s="155" t="s">
        <v>161</v>
      </c>
      <c r="D6" s="156">
        <v>1</v>
      </c>
      <c r="E6" s="296">
        <v>0</v>
      </c>
      <c r="F6" s="157">
        <f>D6*E6</f>
        <v>0</v>
      </c>
    </row>
    <row r="7" spans="1:8" s="182" customFormat="1" ht="17.25" customHeight="1">
      <c r="A7" s="153" t="s">
        <v>244</v>
      </c>
      <c r="B7" s="154" t="s">
        <v>86</v>
      </c>
      <c r="C7" s="155" t="s">
        <v>23</v>
      </c>
      <c r="D7" s="156">
        <v>832</v>
      </c>
      <c r="E7" s="296">
        <v>0</v>
      </c>
      <c r="F7" s="158">
        <f>D7*E7</f>
        <v>0</v>
      </c>
      <c r="H7" s="183"/>
    </row>
    <row r="8" spans="1:6" s="182" customFormat="1" ht="39" customHeight="1" thickBot="1">
      <c r="A8" s="153" t="s">
        <v>246</v>
      </c>
      <c r="B8" s="154" t="s">
        <v>86</v>
      </c>
      <c r="C8" s="155" t="s">
        <v>24</v>
      </c>
      <c r="D8" s="156">
        <v>52</v>
      </c>
      <c r="E8" s="296">
        <v>0</v>
      </c>
      <c r="F8" s="158">
        <f>D8*E8</f>
        <v>0</v>
      </c>
    </row>
    <row r="9" spans="1:6" s="182" customFormat="1" ht="21" customHeight="1" thickBot="1">
      <c r="A9" s="159" t="s">
        <v>242</v>
      </c>
      <c r="B9" s="148"/>
      <c r="C9" s="263"/>
      <c r="D9" s="293"/>
      <c r="E9" s="293"/>
      <c r="F9" s="160">
        <f>SUM(F10:F12)</f>
        <v>0</v>
      </c>
    </row>
    <row r="10" spans="1:6" s="182" customFormat="1" ht="37.5" customHeight="1">
      <c r="A10" s="153" t="s">
        <v>240</v>
      </c>
      <c r="B10" s="154" t="s">
        <v>86</v>
      </c>
      <c r="C10" s="155" t="s">
        <v>161</v>
      </c>
      <c r="D10" s="156">
        <v>1</v>
      </c>
      <c r="E10" s="296">
        <v>0</v>
      </c>
      <c r="F10" s="157">
        <f>D10*E10</f>
        <v>0</v>
      </c>
    </row>
    <row r="11" spans="1:6" s="182" customFormat="1" ht="18" customHeight="1">
      <c r="A11" s="153" t="s">
        <v>243</v>
      </c>
      <c r="B11" s="154" t="s">
        <v>86</v>
      </c>
      <c r="C11" s="155" t="s">
        <v>23</v>
      </c>
      <c r="D11" s="156">
        <v>144</v>
      </c>
      <c r="E11" s="296">
        <v>0</v>
      </c>
      <c r="F11" s="158">
        <f>D11*E11</f>
        <v>0</v>
      </c>
    </row>
    <row r="12" spans="1:6" s="182" customFormat="1" ht="38.25" customHeight="1" thickBot="1">
      <c r="A12" s="153" t="s">
        <v>247</v>
      </c>
      <c r="B12" s="154" t="s">
        <v>86</v>
      </c>
      <c r="C12" s="155" t="s">
        <v>24</v>
      </c>
      <c r="D12" s="156">
        <v>36</v>
      </c>
      <c r="E12" s="296">
        <v>0</v>
      </c>
      <c r="F12" s="158">
        <f>D12*E12</f>
        <v>0</v>
      </c>
    </row>
    <row r="13" spans="1:6" s="182" customFormat="1" ht="21" customHeight="1" thickBot="1">
      <c r="A13" s="159" t="s">
        <v>257</v>
      </c>
      <c r="B13" s="148"/>
      <c r="C13" s="263"/>
      <c r="D13" s="293"/>
      <c r="E13" s="293"/>
      <c r="F13" s="160">
        <f>SUM(F14:F24)</f>
        <v>0</v>
      </c>
    </row>
    <row r="14" spans="1:6" s="182" customFormat="1" ht="48" customHeight="1">
      <c r="A14" s="153" t="s">
        <v>258</v>
      </c>
      <c r="B14" s="154" t="s">
        <v>86</v>
      </c>
      <c r="C14" s="155" t="s">
        <v>161</v>
      </c>
      <c r="D14" s="156">
        <v>1</v>
      </c>
      <c r="E14" s="296">
        <v>0</v>
      </c>
      <c r="F14" s="158">
        <f aca="true" t="shared" si="0" ref="F14:F21">D14*E14</f>
        <v>0</v>
      </c>
    </row>
    <row r="15" spans="1:6" s="182" customFormat="1" ht="18" customHeight="1">
      <c r="A15" s="153" t="s">
        <v>263</v>
      </c>
      <c r="B15" s="154" t="s">
        <v>86</v>
      </c>
      <c r="C15" s="155" t="s">
        <v>161</v>
      </c>
      <c r="D15" s="156">
        <v>1</v>
      </c>
      <c r="E15" s="296">
        <v>0</v>
      </c>
      <c r="F15" s="158">
        <f t="shared" si="0"/>
        <v>0</v>
      </c>
    </row>
    <row r="16" spans="1:6" s="182" customFormat="1" ht="18.75" customHeight="1">
      <c r="A16" s="153" t="s">
        <v>253</v>
      </c>
      <c r="B16" s="154" t="s">
        <v>86</v>
      </c>
      <c r="C16" s="155" t="s">
        <v>254</v>
      </c>
      <c r="D16" s="156">
        <v>50</v>
      </c>
      <c r="E16" s="296">
        <v>0</v>
      </c>
      <c r="F16" s="158">
        <f t="shared" si="0"/>
        <v>0</v>
      </c>
    </row>
    <row r="17" spans="1:6" s="182" customFormat="1" ht="18" customHeight="1">
      <c r="A17" s="153" t="s">
        <v>44</v>
      </c>
      <c r="B17" s="154" t="s">
        <v>77</v>
      </c>
      <c r="C17" s="155" t="s">
        <v>24</v>
      </c>
      <c r="D17" s="156">
        <v>5</v>
      </c>
      <c r="E17" s="296">
        <v>0</v>
      </c>
      <c r="F17" s="158">
        <f t="shared" si="0"/>
        <v>0</v>
      </c>
    </row>
    <row r="18" spans="1:6" s="182" customFormat="1" ht="17.25" customHeight="1">
      <c r="A18" s="153" t="s">
        <v>264</v>
      </c>
      <c r="B18" s="184" t="s">
        <v>79</v>
      </c>
      <c r="C18" s="155" t="s">
        <v>10</v>
      </c>
      <c r="D18" s="156">
        <v>210</v>
      </c>
      <c r="E18" s="296">
        <v>0</v>
      </c>
      <c r="F18" s="158">
        <f t="shared" si="0"/>
        <v>0</v>
      </c>
    </row>
    <row r="19" spans="1:6" s="182" customFormat="1" ht="27.75" customHeight="1">
      <c r="A19" s="153" t="s">
        <v>307</v>
      </c>
      <c r="B19" s="184" t="s">
        <v>79</v>
      </c>
      <c r="C19" s="155" t="s">
        <v>10</v>
      </c>
      <c r="D19" s="156">
        <v>210</v>
      </c>
      <c r="E19" s="296">
        <v>0</v>
      </c>
      <c r="F19" s="158">
        <f t="shared" si="0"/>
        <v>0</v>
      </c>
    </row>
    <row r="20" spans="1:6" s="182" customFormat="1" ht="17.25" customHeight="1">
      <c r="A20" s="153" t="s">
        <v>303</v>
      </c>
      <c r="B20" s="184" t="s">
        <v>79</v>
      </c>
      <c r="C20" s="155" t="s">
        <v>10</v>
      </c>
      <c r="D20" s="156">
        <v>6</v>
      </c>
      <c r="E20" s="296">
        <v>0</v>
      </c>
      <c r="F20" s="158">
        <f t="shared" si="0"/>
        <v>0</v>
      </c>
    </row>
    <row r="21" spans="1:6" s="182" customFormat="1" ht="18" customHeight="1">
      <c r="A21" s="153" t="s">
        <v>265</v>
      </c>
      <c r="B21" s="184" t="s">
        <v>79</v>
      </c>
      <c r="C21" s="155" t="s">
        <v>10</v>
      </c>
      <c r="D21" s="156">
        <v>84</v>
      </c>
      <c r="E21" s="296">
        <v>0</v>
      </c>
      <c r="F21" s="158">
        <f t="shared" si="0"/>
        <v>0</v>
      </c>
    </row>
    <row r="22" spans="1:6" s="182" customFormat="1" ht="40.5" customHeight="1">
      <c r="A22" s="153" t="s">
        <v>308</v>
      </c>
      <c r="B22" s="184" t="s">
        <v>79</v>
      </c>
      <c r="C22" s="155" t="s">
        <v>10</v>
      </c>
      <c r="D22" s="156">
        <v>84</v>
      </c>
      <c r="E22" s="296">
        <v>0</v>
      </c>
      <c r="F22" s="158">
        <f>D22*E22</f>
        <v>0</v>
      </c>
    </row>
    <row r="23" spans="1:6" s="182" customFormat="1" ht="30.75" customHeight="1">
      <c r="A23" s="153" t="s">
        <v>309</v>
      </c>
      <c r="B23" s="184" t="s">
        <v>79</v>
      </c>
      <c r="C23" s="155" t="s">
        <v>10</v>
      </c>
      <c r="D23" s="156">
        <v>6</v>
      </c>
      <c r="E23" s="296">
        <v>0</v>
      </c>
      <c r="F23" s="158">
        <f>D23*E23</f>
        <v>0</v>
      </c>
    </row>
    <row r="24" spans="1:6" s="182" customFormat="1" ht="17.25" customHeight="1" thickBot="1">
      <c r="A24" s="153" t="s">
        <v>266</v>
      </c>
      <c r="B24" s="184" t="s">
        <v>79</v>
      </c>
      <c r="C24" s="155" t="s">
        <v>10</v>
      </c>
      <c r="D24" s="156">
        <v>2</v>
      </c>
      <c r="E24" s="296">
        <v>0</v>
      </c>
      <c r="F24" s="158">
        <f>D24*E24</f>
        <v>0</v>
      </c>
    </row>
    <row r="25" spans="1:6" s="182" customFormat="1" ht="20.25" customHeight="1" thickBot="1">
      <c r="A25" s="159" t="s">
        <v>259</v>
      </c>
      <c r="B25" s="148"/>
      <c r="C25" s="263"/>
      <c r="D25" s="293"/>
      <c r="E25" s="293"/>
      <c r="F25" s="160">
        <f>SUM(F26:F32)</f>
        <v>0</v>
      </c>
    </row>
    <row r="26" spans="1:11" s="182" customFormat="1" ht="39.75" customHeight="1">
      <c r="A26" s="153" t="s">
        <v>260</v>
      </c>
      <c r="B26" s="154" t="s">
        <v>86</v>
      </c>
      <c r="C26" s="155" t="s">
        <v>161</v>
      </c>
      <c r="D26" s="156">
        <v>1</v>
      </c>
      <c r="E26" s="296">
        <v>0</v>
      </c>
      <c r="F26" s="158">
        <f aca="true" t="shared" si="1" ref="F26:F32">D26*E26</f>
        <v>0</v>
      </c>
      <c r="K26" s="182">
        <f>E26-(E26*0.2)</f>
        <v>0</v>
      </c>
    </row>
    <row r="27" spans="1:8" s="182" customFormat="1" ht="25.5" customHeight="1">
      <c r="A27" s="153" t="s">
        <v>255</v>
      </c>
      <c r="B27" s="154" t="s">
        <v>86</v>
      </c>
      <c r="C27" s="155" t="s">
        <v>24</v>
      </c>
      <c r="D27" s="156">
        <v>24</v>
      </c>
      <c r="E27" s="296">
        <v>0</v>
      </c>
      <c r="F27" s="158">
        <f t="shared" si="1"/>
        <v>0</v>
      </c>
      <c r="H27" s="185"/>
    </row>
    <row r="28" spans="1:6" s="182" customFormat="1" ht="17.25" customHeight="1">
      <c r="A28" s="153" t="s">
        <v>261</v>
      </c>
      <c r="B28" s="154" t="s">
        <v>86</v>
      </c>
      <c r="C28" s="155" t="s">
        <v>24</v>
      </c>
      <c r="D28" s="156">
        <v>6</v>
      </c>
      <c r="E28" s="296">
        <v>0</v>
      </c>
      <c r="F28" s="158">
        <f t="shared" si="1"/>
        <v>0</v>
      </c>
    </row>
    <row r="29" spans="1:6" s="182" customFormat="1" ht="27.75" customHeight="1">
      <c r="A29" s="153" t="s">
        <v>262</v>
      </c>
      <c r="B29" s="154" t="s">
        <v>86</v>
      </c>
      <c r="C29" s="155" t="s">
        <v>24</v>
      </c>
      <c r="D29" s="156">
        <v>12</v>
      </c>
      <c r="E29" s="296">
        <v>0</v>
      </c>
      <c r="F29" s="158">
        <f t="shared" si="1"/>
        <v>0</v>
      </c>
    </row>
    <row r="30" spans="1:6" s="182" customFormat="1" ht="16.5" customHeight="1">
      <c r="A30" s="153" t="s">
        <v>253</v>
      </c>
      <c r="B30" s="154" t="s">
        <v>86</v>
      </c>
      <c r="C30" s="155" t="s">
        <v>254</v>
      </c>
      <c r="D30" s="156">
        <v>1800</v>
      </c>
      <c r="E30" s="296">
        <v>0</v>
      </c>
      <c r="F30" s="158">
        <f t="shared" si="1"/>
        <v>0</v>
      </c>
    </row>
    <row r="31" spans="1:8" ht="15.75" customHeight="1">
      <c r="A31" s="153" t="s">
        <v>44</v>
      </c>
      <c r="B31" s="154" t="s">
        <v>77</v>
      </c>
      <c r="C31" s="155" t="s">
        <v>24</v>
      </c>
      <c r="D31" s="156">
        <v>18</v>
      </c>
      <c r="E31" s="296">
        <v>0</v>
      </c>
      <c r="F31" s="158">
        <f t="shared" si="1"/>
        <v>0</v>
      </c>
      <c r="H31" s="186"/>
    </row>
    <row r="32" spans="1:8" ht="16.5" customHeight="1" thickBot="1">
      <c r="A32" s="163" t="s">
        <v>256</v>
      </c>
      <c r="B32" s="187" t="s">
        <v>78</v>
      </c>
      <c r="C32" s="164" t="s">
        <v>146</v>
      </c>
      <c r="D32" s="165">
        <v>18</v>
      </c>
      <c r="E32" s="309">
        <v>0</v>
      </c>
      <c r="F32" s="166">
        <f t="shared" si="1"/>
        <v>0</v>
      </c>
      <c r="H32" s="186"/>
    </row>
    <row r="33" spans="1:8" ht="15.75" customHeight="1" thickBot="1">
      <c r="A33" s="159" t="s">
        <v>104</v>
      </c>
      <c r="B33" s="167"/>
      <c r="C33" s="168"/>
      <c r="D33" s="169"/>
      <c r="E33" s="310"/>
      <c r="F33" s="160">
        <f>SUM(F34:F35)</f>
        <v>0</v>
      </c>
      <c r="H33" s="186"/>
    </row>
    <row r="34" spans="1:8" ht="15.75" customHeight="1">
      <c r="A34" s="153" t="s">
        <v>251</v>
      </c>
      <c r="B34" s="154" t="s">
        <v>86</v>
      </c>
      <c r="C34" s="155" t="s">
        <v>10</v>
      </c>
      <c r="D34" s="156">
        <v>60</v>
      </c>
      <c r="E34" s="296">
        <v>0</v>
      </c>
      <c r="F34" s="158">
        <f>D34*E34</f>
        <v>0</v>
      </c>
      <c r="H34" s="186"/>
    </row>
    <row r="35" spans="1:8" ht="15.75" customHeight="1" thickBot="1">
      <c r="A35" s="170" t="s">
        <v>252</v>
      </c>
      <c r="B35" s="171" t="s">
        <v>86</v>
      </c>
      <c r="C35" s="172" t="s">
        <v>10</v>
      </c>
      <c r="D35" s="173">
        <v>4</v>
      </c>
      <c r="E35" s="297">
        <v>0</v>
      </c>
      <c r="F35" s="174">
        <f>D35*E35</f>
        <v>0</v>
      </c>
      <c r="H35" s="186"/>
    </row>
    <row r="36" spans="1:6" ht="15.75" customHeight="1" thickBot="1">
      <c r="A36" s="159" t="s">
        <v>17</v>
      </c>
      <c r="B36" s="167"/>
      <c r="C36" s="263"/>
      <c r="D36" s="293"/>
      <c r="E36" s="293"/>
      <c r="F36" s="160">
        <f>SUM(F37:F40)</f>
        <v>0</v>
      </c>
    </row>
    <row r="37" spans="1:6" ht="14.25" customHeight="1">
      <c r="A37" s="153" t="s">
        <v>45</v>
      </c>
      <c r="B37" s="154" t="s">
        <v>86</v>
      </c>
      <c r="C37" s="155" t="s">
        <v>161</v>
      </c>
      <c r="D37" s="156">
        <v>1</v>
      </c>
      <c r="E37" s="296">
        <v>0</v>
      </c>
      <c r="F37" s="158">
        <f>D37*E37</f>
        <v>0</v>
      </c>
    </row>
    <row r="38" spans="1:6" ht="14.25" customHeight="1">
      <c r="A38" s="153" t="s">
        <v>46</v>
      </c>
      <c r="B38" s="154" t="s">
        <v>86</v>
      </c>
      <c r="C38" s="155" t="s">
        <v>10</v>
      </c>
      <c r="D38" s="156">
        <v>20</v>
      </c>
      <c r="E38" s="296">
        <v>0</v>
      </c>
      <c r="F38" s="158">
        <f>D38*E38</f>
        <v>0</v>
      </c>
    </row>
    <row r="39" spans="1:6" ht="14.25" customHeight="1">
      <c r="A39" s="153" t="s">
        <v>47</v>
      </c>
      <c r="B39" s="188" t="s">
        <v>78</v>
      </c>
      <c r="C39" s="155" t="s">
        <v>161</v>
      </c>
      <c r="D39" s="156">
        <v>1</v>
      </c>
      <c r="E39" s="296">
        <v>0</v>
      </c>
      <c r="F39" s="158">
        <f>D39*E39</f>
        <v>0</v>
      </c>
    </row>
    <row r="40" spans="1:6" ht="14.25" customHeight="1" thickBot="1">
      <c r="A40" s="170" t="s">
        <v>48</v>
      </c>
      <c r="B40" s="176" t="s">
        <v>84</v>
      </c>
      <c r="C40" s="172" t="s">
        <v>21</v>
      </c>
      <c r="D40" s="173">
        <v>200</v>
      </c>
      <c r="E40" s="297">
        <v>0</v>
      </c>
      <c r="F40" s="174">
        <f>D40*E40</f>
        <v>0</v>
      </c>
    </row>
    <row r="41" spans="1:6" ht="26.25" customHeight="1" thickBot="1">
      <c r="A41" s="159" t="s">
        <v>31</v>
      </c>
      <c r="B41" s="177"/>
      <c r="C41" s="294"/>
      <c r="D41" s="293"/>
      <c r="E41" s="295"/>
      <c r="F41" s="160">
        <f>SUM(F42:F50)</f>
        <v>0</v>
      </c>
    </row>
    <row r="42" spans="1:6" ht="14.25" customHeight="1">
      <c r="A42" s="178" t="s">
        <v>49</v>
      </c>
      <c r="B42" s="184" t="s">
        <v>79</v>
      </c>
      <c r="C42" s="155" t="s">
        <v>26</v>
      </c>
      <c r="D42" s="156">
        <v>138</v>
      </c>
      <c r="E42" s="296">
        <v>0</v>
      </c>
      <c r="F42" s="157">
        <f aca="true" t="shared" si="2" ref="F42:F50">D42*E42</f>
        <v>0</v>
      </c>
    </row>
    <row r="43" spans="1:6" s="182" customFormat="1" ht="14.25" customHeight="1">
      <c r="A43" s="153" t="s">
        <v>50</v>
      </c>
      <c r="B43" s="188" t="s">
        <v>78</v>
      </c>
      <c r="C43" s="155" t="s">
        <v>146</v>
      </c>
      <c r="D43" s="156">
        <v>52</v>
      </c>
      <c r="E43" s="296">
        <v>0</v>
      </c>
      <c r="F43" s="158">
        <f t="shared" si="2"/>
        <v>0</v>
      </c>
    </row>
    <row r="44" spans="1:12" ht="14.25" customHeight="1">
      <c r="A44" s="153" t="s">
        <v>103</v>
      </c>
      <c r="B44" s="184" t="s">
        <v>79</v>
      </c>
      <c r="C44" s="155" t="s">
        <v>27</v>
      </c>
      <c r="D44" s="156">
        <v>520</v>
      </c>
      <c r="E44" s="296">
        <v>0</v>
      </c>
      <c r="F44" s="158">
        <f t="shared" si="2"/>
        <v>0</v>
      </c>
      <c r="J44" s="186"/>
      <c r="L44" s="179"/>
    </row>
    <row r="45" spans="1:12" ht="14.25" customHeight="1">
      <c r="A45" s="153" t="s">
        <v>57</v>
      </c>
      <c r="B45" s="184" t="s">
        <v>79</v>
      </c>
      <c r="C45" s="155" t="s">
        <v>27</v>
      </c>
      <c r="D45" s="156">
        <v>104</v>
      </c>
      <c r="E45" s="296">
        <v>0</v>
      </c>
      <c r="F45" s="158">
        <f t="shared" si="2"/>
        <v>0</v>
      </c>
      <c r="J45" s="186"/>
      <c r="L45" s="179"/>
    </row>
    <row r="46" spans="1:12" ht="14.25" customHeight="1">
      <c r="A46" s="153" t="s">
        <v>102</v>
      </c>
      <c r="B46" s="184" t="s">
        <v>79</v>
      </c>
      <c r="C46" s="155" t="s">
        <v>28</v>
      </c>
      <c r="D46" s="156">
        <v>138</v>
      </c>
      <c r="E46" s="296">
        <v>0</v>
      </c>
      <c r="F46" s="158">
        <f t="shared" si="2"/>
        <v>0</v>
      </c>
      <c r="L46" s="179"/>
    </row>
    <row r="47" spans="1:8" ht="12.75">
      <c r="A47" s="244" t="s">
        <v>18</v>
      </c>
      <c r="B47" s="184" t="s">
        <v>79</v>
      </c>
      <c r="C47" s="155" t="s">
        <v>28</v>
      </c>
      <c r="D47" s="156">
        <v>138</v>
      </c>
      <c r="E47" s="296">
        <v>0</v>
      </c>
      <c r="F47" s="158">
        <f t="shared" si="2"/>
        <v>0</v>
      </c>
      <c r="H47" s="179"/>
    </row>
    <row r="48" spans="1:6" ht="12.75">
      <c r="A48" s="153" t="s">
        <v>19</v>
      </c>
      <c r="B48" s="184" t="s">
        <v>79</v>
      </c>
      <c r="C48" s="155" t="s">
        <v>28</v>
      </c>
      <c r="D48" s="156">
        <v>138</v>
      </c>
      <c r="E48" s="296">
        <v>0</v>
      </c>
      <c r="F48" s="158">
        <f t="shared" si="2"/>
        <v>0</v>
      </c>
    </row>
    <row r="49" spans="1:6" ht="12.75">
      <c r="A49" s="244" t="s">
        <v>58</v>
      </c>
      <c r="B49" s="184" t="s">
        <v>79</v>
      </c>
      <c r="C49" s="164" t="s">
        <v>28</v>
      </c>
      <c r="D49" s="165">
        <v>104</v>
      </c>
      <c r="E49" s="309">
        <v>0</v>
      </c>
      <c r="F49" s="166">
        <f t="shared" si="2"/>
        <v>0</v>
      </c>
    </row>
    <row r="50" spans="1:6" ht="15" customHeight="1" thickBot="1">
      <c r="A50" s="163" t="s">
        <v>271</v>
      </c>
      <c r="B50" s="184" t="s">
        <v>79</v>
      </c>
      <c r="C50" s="164" t="s">
        <v>10</v>
      </c>
      <c r="D50" s="165">
        <v>520</v>
      </c>
      <c r="E50" s="309">
        <v>0</v>
      </c>
      <c r="F50" s="166">
        <f t="shared" si="2"/>
        <v>0</v>
      </c>
    </row>
    <row r="51" spans="1:6" ht="15" customHeight="1" thickBot="1">
      <c r="A51" s="159" t="s">
        <v>74</v>
      </c>
      <c r="B51" s="167"/>
      <c r="C51" s="294"/>
      <c r="D51" s="293"/>
      <c r="E51" s="295"/>
      <c r="F51" s="160">
        <f>SUM(F52:F59)</f>
        <v>0</v>
      </c>
    </row>
    <row r="52" spans="1:6" ht="16.5" customHeight="1">
      <c r="A52" s="178" t="s">
        <v>72</v>
      </c>
      <c r="B52" s="184" t="s">
        <v>79</v>
      </c>
      <c r="C52" s="155" t="s">
        <v>26</v>
      </c>
      <c r="D52" s="156">
        <v>960</v>
      </c>
      <c r="E52" s="296">
        <v>0</v>
      </c>
      <c r="F52" s="157">
        <f aca="true" t="shared" si="3" ref="F52:F59">D52*E52</f>
        <v>0</v>
      </c>
    </row>
    <row r="53" spans="1:6" ht="16.5" customHeight="1">
      <c r="A53" s="153" t="s">
        <v>50</v>
      </c>
      <c r="B53" s="188" t="s">
        <v>78</v>
      </c>
      <c r="C53" s="155" t="s">
        <v>146</v>
      </c>
      <c r="D53" s="156">
        <v>30</v>
      </c>
      <c r="E53" s="296">
        <v>0</v>
      </c>
      <c r="F53" s="158">
        <f t="shared" si="3"/>
        <v>0</v>
      </c>
    </row>
    <row r="54" spans="1:6" ht="41.25" customHeight="1">
      <c r="A54" s="153" t="s">
        <v>313</v>
      </c>
      <c r="B54" s="184" t="s">
        <v>79</v>
      </c>
      <c r="C54" s="155" t="s">
        <v>28</v>
      </c>
      <c r="D54" s="156">
        <v>1026</v>
      </c>
      <c r="E54" s="296">
        <v>0</v>
      </c>
      <c r="F54" s="158">
        <f t="shared" si="3"/>
        <v>0</v>
      </c>
    </row>
    <row r="55" spans="1:6" ht="17.25" customHeight="1">
      <c r="A55" s="153" t="s">
        <v>268</v>
      </c>
      <c r="B55" s="184" t="s">
        <v>79</v>
      </c>
      <c r="C55" s="155" t="s">
        <v>28</v>
      </c>
      <c r="D55" s="156">
        <v>1007</v>
      </c>
      <c r="E55" s="296">
        <v>0</v>
      </c>
      <c r="F55" s="158">
        <f t="shared" si="3"/>
        <v>0</v>
      </c>
    </row>
    <row r="56" spans="1:6" ht="15.75" customHeight="1">
      <c r="A56" s="153" t="s">
        <v>269</v>
      </c>
      <c r="B56" s="184" t="s">
        <v>79</v>
      </c>
      <c r="C56" s="155" t="s">
        <v>28</v>
      </c>
      <c r="D56" s="156">
        <v>228</v>
      </c>
      <c r="E56" s="296">
        <v>0</v>
      </c>
      <c r="F56" s="158">
        <f t="shared" si="3"/>
        <v>0</v>
      </c>
    </row>
    <row r="57" spans="1:6" ht="14.25" customHeight="1">
      <c r="A57" s="153" t="s">
        <v>19</v>
      </c>
      <c r="B57" s="184" t="s">
        <v>79</v>
      </c>
      <c r="C57" s="155" t="s">
        <v>28</v>
      </c>
      <c r="D57" s="156">
        <v>85</v>
      </c>
      <c r="E57" s="296">
        <v>0</v>
      </c>
      <c r="F57" s="158">
        <f t="shared" si="3"/>
        <v>0</v>
      </c>
    </row>
    <row r="58" spans="1:6" ht="26.25" customHeight="1">
      <c r="A58" s="178" t="s">
        <v>90</v>
      </c>
      <c r="B58" s="184" t="s">
        <v>79</v>
      </c>
      <c r="C58" s="155" t="s">
        <v>27</v>
      </c>
      <c r="D58" s="156">
        <v>5022</v>
      </c>
      <c r="E58" s="296">
        <v>0</v>
      </c>
      <c r="F58" s="158">
        <f t="shared" si="3"/>
        <v>0</v>
      </c>
    </row>
    <row r="59" spans="1:6" ht="17.25" customHeight="1" thickBot="1">
      <c r="A59" s="153" t="s">
        <v>73</v>
      </c>
      <c r="B59" s="184" t="s">
        <v>79</v>
      </c>
      <c r="C59" s="155" t="s">
        <v>27</v>
      </c>
      <c r="D59" s="156">
        <v>5022</v>
      </c>
      <c r="E59" s="296">
        <v>0</v>
      </c>
      <c r="F59" s="158">
        <f t="shared" si="3"/>
        <v>0</v>
      </c>
    </row>
    <row r="60" spans="1:6" ht="13.5" thickBot="1">
      <c r="A60" s="159" t="s">
        <v>75</v>
      </c>
      <c r="B60" s="167"/>
      <c r="C60" s="294"/>
      <c r="D60" s="293"/>
      <c r="E60" s="295"/>
      <c r="F60" s="160">
        <f>SUM(F61:F69)</f>
        <v>0</v>
      </c>
    </row>
    <row r="61" spans="1:6" ht="16.5" customHeight="1">
      <c r="A61" s="178" t="s">
        <v>72</v>
      </c>
      <c r="B61" s="184" t="s">
        <v>79</v>
      </c>
      <c r="C61" s="155" t="s">
        <v>26</v>
      </c>
      <c r="D61" s="156">
        <v>1422</v>
      </c>
      <c r="E61" s="296">
        <v>0</v>
      </c>
      <c r="F61" s="157">
        <f aca="true" t="shared" si="4" ref="F61:F67">D61*E61</f>
        <v>0</v>
      </c>
    </row>
    <row r="62" spans="1:6" ht="17.25" customHeight="1">
      <c r="A62" s="178" t="s">
        <v>71</v>
      </c>
      <c r="B62" s="184" t="s">
        <v>79</v>
      </c>
      <c r="C62" s="155" t="s">
        <v>26</v>
      </c>
      <c r="D62" s="156">
        <v>72</v>
      </c>
      <c r="E62" s="296">
        <v>0</v>
      </c>
      <c r="F62" s="157">
        <f t="shared" si="4"/>
        <v>0</v>
      </c>
    </row>
    <row r="63" spans="1:6" ht="17.25" customHeight="1">
      <c r="A63" s="153" t="s">
        <v>50</v>
      </c>
      <c r="B63" s="188" t="s">
        <v>78</v>
      </c>
      <c r="C63" s="155" t="s">
        <v>146</v>
      </c>
      <c r="D63" s="156">
        <v>18</v>
      </c>
      <c r="E63" s="296">
        <v>0</v>
      </c>
      <c r="F63" s="158">
        <f>D63*E63</f>
        <v>0</v>
      </c>
    </row>
    <row r="64" spans="1:6" ht="17.25" customHeight="1">
      <c r="A64" s="153" t="s">
        <v>73</v>
      </c>
      <c r="B64" s="184" t="s">
        <v>79</v>
      </c>
      <c r="C64" s="155" t="s">
        <v>27</v>
      </c>
      <c r="D64" s="156">
        <v>1422</v>
      </c>
      <c r="E64" s="296">
        <v>0</v>
      </c>
      <c r="F64" s="158">
        <f t="shared" si="4"/>
        <v>0</v>
      </c>
    </row>
    <row r="65" spans="1:6" ht="26.25" customHeight="1">
      <c r="A65" s="178" t="s">
        <v>90</v>
      </c>
      <c r="B65" s="184" t="s">
        <v>79</v>
      </c>
      <c r="C65" s="155" t="s">
        <v>27</v>
      </c>
      <c r="D65" s="156">
        <v>1908</v>
      </c>
      <c r="E65" s="296">
        <v>0</v>
      </c>
      <c r="F65" s="158">
        <f t="shared" si="4"/>
        <v>0</v>
      </c>
    </row>
    <row r="66" spans="1:6" ht="26.25" customHeight="1">
      <c r="A66" s="153" t="s">
        <v>270</v>
      </c>
      <c r="B66" s="184" t="s">
        <v>79</v>
      </c>
      <c r="C66" s="164" t="s">
        <v>28</v>
      </c>
      <c r="D66" s="165">
        <v>1494</v>
      </c>
      <c r="E66" s="296">
        <v>0</v>
      </c>
      <c r="F66" s="158">
        <f t="shared" si="4"/>
        <v>0</v>
      </c>
    </row>
    <row r="67" spans="1:6" ht="14.25" customHeight="1">
      <c r="A67" s="153" t="s">
        <v>127</v>
      </c>
      <c r="B67" s="184" t="s">
        <v>79</v>
      </c>
      <c r="C67" s="164" t="s">
        <v>28</v>
      </c>
      <c r="D67" s="165">
        <v>1386</v>
      </c>
      <c r="E67" s="296">
        <v>0</v>
      </c>
      <c r="F67" s="158">
        <f t="shared" si="4"/>
        <v>0</v>
      </c>
    </row>
    <row r="68" spans="1:6" ht="14.25" customHeight="1">
      <c r="A68" s="163" t="s">
        <v>102</v>
      </c>
      <c r="B68" s="187" t="s">
        <v>79</v>
      </c>
      <c r="C68" s="164" t="s">
        <v>28</v>
      </c>
      <c r="D68" s="165">
        <v>630</v>
      </c>
      <c r="E68" s="309">
        <v>0</v>
      </c>
      <c r="F68" s="166">
        <f>D68*E68</f>
        <v>0</v>
      </c>
    </row>
    <row r="69" spans="1:6" ht="16.5" customHeight="1" thickBot="1">
      <c r="A69" s="163" t="s">
        <v>19</v>
      </c>
      <c r="B69" s="187" t="s">
        <v>79</v>
      </c>
      <c r="C69" s="164" t="s">
        <v>28</v>
      </c>
      <c r="D69" s="165">
        <v>90</v>
      </c>
      <c r="E69" s="309">
        <v>0</v>
      </c>
      <c r="F69" s="166">
        <f>D69*E69</f>
        <v>0</v>
      </c>
    </row>
    <row r="70" spans="1:6" ht="17.25" customHeight="1" thickBot="1">
      <c r="A70" s="159" t="s">
        <v>52</v>
      </c>
      <c r="B70" s="167"/>
      <c r="C70" s="294"/>
      <c r="D70" s="293"/>
      <c r="E70" s="295"/>
      <c r="F70" s="160">
        <f>SUM(F71)</f>
        <v>0</v>
      </c>
    </row>
    <row r="71" spans="1:6" ht="17.25" customHeight="1" thickBot="1">
      <c r="A71" s="170" t="s">
        <v>52</v>
      </c>
      <c r="B71" s="184" t="s">
        <v>77</v>
      </c>
      <c r="C71" s="172" t="s">
        <v>25</v>
      </c>
      <c r="D71" s="173">
        <v>312</v>
      </c>
      <c r="E71" s="297">
        <v>0</v>
      </c>
      <c r="F71" s="174">
        <f>D71*E71</f>
        <v>0</v>
      </c>
    </row>
    <row r="72" spans="1:6" ht="13.5" thickBot="1">
      <c r="A72" s="159" t="s">
        <v>91</v>
      </c>
      <c r="B72" s="167"/>
      <c r="C72" s="294"/>
      <c r="D72" s="293"/>
      <c r="E72" s="295"/>
      <c r="F72" s="160">
        <f>SUM(F73:F77)</f>
        <v>0</v>
      </c>
    </row>
    <row r="73" spans="1:6" ht="14.25" customHeight="1">
      <c r="A73" s="178" t="s">
        <v>35</v>
      </c>
      <c r="B73" s="184" t="s">
        <v>77</v>
      </c>
      <c r="C73" s="155" t="s">
        <v>25</v>
      </c>
      <c r="D73" s="156">
        <v>832</v>
      </c>
      <c r="E73" s="296">
        <v>0</v>
      </c>
      <c r="F73" s="157">
        <f>D73*E73</f>
        <v>0</v>
      </c>
    </row>
    <row r="74" spans="1:6" ht="14.25" customHeight="1">
      <c r="A74" s="153" t="s">
        <v>36</v>
      </c>
      <c r="B74" s="76" t="s">
        <v>77</v>
      </c>
      <c r="C74" s="155" t="s">
        <v>25</v>
      </c>
      <c r="D74" s="156">
        <v>1664</v>
      </c>
      <c r="E74" s="296">
        <v>0</v>
      </c>
      <c r="F74" s="158">
        <f>D74*E74</f>
        <v>0</v>
      </c>
    </row>
    <row r="75" spans="1:6" ht="14.25" customHeight="1">
      <c r="A75" s="153" t="s">
        <v>96</v>
      </c>
      <c r="B75" s="76" t="s">
        <v>77</v>
      </c>
      <c r="C75" s="155" t="s">
        <v>25</v>
      </c>
      <c r="D75" s="156">
        <v>832</v>
      </c>
      <c r="E75" s="296">
        <v>0</v>
      </c>
      <c r="F75" s="158">
        <f>D75*E75</f>
        <v>0</v>
      </c>
    </row>
    <row r="76" spans="1:6" ht="14.25" customHeight="1">
      <c r="A76" s="153" t="s">
        <v>37</v>
      </c>
      <c r="B76" s="76" t="s">
        <v>77</v>
      </c>
      <c r="C76" s="155" t="s">
        <v>25</v>
      </c>
      <c r="D76" s="156">
        <v>416</v>
      </c>
      <c r="E76" s="296">
        <v>0</v>
      </c>
      <c r="F76" s="158">
        <f>D76*E76</f>
        <v>0</v>
      </c>
    </row>
    <row r="77" spans="1:6" ht="14.25" customHeight="1" thickBot="1">
      <c r="A77" s="170" t="s">
        <v>33</v>
      </c>
      <c r="B77" s="188" t="s">
        <v>78</v>
      </c>
      <c r="C77" s="172" t="s">
        <v>146</v>
      </c>
      <c r="D77" s="173">
        <v>52</v>
      </c>
      <c r="E77" s="297">
        <v>0</v>
      </c>
      <c r="F77" s="174">
        <f>D77*E77</f>
        <v>0</v>
      </c>
    </row>
    <row r="78" spans="1:6" ht="13.5" thickBot="1">
      <c r="A78" s="159" t="s">
        <v>92</v>
      </c>
      <c r="B78" s="148"/>
      <c r="C78" s="263"/>
      <c r="D78" s="293"/>
      <c r="E78" s="293"/>
      <c r="F78" s="160">
        <f>SUM(F79:F87)</f>
        <v>0</v>
      </c>
    </row>
    <row r="79" spans="1:6" ht="14.25" customHeight="1">
      <c r="A79" s="178" t="s">
        <v>38</v>
      </c>
      <c r="B79" s="76" t="s">
        <v>77</v>
      </c>
      <c r="C79" s="155" t="s">
        <v>25</v>
      </c>
      <c r="D79" s="156">
        <v>416</v>
      </c>
      <c r="E79" s="296">
        <v>0</v>
      </c>
      <c r="F79" s="157">
        <f aca="true" t="shared" si="5" ref="F79:F87">D79*E79</f>
        <v>0</v>
      </c>
    </row>
    <row r="80" spans="1:6" ht="14.25" customHeight="1">
      <c r="A80" s="153" t="s">
        <v>36</v>
      </c>
      <c r="B80" s="76" t="s">
        <v>77</v>
      </c>
      <c r="C80" s="155" t="s">
        <v>25</v>
      </c>
      <c r="D80" s="156">
        <v>624</v>
      </c>
      <c r="E80" s="296">
        <v>0</v>
      </c>
      <c r="F80" s="158">
        <f t="shared" si="5"/>
        <v>0</v>
      </c>
    </row>
    <row r="81" spans="1:6" ht="14.25" customHeight="1">
      <c r="A81" s="153" t="s">
        <v>96</v>
      </c>
      <c r="B81" s="76" t="s">
        <v>77</v>
      </c>
      <c r="C81" s="155" t="s">
        <v>25</v>
      </c>
      <c r="D81" s="156">
        <v>312</v>
      </c>
      <c r="E81" s="296">
        <v>0</v>
      </c>
      <c r="F81" s="158">
        <f t="shared" si="5"/>
        <v>0</v>
      </c>
    </row>
    <row r="82" spans="1:6" ht="14.25" customHeight="1">
      <c r="A82" s="153" t="s">
        <v>37</v>
      </c>
      <c r="B82" s="76" t="s">
        <v>77</v>
      </c>
      <c r="C82" s="155" t="s">
        <v>25</v>
      </c>
      <c r="D82" s="156">
        <v>312</v>
      </c>
      <c r="E82" s="296">
        <v>0</v>
      </c>
      <c r="F82" s="158">
        <f t="shared" si="5"/>
        <v>0</v>
      </c>
    </row>
    <row r="83" spans="1:6" ht="14.25" customHeight="1">
      <c r="A83" s="153" t="s">
        <v>108</v>
      </c>
      <c r="B83" s="154" t="s">
        <v>77</v>
      </c>
      <c r="C83" s="155" t="s">
        <v>25</v>
      </c>
      <c r="D83" s="156">
        <v>84</v>
      </c>
      <c r="E83" s="296">
        <v>0</v>
      </c>
      <c r="F83" s="158">
        <f t="shared" si="5"/>
        <v>0</v>
      </c>
    </row>
    <row r="84" spans="1:6" ht="14.25" customHeight="1">
      <c r="A84" s="153" t="s">
        <v>111</v>
      </c>
      <c r="B84" s="154" t="s">
        <v>77</v>
      </c>
      <c r="C84" s="155" t="s">
        <v>10</v>
      </c>
      <c r="D84" s="156">
        <v>28</v>
      </c>
      <c r="E84" s="296">
        <v>0</v>
      </c>
      <c r="F84" s="158">
        <f t="shared" si="5"/>
        <v>0</v>
      </c>
    </row>
    <row r="85" spans="1:6" ht="14.25" customHeight="1">
      <c r="A85" s="153" t="s">
        <v>112</v>
      </c>
      <c r="B85" s="154" t="s">
        <v>77</v>
      </c>
      <c r="C85" s="155" t="s">
        <v>10</v>
      </c>
      <c r="D85" s="156">
        <v>7</v>
      </c>
      <c r="E85" s="296">
        <v>0</v>
      </c>
      <c r="F85" s="158">
        <f t="shared" si="5"/>
        <v>0</v>
      </c>
    </row>
    <row r="86" spans="1:6" ht="14.25" customHeight="1">
      <c r="A86" s="153" t="s">
        <v>113</v>
      </c>
      <c r="B86" s="154" t="s">
        <v>77</v>
      </c>
      <c r="C86" s="155" t="s">
        <v>10</v>
      </c>
      <c r="D86" s="156">
        <v>2</v>
      </c>
      <c r="E86" s="296">
        <v>0</v>
      </c>
      <c r="F86" s="158">
        <f t="shared" si="5"/>
        <v>0</v>
      </c>
    </row>
    <row r="87" spans="1:6" ht="14.25" customHeight="1" thickBot="1">
      <c r="A87" s="153" t="s">
        <v>109</v>
      </c>
      <c r="B87" s="76" t="s">
        <v>77</v>
      </c>
      <c r="C87" s="155" t="s">
        <v>29</v>
      </c>
      <c r="D87" s="156">
        <v>1</v>
      </c>
      <c r="E87" s="296">
        <v>0</v>
      </c>
      <c r="F87" s="158">
        <f t="shared" si="5"/>
        <v>0</v>
      </c>
    </row>
    <row r="88" spans="1:6" ht="18.75" thickBot="1">
      <c r="A88" s="108" t="s">
        <v>15</v>
      </c>
      <c r="B88" s="109"/>
      <c r="C88" s="273"/>
      <c r="D88" s="261"/>
      <c r="E88" s="261"/>
      <c r="F88" s="110">
        <f>SUM(F78,F72,F70,F60,F51,F41,F36,F33,F25,F13,F9,F5)</f>
        <v>0</v>
      </c>
    </row>
    <row r="91" ht="12.75">
      <c r="F91" s="186"/>
    </row>
  </sheetData>
  <sheetProtection password="C5AA" sheet="1"/>
  <mergeCells count="12">
    <mergeCell ref="C60:E60"/>
    <mergeCell ref="C70:E70"/>
    <mergeCell ref="C9:E9"/>
    <mergeCell ref="A2:F2"/>
    <mergeCell ref="C51:E51"/>
    <mergeCell ref="C78:E78"/>
    <mergeCell ref="C13:E13"/>
    <mergeCell ref="C88:E88"/>
    <mergeCell ref="C25:E25"/>
    <mergeCell ref="C36:E36"/>
    <mergeCell ref="C41:E41"/>
    <mergeCell ref="C72:E72"/>
  </mergeCells>
  <printOptions/>
  <pageMargins left="0.66" right="0.3937007874015748" top="0.31" bottom="0.37" header="0.17" footer="0.28"/>
  <pageSetup horizontalDpi="360" verticalDpi="360" orientation="portrait" paperSize="9" scale="91" r:id="rId1"/>
  <rowBreaks count="1" manualBreakCount="1">
    <brk id="3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zoomScalePageLayoutView="0" workbookViewId="0" topLeftCell="A1">
      <selection activeCell="D34" sqref="D34"/>
    </sheetView>
  </sheetViews>
  <sheetFormatPr defaultColWidth="9.140625" defaultRowHeight="12.75"/>
  <cols>
    <col min="1" max="1" width="38.7109375" style="87" customWidth="1"/>
    <col min="2" max="2" width="13.57421875" style="87" customWidth="1"/>
    <col min="3" max="3" width="11.140625" style="87" customWidth="1"/>
    <col min="4" max="5" width="12.7109375" style="111" customWidth="1"/>
    <col min="6" max="6" width="15.140625" style="87" customWidth="1"/>
    <col min="7" max="7" width="9.140625" style="87" customWidth="1"/>
    <col min="8" max="8" width="14.28125" style="87" customWidth="1"/>
    <col min="9" max="9" width="9.140625" style="87" customWidth="1"/>
    <col min="10" max="10" width="13.28125" style="87" customWidth="1"/>
    <col min="11" max="11" width="12.7109375" style="87" customWidth="1"/>
    <col min="12" max="12" width="13.8515625" style="87" customWidth="1"/>
    <col min="13" max="16384" width="9.140625" style="87" customWidth="1"/>
  </cols>
  <sheetData>
    <row r="1" spans="1:5" ht="21" customHeight="1">
      <c r="A1" s="86" t="s">
        <v>306</v>
      </c>
      <c r="D1" s="87"/>
      <c r="E1" s="87"/>
    </row>
    <row r="2" spans="1:6" ht="18" customHeight="1">
      <c r="A2" s="258" t="s">
        <v>317</v>
      </c>
      <c r="B2" s="258"/>
      <c r="C2" s="258"/>
      <c r="D2" s="259"/>
      <c r="E2" s="259"/>
      <c r="F2" s="259"/>
    </row>
    <row r="3" ht="25.5" customHeight="1" thickBot="1"/>
    <row r="4" spans="1:6" s="134" customFormat="1" ht="20.25" customHeight="1" thickBot="1">
      <c r="A4" s="112" t="s">
        <v>4</v>
      </c>
      <c r="B4" s="113" t="s">
        <v>76</v>
      </c>
      <c r="C4" s="114" t="s">
        <v>5</v>
      </c>
      <c r="D4" s="189" t="s">
        <v>6</v>
      </c>
      <c r="E4" s="189" t="s">
        <v>7</v>
      </c>
      <c r="F4" s="116" t="s">
        <v>8</v>
      </c>
    </row>
    <row r="5" spans="1:6" ht="20.25" customHeight="1" thickBot="1">
      <c r="A5" s="88" t="s">
        <v>64</v>
      </c>
      <c r="B5" s="191"/>
      <c r="C5" s="128"/>
      <c r="D5" s="122"/>
      <c r="E5" s="192"/>
      <c r="F5" s="90">
        <f>SUM(F6)</f>
        <v>0</v>
      </c>
    </row>
    <row r="6" spans="1:6" ht="14.25" customHeight="1" thickBot="1">
      <c r="A6" s="101" t="s">
        <v>65</v>
      </c>
      <c r="B6" s="193" t="s">
        <v>77</v>
      </c>
      <c r="C6" s="128" t="s">
        <v>20</v>
      </c>
      <c r="D6" s="122">
        <v>1</v>
      </c>
      <c r="E6" s="300">
        <v>0</v>
      </c>
      <c r="F6" s="92">
        <f>D6*E6</f>
        <v>0</v>
      </c>
    </row>
    <row r="7" spans="1:6" ht="13.5" thickBot="1">
      <c r="A7" s="88" t="s">
        <v>61</v>
      </c>
      <c r="B7" s="144"/>
      <c r="C7" s="270"/>
      <c r="D7" s="271"/>
      <c r="E7" s="272"/>
      <c r="F7" s="90">
        <f>SUM(F8:F13)</f>
        <v>0</v>
      </c>
    </row>
    <row r="8" spans="1:6" ht="14.25" customHeight="1">
      <c r="A8" s="100" t="s">
        <v>51</v>
      </c>
      <c r="B8" s="194" t="s">
        <v>79</v>
      </c>
      <c r="C8" s="128" t="s">
        <v>26</v>
      </c>
      <c r="D8" s="122">
        <v>288</v>
      </c>
      <c r="E8" s="300">
        <v>0</v>
      </c>
      <c r="F8" s="92">
        <f aca="true" t="shared" si="0" ref="F8:F13">D8*E8</f>
        <v>0</v>
      </c>
    </row>
    <row r="9" spans="1:6" ht="14.25" customHeight="1">
      <c r="A9" s="100" t="s">
        <v>71</v>
      </c>
      <c r="B9" s="194" t="s">
        <v>79</v>
      </c>
      <c r="C9" s="128" t="s">
        <v>26</v>
      </c>
      <c r="D9" s="122">
        <v>32</v>
      </c>
      <c r="E9" s="300">
        <v>0</v>
      </c>
      <c r="F9" s="92">
        <f t="shared" si="0"/>
        <v>0</v>
      </c>
    </row>
    <row r="10" spans="1:6" ht="14.25" customHeight="1">
      <c r="A10" s="101" t="s">
        <v>50</v>
      </c>
      <c r="B10" s="194" t="s">
        <v>78</v>
      </c>
      <c r="C10" s="128" t="s">
        <v>146</v>
      </c>
      <c r="D10" s="122">
        <v>8</v>
      </c>
      <c r="E10" s="300">
        <v>0</v>
      </c>
      <c r="F10" s="94">
        <f t="shared" si="0"/>
        <v>0</v>
      </c>
    </row>
    <row r="11" spans="1:6" ht="14.25" customHeight="1">
      <c r="A11" s="101" t="s">
        <v>127</v>
      </c>
      <c r="B11" s="195" t="s">
        <v>79</v>
      </c>
      <c r="C11" s="128" t="s">
        <v>28</v>
      </c>
      <c r="D11" s="122">
        <v>272</v>
      </c>
      <c r="E11" s="300">
        <v>0</v>
      </c>
      <c r="F11" s="94">
        <f t="shared" si="0"/>
        <v>0</v>
      </c>
    </row>
    <row r="12" spans="1:6" ht="14.25" customHeight="1">
      <c r="A12" s="101" t="s">
        <v>102</v>
      </c>
      <c r="B12" s="129" t="s">
        <v>79</v>
      </c>
      <c r="C12" s="128" t="s">
        <v>28</v>
      </c>
      <c r="D12" s="122">
        <v>192</v>
      </c>
      <c r="E12" s="300">
        <v>0</v>
      </c>
      <c r="F12" s="94">
        <f t="shared" si="0"/>
        <v>0</v>
      </c>
    </row>
    <row r="13" spans="1:6" ht="14.25" customHeight="1" thickBot="1">
      <c r="A13" s="101" t="s">
        <v>70</v>
      </c>
      <c r="B13" s="196" t="s">
        <v>79</v>
      </c>
      <c r="C13" s="128" t="s">
        <v>28</v>
      </c>
      <c r="D13" s="122">
        <v>320</v>
      </c>
      <c r="E13" s="300">
        <v>0</v>
      </c>
      <c r="F13" s="94">
        <f t="shared" si="0"/>
        <v>0</v>
      </c>
    </row>
    <row r="14" spans="1:6" ht="26.25" thickBot="1">
      <c r="A14" s="159" t="s">
        <v>59</v>
      </c>
      <c r="B14" s="129"/>
      <c r="C14" s="270"/>
      <c r="D14" s="271"/>
      <c r="E14" s="272"/>
      <c r="F14" s="90">
        <f>SUM(F15:F18)</f>
        <v>0</v>
      </c>
    </row>
    <row r="15" spans="1:6" ht="14.25" customHeight="1">
      <c r="A15" s="100" t="s">
        <v>35</v>
      </c>
      <c r="B15" s="144" t="s">
        <v>77</v>
      </c>
      <c r="C15" s="128" t="s">
        <v>25</v>
      </c>
      <c r="D15" s="122">
        <v>96</v>
      </c>
      <c r="E15" s="300">
        <v>0</v>
      </c>
      <c r="F15" s="92">
        <f>D15*E15</f>
        <v>0</v>
      </c>
    </row>
    <row r="16" spans="1:6" ht="14.25" customHeight="1">
      <c r="A16" s="101" t="s">
        <v>36</v>
      </c>
      <c r="B16" s="194" t="s">
        <v>77</v>
      </c>
      <c r="C16" s="128" t="s">
        <v>25</v>
      </c>
      <c r="D16" s="122">
        <v>236</v>
      </c>
      <c r="E16" s="300">
        <v>0</v>
      </c>
      <c r="F16" s="94">
        <f>D16*E16</f>
        <v>0</v>
      </c>
    </row>
    <row r="17" spans="1:6" ht="14.25" customHeight="1">
      <c r="A17" s="101" t="s">
        <v>37</v>
      </c>
      <c r="B17" s="194" t="s">
        <v>77</v>
      </c>
      <c r="C17" s="128" t="s">
        <v>25</v>
      </c>
      <c r="D17" s="122">
        <v>128</v>
      </c>
      <c r="E17" s="300">
        <v>0</v>
      </c>
      <c r="F17" s="94">
        <f>D17*E17</f>
        <v>0</v>
      </c>
    </row>
    <row r="18" spans="1:6" ht="14.25" customHeight="1" thickBot="1">
      <c r="A18" s="107" t="s">
        <v>33</v>
      </c>
      <c r="B18" s="197" t="s">
        <v>78</v>
      </c>
      <c r="C18" s="172" t="s">
        <v>146</v>
      </c>
      <c r="D18" s="126">
        <v>4</v>
      </c>
      <c r="E18" s="301">
        <v>0</v>
      </c>
      <c r="F18" s="96">
        <f>D18*E18</f>
        <v>0</v>
      </c>
    </row>
    <row r="19" spans="1:6" ht="20.25" customHeight="1" thickBot="1">
      <c r="A19" s="159" t="s">
        <v>60</v>
      </c>
      <c r="B19" s="198"/>
      <c r="C19" s="270"/>
      <c r="D19" s="271"/>
      <c r="E19" s="272"/>
      <c r="F19" s="90">
        <f>SUM(F20:F27)</f>
        <v>0</v>
      </c>
    </row>
    <row r="20" spans="1:6" ht="14.25" customHeight="1">
      <c r="A20" s="100" t="s">
        <v>38</v>
      </c>
      <c r="B20" s="199" t="s">
        <v>77</v>
      </c>
      <c r="C20" s="128" t="s">
        <v>25</v>
      </c>
      <c r="D20" s="122">
        <v>128</v>
      </c>
      <c r="E20" s="300">
        <v>0</v>
      </c>
      <c r="F20" s="92">
        <f aca="true" t="shared" si="1" ref="F20:F27">D20*E20</f>
        <v>0</v>
      </c>
    </row>
    <row r="21" spans="1:6" ht="14.25" customHeight="1">
      <c r="A21" s="101" t="s">
        <v>36</v>
      </c>
      <c r="B21" s="144" t="s">
        <v>77</v>
      </c>
      <c r="C21" s="128" t="s">
        <v>25</v>
      </c>
      <c r="D21" s="122">
        <v>236</v>
      </c>
      <c r="E21" s="300">
        <v>0</v>
      </c>
      <c r="F21" s="94">
        <f t="shared" si="1"/>
        <v>0</v>
      </c>
    </row>
    <row r="22" spans="1:6" ht="14.25" customHeight="1">
      <c r="A22" s="101" t="s">
        <v>37</v>
      </c>
      <c r="B22" s="194" t="s">
        <v>77</v>
      </c>
      <c r="C22" s="128" t="s">
        <v>25</v>
      </c>
      <c r="D22" s="122">
        <v>96</v>
      </c>
      <c r="E22" s="300">
        <v>0</v>
      </c>
      <c r="F22" s="94">
        <f t="shared" si="1"/>
        <v>0</v>
      </c>
    </row>
    <row r="23" spans="1:6" ht="14.25" customHeight="1">
      <c r="A23" s="101" t="s">
        <v>108</v>
      </c>
      <c r="B23" s="194" t="s">
        <v>77</v>
      </c>
      <c r="C23" s="128" t="s">
        <v>25</v>
      </c>
      <c r="D23" s="122">
        <v>24</v>
      </c>
      <c r="E23" s="300">
        <v>0</v>
      </c>
      <c r="F23" s="94">
        <f t="shared" si="1"/>
        <v>0</v>
      </c>
    </row>
    <row r="24" spans="1:6" ht="14.25" customHeight="1">
      <c r="A24" s="101" t="s">
        <v>111</v>
      </c>
      <c r="B24" s="194" t="s">
        <v>77</v>
      </c>
      <c r="C24" s="128" t="s">
        <v>10</v>
      </c>
      <c r="D24" s="122">
        <v>8</v>
      </c>
      <c r="E24" s="300">
        <v>0</v>
      </c>
      <c r="F24" s="94">
        <f t="shared" si="1"/>
        <v>0</v>
      </c>
    </row>
    <row r="25" spans="1:6" ht="14.25" customHeight="1">
      <c r="A25" s="101" t="s">
        <v>112</v>
      </c>
      <c r="B25" s="194" t="s">
        <v>77</v>
      </c>
      <c r="C25" s="128" t="s">
        <v>10</v>
      </c>
      <c r="D25" s="122">
        <v>2</v>
      </c>
      <c r="E25" s="300">
        <v>0</v>
      </c>
      <c r="F25" s="94">
        <f t="shared" si="1"/>
        <v>0</v>
      </c>
    </row>
    <row r="26" spans="1:6" ht="14.25" customHeight="1">
      <c r="A26" s="101" t="s">
        <v>110</v>
      </c>
      <c r="B26" s="194" t="s">
        <v>77</v>
      </c>
      <c r="C26" s="128" t="s">
        <v>29</v>
      </c>
      <c r="D26" s="122">
        <v>1</v>
      </c>
      <c r="E26" s="300">
        <v>0</v>
      </c>
      <c r="F26" s="94">
        <f t="shared" si="1"/>
        <v>0</v>
      </c>
    </row>
    <row r="27" spans="1:6" ht="14.25" customHeight="1" thickBot="1">
      <c r="A27" s="107" t="s">
        <v>53</v>
      </c>
      <c r="B27" s="194" t="s">
        <v>77</v>
      </c>
      <c r="C27" s="133" t="s">
        <v>30</v>
      </c>
      <c r="D27" s="126">
        <v>12</v>
      </c>
      <c r="E27" s="301">
        <v>0</v>
      </c>
      <c r="F27" s="96">
        <f t="shared" si="1"/>
        <v>0</v>
      </c>
    </row>
    <row r="28" spans="1:6" ht="18.75" thickBot="1">
      <c r="A28" s="108" t="s">
        <v>15</v>
      </c>
      <c r="B28" s="109"/>
      <c r="C28" s="273"/>
      <c r="D28" s="274"/>
      <c r="E28" s="274"/>
      <c r="F28" s="110">
        <f>SUM(F19,F14,F7,F5)</f>
        <v>0</v>
      </c>
    </row>
    <row r="31" ht="12.75">
      <c r="F31" s="102"/>
    </row>
  </sheetData>
  <sheetProtection password="C5AA" sheet="1"/>
  <mergeCells count="5">
    <mergeCell ref="A2:F2"/>
    <mergeCell ref="C7:E7"/>
    <mergeCell ref="C19:E19"/>
    <mergeCell ref="C28:E28"/>
    <mergeCell ref="C14:E14"/>
  </mergeCells>
  <printOptions/>
  <pageMargins left="0.56" right="0.3937007874015748" top="0.984251968503937" bottom="0.984251968503937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**</Manager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VELAMOS,a.s. Zlaté Hory</dc:title>
  <dc:subject>Oceněný výkaz výměr</dc:subject>
  <dc:creator>**</dc:creator>
  <cp:keywords/>
  <dc:description/>
  <cp:lastModifiedBy>Horký Štěpán</cp:lastModifiedBy>
  <cp:lastPrinted>2016-11-21T12:09:12Z</cp:lastPrinted>
  <dcterms:created xsi:type="dcterms:W3CDTF">2006-11-16T10:35:29Z</dcterms:created>
  <dcterms:modified xsi:type="dcterms:W3CDTF">2017-06-22T08:54:35Z</dcterms:modified>
  <cp:category/>
  <cp:version/>
  <cp:contentType/>
  <cp:contentStatus/>
</cp:coreProperties>
</file>