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495" windowHeight="9225" firstSheet="1" activeTab="1"/>
  </bookViews>
  <sheets>
    <sheet name="Rekapitulace stavby" sheetId="1" r:id="rId1"/>
    <sheet name="9-006-115-00 - CÚ Sladkov..." sheetId="2" r:id="rId2"/>
    <sheet name="Pokyny pro vyplnění" sheetId="3" r:id="rId3"/>
  </sheets>
  <definedNames>
    <definedName name="_xlnm._FilterDatabase" localSheetId="1" hidden="1">'9-006-115-00 - CÚ Sladkov...'!$C$77:$K$250</definedName>
    <definedName name="_xlnm.Print_Area" localSheetId="1">'9-006-115-00 - CÚ Sladkov...'!$C$4:$J$34,'9-006-115-00 - CÚ Sladkov...'!$C$40:$J$61,'9-006-115-00 - CÚ Sladkov...'!$C$67:$K$250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'9-006-115-00 - CÚ Sladkov...'!$77:$77</definedName>
  </definedNames>
  <calcPr calcId="152511"/>
</workbook>
</file>

<file path=xl/sharedStrings.xml><?xml version="1.0" encoding="utf-8"?>
<sst xmlns="http://schemas.openxmlformats.org/spreadsheetml/2006/main" count="2294" uniqueCount="600">
  <si>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</si>
  <si>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</si>
  <si>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</si>
  <si>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</si>
  <si>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</si>
  <si>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</si>
  <si>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</si>
  <si>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{6776fcd8-f48a-4771-9c00-e4b9369bf422}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</si>
  <si>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</si>
  <si>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</si>
  <si>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</si>
  <si>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</si>
  <si>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</si>
  <si>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</si>
  <si>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</si>
  <si>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</si>
  <si>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9-006-115-00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</si>
  <si>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</si>
  <si>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</si>
  <si>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CÚ Sladkovského 37 Olomouc - SO 901 Úprava na horkovodu</t>
  </si>
  <si>
    <t>0,1</t>
  </si>
  <si>
    <t>KSO:</t>
  </si>
  <si>
    <t/>
  </si>
  <si>
    <t>CC-CZ:</t>
  </si>
  <si>
    <t>1</t>
  </si>
  <si>
    <t>Místo:</t>
  </si>
  <si>
    <t>Olomouc</t>
  </si>
  <si>
    <t>Datum:</t>
  </si>
  <si>
    <t>12. 12. 2016</t>
  </si>
  <si>
    <t>10</t>
  </si>
  <si>
    <t>100</t>
  </si>
  <si>
    <t>Zadavatel:</t>
  </si>
  <si>
    <t>IČ:</t>
  </si>
  <si>
    <t>ČR - Generální ředitelství cel.</t>
  </si>
  <si>
    <t>DIČ:</t>
  </si>
  <si>
    <t>Uchazeč:</t>
  </si>
  <si>
    <t>Vyplň údaj</t>
  </si>
  <si>
    <t>Projektant:</t>
  </si>
  <si>
    <t>Alfaprojekt Olomouc a.s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</si>
  <si>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</si>
  <si>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</si>
  <si>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</si>
  <si>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</si>
  <si>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</si>
  <si>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</si>
  <si>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</si>
  <si>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</si>
  <si>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</si>
  <si>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</si>
  <si>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</si>
  <si>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</si>
  <si>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</si>
  <si>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</si>
  <si>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</si>
  <si>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</si>
  <si>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</si>
  <si>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</si>
  <si>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</si>
  <si>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</si>
  <si>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</si>
  <si>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</si>
  <si>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</si>
  <si>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</si>
  <si>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</si>
  <si>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</si>
  <si>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</si>
  <si>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</si>
  <si>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</si>
  <si>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</si>
  <si>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</si>
  <si>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</si>
  <si>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</si>
  <si>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</si>
  <si>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</si>
  <si>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</si>
  <si>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</si>
  <si>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</si>
  <si>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</si>
  <si>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</si>
  <si>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</si>
  <si>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</si>
  <si>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</si>
  <si>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</si>
  <si>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</si>
  <si>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</si>
  <si>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</si>
  <si>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</si>
  <si>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</si>
  <si>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</si>
  <si>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</si>
  <si>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</si>
  <si>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</si>
  <si>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</si>
  <si>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</si>
  <si>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</si>
  <si>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</si>
  <si>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93 - Různé dokončovací konstrukce a práce inženýrských staveb</t>
  </si>
  <si>
    <t xml:space="preserve">    96 - Bourání konstrukcí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</si>
  <si>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</si>
  <si>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</si>
  <si>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</si>
  <si>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</si>
  <si>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</si>
  <si>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</si>
  <si>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</si>
  <si>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</si>
  <si>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</si>
  <si>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</si>
  <si>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</si>
  <si>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</si>
  <si>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</si>
  <si>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</si>
  <si>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</si>
  <si>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</si>
  <si>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</si>
  <si>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</si>
  <si>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</si>
  <si>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</si>
  <si>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</si>
  <si>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</si>
  <si>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131101101</t>
  </si>
  <si>
    <t>Hloubení jam nezapažených v hornině tř. 1 a 2 objemu do 100 m3</t>
  </si>
  <si>
    <t>m3</t>
  </si>
  <si>
    <t>CS ÚRS 2016 01</t>
  </si>
  <si>
    <t>4</t>
  </si>
  <si>
    <t>1411724914</t>
  </si>
  <si>
    <t>PP</t>
  </si>
  <si>
    <t>Hloubení nezapažených jam a zářezů s urovnáním dna do předepsaného profilu a spádu v horninách tř. 1 a 2 do 100 m3</t>
  </si>
  <si>
    <t>VV</t>
  </si>
  <si>
    <t>výkop zeminy po horní hranu zákrytové desky horkovodu</t>
  </si>
  <si>
    <t>5,3*14,1*0,7</t>
  </si>
  <si>
    <t>výkop zeminy pod základovou deskou stávajícího energokanálu</t>
  </si>
  <si>
    <t>5,1*13,5*0,3</t>
  </si>
  <si>
    <t>Součet</t>
  </si>
  <si>
    <t>132101201</t>
  </si>
  <si>
    <t>Hloubení rýh š do 2000 mm v hornině tř. 1 a 2 objemu do 100 m3</t>
  </si>
  <si>
    <t>2113999346</t>
  </si>
  <si>
    <t>Hloubení zapažených i nezapažených rýh šířky přes 600 do 2 000 mm s urovnáním dna do předepsaného profilu a spádu v horninách tř. 1 a 2 do 100 m3</t>
  </si>
  <si>
    <t>výkop rýh kolem stávajícho horkovodu, vč. svahování</t>
  </si>
  <si>
    <t>(4,85+4,85+14,4+14,4)*1,82*0,9</t>
  </si>
  <si>
    <t>3</t>
  </si>
  <si>
    <t>151101101</t>
  </si>
  <si>
    <t>Zřízení příložného pažení a rozepření stěn rýh hl do 2 m</t>
  </si>
  <si>
    <t>m2</t>
  </si>
  <si>
    <t>-42904824</t>
  </si>
  <si>
    <t>Zřízení pažení a rozepření stěn rýh pro podzemní vedení pro všechny šířky rýhy příložné pro jakoukoliv mezerovitost, hloubky do 2 m</t>
  </si>
  <si>
    <t>pažení výkopu</t>
  </si>
  <si>
    <t>(4,85+4,85+14,4+14,4)*1,82</t>
  </si>
  <si>
    <t>151101111</t>
  </si>
  <si>
    <t>Odstranění příložného pažení a rozepření stěn rýh hl do 2 m</t>
  </si>
  <si>
    <t>-1195843482</t>
  </si>
  <si>
    <t>Odstranění pažení a rozepření stěn rýh pro podzemní vedení s uložením materiálu na vzdálenost do 3 m od kraje výkopu příložné, hloubky do 2 m</t>
  </si>
  <si>
    <t>5</t>
  </si>
  <si>
    <t>161101101</t>
  </si>
  <si>
    <t>Svislé přemístění výkopku z horniny tř. 1 až 4 hl výkopu do 2,5 m</t>
  </si>
  <si>
    <t>-609960691</t>
  </si>
  <si>
    <t>Svislé přemístění výkopku bez naložení do dopravní nádoby avšak s vyprázdněním dopravní nádoby na hromadu nebo do dopravního prostředku z horniny tř. 1 až 4, při hloubce výkopu přes 1 do 2,5 m</t>
  </si>
  <si>
    <t>6</t>
  </si>
  <si>
    <t>162201101</t>
  </si>
  <si>
    <t>Vodorovné přemístění do 20 m výkopku/sypaniny z horniny tř. 1 až 4</t>
  </si>
  <si>
    <t>1542337718</t>
  </si>
  <si>
    <t>Vodorovné přemístění výkopku nebo sypaniny po suchu na obvyklém dopravním prostředku, bez naložení výkopku, avšak se složením bez rozhrnutí z horniny tř. 1 až 4 na vzdálenost do 20 m</t>
  </si>
  <si>
    <t>do 20m v rámci staveniště</t>
  </si>
  <si>
    <t>7</t>
  </si>
  <si>
    <t>175151101</t>
  </si>
  <si>
    <t>Obsypání potrubí strojně sypaninou bez prohození, uloženou do 3 m</t>
  </si>
  <si>
    <t>-1800050913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</si>
  <si>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</si>
  <si>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PSC</t>
  </si>
  <si>
    <t xml:space="preserve">Poznámka k souboru cen: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 2. Míru zhutnění předepisuje projekt. 3. V cenách nejsou zahrnuty náklady na nakupovanou sypaninu. Tato se oceňuje ve specifikaci. 4. V cenách nejsou zahrnuty náklady na prohození sypaniny, tyto náklady se oceňují položkou 17511-1109 Příplatek za prohození sypaniny. </t>
  </si>
  <si>
    <t>8</t>
  </si>
  <si>
    <t>167101101</t>
  </si>
  <si>
    <t>Nakládání výkopku z hornin tř. 1 až 4 do 100 m3</t>
  </si>
  <si>
    <t>245768048</t>
  </si>
  <si>
    <t>Nakládání, skládání a překládání neulehlého výkopku nebo sypaniny nakládání, množství do 100 m3, z hornin tř. 1 až 4</t>
  </si>
  <si>
    <t>9</t>
  </si>
  <si>
    <t>162701105</t>
  </si>
  <si>
    <t>Vodorovné přemístění do 10000 m výkopku/sypaniny z horniny tř. 1 až 4</t>
  </si>
  <si>
    <t>514192503</t>
  </si>
  <si>
    <t>Vodorovné přemístění výkopku nebo sypaniny po suchu na obvyklém dopravním prostředku, bez naložení výkopku, avšak se složením bez rozhrnutí z horniny tř. 1 až 4 na vzdálenost přes 9 000 do 10 000 m</t>
  </si>
  <si>
    <t>na skládku</t>
  </si>
  <si>
    <t>136,029-115,374</t>
  </si>
  <si>
    <t>162701109</t>
  </si>
  <si>
    <t>Příplatek k vodorovnému přemístění výkopku/sypaniny z horniny tř. 1 až 4 ZKD 1000 m přes 10000 m</t>
  </si>
  <si>
    <t>2021756462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</si>
  <si>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</si>
  <si>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 xml:space="preserve">Poznámka k souboru cen: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</si>
  <si>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5km</t>
  </si>
  <si>
    <t>20,655*5</t>
  </si>
  <si>
    <t>11</t>
  </si>
  <si>
    <t>171201201</t>
  </si>
  <si>
    <t>Uložení sypaniny na skládky</t>
  </si>
  <si>
    <t>811122462</t>
  </si>
  <si>
    <t>12</t>
  </si>
  <si>
    <t>171201211</t>
  </si>
  <si>
    <t>Poplatek za uložení odpadu ze sypaniny na skládce (skládkovné)</t>
  </si>
  <si>
    <t>t</t>
  </si>
  <si>
    <t>1485679816</t>
  </si>
  <si>
    <t>Uložení sypaniny poplatek za uložení sypaniny na skládce (skládkovné)</t>
  </si>
  <si>
    <t>20,655*1,8</t>
  </si>
  <si>
    <t>Zakládání</t>
  </si>
  <si>
    <t>13</t>
  </si>
  <si>
    <t>271532212</t>
  </si>
  <si>
    <t>Podsyp pod základové konstrukce se zhutněním z hrubého kameniva frakce 16 až 32 mm</t>
  </si>
  <si>
    <t>-975727823</t>
  </si>
  <si>
    <t>Podsyp pod základové konstrukce se zhutněním a urovnáním povrchu z kameniva hrubého, frakce 16 - 32 mm</t>
  </si>
  <si>
    <t>hutněný polštář tl.300, hutněný na Edef,2=45 Mpa</t>
  </si>
  <si>
    <t>13,5*3,05*0,3*1,10</t>
  </si>
  <si>
    <t>14</t>
  </si>
  <si>
    <t>631311113</t>
  </si>
  <si>
    <t>Mazanina tl do 80 mm z betonu prostého bez zvýšených nároků na prostředí tř. C 12/15</t>
  </si>
  <si>
    <t>2024612875</t>
  </si>
  <si>
    <t>Mazanina z betonu prostého bez zvýšených nároků na prostředí tl. přes 50 do 80 mm tř. C 12/15</t>
  </si>
  <si>
    <t>podkladní bet. mazanina tl.50mm</t>
  </si>
  <si>
    <t>3,05*13,5*0,05</t>
  </si>
  <si>
    <t>273321511</t>
  </si>
  <si>
    <t>Základové desky ze ŽB bez zvýšených nároků na prostředí tř. C 25/30</t>
  </si>
  <si>
    <t>-495858104</t>
  </si>
  <si>
    <t>Základy z betonu železového (bez výztuže) desky z betonu bez zvýšených nároků na prostředí tř. C 25/30</t>
  </si>
  <si>
    <t>základová deska tl.</t>
  </si>
  <si>
    <t>3,05*13,5*0,25</t>
  </si>
  <si>
    <t>16</t>
  </si>
  <si>
    <t>273351215</t>
  </si>
  <si>
    <t>Zřízení bednění stěn základových desek</t>
  </si>
  <si>
    <t>-1100449897</t>
  </si>
  <si>
    <t>Bednění základových stěn desek svislé nebo šikmé (odkloněné), půdorysně přímé nebo zalomené ve volných nebo zapažených jámách, rýhách, šachtách, včetně případných vzpěr zřízení</t>
  </si>
  <si>
    <t>(13,5+13,5+3,05+3,05)*0,25</t>
  </si>
  <si>
    <t>17</t>
  </si>
  <si>
    <t>273351216</t>
  </si>
  <si>
    <t>Odstranění bednění stěn základových desek</t>
  </si>
  <si>
    <t>-731778800</t>
  </si>
  <si>
    <t>Bednění základových stěn desek svislé nebo šikmé (odkloněné), půdorysně přímé nebo zalomené ve volných nebo zapažených jámách, rýhách, šachtách, včetně případných vzpěr odstranění</t>
  </si>
  <si>
    <t>18</t>
  </si>
  <si>
    <t>341321410</t>
  </si>
  <si>
    <t>Stěny nosné ze ŽB tř. C 25/30</t>
  </si>
  <si>
    <t>-700384265</t>
  </si>
  <si>
    <t>Stěny a příčky z betonu železového (bez výztuže) nosné tř. C 25/30</t>
  </si>
  <si>
    <t>žb stěny tl.250mm a 150mm</t>
  </si>
  <si>
    <t>(13,5*2)*1,27*0,25</t>
  </si>
  <si>
    <t>13,5*1,27*0,15</t>
  </si>
  <si>
    <t>19</t>
  </si>
  <si>
    <t>341351105</t>
  </si>
  <si>
    <t>Zřízení bednění oboustranného stěn nosných</t>
  </si>
  <si>
    <t>-434204148</t>
  </si>
  <si>
    <t>Bednění stěn a příček nosných včetně vzpěr nebo jiného zajištění svislé nebo šikmé (odkloněné), půdorysně přímé nebo zalomené oboustranné za každou stranu - zřízení</t>
  </si>
  <si>
    <t>bednění stěn</t>
  </si>
  <si>
    <t>13,5*1,27*6</t>
  </si>
  <si>
    <t>20</t>
  </si>
  <si>
    <t>341351106</t>
  </si>
  <si>
    <t>Odstranění bednění oboustranného stěn nosných</t>
  </si>
  <si>
    <t>-303783610</t>
  </si>
  <si>
    <t>Bednění stěn a příček nosných včetně vzpěr nebo jiného zajištění svislé nebo šikmé (odkloněné), půdorysně přímé nebo zalomené oboustranné za každou stranu - odstranění</t>
  </si>
  <si>
    <t>411321414</t>
  </si>
  <si>
    <t>Stropy deskové ze ŽB tř. C 25/30</t>
  </si>
  <si>
    <t>-204073052</t>
  </si>
  <si>
    <t>Stropy z betonu železového (bez výztuže) stropů deskových, plochých střech, desek balkonových, desek hřibových stropů včetně hlavic hřibových sloupů tř. C 25/30</t>
  </si>
  <si>
    <t>stropní krycí deska tl.250mm</t>
  </si>
  <si>
    <t>13,5*3,05*0,25</t>
  </si>
  <si>
    <t>22</t>
  </si>
  <si>
    <t>411351101</t>
  </si>
  <si>
    <t>Zřízení bednění stropů deskových</t>
  </si>
  <si>
    <t>1735658299</t>
  </si>
  <si>
    <t>Bednění stropů, kleneb nebo skořepin bez podpěrné konstrukce stropů deskových, balkonových nebo plošných konzol plné, rovné, popř. s náběhy zřízení</t>
  </si>
  <si>
    <t>13,5*3,05</t>
  </si>
  <si>
    <t>23</t>
  </si>
  <si>
    <t>411351102</t>
  </si>
  <si>
    <t>Odstranění bednění stropů deskových</t>
  </si>
  <si>
    <t>-1263321368</t>
  </si>
  <si>
    <t>Bednění stropů, kleneb nebo skořepin bez podpěrné konstrukce stropů deskových, balkonových nebo plošných konzol plné, rovné, popř. s náběhy odstranění</t>
  </si>
  <si>
    <t>24</t>
  </si>
  <si>
    <t>411354171</t>
  </si>
  <si>
    <t>Zřízení podpěrné konstrukce stropů v do 4 m pro zatížení do 5 kPa</t>
  </si>
  <si>
    <t>1727808531</t>
  </si>
  <si>
    <t>Podpěrná konstrukce stropů výšky do 4 m se zesílením dna bednění na výměru m2 půdorysu pro zatížení betonovou směsí a výztuží do 5 kPa zřízení</t>
  </si>
  <si>
    <t>25</t>
  </si>
  <si>
    <t>411354172</t>
  </si>
  <si>
    <t>Odstranění podpěrné konstrukce stropů v do 4 m pro zatížení do 5 kPa</t>
  </si>
  <si>
    <t>-1299066871</t>
  </si>
  <si>
    <t>Podpěrná konstrukce stropů výšky do 4 m se zesílením dna bednění na výměru m2 půdorysu pro zatížení betonovou směsí a výztuží do 5 kPa odstranění</t>
  </si>
  <si>
    <t>26</t>
  </si>
  <si>
    <t>341361821</t>
  </si>
  <si>
    <t>Výztuž stěn betonářskou ocelí 10 505</t>
  </si>
  <si>
    <t>-1823646132</t>
  </si>
  <si>
    <t>Výztuž stěn a příček nosných svislých nebo šikmých, rovných nebo oblých z betonářské oceli 10 505 (R) nebo BSt 500</t>
  </si>
  <si>
    <t>výztuž stěn, desek, stropů, (vč. distančních prvků 10% z celkové hmotnosti výztuže)</t>
  </si>
  <si>
    <t>(2702,72*0,001*1,05)*1,10</t>
  </si>
  <si>
    <t>27</t>
  </si>
  <si>
    <t>985331212</t>
  </si>
  <si>
    <t>Dodatečné vlepování betonářské výztuže D 10 mm do chemické malty včetně vyvrtání otvoru</t>
  </si>
  <si>
    <t>m</t>
  </si>
  <si>
    <t>-559746507</t>
  </si>
  <si>
    <t>Dodatečné vlepování betonářské výztuže včetně vyvrtání a vyčištění otvoru chemickou maltou průměr výztuže 10 mm</t>
  </si>
  <si>
    <t>vlepená výztuž pro napojení na stávající kci horkovodu</t>
  </si>
  <si>
    <t>16,8</t>
  </si>
  <si>
    <t>93</t>
  </si>
  <si>
    <t>Různé dokončovací konstrukce a práce inženýrských staveb</t>
  </si>
  <si>
    <t>28</t>
  </si>
  <si>
    <t>7343001_R</t>
  </si>
  <si>
    <t>Příprava horkovodního potrubí pro stavební práce</t>
  </si>
  <si>
    <t>soub</t>
  </si>
  <si>
    <t>1489397641</t>
  </si>
  <si>
    <t>podepření, úprava, úchyty, nutná připravenost potrubí před stavebními pracemi, nutné vyspravení horkovodu po stavebních pracích</t>
  </si>
  <si>
    <t>96</t>
  </si>
  <si>
    <t>Bourání konstrukcí</t>
  </si>
  <si>
    <t>29</t>
  </si>
  <si>
    <t>963051113</t>
  </si>
  <si>
    <t>Bourání ŽB stropů deskových tl přes 80 mm</t>
  </si>
  <si>
    <t>2054566866</t>
  </si>
  <si>
    <t>Bourání železobetonových stropů deskových, tl. přes 80 mm</t>
  </si>
  <si>
    <t xml:space="preserve">Poznámka k souboru cen:
1. Cenu -1313 lze použít i pro bourání bedničkových stropů. Množství jednotek se určuje v m3 včetně dutin. </t>
  </si>
  <si>
    <t>žb krycí deska - předpoklad tl.200mm</t>
  </si>
  <si>
    <t>13,5*3,05*0,2</t>
  </si>
  <si>
    <t>30</t>
  </si>
  <si>
    <t>962052211</t>
  </si>
  <si>
    <t>Bourání zdiva nadzákladového ze ŽB přes 1 m3</t>
  </si>
  <si>
    <t>858228067</t>
  </si>
  <si>
    <t>Bourání zdiva železobetonového nadzákladového, objemu přes 1 m3</t>
  </si>
  <si>
    <t>bourání ŽB stěn horkovodu, předpokl. tl.stěn 150mm</t>
  </si>
  <si>
    <t>(13,5*4)*1,5*0,15</t>
  </si>
  <si>
    <t>31</t>
  </si>
  <si>
    <t>961055111</t>
  </si>
  <si>
    <t>Bourání základů ze ŽB</t>
  </si>
  <si>
    <t>-1133788185</t>
  </si>
  <si>
    <t>Bourání základů z betonu železového</t>
  </si>
  <si>
    <t>bourání ŽB základové desky - předpoklad tl.150mm</t>
  </si>
  <si>
    <t>3,05*13,5*0,15</t>
  </si>
  <si>
    <t>32</t>
  </si>
  <si>
    <t>997013111</t>
  </si>
  <si>
    <t>Vnitrostaveništní doprava suti a vybouraných hmot pro budovy v do 6 m s použitím mechanizace</t>
  </si>
  <si>
    <t>1063933167</t>
  </si>
  <si>
    <t>Vnitrostaveništní doprava suti a vybouraných hmot vodorovně do 50 m svisle s použitím mechanizace pro budovy a haly výšky do 6 m</t>
  </si>
  <si>
    <t>33</t>
  </si>
  <si>
    <t>997013511</t>
  </si>
  <si>
    <t>Odvoz suti a vybouraných hmot z meziskládky na skládku do 1 km s naložením a se složením</t>
  </si>
  <si>
    <t>874108086</t>
  </si>
  <si>
    <t>Odvoz suti a vybouraných hmot z meziskládky na skládku s naložením a se složením, na vzdálenost do 1 km</t>
  </si>
  <si>
    <t>34</t>
  </si>
  <si>
    <t>997013509</t>
  </si>
  <si>
    <t>Příplatek k odvozu suti a vybouraných hmot na skládku ZKD 1 km přes 1 km</t>
  </si>
  <si>
    <t>1001523841</t>
  </si>
  <si>
    <t>Odvoz suti a vybouraných hmot na skládku nebo meziskládku se složením, na vzdálenost Příplatek k ceně za každý další i započatý 1 km přes 1 km</t>
  </si>
  <si>
    <t>63,746*15 'Přepočtené koeficientem množství</t>
  </si>
  <si>
    <t>35</t>
  </si>
  <si>
    <t>997013802</t>
  </si>
  <si>
    <t>Poplatek za uložení stavebního železobetonového odpadu na skládce (skládkovné)</t>
  </si>
  <si>
    <t>1888398568</t>
  </si>
  <si>
    <t>Poplatek za uložení stavebního odpadu na skládce (skládkovné) železobetonového</t>
  </si>
  <si>
    <t>998</t>
  </si>
  <si>
    <t>Přesun hmot</t>
  </si>
  <si>
    <t>36</t>
  </si>
  <si>
    <t>998012021</t>
  </si>
  <si>
    <t>Přesun hmot pro budovy monolitické v do 6 m</t>
  </si>
  <si>
    <t>962198323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</si>
  <si>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</si>
  <si>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PSV</t>
  </si>
  <si>
    <t>Práce a dodávky PSV</t>
  </si>
  <si>
    <t>711</t>
  </si>
  <si>
    <t>Izolace proti vodě, vlhkosti a plynům</t>
  </si>
  <si>
    <t>37</t>
  </si>
  <si>
    <t>711111001</t>
  </si>
  <si>
    <t>Provedení izolace proti zemní vlhkosti vodorovné za studena nátěrem penetračním</t>
  </si>
  <si>
    <t>CS ÚRS 2015 01</t>
  </si>
  <si>
    <t>-452962554</t>
  </si>
  <si>
    <t>Provedení izolace proti zemní vlhkosti natěradly a tmely za studena na ploše vodorovné V nátěrem penetračním</t>
  </si>
  <si>
    <t>spodní deska, strop</t>
  </si>
  <si>
    <t>13,5*3,05*2</t>
  </si>
  <si>
    <t>38</t>
  </si>
  <si>
    <t>711112001</t>
  </si>
  <si>
    <t>Provedení izolace proti zemní vlhkosti svislé za studena nátěrem penetračním</t>
  </si>
  <si>
    <t>322232401</t>
  </si>
  <si>
    <t>Provedení izolace proti zemní vlhkosti natěradly a tmely za studena na ploše svislé S nátěrem penetračním</t>
  </si>
  <si>
    <t>stěny</t>
  </si>
  <si>
    <t>1,82*(13,5+13,5+3,05+3,05)</t>
  </si>
  <si>
    <t>39</t>
  </si>
  <si>
    <t>M</t>
  </si>
  <si>
    <t>111631500</t>
  </si>
  <si>
    <t>lak asfaltový ALP/9 bal 9 kg</t>
  </si>
  <si>
    <t>132630757</t>
  </si>
  <si>
    <t>výrobky asfaltové izolační a zálivkové hmoty asfalty oxidované stavebně-izolační k penetraci suchých a očištěných podkladů pod asfaltové izolační krytiny a izolace ALP/9 bal 9 kg</t>
  </si>
  <si>
    <t>P</t>
  </si>
  <si>
    <t>Poznámka k položce:
Spotřeba: 0,3-0,5 kg/m2</t>
  </si>
  <si>
    <t>15% ztratné</t>
  </si>
  <si>
    <t xml:space="preserve">vodorovný </t>
  </si>
  <si>
    <t>82,35*0,00035*1,15</t>
  </si>
  <si>
    <t>svislý</t>
  </si>
  <si>
    <t>60,242*0,00035*1,15</t>
  </si>
  <si>
    <t>40</t>
  </si>
  <si>
    <t>711441559</t>
  </si>
  <si>
    <t>Provedení izolace proti tlakové vodě vodorovné přitavením pásu NAIP</t>
  </si>
  <si>
    <t>1163783139</t>
  </si>
  <si>
    <t>Provedení izolace proti povrchové a podpovrchové tlakové vodě pásy přitavením NAIP na ploše vodorovné V</t>
  </si>
  <si>
    <t>41</t>
  </si>
  <si>
    <t>711442559</t>
  </si>
  <si>
    <t>Provedení izolace proti tlakové vodě svislé přitavením pásu NAIP</t>
  </si>
  <si>
    <t>72686771</t>
  </si>
  <si>
    <t>Provedení izolace proti povrchové a podpovrchové tlakové vodě pásy přitavením NAIP na ploše svislé S</t>
  </si>
  <si>
    <t>42</t>
  </si>
  <si>
    <t>628331590</t>
  </si>
  <si>
    <t>pás těžký asfaltovaný SKLOBIT 40 MINERAL G 200 S40</t>
  </si>
  <si>
    <t>-921541359</t>
  </si>
  <si>
    <t>Pásy asfaltované těžké vložka skleněná tkanina SKLOBIT 40 MINERAL role/10m2</t>
  </si>
  <si>
    <t>+15% ztratné</t>
  </si>
  <si>
    <t>82,35*1,15</t>
  </si>
  <si>
    <t>60,242*1,15</t>
  </si>
  <si>
    <t>43</t>
  </si>
  <si>
    <t>919726122</t>
  </si>
  <si>
    <t>Geotextilie pro ochranu, separaci a filtraci netkaná měrná hmotnost do 300 g/m2</t>
  </si>
  <si>
    <t>-370668214</t>
  </si>
  <si>
    <t>Geotextilie netkaná pro ochranu, separaci nebo filtraci měrná hmotnost přes 200 do 300 g/m2</t>
  </si>
  <si>
    <t>60,242</t>
  </si>
  <si>
    <t>strop</t>
  </si>
  <si>
    <t>82,35/2</t>
  </si>
  <si>
    <t>44</t>
  </si>
  <si>
    <t>998711101</t>
  </si>
  <si>
    <t>Přesun hmot tonážní pro izolace proti vodě, vlhkosti a plynům v objektech výšky do 6 m</t>
  </si>
  <si>
    <t>-1544469317</t>
  </si>
  <si>
    <t>Přesun hmot pro izolace proti vodě, vlhkosti a plynům stanovený z hmotnosti přesunovaného materiálu vodorovná dopravní vzdálenost do 50 m v objektech výšky do 6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</si>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</sst>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vertical="center" wrapText="1"/>
      <protection/>
    </xf>
    <xf numFmtId="0" fontId="37" fillId="0" borderId="0" xfId="0" applyFont="1" applyAlignment="1" applyProtection="1">
      <alignment vertical="center" wrapText="1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0" fillId="2" borderId="0" xfId="2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8" t="s">
        <v>16</v>
      </c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28"/>
      <c r="AQ5" s="30"/>
      <c r="BE5" s="336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40" t="s">
        <v>19</v>
      </c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28"/>
      <c r="AQ6" s="30"/>
      <c r="BE6" s="337"/>
      <c r="BS6" s="23" t="s">
        <v>20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22</v>
      </c>
      <c r="AO7" s="28"/>
      <c r="AP7" s="28"/>
      <c r="AQ7" s="30"/>
      <c r="BE7" s="337"/>
      <c r="BS7" s="23" t="s">
        <v>24</v>
      </c>
    </row>
    <row r="8" spans="2:71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337"/>
      <c r="BS8" s="23" t="s">
        <v>29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7"/>
      <c r="BS9" s="23" t="s">
        <v>30</v>
      </c>
    </row>
    <row r="10" spans="2:71" ht="14.45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22</v>
      </c>
      <c r="AO10" s="28"/>
      <c r="AP10" s="28"/>
      <c r="AQ10" s="30"/>
      <c r="BE10" s="337"/>
      <c r="BS10" s="23" t="s">
        <v>20</v>
      </c>
    </row>
    <row r="11" spans="2:71" ht="18.4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34</v>
      </c>
      <c r="AL11" s="28"/>
      <c r="AM11" s="28"/>
      <c r="AN11" s="34" t="s">
        <v>22</v>
      </c>
      <c r="AO11" s="28"/>
      <c r="AP11" s="28"/>
      <c r="AQ11" s="30"/>
      <c r="BE11" s="337"/>
      <c r="BS11" s="23" t="s">
        <v>20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7"/>
      <c r="BS12" s="23" t="s">
        <v>20</v>
      </c>
    </row>
    <row r="13" spans="2:71" ht="14.45" customHeight="1">
      <c r="B13" s="27"/>
      <c r="C13" s="28"/>
      <c r="D13" s="36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36</v>
      </c>
      <c r="AO13" s="28"/>
      <c r="AP13" s="28"/>
      <c r="AQ13" s="30"/>
      <c r="BE13" s="337"/>
      <c r="BS13" s="23" t="s">
        <v>20</v>
      </c>
    </row>
    <row r="14" spans="2:71" ht="15">
      <c r="B14" s="27"/>
      <c r="C14" s="28"/>
      <c r="D14" s="28"/>
      <c r="E14" s="341" t="s">
        <v>36</v>
      </c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6" t="s">
        <v>34</v>
      </c>
      <c r="AL14" s="28"/>
      <c r="AM14" s="28"/>
      <c r="AN14" s="38" t="s">
        <v>36</v>
      </c>
      <c r="AO14" s="28"/>
      <c r="AP14" s="28"/>
      <c r="AQ14" s="30"/>
      <c r="BE14" s="337"/>
      <c r="BS14" s="23" t="s">
        <v>20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7"/>
      <c r="BS15" s="23" t="s">
        <v>6</v>
      </c>
    </row>
    <row r="16" spans="2:71" ht="14.45" customHeight="1">
      <c r="B16" s="27"/>
      <c r="C16" s="28"/>
      <c r="D16" s="36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22</v>
      </c>
      <c r="AO16" s="28"/>
      <c r="AP16" s="28"/>
      <c r="AQ16" s="30"/>
      <c r="BE16" s="337"/>
      <c r="BS16" s="23" t="s">
        <v>6</v>
      </c>
    </row>
    <row r="17" spans="2:71" ht="18.4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34</v>
      </c>
      <c r="AL17" s="28"/>
      <c r="AM17" s="28"/>
      <c r="AN17" s="34" t="s">
        <v>22</v>
      </c>
      <c r="AO17" s="28"/>
      <c r="AP17" s="28"/>
      <c r="AQ17" s="30"/>
      <c r="BE17" s="337"/>
      <c r="BS17" s="23" t="s">
        <v>39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7"/>
      <c r="BS18" s="23" t="s">
        <v>8</v>
      </c>
    </row>
    <row r="19" spans="2:71" ht="14.45" customHeight="1">
      <c r="B19" s="27"/>
      <c r="C19" s="28"/>
      <c r="D19" s="36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7"/>
      <c r="BS19" s="23" t="s">
        <v>8</v>
      </c>
    </row>
    <row r="20" spans="2:71" ht="22.5" customHeight="1">
      <c r="B20" s="27"/>
      <c r="C20" s="28"/>
      <c r="D20" s="28"/>
      <c r="E20" s="343" t="s">
        <v>22</v>
      </c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28"/>
      <c r="AP20" s="28"/>
      <c r="AQ20" s="30"/>
      <c r="BE20" s="337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7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7"/>
    </row>
    <row r="23" spans="2:57" s="1" customFormat="1" ht="25.9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4">
        <f>ROUND(AG51,2)</f>
        <v>0</v>
      </c>
      <c r="AL23" s="345"/>
      <c r="AM23" s="345"/>
      <c r="AN23" s="345"/>
      <c r="AO23" s="345"/>
      <c r="AP23" s="41"/>
      <c r="AQ23" s="44"/>
      <c r="BE23" s="337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7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6" t="s">
        <v>42</v>
      </c>
      <c r="M25" s="346"/>
      <c r="N25" s="346"/>
      <c r="O25" s="346"/>
      <c r="P25" s="41"/>
      <c r="Q25" s="41"/>
      <c r="R25" s="41"/>
      <c r="S25" s="41"/>
      <c r="T25" s="41"/>
      <c r="U25" s="41"/>
      <c r="V25" s="41"/>
      <c r="W25" s="346" t="s">
        <v>43</v>
      </c>
      <c r="X25" s="346"/>
      <c r="Y25" s="346"/>
      <c r="Z25" s="346"/>
      <c r="AA25" s="346"/>
      <c r="AB25" s="346"/>
      <c r="AC25" s="346"/>
      <c r="AD25" s="346"/>
      <c r="AE25" s="346"/>
      <c r="AF25" s="41"/>
      <c r="AG25" s="41"/>
      <c r="AH25" s="41"/>
      <c r="AI25" s="41"/>
      <c r="AJ25" s="41"/>
      <c r="AK25" s="346" t="s">
        <v>44</v>
      </c>
      <c r="AL25" s="346"/>
      <c r="AM25" s="346"/>
      <c r="AN25" s="346"/>
      <c r="AO25" s="346"/>
      <c r="AP25" s="41"/>
      <c r="AQ25" s="44"/>
      <c r="BE25" s="337"/>
    </row>
    <row r="26" spans="2:57" s="2" customFormat="1" ht="14.45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335">
        <v>0.21</v>
      </c>
      <c r="M26" s="334"/>
      <c r="N26" s="334"/>
      <c r="O26" s="334"/>
      <c r="P26" s="47"/>
      <c r="Q26" s="47"/>
      <c r="R26" s="47"/>
      <c r="S26" s="47"/>
      <c r="T26" s="47"/>
      <c r="U26" s="47"/>
      <c r="V26" s="47"/>
      <c r="W26" s="333">
        <f>ROUND(AZ51,2)</f>
        <v>0</v>
      </c>
      <c r="X26" s="334"/>
      <c r="Y26" s="334"/>
      <c r="Z26" s="334"/>
      <c r="AA26" s="334"/>
      <c r="AB26" s="334"/>
      <c r="AC26" s="334"/>
      <c r="AD26" s="334"/>
      <c r="AE26" s="334"/>
      <c r="AF26" s="47"/>
      <c r="AG26" s="47"/>
      <c r="AH26" s="47"/>
      <c r="AI26" s="47"/>
      <c r="AJ26" s="47"/>
      <c r="AK26" s="333">
        <f>ROUND(AV51,2)</f>
        <v>0</v>
      </c>
      <c r="AL26" s="334"/>
      <c r="AM26" s="334"/>
      <c r="AN26" s="334"/>
      <c r="AO26" s="334"/>
      <c r="AP26" s="47"/>
      <c r="AQ26" s="49"/>
      <c r="BE26" s="337"/>
    </row>
    <row r="27" spans="2:57" s="2" customFormat="1" ht="14.45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335">
        <v>0.15</v>
      </c>
      <c r="M27" s="334"/>
      <c r="N27" s="334"/>
      <c r="O27" s="334"/>
      <c r="P27" s="47"/>
      <c r="Q27" s="47"/>
      <c r="R27" s="47"/>
      <c r="S27" s="47"/>
      <c r="T27" s="47"/>
      <c r="U27" s="47"/>
      <c r="V27" s="47"/>
      <c r="W27" s="333">
        <f>ROUND(BA51,2)</f>
        <v>0</v>
      </c>
      <c r="X27" s="334"/>
      <c r="Y27" s="334"/>
      <c r="Z27" s="334"/>
      <c r="AA27" s="334"/>
      <c r="AB27" s="334"/>
      <c r="AC27" s="334"/>
      <c r="AD27" s="334"/>
      <c r="AE27" s="334"/>
      <c r="AF27" s="47"/>
      <c r="AG27" s="47"/>
      <c r="AH27" s="47"/>
      <c r="AI27" s="47"/>
      <c r="AJ27" s="47"/>
      <c r="AK27" s="333">
        <f>ROUND(AW51,2)</f>
        <v>0</v>
      </c>
      <c r="AL27" s="334"/>
      <c r="AM27" s="334"/>
      <c r="AN27" s="334"/>
      <c r="AO27" s="334"/>
      <c r="AP27" s="47"/>
      <c r="AQ27" s="49"/>
      <c r="BE27" s="337"/>
    </row>
    <row r="28" spans="2:57" s="2" customFormat="1" ht="14.45" customHeight="1" hidden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335">
        <v>0.21</v>
      </c>
      <c r="M28" s="334"/>
      <c r="N28" s="334"/>
      <c r="O28" s="334"/>
      <c r="P28" s="47"/>
      <c r="Q28" s="47"/>
      <c r="R28" s="47"/>
      <c r="S28" s="47"/>
      <c r="T28" s="47"/>
      <c r="U28" s="47"/>
      <c r="V28" s="47"/>
      <c r="W28" s="333">
        <f>ROUND(BB51,2)</f>
        <v>0</v>
      </c>
      <c r="X28" s="334"/>
      <c r="Y28" s="334"/>
      <c r="Z28" s="334"/>
      <c r="AA28" s="334"/>
      <c r="AB28" s="334"/>
      <c r="AC28" s="334"/>
      <c r="AD28" s="334"/>
      <c r="AE28" s="334"/>
      <c r="AF28" s="47"/>
      <c r="AG28" s="47"/>
      <c r="AH28" s="47"/>
      <c r="AI28" s="47"/>
      <c r="AJ28" s="47"/>
      <c r="AK28" s="333">
        <v>0</v>
      </c>
      <c r="AL28" s="334"/>
      <c r="AM28" s="334"/>
      <c r="AN28" s="334"/>
      <c r="AO28" s="334"/>
      <c r="AP28" s="47"/>
      <c r="AQ28" s="49"/>
      <c r="BE28" s="337"/>
    </row>
    <row r="29" spans="2:57" s="2" customFormat="1" ht="14.45" customHeight="1" hidden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335">
        <v>0.15</v>
      </c>
      <c r="M29" s="334"/>
      <c r="N29" s="334"/>
      <c r="O29" s="334"/>
      <c r="P29" s="47"/>
      <c r="Q29" s="47"/>
      <c r="R29" s="47"/>
      <c r="S29" s="47"/>
      <c r="T29" s="47"/>
      <c r="U29" s="47"/>
      <c r="V29" s="47"/>
      <c r="W29" s="333">
        <f>ROUND(BC51,2)</f>
        <v>0</v>
      </c>
      <c r="X29" s="334"/>
      <c r="Y29" s="334"/>
      <c r="Z29" s="334"/>
      <c r="AA29" s="334"/>
      <c r="AB29" s="334"/>
      <c r="AC29" s="334"/>
      <c r="AD29" s="334"/>
      <c r="AE29" s="334"/>
      <c r="AF29" s="47"/>
      <c r="AG29" s="47"/>
      <c r="AH29" s="47"/>
      <c r="AI29" s="47"/>
      <c r="AJ29" s="47"/>
      <c r="AK29" s="333">
        <v>0</v>
      </c>
      <c r="AL29" s="334"/>
      <c r="AM29" s="334"/>
      <c r="AN29" s="334"/>
      <c r="AO29" s="334"/>
      <c r="AP29" s="47"/>
      <c r="AQ29" s="49"/>
      <c r="BE29" s="337"/>
    </row>
    <row r="30" spans="2:57" s="2" customFormat="1" ht="14.45" customHeight="1" hidden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335">
        <v>0</v>
      </c>
      <c r="M30" s="334"/>
      <c r="N30" s="334"/>
      <c r="O30" s="334"/>
      <c r="P30" s="47"/>
      <c r="Q30" s="47"/>
      <c r="R30" s="47"/>
      <c r="S30" s="47"/>
      <c r="T30" s="47"/>
      <c r="U30" s="47"/>
      <c r="V30" s="47"/>
      <c r="W30" s="333">
        <f>ROUND(BD51,2)</f>
        <v>0</v>
      </c>
      <c r="X30" s="334"/>
      <c r="Y30" s="334"/>
      <c r="Z30" s="334"/>
      <c r="AA30" s="334"/>
      <c r="AB30" s="334"/>
      <c r="AC30" s="334"/>
      <c r="AD30" s="334"/>
      <c r="AE30" s="334"/>
      <c r="AF30" s="47"/>
      <c r="AG30" s="47"/>
      <c r="AH30" s="47"/>
      <c r="AI30" s="47"/>
      <c r="AJ30" s="47"/>
      <c r="AK30" s="333">
        <v>0</v>
      </c>
      <c r="AL30" s="334"/>
      <c r="AM30" s="334"/>
      <c r="AN30" s="334"/>
      <c r="AO30" s="334"/>
      <c r="AP30" s="47"/>
      <c r="AQ30" s="49"/>
      <c r="BE30" s="337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7"/>
    </row>
    <row r="32" spans="2:57" s="1" customFormat="1" ht="25.9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347" t="s">
        <v>53</v>
      </c>
      <c r="Y32" s="348"/>
      <c r="Z32" s="348"/>
      <c r="AA32" s="348"/>
      <c r="AB32" s="348"/>
      <c r="AC32" s="52"/>
      <c r="AD32" s="52"/>
      <c r="AE32" s="52"/>
      <c r="AF32" s="52"/>
      <c r="AG32" s="52"/>
      <c r="AH32" s="52"/>
      <c r="AI32" s="52"/>
      <c r="AJ32" s="52"/>
      <c r="AK32" s="349">
        <f>SUM(AK23:AK30)</f>
        <v>0</v>
      </c>
      <c r="AL32" s="348"/>
      <c r="AM32" s="348"/>
      <c r="AN32" s="348"/>
      <c r="AO32" s="350"/>
      <c r="AP32" s="50"/>
      <c r="AQ32" s="54"/>
      <c r="BE32" s="337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54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9-006-115-00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7" t="str">
        <f>K6</f>
        <v>CÚ Sladkovského 37 Olomouc - SO 901 Úprava na horkovodu</v>
      </c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25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Olomouc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27</v>
      </c>
      <c r="AJ44" s="62"/>
      <c r="AK44" s="62"/>
      <c r="AL44" s="62"/>
      <c r="AM44" s="359" t="str">
        <f>IF(AN8="","",AN8)</f>
        <v>12. 12. 2016</v>
      </c>
      <c r="AN44" s="359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31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ČR - Generální ředitelství cel.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37</v>
      </c>
      <c r="AJ46" s="62"/>
      <c r="AK46" s="62"/>
      <c r="AL46" s="62"/>
      <c r="AM46" s="360" t="str">
        <f>IF(E17="","",E17)</f>
        <v>Alfaprojekt Olomouc a.s</v>
      </c>
      <c r="AN46" s="360"/>
      <c r="AO46" s="360"/>
      <c r="AP46" s="360"/>
      <c r="AQ46" s="62"/>
      <c r="AR46" s="60"/>
      <c r="AS46" s="361" t="s">
        <v>55</v>
      </c>
      <c r="AT46" s="362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35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3"/>
      <c r="AT47" s="364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5"/>
      <c r="AT48" s="366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67" t="s">
        <v>56</v>
      </c>
      <c r="D49" s="368"/>
      <c r="E49" s="368"/>
      <c r="F49" s="368"/>
      <c r="G49" s="368"/>
      <c r="H49" s="78"/>
      <c r="I49" s="369" t="s">
        <v>57</v>
      </c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70" t="s">
        <v>58</v>
      </c>
      <c r="AH49" s="368"/>
      <c r="AI49" s="368"/>
      <c r="AJ49" s="368"/>
      <c r="AK49" s="368"/>
      <c r="AL49" s="368"/>
      <c r="AM49" s="368"/>
      <c r="AN49" s="369" t="s">
        <v>59</v>
      </c>
      <c r="AO49" s="368"/>
      <c r="AP49" s="368"/>
      <c r="AQ49" s="79" t="s">
        <v>60</v>
      </c>
      <c r="AR49" s="60"/>
      <c r="AS49" s="80" t="s">
        <v>61</v>
      </c>
      <c r="AT49" s="81" t="s">
        <v>62</v>
      </c>
      <c r="AU49" s="81" t="s">
        <v>63</v>
      </c>
      <c r="AV49" s="81" t="s">
        <v>64</v>
      </c>
      <c r="AW49" s="81" t="s">
        <v>65</v>
      </c>
      <c r="AX49" s="81" t="s">
        <v>66</v>
      </c>
      <c r="AY49" s="81" t="s">
        <v>67</v>
      </c>
      <c r="AZ49" s="81" t="s">
        <v>68</v>
      </c>
      <c r="BA49" s="81" t="s">
        <v>69</v>
      </c>
      <c r="BB49" s="81" t="s">
        <v>70</v>
      </c>
      <c r="BC49" s="81" t="s">
        <v>71</v>
      </c>
      <c r="BD49" s="82" t="s">
        <v>72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55">
        <f>ROUND(AG52,2)</f>
        <v>0</v>
      </c>
      <c r="AH51" s="355"/>
      <c r="AI51" s="355"/>
      <c r="AJ51" s="355"/>
      <c r="AK51" s="355"/>
      <c r="AL51" s="355"/>
      <c r="AM51" s="355"/>
      <c r="AN51" s="356">
        <f>SUM(AG51,AT51)</f>
        <v>0</v>
      </c>
      <c r="AO51" s="356"/>
      <c r="AP51" s="356"/>
      <c r="AQ51" s="88" t="s">
        <v>22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74</v>
      </c>
      <c r="BT51" s="93" t="s">
        <v>75</v>
      </c>
      <c r="BV51" s="93" t="s">
        <v>76</v>
      </c>
      <c r="BW51" s="93" t="s">
        <v>7</v>
      </c>
      <c r="BX51" s="93" t="s">
        <v>77</v>
      </c>
      <c r="CL51" s="93" t="s">
        <v>22</v>
      </c>
    </row>
    <row r="52" spans="1:90" s="5" customFormat="1" ht="37.5" customHeight="1">
      <c r="A52" s="94" t="s">
        <v>78</v>
      </c>
      <c r="B52" s="95"/>
      <c r="C52" s="96"/>
      <c r="D52" s="354" t="s">
        <v>16</v>
      </c>
      <c r="E52" s="354"/>
      <c r="F52" s="354"/>
      <c r="G52" s="354"/>
      <c r="H52" s="354"/>
      <c r="I52" s="97"/>
      <c r="J52" s="354" t="s">
        <v>19</v>
      </c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2">
        <f>'9-006-115-00 - CÚ Sladkov...'!J25</f>
        <v>0</v>
      </c>
      <c r="AH52" s="353"/>
      <c r="AI52" s="353"/>
      <c r="AJ52" s="353"/>
      <c r="AK52" s="353"/>
      <c r="AL52" s="353"/>
      <c r="AM52" s="353"/>
      <c r="AN52" s="352">
        <f>SUM(AG52,AT52)</f>
        <v>0</v>
      </c>
      <c r="AO52" s="353"/>
      <c r="AP52" s="353"/>
      <c r="AQ52" s="98" t="s">
        <v>79</v>
      </c>
      <c r="AR52" s="99"/>
      <c r="AS52" s="100">
        <v>0</v>
      </c>
      <c r="AT52" s="101">
        <f>ROUND(SUM(AV52:AW52),2)</f>
        <v>0</v>
      </c>
      <c r="AU52" s="102">
        <f>'9-006-115-00 - CÚ Sladkov...'!P78</f>
        <v>0</v>
      </c>
      <c r="AV52" s="101">
        <f>'9-006-115-00 - CÚ Sladkov...'!J28</f>
        <v>0</v>
      </c>
      <c r="AW52" s="101">
        <f>'9-006-115-00 - CÚ Sladkov...'!J29</f>
        <v>0</v>
      </c>
      <c r="AX52" s="101">
        <f>'9-006-115-00 - CÚ Sladkov...'!J30</f>
        <v>0</v>
      </c>
      <c r="AY52" s="101">
        <f>'9-006-115-00 - CÚ Sladkov...'!J31</f>
        <v>0</v>
      </c>
      <c r="AZ52" s="101">
        <f>'9-006-115-00 - CÚ Sladkov...'!F28</f>
        <v>0</v>
      </c>
      <c r="BA52" s="101">
        <f>'9-006-115-00 - CÚ Sladkov...'!F29</f>
        <v>0</v>
      </c>
      <c r="BB52" s="101">
        <f>'9-006-115-00 - CÚ Sladkov...'!F30</f>
        <v>0</v>
      </c>
      <c r="BC52" s="101">
        <f>'9-006-115-00 - CÚ Sladkov...'!F31</f>
        <v>0</v>
      </c>
      <c r="BD52" s="103">
        <f>'9-006-115-00 - CÚ Sladkov...'!F32</f>
        <v>0</v>
      </c>
      <c r="BT52" s="104" t="s">
        <v>24</v>
      </c>
      <c r="BU52" s="104" t="s">
        <v>80</v>
      </c>
      <c r="BV52" s="104" t="s">
        <v>76</v>
      </c>
      <c r="BW52" s="104" t="s">
        <v>7</v>
      </c>
      <c r="BX52" s="104" t="s">
        <v>77</v>
      </c>
      <c r="CL52" s="104" t="s">
        <v>22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hUkETI8/Pj3FsY6gHv+3/qDt/I8JN8Xm/OuN3szS7Hrj1/Vv4viYduXCTe/VyFF7ekOdFkY5bQtSm/xnLX4Q5g==" saltValue="XJSy7B4anE/+DBK0nByPiA==" spinCount="100000" sheet="1" objects="1" scenarios="1" formatCells="0" formatColumns="0" formatRows="0" sort="0" autoFilter="0"/>
  <mergeCells count="41"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W27:AE27"/>
    <mergeCell ref="AK27:AO27"/>
    <mergeCell ref="L28: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9-006-115-00 - CÚ Sladkov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1"/>
  <sheetViews>
    <sheetView showGridLines="0" tabSelected="1" workbookViewId="0" topLeftCell="A1">
      <pane ySplit="1" topLeftCell="A123" activePane="bottomLeft" state="frozen"/>
      <selection pane="bottomLeft" activeCell="F131" sqref="F13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81</v>
      </c>
      <c r="G1" s="371" t="s">
        <v>82</v>
      </c>
      <c r="H1" s="371"/>
      <c r="I1" s="109"/>
      <c r="J1" s="108" t="s">
        <v>83</v>
      </c>
      <c r="K1" s="107" t="s">
        <v>84</v>
      </c>
      <c r="L1" s="108" t="s">
        <v>85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3" t="s">
        <v>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86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1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s="1" customFormat="1" ht="15">
      <c r="B6" s="40"/>
      <c r="C6" s="41"/>
      <c r="D6" s="36" t="s">
        <v>18</v>
      </c>
      <c r="E6" s="41"/>
      <c r="F6" s="41"/>
      <c r="G6" s="41"/>
      <c r="H6" s="41"/>
      <c r="I6" s="112"/>
      <c r="J6" s="41"/>
      <c r="K6" s="44"/>
    </row>
    <row r="7" spans="2:11" s="1" customFormat="1" ht="36.95" customHeight="1">
      <c r="B7" s="40"/>
      <c r="C7" s="41"/>
      <c r="D7" s="41"/>
      <c r="E7" s="372" t="s">
        <v>19</v>
      </c>
      <c r="F7" s="373"/>
      <c r="G7" s="373"/>
      <c r="H7" s="373"/>
      <c r="I7" s="112"/>
      <c r="J7" s="41"/>
      <c r="K7" s="44"/>
    </row>
    <row r="8" spans="2:11" s="1" customFormat="1" ht="13.5">
      <c r="B8" s="40"/>
      <c r="C8" s="41"/>
      <c r="D8" s="41"/>
      <c r="E8" s="41"/>
      <c r="F8" s="41"/>
      <c r="G8" s="41"/>
      <c r="H8" s="41"/>
      <c r="I8" s="112"/>
      <c r="J8" s="41"/>
      <c r="K8" s="44"/>
    </row>
    <row r="9" spans="2:11" s="1" customFormat="1" ht="14.45" customHeight="1">
      <c r="B9" s="40"/>
      <c r="C9" s="41"/>
      <c r="D9" s="36" t="s">
        <v>21</v>
      </c>
      <c r="E9" s="41"/>
      <c r="F9" s="34" t="s">
        <v>22</v>
      </c>
      <c r="G9" s="41"/>
      <c r="H9" s="41"/>
      <c r="I9" s="113" t="s">
        <v>23</v>
      </c>
      <c r="J9" s="34" t="s">
        <v>22</v>
      </c>
      <c r="K9" s="44"/>
    </row>
    <row r="10" spans="2:11" s="1" customFormat="1" ht="14.45" customHeight="1">
      <c r="B10" s="40"/>
      <c r="C10" s="41"/>
      <c r="D10" s="36" t="s">
        <v>25</v>
      </c>
      <c r="E10" s="41"/>
      <c r="F10" s="34" t="s">
        <v>26</v>
      </c>
      <c r="G10" s="41"/>
      <c r="H10" s="41"/>
      <c r="I10" s="113" t="s">
        <v>27</v>
      </c>
      <c r="J10" s="114" t="str">
        <f>'Rekapitulace stavby'!AN8</f>
        <v>12. 12. 2016</v>
      </c>
      <c r="K10" s="44"/>
    </row>
    <row r="11" spans="2:11" s="1" customFormat="1" ht="10.9" customHeight="1">
      <c r="B11" s="40"/>
      <c r="C11" s="41"/>
      <c r="D11" s="41"/>
      <c r="E11" s="41"/>
      <c r="F11" s="41"/>
      <c r="G11" s="41"/>
      <c r="H11" s="41"/>
      <c r="I11" s="112"/>
      <c r="J11" s="41"/>
      <c r="K11" s="44"/>
    </row>
    <row r="12" spans="2:11" s="1" customFormat="1" ht="14.45" customHeight="1">
      <c r="B12" s="40"/>
      <c r="C12" s="41"/>
      <c r="D12" s="36" t="s">
        <v>31</v>
      </c>
      <c r="E12" s="41"/>
      <c r="F12" s="41"/>
      <c r="G12" s="41"/>
      <c r="H12" s="41"/>
      <c r="I12" s="113" t="s">
        <v>32</v>
      </c>
      <c r="J12" s="34" t="s">
        <v>22</v>
      </c>
      <c r="K12" s="44"/>
    </row>
    <row r="13" spans="2:11" s="1" customFormat="1" ht="18" customHeight="1">
      <c r="B13" s="40"/>
      <c r="C13" s="41"/>
      <c r="D13" s="41"/>
      <c r="E13" s="34" t="s">
        <v>33</v>
      </c>
      <c r="F13" s="41"/>
      <c r="G13" s="41"/>
      <c r="H13" s="41"/>
      <c r="I13" s="113" t="s">
        <v>34</v>
      </c>
      <c r="J13" s="34" t="s">
        <v>22</v>
      </c>
      <c r="K13" s="44"/>
    </row>
    <row r="14" spans="2:11" s="1" customFormat="1" ht="6.95" customHeight="1">
      <c r="B14" s="40"/>
      <c r="C14" s="41"/>
      <c r="D14" s="41"/>
      <c r="E14" s="41"/>
      <c r="F14" s="41"/>
      <c r="G14" s="41"/>
      <c r="H14" s="41"/>
      <c r="I14" s="112"/>
      <c r="J14" s="41"/>
      <c r="K14" s="44"/>
    </row>
    <row r="15" spans="2:11" s="1" customFormat="1" ht="14.45" customHeight="1">
      <c r="B15" s="40"/>
      <c r="C15" s="41"/>
      <c r="D15" s="36" t="s">
        <v>35</v>
      </c>
      <c r="E15" s="41"/>
      <c r="F15" s="41"/>
      <c r="G15" s="41"/>
      <c r="H15" s="41"/>
      <c r="I15" s="113" t="s">
        <v>32</v>
      </c>
      <c r="J15" s="34" t="str">
        <f>IF('Rekapitulace stavby'!AN13="Vyplň údaj","",IF('Rekapitulace stavby'!AN13="","",'Rekapitulace stavby'!AN13))</f>
        <v/>
      </c>
      <c r="K15" s="44"/>
    </row>
    <row r="16" spans="2:11" s="1" customFormat="1" ht="18" customHeight="1">
      <c r="B16" s="40"/>
      <c r="C16" s="41"/>
      <c r="D16" s="41"/>
      <c r="E16" s="34" t="str">
        <f>IF('Rekapitulace stavby'!E14="Vyplň údaj","",IF('Rekapitulace stavby'!E14="","",'Rekapitulace stavby'!E14))</f>
        <v/>
      </c>
      <c r="F16" s="41"/>
      <c r="G16" s="41"/>
      <c r="H16" s="41"/>
      <c r="I16" s="113" t="s">
        <v>34</v>
      </c>
      <c r="J16" s="34" t="str">
        <f>IF('Rekapitulace stavby'!AN14="Vyplň údaj","",IF('Rekapitulace stavby'!AN14="","",'Rekapitulace stavby'!AN14))</f>
        <v/>
      </c>
      <c r="K16" s="44"/>
    </row>
    <row r="17" spans="2:11" s="1" customFormat="1" ht="6.95" customHeight="1">
      <c r="B17" s="40"/>
      <c r="C17" s="41"/>
      <c r="D17" s="41"/>
      <c r="E17" s="41"/>
      <c r="F17" s="41"/>
      <c r="G17" s="41"/>
      <c r="H17" s="41"/>
      <c r="I17" s="112"/>
      <c r="J17" s="41"/>
      <c r="K17" s="44"/>
    </row>
    <row r="18" spans="2:11" s="1" customFormat="1" ht="14.45" customHeight="1">
      <c r="B18" s="40"/>
      <c r="C18" s="41"/>
      <c r="D18" s="36" t="s">
        <v>37</v>
      </c>
      <c r="E18" s="41"/>
      <c r="F18" s="41"/>
      <c r="G18" s="41"/>
      <c r="H18" s="41"/>
      <c r="I18" s="113" t="s">
        <v>32</v>
      </c>
      <c r="J18" s="34" t="s">
        <v>22</v>
      </c>
      <c r="K18" s="44"/>
    </row>
    <row r="19" spans="2:11" s="1" customFormat="1" ht="18" customHeight="1">
      <c r="B19" s="40"/>
      <c r="C19" s="41"/>
      <c r="D19" s="41"/>
      <c r="E19" s="34" t="s">
        <v>38</v>
      </c>
      <c r="F19" s="41"/>
      <c r="G19" s="41"/>
      <c r="H19" s="41"/>
      <c r="I19" s="113" t="s">
        <v>34</v>
      </c>
      <c r="J19" s="34" t="s">
        <v>22</v>
      </c>
      <c r="K19" s="44"/>
    </row>
    <row r="20" spans="2:11" s="1" customFormat="1" ht="6.95" customHeight="1">
      <c r="B20" s="40"/>
      <c r="C20" s="41"/>
      <c r="D20" s="41"/>
      <c r="E20" s="41"/>
      <c r="F20" s="41"/>
      <c r="G20" s="41"/>
      <c r="H20" s="41"/>
      <c r="I20" s="112"/>
      <c r="J20" s="41"/>
      <c r="K20" s="44"/>
    </row>
    <row r="21" spans="2:11" s="1" customFormat="1" ht="14.45" customHeight="1">
      <c r="B21" s="40"/>
      <c r="C21" s="41"/>
      <c r="D21" s="36" t="s">
        <v>40</v>
      </c>
      <c r="E21" s="41"/>
      <c r="F21" s="41"/>
      <c r="G21" s="41"/>
      <c r="H21" s="41"/>
      <c r="I21" s="112"/>
      <c r="J21" s="41"/>
      <c r="K21" s="44"/>
    </row>
    <row r="22" spans="2:11" s="6" customFormat="1" ht="22.5" customHeight="1">
      <c r="B22" s="115"/>
      <c r="C22" s="116"/>
      <c r="D22" s="116"/>
      <c r="E22" s="343" t="s">
        <v>22</v>
      </c>
      <c r="F22" s="343"/>
      <c r="G22" s="343"/>
      <c r="H22" s="343"/>
      <c r="I22" s="117"/>
      <c r="J22" s="116"/>
      <c r="K22" s="118"/>
    </row>
    <row r="23" spans="2:11" s="1" customFormat="1" ht="6.95" customHeight="1">
      <c r="B23" s="40"/>
      <c r="C23" s="41"/>
      <c r="D23" s="41"/>
      <c r="E23" s="41"/>
      <c r="F23" s="41"/>
      <c r="G23" s="41"/>
      <c r="H23" s="41"/>
      <c r="I23" s="112"/>
      <c r="J23" s="41"/>
      <c r="K23" s="44"/>
    </row>
    <row r="24" spans="2:11" s="1" customFormat="1" ht="6.95" customHeight="1">
      <c r="B24" s="40"/>
      <c r="C24" s="41"/>
      <c r="D24" s="84"/>
      <c r="E24" s="84"/>
      <c r="F24" s="84"/>
      <c r="G24" s="84"/>
      <c r="H24" s="84"/>
      <c r="I24" s="119"/>
      <c r="J24" s="84"/>
      <c r="K24" s="120"/>
    </row>
    <row r="25" spans="2:11" s="1" customFormat="1" ht="25.35" customHeight="1">
      <c r="B25" s="40"/>
      <c r="C25" s="41"/>
      <c r="D25" s="121" t="s">
        <v>41</v>
      </c>
      <c r="E25" s="41"/>
      <c r="F25" s="41"/>
      <c r="G25" s="41"/>
      <c r="H25" s="41"/>
      <c r="I25" s="112"/>
      <c r="J25" s="122">
        <f>ROUND(J78,2)</f>
        <v>0</v>
      </c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19"/>
      <c r="J26" s="84"/>
      <c r="K26" s="120"/>
    </row>
    <row r="27" spans="2:11" s="1" customFormat="1" ht="14.45" customHeight="1">
      <c r="B27" s="40"/>
      <c r="C27" s="41"/>
      <c r="D27" s="41"/>
      <c r="E27" s="41"/>
      <c r="F27" s="45" t="s">
        <v>43</v>
      </c>
      <c r="G27" s="41"/>
      <c r="H27" s="41"/>
      <c r="I27" s="123" t="s">
        <v>42</v>
      </c>
      <c r="J27" s="45" t="s">
        <v>44</v>
      </c>
      <c r="K27" s="44"/>
    </row>
    <row r="28" spans="2:11" s="1" customFormat="1" ht="14.45" customHeight="1">
      <c r="B28" s="40"/>
      <c r="C28" s="41"/>
      <c r="D28" s="48" t="s">
        <v>45</v>
      </c>
      <c r="E28" s="48" t="s">
        <v>46</v>
      </c>
      <c r="F28" s="124">
        <f>ROUND(SUM(BE78:BE250),2)</f>
        <v>0</v>
      </c>
      <c r="G28" s="41"/>
      <c r="H28" s="41"/>
      <c r="I28" s="125">
        <v>0.21</v>
      </c>
      <c r="J28" s="124">
        <f>ROUND(ROUND((SUM(BE78:BE250)),2)*I28,2)</f>
        <v>0</v>
      </c>
      <c r="K28" s="44"/>
    </row>
    <row r="29" spans="2:11" s="1" customFormat="1" ht="14.45" customHeight="1">
      <c r="B29" s="40"/>
      <c r="C29" s="41"/>
      <c r="D29" s="41"/>
      <c r="E29" s="48" t="s">
        <v>47</v>
      </c>
      <c r="F29" s="124">
        <f>ROUND(SUM(BF78:BF250),2)</f>
        <v>0</v>
      </c>
      <c r="G29" s="41"/>
      <c r="H29" s="41"/>
      <c r="I29" s="125">
        <v>0.15</v>
      </c>
      <c r="J29" s="124">
        <f>ROUND(ROUND((SUM(BF78:BF250)),2)*I29,2)</f>
        <v>0</v>
      </c>
      <c r="K29" s="44"/>
    </row>
    <row r="30" spans="2:11" s="1" customFormat="1" ht="14.45" customHeight="1" hidden="1">
      <c r="B30" s="40"/>
      <c r="C30" s="41"/>
      <c r="D30" s="41"/>
      <c r="E30" s="48" t="s">
        <v>48</v>
      </c>
      <c r="F30" s="124">
        <f>ROUND(SUM(BG78:BG250),2)</f>
        <v>0</v>
      </c>
      <c r="G30" s="41"/>
      <c r="H30" s="41"/>
      <c r="I30" s="125">
        <v>0.21</v>
      </c>
      <c r="J30" s="124">
        <v>0</v>
      </c>
      <c r="K30" s="44"/>
    </row>
    <row r="31" spans="2:11" s="1" customFormat="1" ht="14.45" customHeight="1" hidden="1">
      <c r="B31" s="40"/>
      <c r="C31" s="41"/>
      <c r="D31" s="41"/>
      <c r="E31" s="48" t="s">
        <v>49</v>
      </c>
      <c r="F31" s="124">
        <f>ROUND(SUM(BH78:BH250),2)</f>
        <v>0</v>
      </c>
      <c r="G31" s="41"/>
      <c r="H31" s="41"/>
      <c r="I31" s="125">
        <v>0.15</v>
      </c>
      <c r="J31" s="124"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50</v>
      </c>
      <c r="F32" s="124">
        <f>ROUND(SUM(BI78:BI250),2)</f>
        <v>0</v>
      </c>
      <c r="G32" s="41"/>
      <c r="H32" s="41"/>
      <c r="I32" s="125">
        <v>0</v>
      </c>
      <c r="J32" s="124">
        <v>0</v>
      </c>
      <c r="K32" s="44"/>
    </row>
    <row r="33" spans="2:11" s="1" customFormat="1" ht="6.95" customHeight="1">
      <c r="B33" s="40"/>
      <c r="C33" s="41"/>
      <c r="D33" s="41"/>
      <c r="E33" s="41"/>
      <c r="F33" s="41"/>
      <c r="G33" s="41"/>
      <c r="H33" s="41"/>
      <c r="I33" s="112"/>
      <c r="J33" s="41"/>
      <c r="K33" s="44"/>
    </row>
    <row r="34" spans="2:11" s="1" customFormat="1" ht="25.35" customHeight="1">
      <c r="B34" s="40"/>
      <c r="C34" s="126"/>
      <c r="D34" s="127" t="s">
        <v>51</v>
      </c>
      <c r="E34" s="78"/>
      <c r="F34" s="78"/>
      <c r="G34" s="128" t="s">
        <v>52</v>
      </c>
      <c r="H34" s="129" t="s">
        <v>53</v>
      </c>
      <c r="I34" s="130"/>
      <c r="J34" s="131">
        <f>SUM(J25:J32)</f>
        <v>0</v>
      </c>
      <c r="K34" s="132"/>
    </row>
    <row r="35" spans="2:11" s="1" customFormat="1" ht="14.45" customHeight="1">
      <c r="B35" s="55"/>
      <c r="C35" s="56"/>
      <c r="D35" s="56"/>
      <c r="E35" s="56"/>
      <c r="F35" s="56"/>
      <c r="G35" s="56"/>
      <c r="H35" s="56"/>
      <c r="I35" s="133"/>
      <c r="J35" s="56"/>
      <c r="K35" s="57"/>
    </row>
    <row r="39" spans="2:11" s="1" customFormat="1" ht="6.95" customHeight="1">
      <c r="B39" s="134"/>
      <c r="C39" s="135"/>
      <c r="D39" s="135"/>
      <c r="E39" s="135"/>
      <c r="F39" s="135"/>
      <c r="G39" s="135"/>
      <c r="H39" s="135"/>
      <c r="I39" s="136"/>
      <c r="J39" s="135"/>
      <c r="K39" s="137"/>
    </row>
    <row r="40" spans="2:11" s="1" customFormat="1" ht="36.95" customHeight="1">
      <c r="B40" s="40"/>
      <c r="C40" s="29" t="s">
        <v>88</v>
      </c>
      <c r="D40" s="41"/>
      <c r="E40" s="41"/>
      <c r="F40" s="41"/>
      <c r="G40" s="41"/>
      <c r="H40" s="41"/>
      <c r="I40" s="112"/>
      <c r="J40" s="41"/>
      <c r="K40" s="44"/>
    </row>
    <row r="41" spans="2:11" s="1" customFormat="1" ht="6.95" customHeight="1">
      <c r="B41" s="40"/>
      <c r="C41" s="41"/>
      <c r="D41" s="41"/>
      <c r="E41" s="41"/>
      <c r="F41" s="41"/>
      <c r="G41" s="41"/>
      <c r="H41" s="41"/>
      <c r="I41" s="112"/>
      <c r="J41" s="41"/>
      <c r="K41" s="44"/>
    </row>
    <row r="42" spans="2:11" s="1" customFormat="1" ht="14.45" customHeight="1">
      <c r="B42" s="40"/>
      <c r="C42" s="36" t="s">
        <v>18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23.25" customHeight="1">
      <c r="B43" s="40"/>
      <c r="C43" s="41"/>
      <c r="D43" s="41"/>
      <c r="E43" s="372" t="str">
        <f>E7</f>
        <v>CÚ Sladkovského 37 Olomouc - SO 901 Úprava na horkovodu</v>
      </c>
      <c r="F43" s="373"/>
      <c r="G43" s="373"/>
      <c r="H43" s="373"/>
      <c r="I43" s="112"/>
      <c r="J43" s="41"/>
      <c r="K43" s="44"/>
    </row>
    <row r="44" spans="2:11" s="1" customFormat="1" ht="6.95" customHeight="1">
      <c r="B44" s="40"/>
      <c r="C44" s="41"/>
      <c r="D44" s="41"/>
      <c r="E44" s="41"/>
      <c r="F44" s="41"/>
      <c r="G44" s="41"/>
      <c r="H44" s="41"/>
      <c r="I44" s="112"/>
      <c r="J44" s="41"/>
      <c r="K44" s="44"/>
    </row>
    <row r="45" spans="2:11" s="1" customFormat="1" ht="18" customHeight="1">
      <c r="B45" s="40"/>
      <c r="C45" s="36" t="s">
        <v>25</v>
      </c>
      <c r="D45" s="41"/>
      <c r="E45" s="41"/>
      <c r="F45" s="34" t="str">
        <f>F10</f>
        <v>Olomouc</v>
      </c>
      <c r="G45" s="41"/>
      <c r="H45" s="41"/>
      <c r="I45" s="113" t="s">
        <v>27</v>
      </c>
      <c r="J45" s="114" t="str">
        <f>IF(J10="","",J10)</f>
        <v>12. 12. 2016</v>
      </c>
      <c r="K45" s="44"/>
    </row>
    <row r="46" spans="2:11" s="1" customFormat="1" ht="6.95" customHeight="1">
      <c r="B46" s="40"/>
      <c r="C46" s="41"/>
      <c r="D46" s="41"/>
      <c r="E46" s="41"/>
      <c r="F46" s="41"/>
      <c r="G46" s="41"/>
      <c r="H46" s="41"/>
      <c r="I46" s="112"/>
      <c r="J46" s="41"/>
      <c r="K46" s="44"/>
    </row>
    <row r="47" spans="2:11" s="1" customFormat="1" ht="15">
      <c r="B47" s="40"/>
      <c r="C47" s="36" t="s">
        <v>31</v>
      </c>
      <c r="D47" s="41"/>
      <c r="E47" s="41"/>
      <c r="F47" s="34" t="str">
        <f>E13</f>
        <v>ČR - Generální ředitelství cel.</v>
      </c>
      <c r="G47" s="41"/>
      <c r="H47" s="41"/>
      <c r="I47" s="113" t="s">
        <v>37</v>
      </c>
      <c r="J47" s="34" t="str">
        <f>E19</f>
        <v>Alfaprojekt Olomouc a.s</v>
      </c>
      <c r="K47" s="44"/>
    </row>
    <row r="48" spans="2:11" s="1" customFormat="1" ht="14.45" customHeight="1">
      <c r="B48" s="40"/>
      <c r="C48" s="36" t="s">
        <v>35</v>
      </c>
      <c r="D48" s="41"/>
      <c r="E48" s="41"/>
      <c r="F48" s="34" t="str">
        <f>IF(E16="","",E16)</f>
        <v/>
      </c>
      <c r="G48" s="41"/>
      <c r="H48" s="41"/>
      <c r="I48" s="112"/>
      <c r="J48" s="41"/>
      <c r="K48" s="44"/>
    </row>
    <row r="49" spans="2:11" s="1" customFormat="1" ht="10.35" customHeight="1">
      <c r="B49" s="40"/>
      <c r="C49" s="41"/>
      <c r="D49" s="41"/>
      <c r="E49" s="41"/>
      <c r="F49" s="41"/>
      <c r="G49" s="41"/>
      <c r="H49" s="41"/>
      <c r="I49" s="112"/>
      <c r="J49" s="41"/>
      <c r="K49" s="44"/>
    </row>
    <row r="50" spans="2:11" s="1" customFormat="1" ht="29.25" customHeight="1">
      <c r="B50" s="40"/>
      <c r="C50" s="138" t="s">
        <v>89</v>
      </c>
      <c r="D50" s="126"/>
      <c r="E50" s="126"/>
      <c r="F50" s="126"/>
      <c r="G50" s="126"/>
      <c r="H50" s="126"/>
      <c r="I50" s="139"/>
      <c r="J50" s="140" t="s">
        <v>90</v>
      </c>
      <c r="K50" s="141"/>
    </row>
    <row r="51" spans="2:11" s="1" customFormat="1" ht="10.35" customHeight="1">
      <c r="B51" s="40"/>
      <c r="C51" s="41"/>
      <c r="D51" s="41"/>
      <c r="E51" s="41"/>
      <c r="F51" s="41"/>
      <c r="G51" s="41"/>
      <c r="H51" s="41"/>
      <c r="I51" s="112"/>
      <c r="J51" s="41"/>
      <c r="K51" s="44"/>
    </row>
    <row r="52" spans="2:47" s="1" customFormat="1" ht="29.25" customHeight="1">
      <c r="B52" s="40"/>
      <c r="C52" s="142" t="s">
        <v>91</v>
      </c>
      <c r="D52" s="41"/>
      <c r="E52" s="41"/>
      <c r="F52" s="41"/>
      <c r="G52" s="41"/>
      <c r="H52" s="41"/>
      <c r="I52" s="112"/>
      <c r="J52" s="122">
        <f>J78</f>
        <v>0</v>
      </c>
      <c r="K52" s="44"/>
      <c r="AU52" s="23" t="s">
        <v>92</v>
      </c>
    </row>
    <row r="53" spans="2:11" s="7" customFormat="1" ht="24.95" customHeight="1">
      <c r="B53" s="143"/>
      <c r="C53" s="144"/>
      <c r="D53" s="145" t="s">
        <v>93</v>
      </c>
      <c r="E53" s="146"/>
      <c r="F53" s="146"/>
      <c r="G53" s="146"/>
      <c r="H53" s="146"/>
      <c r="I53" s="147"/>
      <c r="J53" s="148">
        <f>J79</f>
        <v>0</v>
      </c>
      <c r="K53" s="149"/>
    </row>
    <row r="54" spans="2:11" s="8" customFormat="1" ht="19.9" customHeight="1">
      <c r="B54" s="150"/>
      <c r="C54" s="151"/>
      <c r="D54" s="152" t="s">
        <v>94</v>
      </c>
      <c r="E54" s="153"/>
      <c r="F54" s="153"/>
      <c r="G54" s="153"/>
      <c r="H54" s="153"/>
      <c r="I54" s="154"/>
      <c r="J54" s="155">
        <f>J80</f>
        <v>0</v>
      </c>
      <c r="K54" s="156"/>
    </row>
    <row r="55" spans="2:11" s="8" customFormat="1" ht="19.9" customHeight="1">
      <c r="B55" s="150"/>
      <c r="C55" s="151"/>
      <c r="D55" s="152" t="s">
        <v>95</v>
      </c>
      <c r="E55" s="153"/>
      <c r="F55" s="153"/>
      <c r="G55" s="153"/>
      <c r="H55" s="153"/>
      <c r="I55" s="154"/>
      <c r="J55" s="155">
        <f>J129</f>
        <v>0</v>
      </c>
      <c r="K55" s="156"/>
    </row>
    <row r="56" spans="2:11" s="8" customFormat="1" ht="19.9" customHeight="1">
      <c r="B56" s="150"/>
      <c r="C56" s="151"/>
      <c r="D56" s="152" t="s">
        <v>96</v>
      </c>
      <c r="E56" s="153"/>
      <c r="F56" s="153"/>
      <c r="G56" s="153"/>
      <c r="H56" s="153"/>
      <c r="I56" s="154"/>
      <c r="J56" s="155">
        <f>J180</f>
        <v>0</v>
      </c>
      <c r="K56" s="156"/>
    </row>
    <row r="57" spans="2:11" s="8" customFormat="1" ht="19.9" customHeight="1">
      <c r="B57" s="150"/>
      <c r="C57" s="151"/>
      <c r="D57" s="152" t="s">
        <v>97</v>
      </c>
      <c r="E57" s="153"/>
      <c r="F57" s="153"/>
      <c r="G57" s="153"/>
      <c r="H57" s="153"/>
      <c r="I57" s="154"/>
      <c r="J57" s="155">
        <f>J184</f>
        <v>0</v>
      </c>
      <c r="K57" s="156"/>
    </row>
    <row r="58" spans="2:11" s="8" customFormat="1" ht="19.9" customHeight="1">
      <c r="B58" s="150"/>
      <c r="C58" s="151"/>
      <c r="D58" s="152" t="s">
        <v>98</v>
      </c>
      <c r="E58" s="153"/>
      <c r="F58" s="153"/>
      <c r="G58" s="153"/>
      <c r="H58" s="153"/>
      <c r="I58" s="154"/>
      <c r="J58" s="155">
        <f>J207</f>
        <v>0</v>
      </c>
      <c r="K58" s="156"/>
    </row>
    <row r="59" spans="2:11" s="7" customFormat="1" ht="24.95" customHeight="1">
      <c r="B59" s="143"/>
      <c r="C59" s="144"/>
      <c r="D59" s="145" t="s">
        <v>99</v>
      </c>
      <c r="E59" s="146"/>
      <c r="F59" s="146"/>
      <c r="G59" s="146"/>
      <c r="H59" s="146"/>
      <c r="I59" s="147"/>
      <c r="J59" s="148">
        <f>J210</f>
        <v>0</v>
      </c>
      <c r="K59" s="149"/>
    </row>
    <row r="60" spans="2:11" s="8" customFormat="1" ht="19.9" customHeight="1">
      <c r="B60" s="150"/>
      <c r="C60" s="151"/>
      <c r="D60" s="152" t="s">
        <v>100</v>
      </c>
      <c r="E60" s="153"/>
      <c r="F60" s="153"/>
      <c r="G60" s="153"/>
      <c r="H60" s="153"/>
      <c r="I60" s="154"/>
      <c r="J60" s="155">
        <f>J211</f>
        <v>0</v>
      </c>
      <c r="K60" s="156"/>
    </row>
    <row r="61" spans="2:11" s="1" customFormat="1" ht="21.75" customHeight="1">
      <c r="B61" s="40"/>
      <c r="C61" s="41"/>
      <c r="D61" s="41"/>
      <c r="E61" s="41"/>
      <c r="F61" s="41"/>
      <c r="G61" s="41"/>
      <c r="H61" s="41"/>
      <c r="I61" s="112"/>
      <c r="J61" s="41"/>
      <c r="K61" s="44"/>
    </row>
    <row r="62" spans="2:11" s="1" customFormat="1" ht="6.95" customHeight="1">
      <c r="B62" s="55"/>
      <c r="C62" s="56"/>
      <c r="D62" s="56"/>
      <c r="E62" s="56"/>
      <c r="F62" s="56"/>
      <c r="G62" s="56"/>
      <c r="H62" s="56"/>
      <c r="I62" s="133"/>
      <c r="J62" s="56"/>
      <c r="K62" s="5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36"/>
      <c r="J66" s="59"/>
      <c r="K66" s="59"/>
      <c r="L66" s="60"/>
    </row>
    <row r="67" spans="2:12" s="1" customFormat="1" ht="36.95" customHeight="1">
      <c r="B67" s="40"/>
      <c r="C67" s="61" t="s">
        <v>101</v>
      </c>
      <c r="D67" s="62"/>
      <c r="E67" s="62"/>
      <c r="F67" s="62"/>
      <c r="G67" s="62"/>
      <c r="H67" s="62"/>
      <c r="I67" s="157"/>
      <c r="J67" s="62"/>
      <c r="K67" s="62"/>
      <c r="L67" s="60"/>
    </row>
    <row r="68" spans="2:12" s="1" customFormat="1" ht="6.95" customHeight="1">
      <c r="B68" s="40"/>
      <c r="C68" s="62"/>
      <c r="D68" s="62"/>
      <c r="E68" s="62"/>
      <c r="F68" s="62"/>
      <c r="G68" s="62"/>
      <c r="H68" s="62"/>
      <c r="I68" s="157"/>
      <c r="J68" s="62"/>
      <c r="K68" s="62"/>
      <c r="L68" s="60"/>
    </row>
    <row r="69" spans="2:12" s="1" customFormat="1" ht="14.45" customHeight="1">
      <c r="B69" s="40"/>
      <c r="C69" s="64" t="s">
        <v>18</v>
      </c>
      <c r="D69" s="62"/>
      <c r="E69" s="62"/>
      <c r="F69" s="62"/>
      <c r="G69" s="62"/>
      <c r="H69" s="62"/>
      <c r="I69" s="157"/>
      <c r="J69" s="62"/>
      <c r="K69" s="62"/>
      <c r="L69" s="60"/>
    </row>
    <row r="70" spans="2:12" s="1" customFormat="1" ht="23.25" customHeight="1">
      <c r="B70" s="40"/>
      <c r="C70" s="62"/>
      <c r="D70" s="62"/>
      <c r="E70" s="357" t="str">
        <f>E7</f>
        <v>CÚ Sladkovského 37 Olomouc - SO 901 Úprava na horkovodu</v>
      </c>
      <c r="F70" s="374"/>
      <c r="G70" s="374"/>
      <c r="H70" s="374"/>
      <c r="I70" s="157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57"/>
      <c r="J71" s="62"/>
      <c r="K71" s="62"/>
      <c r="L71" s="60"/>
    </row>
    <row r="72" spans="2:12" s="1" customFormat="1" ht="18" customHeight="1">
      <c r="B72" s="40"/>
      <c r="C72" s="64" t="s">
        <v>25</v>
      </c>
      <c r="D72" s="62"/>
      <c r="E72" s="62"/>
      <c r="F72" s="158" t="str">
        <f>F10</f>
        <v>Olomouc</v>
      </c>
      <c r="G72" s="62"/>
      <c r="H72" s="62"/>
      <c r="I72" s="159" t="s">
        <v>27</v>
      </c>
      <c r="J72" s="72" t="str">
        <f>IF(J10="","",J10)</f>
        <v>12. 12. 2016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57"/>
      <c r="J73" s="62"/>
      <c r="K73" s="62"/>
      <c r="L73" s="60"/>
    </row>
    <row r="74" spans="2:12" s="1" customFormat="1" ht="15">
      <c r="B74" s="40"/>
      <c r="C74" s="64" t="s">
        <v>31</v>
      </c>
      <c r="D74" s="62"/>
      <c r="E74" s="62"/>
      <c r="F74" s="158" t="str">
        <f>E13</f>
        <v>ČR - Generální ředitelství cel.</v>
      </c>
      <c r="G74" s="62"/>
      <c r="H74" s="62"/>
      <c r="I74" s="159" t="s">
        <v>37</v>
      </c>
      <c r="J74" s="158" t="str">
        <f>E19</f>
        <v>Alfaprojekt Olomouc a.s</v>
      </c>
      <c r="K74" s="62"/>
      <c r="L74" s="60"/>
    </row>
    <row r="75" spans="2:12" s="1" customFormat="1" ht="14.45" customHeight="1">
      <c r="B75" s="40"/>
      <c r="C75" s="64" t="s">
        <v>35</v>
      </c>
      <c r="D75" s="62"/>
      <c r="E75" s="62"/>
      <c r="F75" s="158" t="str">
        <f>IF(E16="","",E16)</f>
        <v/>
      </c>
      <c r="G75" s="62"/>
      <c r="H75" s="62"/>
      <c r="I75" s="157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57"/>
      <c r="J76" s="62"/>
      <c r="K76" s="62"/>
      <c r="L76" s="60"/>
    </row>
    <row r="77" spans="2:20" s="9" customFormat="1" ht="29.25" customHeight="1">
      <c r="B77" s="160"/>
      <c r="C77" s="161" t="s">
        <v>102</v>
      </c>
      <c r="D77" s="162" t="s">
        <v>60</v>
      </c>
      <c r="E77" s="162" t="s">
        <v>56</v>
      </c>
      <c r="F77" s="162" t="s">
        <v>103</v>
      </c>
      <c r="G77" s="162" t="s">
        <v>104</v>
      </c>
      <c r="H77" s="162" t="s">
        <v>105</v>
      </c>
      <c r="I77" s="163" t="s">
        <v>106</v>
      </c>
      <c r="J77" s="162" t="s">
        <v>90</v>
      </c>
      <c r="K77" s="164" t="s">
        <v>107</v>
      </c>
      <c r="L77" s="165"/>
      <c r="M77" s="80" t="s">
        <v>108</v>
      </c>
      <c r="N77" s="81" t="s">
        <v>45</v>
      </c>
      <c r="O77" s="81" t="s">
        <v>109</v>
      </c>
      <c r="P77" s="81" t="s">
        <v>110</v>
      </c>
      <c r="Q77" s="81" t="s">
        <v>111</v>
      </c>
      <c r="R77" s="81" t="s">
        <v>112</v>
      </c>
      <c r="S77" s="81" t="s">
        <v>113</v>
      </c>
      <c r="T77" s="82" t="s">
        <v>114</v>
      </c>
    </row>
    <row r="78" spans="2:63" s="1" customFormat="1" ht="29.25" customHeight="1">
      <c r="B78" s="40"/>
      <c r="C78" s="86" t="s">
        <v>91</v>
      </c>
      <c r="D78" s="62"/>
      <c r="E78" s="62"/>
      <c r="F78" s="62"/>
      <c r="G78" s="62"/>
      <c r="H78" s="62"/>
      <c r="I78" s="157"/>
      <c r="J78" s="166">
        <f>BK78</f>
        <v>0</v>
      </c>
      <c r="K78" s="62"/>
      <c r="L78" s="60"/>
      <c r="M78" s="83"/>
      <c r="N78" s="84"/>
      <c r="O78" s="84"/>
      <c r="P78" s="167">
        <f>P79+P210</f>
        <v>0</v>
      </c>
      <c r="Q78" s="84"/>
      <c r="R78" s="167">
        <f>R79+R210</f>
        <v>116.76284371</v>
      </c>
      <c r="S78" s="84"/>
      <c r="T78" s="168">
        <f>T79+T210</f>
        <v>63.7464</v>
      </c>
      <c r="AT78" s="23" t="s">
        <v>74</v>
      </c>
      <c r="AU78" s="23" t="s">
        <v>92</v>
      </c>
      <c r="BK78" s="169">
        <f>BK79+BK210</f>
        <v>0</v>
      </c>
    </row>
    <row r="79" spans="2:63" s="10" customFormat="1" ht="37.35" customHeight="1">
      <c r="B79" s="170"/>
      <c r="C79" s="171"/>
      <c r="D79" s="172" t="s">
        <v>74</v>
      </c>
      <c r="E79" s="173" t="s">
        <v>115</v>
      </c>
      <c r="F79" s="173" t="s">
        <v>116</v>
      </c>
      <c r="G79" s="171"/>
      <c r="H79" s="171"/>
      <c r="I79" s="174"/>
      <c r="J79" s="175">
        <f>BK79</f>
        <v>0</v>
      </c>
      <c r="K79" s="171"/>
      <c r="L79" s="176"/>
      <c r="M79" s="177"/>
      <c r="N79" s="178"/>
      <c r="O79" s="178"/>
      <c r="P79" s="179">
        <f>P80+P129+P180+P184+P207</f>
        <v>0</v>
      </c>
      <c r="Q79" s="178"/>
      <c r="R79" s="179">
        <f>R80+R129+R180+R184+R207</f>
        <v>115.86322642</v>
      </c>
      <c r="S79" s="178"/>
      <c r="T79" s="180">
        <f>T80+T129+T180+T184+T207</f>
        <v>63.7464</v>
      </c>
      <c r="AR79" s="181" t="s">
        <v>24</v>
      </c>
      <c r="AT79" s="182" t="s">
        <v>74</v>
      </c>
      <c r="AU79" s="182" t="s">
        <v>75</v>
      </c>
      <c r="AY79" s="181" t="s">
        <v>117</v>
      </c>
      <c r="BK79" s="183">
        <f>BK80+BK129+BK180+BK184+BK207</f>
        <v>0</v>
      </c>
    </row>
    <row r="80" spans="2:63" s="10" customFormat="1" ht="19.9" customHeight="1">
      <c r="B80" s="170"/>
      <c r="C80" s="171"/>
      <c r="D80" s="184" t="s">
        <v>74</v>
      </c>
      <c r="E80" s="185" t="s">
        <v>24</v>
      </c>
      <c r="F80" s="185" t="s">
        <v>118</v>
      </c>
      <c r="G80" s="171"/>
      <c r="H80" s="171"/>
      <c r="I80" s="174"/>
      <c r="J80" s="186">
        <f>BK80</f>
        <v>0</v>
      </c>
      <c r="K80" s="171"/>
      <c r="L80" s="176"/>
      <c r="M80" s="177"/>
      <c r="N80" s="178"/>
      <c r="O80" s="178"/>
      <c r="P80" s="179">
        <f>SUM(P81:P128)</f>
        <v>0</v>
      </c>
      <c r="Q80" s="178"/>
      <c r="R80" s="179">
        <f>SUM(R81:R128)</f>
        <v>0.058858799999999996</v>
      </c>
      <c r="S80" s="178"/>
      <c r="T80" s="180">
        <f>SUM(T81:T128)</f>
        <v>0</v>
      </c>
      <c r="AR80" s="181" t="s">
        <v>24</v>
      </c>
      <c r="AT80" s="182" t="s">
        <v>74</v>
      </c>
      <c r="AU80" s="182" t="s">
        <v>24</v>
      </c>
      <c r="AY80" s="181" t="s">
        <v>117</v>
      </c>
      <c r="BK80" s="183">
        <f>SUM(BK81:BK128)</f>
        <v>0</v>
      </c>
    </row>
    <row r="81" spans="2:65" s="1" customFormat="1" ht="22.5" customHeight="1">
      <c r="B81" s="40"/>
      <c r="C81" s="187" t="s">
        <v>24</v>
      </c>
      <c r="D81" s="187" t="s">
        <v>119</v>
      </c>
      <c r="E81" s="188" t="s">
        <v>120</v>
      </c>
      <c r="F81" s="189" t="s">
        <v>121</v>
      </c>
      <c r="G81" s="190" t="s">
        <v>122</v>
      </c>
      <c r="H81" s="191">
        <v>72.966</v>
      </c>
      <c r="I81" s="192"/>
      <c r="J81" s="193">
        <f>ROUND(I81*H81,2)</f>
        <v>0</v>
      </c>
      <c r="K81" s="189" t="s">
        <v>123</v>
      </c>
      <c r="L81" s="60"/>
      <c r="M81" s="194" t="s">
        <v>22</v>
      </c>
      <c r="N81" s="195" t="s">
        <v>46</v>
      </c>
      <c r="O81" s="41"/>
      <c r="P81" s="196">
        <f>O81*H81</f>
        <v>0</v>
      </c>
      <c r="Q81" s="196">
        <v>0</v>
      </c>
      <c r="R81" s="196">
        <f>Q81*H81</f>
        <v>0</v>
      </c>
      <c r="S81" s="196">
        <v>0</v>
      </c>
      <c r="T81" s="197">
        <f>S81*H81</f>
        <v>0</v>
      </c>
      <c r="AR81" s="23" t="s">
        <v>124</v>
      </c>
      <c r="AT81" s="23" t="s">
        <v>119</v>
      </c>
      <c r="AU81" s="23" t="s">
        <v>86</v>
      </c>
      <c r="AY81" s="23" t="s">
        <v>117</v>
      </c>
      <c r="BE81" s="198">
        <f>IF(N81="základní",J81,0)</f>
        <v>0</v>
      </c>
      <c r="BF81" s="198">
        <f>IF(N81="snížená",J81,0)</f>
        <v>0</v>
      </c>
      <c r="BG81" s="198">
        <f>IF(N81="zákl. přenesená",J81,0)</f>
        <v>0</v>
      </c>
      <c r="BH81" s="198">
        <f>IF(N81="sníž. přenesená",J81,0)</f>
        <v>0</v>
      </c>
      <c r="BI81" s="198">
        <f>IF(N81="nulová",J81,0)</f>
        <v>0</v>
      </c>
      <c r="BJ81" s="23" t="s">
        <v>24</v>
      </c>
      <c r="BK81" s="198">
        <f>ROUND(I81*H81,2)</f>
        <v>0</v>
      </c>
      <c r="BL81" s="23" t="s">
        <v>124</v>
      </c>
      <c r="BM81" s="23" t="s">
        <v>125</v>
      </c>
    </row>
    <row r="82" spans="2:47" s="1" customFormat="1" ht="27">
      <c r="B82" s="40"/>
      <c r="C82" s="62"/>
      <c r="D82" s="199" t="s">
        <v>126</v>
      </c>
      <c r="E82" s="62"/>
      <c r="F82" s="200" t="s">
        <v>127</v>
      </c>
      <c r="G82" s="62"/>
      <c r="H82" s="62"/>
      <c r="I82" s="157"/>
      <c r="J82" s="62"/>
      <c r="K82" s="62"/>
      <c r="L82" s="60"/>
      <c r="M82" s="201"/>
      <c r="N82" s="41"/>
      <c r="O82" s="41"/>
      <c r="P82" s="41"/>
      <c r="Q82" s="41"/>
      <c r="R82" s="41"/>
      <c r="S82" s="41"/>
      <c r="T82" s="77"/>
      <c r="AT82" s="23" t="s">
        <v>126</v>
      </c>
      <c r="AU82" s="23" t="s">
        <v>86</v>
      </c>
    </row>
    <row r="83" spans="2:51" s="11" customFormat="1" ht="13.5">
      <c r="B83" s="202"/>
      <c r="C83" s="203"/>
      <c r="D83" s="199" t="s">
        <v>128</v>
      </c>
      <c r="E83" s="204" t="s">
        <v>22</v>
      </c>
      <c r="F83" s="205" t="s">
        <v>129</v>
      </c>
      <c r="G83" s="203"/>
      <c r="H83" s="206" t="s">
        <v>22</v>
      </c>
      <c r="I83" s="207"/>
      <c r="J83" s="203"/>
      <c r="K83" s="203"/>
      <c r="L83" s="208"/>
      <c r="M83" s="209"/>
      <c r="N83" s="210"/>
      <c r="O83" s="210"/>
      <c r="P83" s="210"/>
      <c r="Q83" s="210"/>
      <c r="R83" s="210"/>
      <c r="S83" s="210"/>
      <c r="T83" s="211"/>
      <c r="AT83" s="212" t="s">
        <v>128</v>
      </c>
      <c r="AU83" s="212" t="s">
        <v>86</v>
      </c>
      <c r="AV83" s="11" t="s">
        <v>24</v>
      </c>
      <c r="AW83" s="11" t="s">
        <v>39</v>
      </c>
      <c r="AX83" s="11" t="s">
        <v>75</v>
      </c>
      <c r="AY83" s="212" t="s">
        <v>117</v>
      </c>
    </row>
    <row r="84" spans="2:51" s="12" customFormat="1" ht="13.5">
      <c r="B84" s="213"/>
      <c r="C84" s="214"/>
      <c r="D84" s="199" t="s">
        <v>128</v>
      </c>
      <c r="E84" s="215" t="s">
        <v>22</v>
      </c>
      <c r="F84" s="216" t="s">
        <v>130</v>
      </c>
      <c r="G84" s="214"/>
      <c r="H84" s="217">
        <v>52.311</v>
      </c>
      <c r="I84" s="218"/>
      <c r="J84" s="214"/>
      <c r="K84" s="214"/>
      <c r="L84" s="219"/>
      <c r="M84" s="220"/>
      <c r="N84" s="221"/>
      <c r="O84" s="221"/>
      <c r="P84" s="221"/>
      <c r="Q84" s="221"/>
      <c r="R84" s="221"/>
      <c r="S84" s="221"/>
      <c r="T84" s="222"/>
      <c r="AT84" s="223" t="s">
        <v>128</v>
      </c>
      <c r="AU84" s="223" t="s">
        <v>86</v>
      </c>
      <c r="AV84" s="12" t="s">
        <v>86</v>
      </c>
      <c r="AW84" s="12" t="s">
        <v>39</v>
      </c>
      <c r="AX84" s="12" t="s">
        <v>75</v>
      </c>
      <c r="AY84" s="223" t="s">
        <v>117</v>
      </c>
    </row>
    <row r="85" spans="2:51" s="11" customFormat="1" ht="13.5">
      <c r="B85" s="202"/>
      <c r="C85" s="203"/>
      <c r="D85" s="199" t="s">
        <v>128</v>
      </c>
      <c r="E85" s="204" t="s">
        <v>22</v>
      </c>
      <c r="F85" s="205" t="s">
        <v>131</v>
      </c>
      <c r="G85" s="203"/>
      <c r="H85" s="206" t="s">
        <v>22</v>
      </c>
      <c r="I85" s="207"/>
      <c r="J85" s="203"/>
      <c r="K85" s="203"/>
      <c r="L85" s="208"/>
      <c r="M85" s="209"/>
      <c r="N85" s="210"/>
      <c r="O85" s="210"/>
      <c r="P85" s="210"/>
      <c r="Q85" s="210"/>
      <c r="R85" s="210"/>
      <c r="S85" s="210"/>
      <c r="T85" s="211"/>
      <c r="AT85" s="212" t="s">
        <v>128</v>
      </c>
      <c r="AU85" s="212" t="s">
        <v>86</v>
      </c>
      <c r="AV85" s="11" t="s">
        <v>24</v>
      </c>
      <c r="AW85" s="11" t="s">
        <v>39</v>
      </c>
      <c r="AX85" s="11" t="s">
        <v>75</v>
      </c>
      <c r="AY85" s="212" t="s">
        <v>117</v>
      </c>
    </row>
    <row r="86" spans="2:51" s="12" customFormat="1" ht="13.5">
      <c r="B86" s="213"/>
      <c r="C86" s="214"/>
      <c r="D86" s="199" t="s">
        <v>128</v>
      </c>
      <c r="E86" s="215" t="s">
        <v>22</v>
      </c>
      <c r="F86" s="216" t="s">
        <v>132</v>
      </c>
      <c r="G86" s="214"/>
      <c r="H86" s="217">
        <v>20.655</v>
      </c>
      <c r="I86" s="218"/>
      <c r="J86" s="214"/>
      <c r="K86" s="214"/>
      <c r="L86" s="219"/>
      <c r="M86" s="220"/>
      <c r="N86" s="221"/>
      <c r="O86" s="221"/>
      <c r="P86" s="221"/>
      <c r="Q86" s="221"/>
      <c r="R86" s="221"/>
      <c r="S86" s="221"/>
      <c r="T86" s="222"/>
      <c r="AT86" s="223" t="s">
        <v>128</v>
      </c>
      <c r="AU86" s="223" t="s">
        <v>86</v>
      </c>
      <c r="AV86" s="12" t="s">
        <v>86</v>
      </c>
      <c r="AW86" s="12" t="s">
        <v>39</v>
      </c>
      <c r="AX86" s="12" t="s">
        <v>75</v>
      </c>
      <c r="AY86" s="223" t="s">
        <v>117</v>
      </c>
    </row>
    <row r="87" spans="2:51" s="13" customFormat="1" ht="13.5">
      <c r="B87" s="224"/>
      <c r="C87" s="225"/>
      <c r="D87" s="226" t="s">
        <v>128</v>
      </c>
      <c r="E87" s="227" t="s">
        <v>22</v>
      </c>
      <c r="F87" s="228" t="s">
        <v>133</v>
      </c>
      <c r="G87" s="225"/>
      <c r="H87" s="229">
        <v>72.966</v>
      </c>
      <c r="I87" s="230"/>
      <c r="J87" s="225"/>
      <c r="K87" s="225"/>
      <c r="L87" s="231"/>
      <c r="M87" s="232"/>
      <c r="N87" s="233"/>
      <c r="O87" s="233"/>
      <c r="P87" s="233"/>
      <c r="Q87" s="233"/>
      <c r="R87" s="233"/>
      <c r="S87" s="233"/>
      <c r="T87" s="234"/>
      <c r="AT87" s="235" t="s">
        <v>128</v>
      </c>
      <c r="AU87" s="235" t="s">
        <v>86</v>
      </c>
      <c r="AV87" s="13" t="s">
        <v>124</v>
      </c>
      <c r="AW87" s="13" t="s">
        <v>39</v>
      </c>
      <c r="AX87" s="13" t="s">
        <v>24</v>
      </c>
      <c r="AY87" s="235" t="s">
        <v>117</v>
      </c>
    </row>
    <row r="88" spans="2:65" s="1" customFormat="1" ht="22.5" customHeight="1">
      <c r="B88" s="40"/>
      <c r="C88" s="187" t="s">
        <v>86</v>
      </c>
      <c r="D88" s="187" t="s">
        <v>119</v>
      </c>
      <c r="E88" s="188" t="s">
        <v>134</v>
      </c>
      <c r="F88" s="189" t="s">
        <v>135</v>
      </c>
      <c r="G88" s="190" t="s">
        <v>122</v>
      </c>
      <c r="H88" s="191">
        <v>63.063</v>
      </c>
      <c r="I88" s="192"/>
      <c r="J88" s="193">
        <f>ROUND(I88*H88,2)</f>
        <v>0</v>
      </c>
      <c r="K88" s="189" t="s">
        <v>123</v>
      </c>
      <c r="L88" s="60"/>
      <c r="M88" s="194" t="s">
        <v>22</v>
      </c>
      <c r="N88" s="195" t="s">
        <v>46</v>
      </c>
      <c r="O88" s="41"/>
      <c r="P88" s="196">
        <f>O88*H88</f>
        <v>0</v>
      </c>
      <c r="Q88" s="196">
        <v>0</v>
      </c>
      <c r="R88" s="196">
        <f>Q88*H88</f>
        <v>0</v>
      </c>
      <c r="S88" s="196">
        <v>0</v>
      </c>
      <c r="T88" s="197">
        <f>S88*H88</f>
        <v>0</v>
      </c>
      <c r="AR88" s="23" t="s">
        <v>124</v>
      </c>
      <c r="AT88" s="23" t="s">
        <v>119</v>
      </c>
      <c r="AU88" s="23" t="s">
        <v>86</v>
      </c>
      <c r="AY88" s="23" t="s">
        <v>117</v>
      </c>
      <c r="BE88" s="198">
        <f>IF(N88="základní",J88,0)</f>
        <v>0</v>
      </c>
      <c r="BF88" s="198">
        <f>IF(N88="snížená",J88,0)</f>
        <v>0</v>
      </c>
      <c r="BG88" s="198">
        <f>IF(N88="zákl. přenesená",J88,0)</f>
        <v>0</v>
      </c>
      <c r="BH88" s="198">
        <f>IF(N88="sníž. přenesená",J88,0)</f>
        <v>0</v>
      </c>
      <c r="BI88" s="198">
        <f>IF(N88="nulová",J88,0)</f>
        <v>0</v>
      </c>
      <c r="BJ88" s="23" t="s">
        <v>24</v>
      </c>
      <c r="BK88" s="198">
        <f>ROUND(I88*H88,2)</f>
        <v>0</v>
      </c>
      <c r="BL88" s="23" t="s">
        <v>124</v>
      </c>
      <c r="BM88" s="23" t="s">
        <v>136</v>
      </c>
    </row>
    <row r="89" spans="2:47" s="1" customFormat="1" ht="27">
      <c r="B89" s="40"/>
      <c r="C89" s="62"/>
      <c r="D89" s="199" t="s">
        <v>126</v>
      </c>
      <c r="E89" s="62"/>
      <c r="F89" s="200" t="s">
        <v>137</v>
      </c>
      <c r="G89" s="62"/>
      <c r="H89" s="62"/>
      <c r="I89" s="157"/>
      <c r="J89" s="62"/>
      <c r="K89" s="62"/>
      <c r="L89" s="60"/>
      <c r="M89" s="201"/>
      <c r="N89" s="41"/>
      <c r="O89" s="41"/>
      <c r="P89" s="41"/>
      <c r="Q89" s="41"/>
      <c r="R89" s="41"/>
      <c r="S89" s="41"/>
      <c r="T89" s="77"/>
      <c r="AT89" s="23" t="s">
        <v>126</v>
      </c>
      <c r="AU89" s="23" t="s">
        <v>86</v>
      </c>
    </row>
    <row r="90" spans="2:51" s="11" customFormat="1" ht="13.5">
      <c r="B90" s="202"/>
      <c r="C90" s="203"/>
      <c r="D90" s="199" t="s">
        <v>128</v>
      </c>
      <c r="E90" s="204" t="s">
        <v>22</v>
      </c>
      <c r="F90" s="205" t="s">
        <v>138</v>
      </c>
      <c r="G90" s="203"/>
      <c r="H90" s="206" t="s">
        <v>22</v>
      </c>
      <c r="I90" s="207"/>
      <c r="J90" s="203"/>
      <c r="K90" s="203"/>
      <c r="L90" s="208"/>
      <c r="M90" s="209"/>
      <c r="N90" s="210"/>
      <c r="O90" s="210"/>
      <c r="P90" s="210"/>
      <c r="Q90" s="210"/>
      <c r="R90" s="210"/>
      <c r="S90" s="210"/>
      <c r="T90" s="211"/>
      <c r="AT90" s="212" t="s">
        <v>128</v>
      </c>
      <c r="AU90" s="212" t="s">
        <v>86</v>
      </c>
      <c r="AV90" s="11" t="s">
        <v>24</v>
      </c>
      <c r="AW90" s="11" t="s">
        <v>39</v>
      </c>
      <c r="AX90" s="11" t="s">
        <v>75</v>
      </c>
      <c r="AY90" s="212" t="s">
        <v>117</v>
      </c>
    </row>
    <row r="91" spans="2:51" s="12" customFormat="1" ht="13.5">
      <c r="B91" s="213"/>
      <c r="C91" s="214"/>
      <c r="D91" s="226" t="s">
        <v>128</v>
      </c>
      <c r="E91" s="236" t="s">
        <v>22</v>
      </c>
      <c r="F91" s="237" t="s">
        <v>139</v>
      </c>
      <c r="G91" s="214"/>
      <c r="H91" s="238">
        <v>63.063</v>
      </c>
      <c r="I91" s="218"/>
      <c r="J91" s="214"/>
      <c r="K91" s="214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128</v>
      </c>
      <c r="AU91" s="223" t="s">
        <v>86</v>
      </c>
      <c r="AV91" s="12" t="s">
        <v>86</v>
      </c>
      <c r="AW91" s="12" t="s">
        <v>39</v>
      </c>
      <c r="AX91" s="12" t="s">
        <v>24</v>
      </c>
      <c r="AY91" s="223" t="s">
        <v>117</v>
      </c>
    </row>
    <row r="92" spans="2:65" s="1" customFormat="1" ht="22.5" customHeight="1">
      <c r="B92" s="40"/>
      <c r="C92" s="187" t="s">
        <v>140</v>
      </c>
      <c r="D92" s="187" t="s">
        <v>119</v>
      </c>
      <c r="E92" s="188" t="s">
        <v>141</v>
      </c>
      <c r="F92" s="189" t="s">
        <v>142</v>
      </c>
      <c r="G92" s="190" t="s">
        <v>143</v>
      </c>
      <c r="H92" s="191">
        <v>70.07</v>
      </c>
      <c r="I92" s="192"/>
      <c r="J92" s="193">
        <f>ROUND(I92*H92,2)</f>
        <v>0</v>
      </c>
      <c r="K92" s="189" t="s">
        <v>123</v>
      </c>
      <c r="L92" s="60"/>
      <c r="M92" s="194" t="s">
        <v>22</v>
      </c>
      <c r="N92" s="195" t="s">
        <v>46</v>
      </c>
      <c r="O92" s="41"/>
      <c r="P92" s="196">
        <f>O92*H92</f>
        <v>0</v>
      </c>
      <c r="Q92" s="196">
        <v>0.00084</v>
      </c>
      <c r="R92" s="196">
        <f>Q92*H92</f>
        <v>0.058858799999999996</v>
      </c>
      <c r="S92" s="196">
        <v>0</v>
      </c>
      <c r="T92" s="197">
        <f>S92*H92</f>
        <v>0</v>
      </c>
      <c r="AR92" s="23" t="s">
        <v>124</v>
      </c>
      <c r="AT92" s="23" t="s">
        <v>119</v>
      </c>
      <c r="AU92" s="23" t="s">
        <v>86</v>
      </c>
      <c r="AY92" s="23" t="s">
        <v>117</v>
      </c>
      <c r="BE92" s="198">
        <f>IF(N92="základní",J92,0)</f>
        <v>0</v>
      </c>
      <c r="BF92" s="198">
        <f>IF(N92="snížená",J92,0)</f>
        <v>0</v>
      </c>
      <c r="BG92" s="198">
        <f>IF(N92="zákl. přenesená",J92,0)</f>
        <v>0</v>
      </c>
      <c r="BH92" s="198">
        <f>IF(N92="sníž. přenesená",J92,0)</f>
        <v>0</v>
      </c>
      <c r="BI92" s="198">
        <f>IF(N92="nulová",J92,0)</f>
        <v>0</v>
      </c>
      <c r="BJ92" s="23" t="s">
        <v>24</v>
      </c>
      <c r="BK92" s="198">
        <f>ROUND(I92*H92,2)</f>
        <v>0</v>
      </c>
      <c r="BL92" s="23" t="s">
        <v>124</v>
      </c>
      <c r="BM92" s="23" t="s">
        <v>144</v>
      </c>
    </row>
    <row r="93" spans="2:47" s="1" customFormat="1" ht="27">
      <c r="B93" s="40"/>
      <c r="C93" s="62"/>
      <c r="D93" s="199" t="s">
        <v>126</v>
      </c>
      <c r="E93" s="62"/>
      <c r="F93" s="200" t="s">
        <v>145</v>
      </c>
      <c r="G93" s="62"/>
      <c r="H93" s="62"/>
      <c r="I93" s="157"/>
      <c r="J93" s="62"/>
      <c r="K93" s="62"/>
      <c r="L93" s="60"/>
      <c r="M93" s="201"/>
      <c r="N93" s="41"/>
      <c r="O93" s="41"/>
      <c r="P93" s="41"/>
      <c r="Q93" s="41"/>
      <c r="R93" s="41"/>
      <c r="S93" s="41"/>
      <c r="T93" s="77"/>
      <c r="AT93" s="23" t="s">
        <v>126</v>
      </c>
      <c r="AU93" s="23" t="s">
        <v>86</v>
      </c>
    </row>
    <row r="94" spans="2:51" s="11" customFormat="1" ht="13.5">
      <c r="B94" s="202"/>
      <c r="C94" s="203"/>
      <c r="D94" s="199" t="s">
        <v>128</v>
      </c>
      <c r="E94" s="204" t="s">
        <v>22</v>
      </c>
      <c r="F94" s="205" t="s">
        <v>146</v>
      </c>
      <c r="G94" s="203"/>
      <c r="H94" s="206" t="s">
        <v>22</v>
      </c>
      <c r="I94" s="207"/>
      <c r="J94" s="203"/>
      <c r="K94" s="203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128</v>
      </c>
      <c r="AU94" s="212" t="s">
        <v>86</v>
      </c>
      <c r="AV94" s="11" t="s">
        <v>24</v>
      </c>
      <c r="AW94" s="11" t="s">
        <v>39</v>
      </c>
      <c r="AX94" s="11" t="s">
        <v>75</v>
      </c>
      <c r="AY94" s="212" t="s">
        <v>117</v>
      </c>
    </row>
    <row r="95" spans="2:51" s="12" customFormat="1" ht="13.5">
      <c r="B95" s="213"/>
      <c r="C95" s="214"/>
      <c r="D95" s="226" t="s">
        <v>128</v>
      </c>
      <c r="E95" s="236" t="s">
        <v>22</v>
      </c>
      <c r="F95" s="237" t="s">
        <v>147</v>
      </c>
      <c r="G95" s="214"/>
      <c r="H95" s="238">
        <v>70.07</v>
      </c>
      <c r="I95" s="218"/>
      <c r="J95" s="214"/>
      <c r="K95" s="214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128</v>
      </c>
      <c r="AU95" s="223" t="s">
        <v>86</v>
      </c>
      <c r="AV95" s="12" t="s">
        <v>86</v>
      </c>
      <c r="AW95" s="12" t="s">
        <v>39</v>
      </c>
      <c r="AX95" s="12" t="s">
        <v>24</v>
      </c>
      <c r="AY95" s="223" t="s">
        <v>117</v>
      </c>
    </row>
    <row r="96" spans="2:65" s="1" customFormat="1" ht="22.5" customHeight="1">
      <c r="B96" s="40"/>
      <c r="C96" s="187" t="s">
        <v>124</v>
      </c>
      <c r="D96" s="187" t="s">
        <v>119</v>
      </c>
      <c r="E96" s="188" t="s">
        <v>148</v>
      </c>
      <c r="F96" s="189" t="s">
        <v>149</v>
      </c>
      <c r="G96" s="190" t="s">
        <v>143</v>
      </c>
      <c r="H96" s="191">
        <v>70.07</v>
      </c>
      <c r="I96" s="192"/>
      <c r="J96" s="193">
        <f>ROUND(I96*H96,2)</f>
        <v>0</v>
      </c>
      <c r="K96" s="189" t="s">
        <v>123</v>
      </c>
      <c r="L96" s="60"/>
      <c r="M96" s="194" t="s">
        <v>22</v>
      </c>
      <c r="N96" s="195" t="s">
        <v>46</v>
      </c>
      <c r="O96" s="41"/>
      <c r="P96" s="196">
        <f>O96*H96</f>
        <v>0</v>
      </c>
      <c r="Q96" s="196">
        <v>0</v>
      </c>
      <c r="R96" s="196">
        <f>Q96*H96</f>
        <v>0</v>
      </c>
      <c r="S96" s="196">
        <v>0</v>
      </c>
      <c r="T96" s="197">
        <f>S96*H96</f>
        <v>0</v>
      </c>
      <c r="AR96" s="23" t="s">
        <v>124</v>
      </c>
      <c r="AT96" s="23" t="s">
        <v>119</v>
      </c>
      <c r="AU96" s="23" t="s">
        <v>86</v>
      </c>
      <c r="AY96" s="23" t="s">
        <v>117</v>
      </c>
      <c r="BE96" s="198">
        <f>IF(N96="základní",J96,0)</f>
        <v>0</v>
      </c>
      <c r="BF96" s="198">
        <f>IF(N96="snížená",J96,0)</f>
        <v>0</v>
      </c>
      <c r="BG96" s="198">
        <f>IF(N96="zákl. přenesená",J96,0)</f>
        <v>0</v>
      </c>
      <c r="BH96" s="198">
        <f>IF(N96="sníž. přenesená",J96,0)</f>
        <v>0</v>
      </c>
      <c r="BI96" s="198">
        <f>IF(N96="nulová",J96,0)</f>
        <v>0</v>
      </c>
      <c r="BJ96" s="23" t="s">
        <v>24</v>
      </c>
      <c r="BK96" s="198">
        <f>ROUND(I96*H96,2)</f>
        <v>0</v>
      </c>
      <c r="BL96" s="23" t="s">
        <v>124</v>
      </c>
      <c r="BM96" s="23" t="s">
        <v>150</v>
      </c>
    </row>
    <row r="97" spans="2:47" s="1" customFormat="1" ht="27">
      <c r="B97" s="40"/>
      <c r="C97" s="62"/>
      <c r="D97" s="226" t="s">
        <v>126</v>
      </c>
      <c r="E97" s="62"/>
      <c r="F97" s="239" t="s">
        <v>151</v>
      </c>
      <c r="G97" s="62"/>
      <c r="H97" s="62"/>
      <c r="I97" s="157"/>
      <c r="J97" s="62"/>
      <c r="K97" s="62"/>
      <c r="L97" s="60"/>
      <c r="M97" s="201"/>
      <c r="N97" s="41"/>
      <c r="O97" s="41"/>
      <c r="P97" s="41"/>
      <c r="Q97" s="41"/>
      <c r="R97" s="41"/>
      <c r="S97" s="41"/>
      <c r="T97" s="77"/>
      <c r="AT97" s="23" t="s">
        <v>126</v>
      </c>
      <c r="AU97" s="23" t="s">
        <v>86</v>
      </c>
    </row>
    <row r="98" spans="2:65" s="1" customFormat="1" ht="22.5" customHeight="1">
      <c r="B98" s="40"/>
      <c r="C98" s="187" t="s">
        <v>152</v>
      </c>
      <c r="D98" s="187" t="s">
        <v>119</v>
      </c>
      <c r="E98" s="188" t="s">
        <v>153</v>
      </c>
      <c r="F98" s="189" t="s">
        <v>154</v>
      </c>
      <c r="G98" s="190" t="s">
        <v>122</v>
      </c>
      <c r="H98" s="191">
        <v>63.063</v>
      </c>
      <c r="I98" s="192"/>
      <c r="J98" s="193">
        <f>ROUND(I98*H98,2)</f>
        <v>0</v>
      </c>
      <c r="K98" s="189" t="s">
        <v>123</v>
      </c>
      <c r="L98" s="60"/>
      <c r="M98" s="194" t="s">
        <v>22</v>
      </c>
      <c r="N98" s="195" t="s">
        <v>46</v>
      </c>
      <c r="O98" s="41"/>
      <c r="P98" s="196">
        <f>O98*H98</f>
        <v>0</v>
      </c>
      <c r="Q98" s="196">
        <v>0</v>
      </c>
      <c r="R98" s="196">
        <f>Q98*H98</f>
        <v>0</v>
      </c>
      <c r="S98" s="196">
        <v>0</v>
      </c>
      <c r="T98" s="197">
        <f>S98*H98</f>
        <v>0</v>
      </c>
      <c r="AR98" s="23" t="s">
        <v>124</v>
      </c>
      <c r="AT98" s="23" t="s">
        <v>119</v>
      </c>
      <c r="AU98" s="23" t="s">
        <v>86</v>
      </c>
      <c r="AY98" s="23" t="s">
        <v>117</v>
      </c>
      <c r="BE98" s="198">
        <f>IF(N98="základní",J98,0)</f>
        <v>0</v>
      </c>
      <c r="BF98" s="198">
        <f>IF(N98="snížená",J98,0)</f>
        <v>0</v>
      </c>
      <c r="BG98" s="198">
        <f>IF(N98="zákl. přenesená",J98,0)</f>
        <v>0</v>
      </c>
      <c r="BH98" s="198">
        <f>IF(N98="sníž. přenesená",J98,0)</f>
        <v>0</v>
      </c>
      <c r="BI98" s="198">
        <f>IF(N98="nulová",J98,0)</f>
        <v>0</v>
      </c>
      <c r="BJ98" s="23" t="s">
        <v>24</v>
      </c>
      <c r="BK98" s="198">
        <f>ROUND(I98*H98,2)</f>
        <v>0</v>
      </c>
      <c r="BL98" s="23" t="s">
        <v>124</v>
      </c>
      <c r="BM98" s="23" t="s">
        <v>155</v>
      </c>
    </row>
    <row r="99" spans="2:47" s="1" customFormat="1" ht="40.5">
      <c r="B99" s="40"/>
      <c r="C99" s="62"/>
      <c r="D99" s="199" t="s">
        <v>126</v>
      </c>
      <c r="E99" s="62"/>
      <c r="F99" s="200" t="s">
        <v>156</v>
      </c>
      <c r="G99" s="62"/>
      <c r="H99" s="62"/>
      <c r="I99" s="157"/>
      <c r="J99" s="62"/>
      <c r="K99" s="62"/>
      <c r="L99" s="60"/>
      <c r="M99" s="201"/>
      <c r="N99" s="41"/>
      <c r="O99" s="41"/>
      <c r="P99" s="41"/>
      <c r="Q99" s="41"/>
      <c r="R99" s="41"/>
      <c r="S99" s="41"/>
      <c r="T99" s="77"/>
      <c r="AT99" s="23" t="s">
        <v>126</v>
      </c>
      <c r="AU99" s="23" t="s">
        <v>86</v>
      </c>
    </row>
    <row r="100" spans="2:51" s="12" customFormat="1" ht="13.5">
      <c r="B100" s="213"/>
      <c r="C100" s="214"/>
      <c r="D100" s="226" t="s">
        <v>128</v>
      </c>
      <c r="E100" s="236" t="s">
        <v>22</v>
      </c>
      <c r="F100" s="237" t="s">
        <v>139</v>
      </c>
      <c r="G100" s="214"/>
      <c r="H100" s="238">
        <v>63.063</v>
      </c>
      <c r="I100" s="218"/>
      <c r="J100" s="214"/>
      <c r="K100" s="214"/>
      <c r="L100" s="219"/>
      <c r="M100" s="220"/>
      <c r="N100" s="221"/>
      <c r="O100" s="221"/>
      <c r="P100" s="221"/>
      <c r="Q100" s="221"/>
      <c r="R100" s="221"/>
      <c r="S100" s="221"/>
      <c r="T100" s="222"/>
      <c r="AT100" s="223" t="s">
        <v>128</v>
      </c>
      <c r="AU100" s="223" t="s">
        <v>86</v>
      </c>
      <c r="AV100" s="12" t="s">
        <v>86</v>
      </c>
      <c r="AW100" s="12" t="s">
        <v>39</v>
      </c>
      <c r="AX100" s="12" t="s">
        <v>24</v>
      </c>
      <c r="AY100" s="223" t="s">
        <v>117</v>
      </c>
    </row>
    <row r="101" spans="2:65" s="1" customFormat="1" ht="22.5" customHeight="1">
      <c r="B101" s="40"/>
      <c r="C101" s="187" t="s">
        <v>157</v>
      </c>
      <c r="D101" s="187" t="s">
        <v>119</v>
      </c>
      <c r="E101" s="188" t="s">
        <v>158</v>
      </c>
      <c r="F101" s="189" t="s">
        <v>159</v>
      </c>
      <c r="G101" s="190" t="s">
        <v>122</v>
      </c>
      <c r="H101" s="191">
        <v>136.029</v>
      </c>
      <c r="I101" s="192"/>
      <c r="J101" s="193">
        <f>ROUND(I101*H101,2)</f>
        <v>0</v>
      </c>
      <c r="K101" s="189" t="s">
        <v>123</v>
      </c>
      <c r="L101" s="60"/>
      <c r="M101" s="194" t="s">
        <v>22</v>
      </c>
      <c r="N101" s="195" t="s">
        <v>46</v>
      </c>
      <c r="O101" s="41"/>
      <c r="P101" s="196">
        <f>O101*H101</f>
        <v>0</v>
      </c>
      <c r="Q101" s="196">
        <v>0</v>
      </c>
      <c r="R101" s="196">
        <f>Q101*H101</f>
        <v>0</v>
      </c>
      <c r="S101" s="196">
        <v>0</v>
      </c>
      <c r="T101" s="197">
        <f>S101*H101</f>
        <v>0</v>
      </c>
      <c r="AR101" s="23" t="s">
        <v>124</v>
      </c>
      <c r="AT101" s="23" t="s">
        <v>119</v>
      </c>
      <c r="AU101" s="23" t="s">
        <v>86</v>
      </c>
      <c r="AY101" s="23" t="s">
        <v>117</v>
      </c>
      <c r="BE101" s="198">
        <f>IF(N101="základní",J101,0)</f>
        <v>0</v>
      </c>
      <c r="BF101" s="198">
        <f>IF(N101="snížená",J101,0)</f>
        <v>0</v>
      </c>
      <c r="BG101" s="198">
        <f>IF(N101="zákl. přenesená",J101,0)</f>
        <v>0</v>
      </c>
      <c r="BH101" s="198">
        <f>IF(N101="sníž. přenesená",J101,0)</f>
        <v>0</v>
      </c>
      <c r="BI101" s="198">
        <f>IF(N101="nulová",J101,0)</f>
        <v>0</v>
      </c>
      <c r="BJ101" s="23" t="s">
        <v>24</v>
      </c>
      <c r="BK101" s="198">
        <f>ROUND(I101*H101,2)</f>
        <v>0</v>
      </c>
      <c r="BL101" s="23" t="s">
        <v>124</v>
      </c>
      <c r="BM101" s="23" t="s">
        <v>160</v>
      </c>
    </row>
    <row r="102" spans="2:47" s="1" customFormat="1" ht="27">
      <c r="B102" s="40"/>
      <c r="C102" s="62"/>
      <c r="D102" s="199" t="s">
        <v>126</v>
      </c>
      <c r="E102" s="62"/>
      <c r="F102" s="200" t="s">
        <v>161</v>
      </c>
      <c r="G102" s="62"/>
      <c r="H102" s="62"/>
      <c r="I102" s="157"/>
      <c r="J102" s="62"/>
      <c r="K102" s="62"/>
      <c r="L102" s="60"/>
      <c r="M102" s="201"/>
      <c r="N102" s="41"/>
      <c r="O102" s="41"/>
      <c r="P102" s="41"/>
      <c r="Q102" s="41"/>
      <c r="R102" s="41"/>
      <c r="S102" s="41"/>
      <c r="T102" s="77"/>
      <c r="AT102" s="23" t="s">
        <v>126</v>
      </c>
      <c r="AU102" s="23" t="s">
        <v>86</v>
      </c>
    </row>
    <row r="103" spans="2:51" s="11" customFormat="1" ht="13.5">
      <c r="B103" s="202"/>
      <c r="C103" s="203"/>
      <c r="D103" s="199" t="s">
        <v>128</v>
      </c>
      <c r="E103" s="204" t="s">
        <v>22</v>
      </c>
      <c r="F103" s="205" t="s">
        <v>162</v>
      </c>
      <c r="G103" s="203"/>
      <c r="H103" s="206" t="s">
        <v>22</v>
      </c>
      <c r="I103" s="207"/>
      <c r="J103" s="203"/>
      <c r="K103" s="203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128</v>
      </c>
      <c r="AU103" s="212" t="s">
        <v>86</v>
      </c>
      <c r="AV103" s="11" t="s">
        <v>24</v>
      </c>
      <c r="AW103" s="11" t="s">
        <v>39</v>
      </c>
      <c r="AX103" s="11" t="s">
        <v>75</v>
      </c>
      <c r="AY103" s="212" t="s">
        <v>117</v>
      </c>
    </row>
    <row r="104" spans="2:51" s="12" customFormat="1" ht="13.5">
      <c r="B104" s="213"/>
      <c r="C104" s="214"/>
      <c r="D104" s="199" t="s">
        <v>128</v>
      </c>
      <c r="E104" s="215" t="s">
        <v>22</v>
      </c>
      <c r="F104" s="216" t="s">
        <v>130</v>
      </c>
      <c r="G104" s="214"/>
      <c r="H104" s="217">
        <v>52.311</v>
      </c>
      <c r="I104" s="218"/>
      <c r="J104" s="214"/>
      <c r="K104" s="214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128</v>
      </c>
      <c r="AU104" s="223" t="s">
        <v>86</v>
      </c>
      <c r="AV104" s="12" t="s">
        <v>86</v>
      </c>
      <c r="AW104" s="12" t="s">
        <v>39</v>
      </c>
      <c r="AX104" s="12" t="s">
        <v>75</v>
      </c>
      <c r="AY104" s="223" t="s">
        <v>117</v>
      </c>
    </row>
    <row r="105" spans="2:51" s="12" customFormat="1" ht="13.5">
      <c r="B105" s="213"/>
      <c r="C105" s="214"/>
      <c r="D105" s="199" t="s">
        <v>128</v>
      </c>
      <c r="E105" s="215" t="s">
        <v>22</v>
      </c>
      <c r="F105" s="216" t="s">
        <v>139</v>
      </c>
      <c r="G105" s="214"/>
      <c r="H105" s="217">
        <v>63.063</v>
      </c>
      <c r="I105" s="218"/>
      <c r="J105" s="214"/>
      <c r="K105" s="214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128</v>
      </c>
      <c r="AU105" s="223" t="s">
        <v>86</v>
      </c>
      <c r="AV105" s="12" t="s">
        <v>86</v>
      </c>
      <c r="AW105" s="12" t="s">
        <v>39</v>
      </c>
      <c r="AX105" s="12" t="s">
        <v>75</v>
      </c>
      <c r="AY105" s="223" t="s">
        <v>117</v>
      </c>
    </row>
    <row r="106" spans="2:51" s="12" customFormat="1" ht="13.5">
      <c r="B106" s="213"/>
      <c r="C106" s="214"/>
      <c r="D106" s="199" t="s">
        <v>128</v>
      </c>
      <c r="E106" s="215" t="s">
        <v>22</v>
      </c>
      <c r="F106" s="216" t="s">
        <v>132</v>
      </c>
      <c r="G106" s="214"/>
      <c r="H106" s="217">
        <v>20.655</v>
      </c>
      <c r="I106" s="218"/>
      <c r="J106" s="214"/>
      <c r="K106" s="214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128</v>
      </c>
      <c r="AU106" s="223" t="s">
        <v>86</v>
      </c>
      <c r="AV106" s="12" t="s">
        <v>86</v>
      </c>
      <c r="AW106" s="12" t="s">
        <v>39</v>
      </c>
      <c r="AX106" s="12" t="s">
        <v>75</v>
      </c>
      <c r="AY106" s="223" t="s">
        <v>117</v>
      </c>
    </row>
    <row r="107" spans="2:51" s="13" customFormat="1" ht="13.5">
      <c r="B107" s="224"/>
      <c r="C107" s="225"/>
      <c r="D107" s="226" t="s">
        <v>128</v>
      </c>
      <c r="E107" s="227" t="s">
        <v>22</v>
      </c>
      <c r="F107" s="228" t="s">
        <v>133</v>
      </c>
      <c r="G107" s="225"/>
      <c r="H107" s="229">
        <v>136.029</v>
      </c>
      <c r="I107" s="230"/>
      <c r="J107" s="225"/>
      <c r="K107" s="225"/>
      <c r="L107" s="231"/>
      <c r="M107" s="232"/>
      <c r="N107" s="233"/>
      <c r="O107" s="233"/>
      <c r="P107" s="233"/>
      <c r="Q107" s="233"/>
      <c r="R107" s="233"/>
      <c r="S107" s="233"/>
      <c r="T107" s="234"/>
      <c r="AT107" s="235" t="s">
        <v>128</v>
      </c>
      <c r="AU107" s="235" t="s">
        <v>86</v>
      </c>
      <c r="AV107" s="13" t="s">
        <v>124</v>
      </c>
      <c r="AW107" s="13" t="s">
        <v>39</v>
      </c>
      <c r="AX107" s="13" t="s">
        <v>24</v>
      </c>
      <c r="AY107" s="235" t="s">
        <v>117</v>
      </c>
    </row>
    <row r="108" spans="2:65" s="1" customFormat="1" ht="22.5" customHeight="1">
      <c r="B108" s="40"/>
      <c r="C108" s="187" t="s">
        <v>163</v>
      </c>
      <c r="D108" s="187" t="s">
        <v>119</v>
      </c>
      <c r="E108" s="188" t="s">
        <v>164</v>
      </c>
      <c r="F108" s="189" t="s">
        <v>165</v>
      </c>
      <c r="G108" s="190" t="s">
        <v>122</v>
      </c>
      <c r="H108" s="191">
        <v>115.374</v>
      </c>
      <c r="I108" s="192"/>
      <c r="J108" s="193">
        <f>ROUND(I108*H108,2)</f>
        <v>0</v>
      </c>
      <c r="K108" s="189" t="s">
        <v>123</v>
      </c>
      <c r="L108" s="60"/>
      <c r="M108" s="194" t="s">
        <v>22</v>
      </c>
      <c r="N108" s="195" t="s">
        <v>46</v>
      </c>
      <c r="O108" s="41"/>
      <c r="P108" s="196">
        <f>O108*H108</f>
        <v>0</v>
      </c>
      <c r="Q108" s="196">
        <v>0</v>
      </c>
      <c r="R108" s="196">
        <f>Q108*H108</f>
        <v>0</v>
      </c>
      <c r="S108" s="196">
        <v>0</v>
      </c>
      <c r="T108" s="197">
        <f>S108*H108</f>
        <v>0</v>
      </c>
      <c r="AR108" s="23" t="s">
        <v>124</v>
      </c>
      <c r="AT108" s="23" t="s">
        <v>119</v>
      </c>
      <c r="AU108" s="23" t="s">
        <v>86</v>
      </c>
      <c r="AY108" s="23" t="s">
        <v>117</v>
      </c>
      <c r="BE108" s="198">
        <f>IF(N108="základní",J108,0)</f>
        <v>0</v>
      </c>
      <c r="BF108" s="198">
        <f>IF(N108="snížená",J108,0)</f>
        <v>0</v>
      </c>
      <c r="BG108" s="198">
        <f>IF(N108="zákl. přenesená",J108,0)</f>
        <v>0</v>
      </c>
      <c r="BH108" s="198">
        <f>IF(N108="sníž. přenesená",J108,0)</f>
        <v>0</v>
      </c>
      <c r="BI108" s="198">
        <f>IF(N108="nulová",J108,0)</f>
        <v>0</v>
      </c>
      <c r="BJ108" s="23" t="s">
        <v>24</v>
      </c>
      <c r="BK108" s="198">
        <f>ROUND(I108*H108,2)</f>
        <v>0</v>
      </c>
      <c r="BL108" s="23" t="s">
        <v>124</v>
      </c>
      <c r="BM108" s="23" t="s">
        <v>166</v>
      </c>
    </row>
    <row r="109" spans="2:47" s="1" customFormat="1" ht="40.5">
      <c r="B109" s="40"/>
      <c r="C109" s="62"/>
      <c r="D109" s="199" t="s">
        <v>126</v>
      </c>
      <c r="E109" s="62"/>
      <c r="F109" s="200" t="s">
        <v>167</v>
      </c>
      <c r="G109" s="62"/>
      <c r="H109" s="62"/>
      <c r="I109" s="157"/>
      <c r="J109" s="62"/>
      <c r="K109" s="62"/>
      <c r="L109" s="60"/>
      <c r="M109" s="201"/>
      <c r="N109" s="41"/>
      <c r="O109" s="41"/>
      <c r="P109" s="41"/>
      <c r="Q109" s="41"/>
      <c r="R109" s="41"/>
      <c r="S109" s="41"/>
      <c r="T109" s="77"/>
      <c r="AT109" s="23" t="s">
        <v>126</v>
      </c>
      <c r="AU109" s="23" t="s">
        <v>86</v>
      </c>
    </row>
    <row r="110" spans="2:47" s="1" customFormat="1" ht="108">
      <c r="B110" s="40"/>
      <c r="C110" s="62"/>
      <c r="D110" s="226" t="s">
        <v>168</v>
      </c>
      <c r="E110" s="62"/>
      <c r="F110" s="240" t="s">
        <v>169</v>
      </c>
      <c r="G110" s="62"/>
      <c r="H110" s="62"/>
      <c r="I110" s="157"/>
      <c r="J110" s="62"/>
      <c r="K110" s="62"/>
      <c r="L110" s="60"/>
      <c r="M110" s="201"/>
      <c r="N110" s="41"/>
      <c r="O110" s="41"/>
      <c r="P110" s="41"/>
      <c r="Q110" s="41"/>
      <c r="R110" s="41"/>
      <c r="S110" s="41"/>
      <c r="T110" s="77"/>
      <c r="AT110" s="23" t="s">
        <v>168</v>
      </c>
      <c r="AU110" s="23" t="s">
        <v>86</v>
      </c>
    </row>
    <row r="111" spans="2:65" s="1" customFormat="1" ht="22.5" customHeight="1">
      <c r="B111" s="40"/>
      <c r="C111" s="187" t="s">
        <v>170</v>
      </c>
      <c r="D111" s="187" t="s">
        <v>119</v>
      </c>
      <c r="E111" s="188" t="s">
        <v>171</v>
      </c>
      <c r="F111" s="189" t="s">
        <v>172</v>
      </c>
      <c r="G111" s="190" t="s">
        <v>122</v>
      </c>
      <c r="H111" s="191">
        <v>136.029</v>
      </c>
      <c r="I111" s="192"/>
      <c r="J111" s="193">
        <f>ROUND(I111*H111,2)</f>
        <v>0</v>
      </c>
      <c r="K111" s="189" t="s">
        <v>123</v>
      </c>
      <c r="L111" s="60"/>
      <c r="M111" s="194" t="s">
        <v>22</v>
      </c>
      <c r="N111" s="195" t="s">
        <v>46</v>
      </c>
      <c r="O111" s="41"/>
      <c r="P111" s="196">
        <f>O111*H111</f>
        <v>0</v>
      </c>
      <c r="Q111" s="196">
        <v>0</v>
      </c>
      <c r="R111" s="196">
        <f>Q111*H111</f>
        <v>0</v>
      </c>
      <c r="S111" s="196">
        <v>0</v>
      </c>
      <c r="T111" s="197">
        <f>S111*H111</f>
        <v>0</v>
      </c>
      <c r="AR111" s="23" t="s">
        <v>124</v>
      </c>
      <c r="AT111" s="23" t="s">
        <v>119</v>
      </c>
      <c r="AU111" s="23" t="s">
        <v>86</v>
      </c>
      <c r="AY111" s="23" t="s">
        <v>117</v>
      </c>
      <c r="BE111" s="198">
        <f>IF(N111="základní",J111,0)</f>
        <v>0</v>
      </c>
      <c r="BF111" s="198">
        <f>IF(N111="snížená",J111,0)</f>
        <v>0</v>
      </c>
      <c r="BG111" s="198">
        <f>IF(N111="zákl. přenesená",J111,0)</f>
        <v>0</v>
      </c>
      <c r="BH111" s="198">
        <f>IF(N111="sníž. přenesená",J111,0)</f>
        <v>0</v>
      </c>
      <c r="BI111" s="198">
        <f>IF(N111="nulová",J111,0)</f>
        <v>0</v>
      </c>
      <c r="BJ111" s="23" t="s">
        <v>24</v>
      </c>
      <c r="BK111" s="198">
        <f>ROUND(I111*H111,2)</f>
        <v>0</v>
      </c>
      <c r="BL111" s="23" t="s">
        <v>124</v>
      </c>
      <c r="BM111" s="23" t="s">
        <v>173</v>
      </c>
    </row>
    <row r="112" spans="2:47" s="1" customFormat="1" ht="27">
      <c r="B112" s="40"/>
      <c r="C112" s="62"/>
      <c r="D112" s="226" t="s">
        <v>126</v>
      </c>
      <c r="E112" s="62"/>
      <c r="F112" s="239" t="s">
        <v>174</v>
      </c>
      <c r="G112" s="62"/>
      <c r="H112" s="62"/>
      <c r="I112" s="157"/>
      <c r="J112" s="62"/>
      <c r="K112" s="62"/>
      <c r="L112" s="60"/>
      <c r="M112" s="201"/>
      <c r="N112" s="41"/>
      <c r="O112" s="41"/>
      <c r="P112" s="41"/>
      <c r="Q112" s="41"/>
      <c r="R112" s="41"/>
      <c r="S112" s="41"/>
      <c r="T112" s="77"/>
      <c r="AT112" s="23" t="s">
        <v>126</v>
      </c>
      <c r="AU112" s="23" t="s">
        <v>86</v>
      </c>
    </row>
    <row r="113" spans="2:65" s="1" customFormat="1" ht="22.5" customHeight="1">
      <c r="B113" s="40"/>
      <c r="C113" s="187" t="s">
        <v>175</v>
      </c>
      <c r="D113" s="187" t="s">
        <v>119</v>
      </c>
      <c r="E113" s="188" t="s">
        <v>176</v>
      </c>
      <c r="F113" s="189" t="s">
        <v>177</v>
      </c>
      <c r="G113" s="190" t="s">
        <v>122</v>
      </c>
      <c r="H113" s="191">
        <v>20.655</v>
      </c>
      <c r="I113" s="192"/>
      <c r="J113" s="193">
        <f>ROUND(I113*H113,2)</f>
        <v>0</v>
      </c>
      <c r="K113" s="189" t="s">
        <v>123</v>
      </c>
      <c r="L113" s="60"/>
      <c r="M113" s="194" t="s">
        <v>22</v>
      </c>
      <c r="N113" s="195" t="s">
        <v>46</v>
      </c>
      <c r="O113" s="41"/>
      <c r="P113" s="196">
        <f>O113*H113</f>
        <v>0</v>
      </c>
      <c r="Q113" s="196">
        <v>0</v>
      </c>
      <c r="R113" s="196">
        <f>Q113*H113</f>
        <v>0</v>
      </c>
      <c r="S113" s="196">
        <v>0</v>
      </c>
      <c r="T113" s="197">
        <f>S113*H113</f>
        <v>0</v>
      </c>
      <c r="AR113" s="23" t="s">
        <v>124</v>
      </c>
      <c r="AT113" s="23" t="s">
        <v>119</v>
      </c>
      <c r="AU113" s="23" t="s">
        <v>86</v>
      </c>
      <c r="AY113" s="23" t="s">
        <v>117</v>
      </c>
      <c r="BE113" s="198">
        <f>IF(N113="základní",J113,0)</f>
        <v>0</v>
      </c>
      <c r="BF113" s="198">
        <f>IF(N113="snížená",J113,0)</f>
        <v>0</v>
      </c>
      <c r="BG113" s="198">
        <f>IF(N113="zákl. přenesená",J113,0)</f>
        <v>0</v>
      </c>
      <c r="BH113" s="198">
        <f>IF(N113="sníž. přenesená",J113,0)</f>
        <v>0</v>
      </c>
      <c r="BI113" s="198">
        <f>IF(N113="nulová",J113,0)</f>
        <v>0</v>
      </c>
      <c r="BJ113" s="23" t="s">
        <v>24</v>
      </c>
      <c r="BK113" s="198">
        <f>ROUND(I113*H113,2)</f>
        <v>0</v>
      </c>
      <c r="BL113" s="23" t="s">
        <v>124</v>
      </c>
      <c r="BM113" s="23" t="s">
        <v>178</v>
      </c>
    </row>
    <row r="114" spans="2:47" s="1" customFormat="1" ht="40.5">
      <c r="B114" s="40"/>
      <c r="C114" s="62"/>
      <c r="D114" s="199" t="s">
        <v>126</v>
      </c>
      <c r="E114" s="62"/>
      <c r="F114" s="200" t="s">
        <v>179</v>
      </c>
      <c r="G114" s="62"/>
      <c r="H114" s="62"/>
      <c r="I114" s="157"/>
      <c r="J114" s="62"/>
      <c r="K114" s="62"/>
      <c r="L114" s="60"/>
      <c r="M114" s="201"/>
      <c r="N114" s="41"/>
      <c r="O114" s="41"/>
      <c r="P114" s="41"/>
      <c r="Q114" s="41"/>
      <c r="R114" s="41"/>
      <c r="S114" s="41"/>
      <c r="T114" s="77"/>
      <c r="AT114" s="23" t="s">
        <v>126</v>
      </c>
      <c r="AU114" s="23" t="s">
        <v>86</v>
      </c>
    </row>
    <row r="115" spans="2:51" s="11" customFormat="1" ht="13.5">
      <c r="B115" s="202"/>
      <c r="C115" s="203"/>
      <c r="D115" s="199" t="s">
        <v>128</v>
      </c>
      <c r="E115" s="204" t="s">
        <v>22</v>
      </c>
      <c r="F115" s="205" t="s">
        <v>180</v>
      </c>
      <c r="G115" s="203"/>
      <c r="H115" s="206" t="s">
        <v>22</v>
      </c>
      <c r="I115" s="207"/>
      <c r="J115" s="203"/>
      <c r="K115" s="203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128</v>
      </c>
      <c r="AU115" s="212" t="s">
        <v>86</v>
      </c>
      <c r="AV115" s="11" t="s">
        <v>24</v>
      </c>
      <c r="AW115" s="11" t="s">
        <v>39</v>
      </c>
      <c r="AX115" s="11" t="s">
        <v>75</v>
      </c>
      <c r="AY115" s="212" t="s">
        <v>117</v>
      </c>
    </row>
    <row r="116" spans="2:51" s="12" customFormat="1" ht="13.5">
      <c r="B116" s="213"/>
      <c r="C116" s="214"/>
      <c r="D116" s="199" t="s">
        <v>128</v>
      </c>
      <c r="E116" s="215" t="s">
        <v>22</v>
      </c>
      <c r="F116" s="216" t="s">
        <v>181</v>
      </c>
      <c r="G116" s="214"/>
      <c r="H116" s="217">
        <v>20.655</v>
      </c>
      <c r="I116" s="218"/>
      <c r="J116" s="214"/>
      <c r="K116" s="214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128</v>
      </c>
      <c r="AU116" s="223" t="s">
        <v>86</v>
      </c>
      <c r="AV116" s="12" t="s">
        <v>86</v>
      </c>
      <c r="AW116" s="12" t="s">
        <v>39</v>
      </c>
      <c r="AX116" s="12" t="s">
        <v>75</v>
      </c>
      <c r="AY116" s="223" t="s">
        <v>117</v>
      </c>
    </row>
    <row r="117" spans="2:51" s="13" customFormat="1" ht="13.5">
      <c r="B117" s="224"/>
      <c r="C117" s="225"/>
      <c r="D117" s="226" t="s">
        <v>128</v>
      </c>
      <c r="E117" s="227" t="s">
        <v>22</v>
      </c>
      <c r="F117" s="228" t="s">
        <v>133</v>
      </c>
      <c r="G117" s="225"/>
      <c r="H117" s="229">
        <v>20.655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AT117" s="235" t="s">
        <v>128</v>
      </c>
      <c r="AU117" s="235" t="s">
        <v>86</v>
      </c>
      <c r="AV117" s="13" t="s">
        <v>124</v>
      </c>
      <c r="AW117" s="13" t="s">
        <v>39</v>
      </c>
      <c r="AX117" s="13" t="s">
        <v>24</v>
      </c>
      <c r="AY117" s="235" t="s">
        <v>117</v>
      </c>
    </row>
    <row r="118" spans="2:65" s="1" customFormat="1" ht="31.5" customHeight="1">
      <c r="B118" s="40"/>
      <c r="C118" s="187" t="s">
        <v>29</v>
      </c>
      <c r="D118" s="187" t="s">
        <v>119</v>
      </c>
      <c r="E118" s="188" t="s">
        <v>182</v>
      </c>
      <c r="F118" s="189" t="s">
        <v>183</v>
      </c>
      <c r="G118" s="190" t="s">
        <v>122</v>
      </c>
      <c r="H118" s="191">
        <v>103.275</v>
      </c>
      <c r="I118" s="192"/>
      <c r="J118" s="193">
        <f>ROUND(I118*H118,2)</f>
        <v>0</v>
      </c>
      <c r="K118" s="189" t="s">
        <v>123</v>
      </c>
      <c r="L118" s="60"/>
      <c r="M118" s="194" t="s">
        <v>22</v>
      </c>
      <c r="N118" s="195" t="s">
        <v>46</v>
      </c>
      <c r="O118" s="41"/>
      <c r="P118" s="196">
        <f>O118*H118</f>
        <v>0</v>
      </c>
      <c r="Q118" s="196">
        <v>0</v>
      </c>
      <c r="R118" s="196">
        <f>Q118*H118</f>
        <v>0</v>
      </c>
      <c r="S118" s="196">
        <v>0</v>
      </c>
      <c r="T118" s="197">
        <f>S118*H118</f>
        <v>0</v>
      </c>
      <c r="AR118" s="23" t="s">
        <v>124</v>
      </c>
      <c r="AT118" s="23" t="s">
        <v>119</v>
      </c>
      <c r="AU118" s="23" t="s">
        <v>86</v>
      </c>
      <c r="AY118" s="23" t="s">
        <v>117</v>
      </c>
      <c r="BE118" s="198">
        <f>IF(N118="základní",J118,0)</f>
        <v>0</v>
      </c>
      <c r="BF118" s="198">
        <f>IF(N118="snížená",J118,0)</f>
        <v>0</v>
      </c>
      <c r="BG118" s="198">
        <f>IF(N118="zákl. přenesená",J118,0)</f>
        <v>0</v>
      </c>
      <c r="BH118" s="198">
        <f>IF(N118="sníž. přenesená",J118,0)</f>
        <v>0</v>
      </c>
      <c r="BI118" s="198">
        <f>IF(N118="nulová",J118,0)</f>
        <v>0</v>
      </c>
      <c r="BJ118" s="23" t="s">
        <v>24</v>
      </c>
      <c r="BK118" s="198">
        <f>ROUND(I118*H118,2)</f>
        <v>0</v>
      </c>
      <c r="BL118" s="23" t="s">
        <v>124</v>
      </c>
      <c r="BM118" s="23" t="s">
        <v>184</v>
      </c>
    </row>
    <row r="119" spans="2:47" s="1" customFormat="1" ht="40.5">
      <c r="B119" s="40"/>
      <c r="C119" s="62"/>
      <c r="D119" s="199" t="s">
        <v>126</v>
      </c>
      <c r="E119" s="62"/>
      <c r="F119" s="200" t="s">
        <v>185</v>
      </c>
      <c r="G119" s="62"/>
      <c r="H119" s="62"/>
      <c r="I119" s="157"/>
      <c r="J119" s="62"/>
      <c r="K119" s="62"/>
      <c r="L119" s="60"/>
      <c r="M119" s="201"/>
      <c r="N119" s="41"/>
      <c r="O119" s="41"/>
      <c r="P119" s="41"/>
      <c r="Q119" s="41"/>
      <c r="R119" s="41"/>
      <c r="S119" s="41"/>
      <c r="T119" s="77"/>
      <c r="AT119" s="23" t="s">
        <v>126</v>
      </c>
      <c r="AU119" s="23" t="s">
        <v>86</v>
      </c>
    </row>
    <row r="120" spans="2:47" s="1" customFormat="1" ht="189">
      <c r="B120" s="40"/>
      <c r="C120" s="62"/>
      <c r="D120" s="199" t="s">
        <v>168</v>
      </c>
      <c r="E120" s="62"/>
      <c r="F120" s="241" t="s">
        <v>186</v>
      </c>
      <c r="G120" s="62"/>
      <c r="H120" s="62"/>
      <c r="I120" s="157"/>
      <c r="J120" s="62"/>
      <c r="K120" s="62"/>
      <c r="L120" s="60"/>
      <c r="M120" s="201"/>
      <c r="N120" s="41"/>
      <c r="O120" s="41"/>
      <c r="P120" s="41"/>
      <c r="Q120" s="41"/>
      <c r="R120" s="41"/>
      <c r="S120" s="41"/>
      <c r="T120" s="77"/>
      <c r="AT120" s="23" t="s">
        <v>168</v>
      </c>
      <c r="AU120" s="23" t="s">
        <v>86</v>
      </c>
    </row>
    <row r="121" spans="2:51" s="11" customFormat="1" ht="13.5">
      <c r="B121" s="202"/>
      <c r="C121" s="203"/>
      <c r="D121" s="199" t="s">
        <v>128</v>
      </c>
      <c r="E121" s="204" t="s">
        <v>22</v>
      </c>
      <c r="F121" s="205" t="s">
        <v>187</v>
      </c>
      <c r="G121" s="203"/>
      <c r="H121" s="206" t="s">
        <v>22</v>
      </c>
      <c r="I121" s="207"/>
      <c r="J121" s="203"/>
      <c r="K121" s="203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128</v>
      </c>
      <c r="AU121" s="212" t="s">
        <v>86</v>
      </c>
      <c r="AV121" s="11" t="s">
        <v>24</v>
      </c>
      <c r="AW121" s="11" t="s">
        <v>39</v>
      </c>
      <c r="AX121" s="11" t="s">
        <v>75</v>
      </c>
      <c r="AY121" s="212" t="s">
        <v>117</v>
      </c>
    </row>
    <row r="122" spans="2:51" s="12" customFormat="1" ht="13.5">
      <c r="B122" s="213"/>
      <c r="C122" s="214"/>
      <c r="D122" s="226" t="s">
        <v>128</v>
      </c>
      <c r="E122" s="236" t="s">
        <v>22</v>
      </c>
      <c r="F122" s="237" t="s">
        <v>188</v>
      </c>
      <c r="G122" s="214"/>
      <c r="H122" s="238">
        <v>103.275</v>
      </c>
      <c r="I122" s="218"/>
      <c r="J122" s="214"/>
      <c r="K122" s="214"/>
      <c r="L122" s="219"/>
      <c r="M122" s="220"/>
      <c r="N122" s="221"/>
      <c r="O122" s="221"/>
      <c r="P122" s="221"/>
      <c r="Q122" s="221"/>
      <c r="R122" s="221"/>
      <c r="S122" s="221"/>
      <c r="T122" s="222"/>
      <c r="AT122" s="223" t="s">
        <v>128</v>
      </c>
      <c r="AU122" s="223" t="s">
        <v>86</v>
      </c>
      <c r="AV122" s="12" t="s">
        <v>86</v>
      </c>
      <c r="AW122" s="12" t="s">
        <v>39</v>
      </c>
      <c r="AX122" s="12" t="s">
        <v>24</v>
      </c>
      <c r="AY122" s="223" t="s">
        <v>117</v>
      </c>
    </row>
    <row r="123" spans="2:65" s="1" customFormat="1" ht="22.5" customHeight="1">
      <c r="B123" s="40"/>
      <c r="C123" s="187" t="s">
        <v>189</v>
      </c>
      <c r="D123" s="187" t="s">
        <v>119</v>
      </c>
      <c r="E123" s="188" t="s">
        <v>190</v>
      </c>
      <c r="F123" s="189" t="s">
        <v>191</v>
      </c>
      <c r="G123" s="190" t="s">
        <v>122</v>
      </c>
      <c r="H123" s="191">
        <v>20.655</v>
      </c>
      <c r="I123" s="192"/>
      <c r="J123" s="193">
        <f>ROUND(I123*H123,2)</f>
        <v>0</v>
      </c>
      <c r="K123" s="189" t="s">
        <v>123</v>
      </c>
      <c r="L123" s="60"/>
      <c r="M123" s="194" t="s">
        <v>22</v>
      </c>
      <c r="N123" s="195" t="s">
        <v>46</v>
      </c>
      <c r="O123" s="41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AR123" s="23" t="s">
        <v>124</v>
      </c>
      <c r="AT123" s="23" t="s">
        <v>119</v>
      </c>
      <c r="AU123" s="23" t="s">
        <v>86</v>
      </c>
      <c r="AY123" s="23" t="s">
        <v>117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23" t="s">
        <v>24</v>
      </c>
      <c r="BK123" s="198">
        <f>ROUND(I123*H123,2)</f>
        <v>0</v>
      </c>
      <c r="BL123" s="23" t="s">
        <v>124</v>
      </c>
      <c r="BM123" s="23" t="s">
        <v>192</v>
      </c>
    </row>
    <row r="124" spans="2:47" s="1" customFormat="1" ht="13.5">
      <c r="B124" s="40"/>
      <c r="C124" s="62"/>
      <c r="D124" s="199" t="s">
        <v>126</v>
      </c>
      <c r="E124" s="62"/>
      <c r="F124" s="200" t="s">
        <v>191</v>
      </c>
      <c r="G124" s="62"/>
      <c r="H124" s="62"/>
      <c r="I124" s="157"/>
      <c r="J124" s="62"/>
      <c r="K124" s="62"/>
      <c r="L124" s="60"/>
      <c r="M124" s="201"/>
      <c r="N124" s="41"/>
      <c r="O124" s="41"/>
      <c r="P124" s="41"/>
      <c r="Q124" s="41"/>
      <c r="R124" s="41"/>
      <c r="S124" s="41"/>
      <c r="T124" s="77"/>
      <c r="AT124" s="23" t="s">
        <v>126</v>
      </c>
      <c r="AU124" s="23" t="s">
        <v>86</v>
      </c>
    </row>
    <row r="125" spans="2:51" s="12" customFormat="1" ht="13.5">
      <c r="B125" s="213"/>
      <c r="C125" s="214"/>
      <c r="D125" s="226" t="s">
        <v>128</v>
      </c>
      <c r="E125" s="236" t="s">
        <v>22</v>
      </c>
      <c r="F125" s="237" t="s">
        <v>181</v>
      </c>
      <c r="G125" s="214"/>
      <c r="H125" s="238">
        <v>20.655</v>
      </c>
      <c r="I125" s="218"/>
      <c r="J125" s="214"/>
      <c r="K125" s="214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128</v>
      </c>
      <c r="AU125" s="223" t="s">
        <v>86</v>
      </c>
      <c r="AV125" s="12" t="s">
        <v>86</v>
      </c>
      <c r="AW125" s="12" t="s">
        <v>39</v>
      </c>
      <c r="AX125" s="12" t="s">
        <v>24</v>
      </c>
      <c r="AY125" s="223" t="s">
        <v>117</v>
      </c>
    </row>
    <row r="126" spans="2:65" s="1" customFormat="1" ht="22.5" customHeight="1">
      <c r="B126" s="40"/>
      <c r="C126" s="187" t="s">
        <v>193</v>
      </c>
      <c r="D126" s="187" t="s">
        <v>119</v>
      </c>
      <c r="E126" s="188" t="s">
        <v>194</v>
      </c>
      <c r="F126" s="189" t="s">
        <v>195</v>
      </c>
      <c r="G126" s="190" t="s">
        <v>196</v>
      </c>
      <c r="H126" s="191">
        <v>37.179</v>
      </c>
      <c r="I126" s="192"/>
      <c r="J126" s="193">
        <f>ROUND(I126*H126,2)</f>
        <v>0</v>
      </c>
      <c r="K126" s="189" t="s">
        <v>123</v>
      </c>
      <c r="L126" s="60"/>
      <c r="M126" s="194" t="s">
        <v>22</v>
      </c>
      <c r="N126" s="195" t="s">
        <v>46</v>
      </c>
      <c r="O126" s="41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AR126" s="23" t="s">
        <v>124</v>
      </c>
      <c r="AT126" s="23" t="s">
        <v>119</v>
      </c>
      <c r="AU126" s="23" t="s">
        <v>86</v>
      </c>
      <c r="AY126" s="23" t="s">
        <v>117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23" t="s">
        <v>24</v>
      </c>
      <c r="BK126" s="198">
        <f>ROUND(I126*H126,2)</f>
        <v>0</v>
      </c>
      <c r="BL126" s="23" t="s">
        <v>124</v>
      </c>
      <c r="BM126" s="23" t="s">
        <v>197</v>
      </c>
    </row>
    <row r="127" spans="2:47" s="1" customFormat="1" ht="13.5">
      <c r="B127" s="40"/>
      <c r="C127" s="62"/>
      <c r="D127" s="199" t="s">
        <v>126</v>
      </c>
      <c r="E127" s="62"/>
      <c r="F127" s="200" t="s">
        <v>198</v>
      </c>
      <c r="G127" s="62"/>
      <c r="H127" s="62"/>
      <c r="I127" s="157"/>
      <c r="J127" s="62"/>
      <c r="K127" s="62"/>
      <c r="L127" s="60"/>
      <c r="M127" s="201"/>
      <c r="N127" s="41"/>
      <c r="O127" s="41"/>
      <c r="P127" s="41"/>
      <c r="Q127" s="41"/>
      <c r="R127" s="41"/>
      <c r="S127" s="41"/>
      <c r="T127" s="77"/>
      <c r="AT127" s="23" t="s">
        <v>126</v>
      </c>
      <c r="AU127" s="23" t="s">
        <v>86</v>
      </c>
    </row>
    <row r="128" spans="2:51" s="12" customFormat="1" ht="13.5">
      <c r="B128" s="213"/>
      <c r="C128" s="214"/>
      <c r="D128" s="199" t="s">
        <v>128</v>
      </c>
      <c r="E128" s="215" t="s">
        <v>22</v>
      </c>
      <c r="F128" s="216" t="s">
        <v>199</v>
      </c>
      <c r="G128" s="214"/>
      <c r="H128" s="217">
        <v>37.179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128</v>
      </c>
      <c r="AU128" s="223" t="s">
        <v>86</v>
      </c>
      <c r="AV128" s="12" t="s">
        <v>86</v>
      </c>
      <c r="AW128" s="12" t="s">
        <v>39</v>
      </c>
      <c r="AX128" s="12" t="s">
        <v>24</v>
      </c>
      <c r="AY128" s="223" t="s">
        <v>117</v>
      </c>
    </row>
    <row r="129" spans="2:63" s="10" customFormat="1" ht="29.85" customHeight="1">
      <c r="B129" s="170"/>
      <c r="C129" s="171"/>
      <c r="D129" s="184" t="s">
        <v>74</v>
      </c>
      <c r="E129" s="185" t="s">
        <v>86</v>
      </c>
      <c r="F129" s="185" t="s">
        <v>200</v>
      </c>
      <c r="G129" s="171"/>
      <c r="H129" s="171"/>
      <c r="I129" s="174"/>
      <c r="J129" s="186">
        <f>BK129</f>
        <v>0</v>
      </c>
      <c r="K129" s="171"/>
      <c r="L129" s="176"/>
      <c r="M129" s="177"/>
      <c r="N129" s="178"/>
      <c r="O129" s="178"/>
      <c r="P129" s="179">
        <f>SUM(P130:P179)</f>
        <v>0</v>
      </c>
      <c r="Q129" s="178"/>
      <c r="R129" s="179">
        <f>SUM(R130:R179)</f>
        <v>115.80434762</v>
      </c>
      <c r="S129" s="178"/>
      <c r="T129" s="180">
        <f>SUM(T130:T179)</f>
        <v>0</v>
      </c>
      <c r="AR129" s="181" t="s">
        <v>24</v>
      </c>
      <c r="AT129" s="182" t="s">
        <v>74</v>
      </c>
      <c r="AU129" s="182" t="s">
        <v>24</v>
      </c>
      <c r="AY129" s="181" t="s">
        <v>117</v>
      </c>
      <c r="BK129" s="183">
        <f>SUM(BK130:BK179)</f>
        <v>0</v>
      </c>
    </row>
    <row r="130" spans="2:65" s="1" customFormat="1" ht="22.5" customHeight="1">
      <c r="B130" s="40"/>
      <c r="C130" s="187" t="s">
        <v>201</v>
      </c>
      <c r="D130" s="187" t="s">
        <v>119</v>
      </c>
      <c r="E130" s="188" t="s">
        <v>202</v>
      </c>
      <c r="F130" s="189" t="s">
        <v>203</v>
      </c>
      <c r="G130" s="190" t="s">
        <v>122</v>
      </c>
      <c r="H130" s="191">
        <v>13.588</v>
      </c>
      <c r="I130" s="192"/>
      <c r="J130" s="193">
        <f>ROUND(I130*H130,2)</f>
        <v>0</v>
      </c>
      <c r="K130" s="189" t="s">
        <v>123</v>
      </c>
      <c r="L130" s="60"/>
      <c r="M130" s="194" t="s">
        <v>22</v>
      </c>
      <c r="N130" s="195" t="s">
        <v>46</v>
      </c>
      <c r="O130" s="41"/>
      <c r="P130" s="196">
        <f>O130*H130</f>
        <v>0</v>
      </c>
      <c r="Q130" s="196">
        <v>2.16</v>
      </c>
      <c r="R130" s="196">
        <f>Q130*H130</f>
        <v>29.350080000000002</v>
      </c>
      <c r="S130" s="196">
        <v>0</v>
      </c>
      <c r="T130" s="197">
        <f>S130*H130</f>
        <v>0</v>
      </c>
      <c r="AR130" s="23" t="s">
        <v>124</v>
      </c>
      <c r="AT130" s="23" t="s">
        <v>119</v>
      </c>
      <c r="AU130" s="23" t="s">
        <v>86</v>
      </c>
      <c r="AY130" s="23" t="s">
        <v>117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23" t="s">
        <v>24</v>
      </c>
      <c r="BK130" s="198">
        <f>ROUND(I130*H130,2)</f>
        <v>0</v>
      </c>
      <c r="BL130" s="23" t="s">
        <v>124</v>
      </c>
      <c r="BM130" s="23" t="s">
        <v>204</v>
      </c>
    </row>
    <row r="131" spans="2:47" s="1" customFormat="1" ht="27">
      <c r="B131" s="40"/>
      <c r="C131" s="62"/>
      <c r="D131" s="199" t="s">
        <v>126</v>
      </c>
      <c r="E131" s="62"/>
      <c r="F131" s="200" t="s">
        <v>205</v>
      </c>
      <c r="G131" s="62"/>
      <c r="H131" s="62"/>
      <c r="I131" s="157"/>
      <c r="J131" s="62"/>
      <c r="K131" s="62"/>
      <c r="L131" s="60"/>
      <c r="M131" s="201"/>
      <c r="N131" s="41"/>
      <c r="O131" s="41"/>
      <c r="P131" s="41"/>
      <c r="Q131" s="41"/>
      <c r="R131" s="41"/>
      <c r="S131" s="41"/>
      <c r="T131" s="77"/>
      <c r="AT131" s="23" t="s">
        <v>126</v>
      </c>
      <c r="AU131" s="23" t="s">
        <v>86</v>
      </c>
    </row>
    <row r="132" spans="2:51" s="11" customFormat="1" ht="13.5">
      <c r="B132" s="202"/>
      <c r="C132" s="203"/>
      <c r="D132" s="199" t="s">
        <v>128</v>
      </c>
      <c r="E132" s="204" t="s">
        <v>22</v>
      </c>
      <c r="F132" s="205" t="s">
        <v>206</v>
      </c>
      <c r="G132" s="203"/>
      <c r="H132" s="206" t="s">
        <v>22</v>
      </c>
      <c r="I132" s="207"/>
      <c r="J132" s="203"/>
      <c r="K132" s="203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128</v>
      </c>
      <c r="AU132" s="212" t="s">
        <v>86</v>
      </c>
      <c r="AV132" s="11" t="s">
        <v>24</v>
      </c>
      <c r="AW132" s="11" t="s">
        <v>39</v>
      </c>
      <c r="AX132" s="11" t="s">
        <v>75</v>
      </c>
      <c r="AY132" s="212" t="s">
        <v>117</v>
      </c>
    </row>
    <row r="133" spans="2:51" s="12" customFormat="1" ht="13.5">
      <c r="B133" s="213"/>
      <c r="C133" s="214"/>
      <c r="D133" s="226" t="s">
        <v>128</v>
      </c>
      <c r="E133" s="236" t="s">
        <v>22</v>
      </c>
      <c r="F133" s="237" t="s">
        <v>207</v>
      </c>
      <c r="G133" s="214"/>
      <c r="H133" s="238">
        <v>13.588</v>
      </c>
      <c r="I133" s="218"/>
      <c r="J133" s="214"/>
      <c r="K133" s="214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128</v>
      </c>
      <c r="AU133" s="223" t="s">
        <v>86</v>
      </c>
      <c r="AV133" s="12" t="s">
        <v>86</v>
      </c>
      <c r="AW133" s="12" t="s">
        <v>39</v>
      </c>
      <c r="AX133" s="12" t="s">
        <v>24</v>
      </c>
      <c r="AY133" s="223" t="s">
        <v>117</v>
      </c>
    </row>
    <row r="134" spans="2:65" s="1" customFormat="1" ht="22.5" customHeight="1">
      <c r="B134" s="40"/>
      <c r="C134" s="187" t="s">
        <v>208</v>
      </c>
      <c r="D134" s="187" t="s">
        <v>119</v>
      </c>
      <c r="E134" s="188" t="s">
        <v>209</v>
      </c>
      <c r="F134" s="189" t="s">
        <v>210</v>
      </c>
      <c r="G134" s="190" t="s">
        <v>122</v>
      </c>
      <c r="H134" s="191">
        <v>2.059</v>
      </c>
      <c r="I134" s="192"/>
      <c r="J134" s="193">
        <f>ROUND(I134*H134,2)</f>
        <v>0</v>
      </c>
      <c r="K134" s="189" t="s">
        <v>123</v>
      </c>
      <c r="L134" s="60"/>
      <c r="M134" s="194" t="s">
        <v>22</v>
      </c>
      <c r="N134" s="195" t="s">
        <v>46</v>
      </c>
      <c r="O134" s="41"/>
      <c r="P134" s="196">
        <f>O134*H134</f>
        <v>0</v>
      </c>
      <c r="Q134" s="196">
        <v>2.25634</v>
      </c>
      <c r="R134" s="196">
        <f>Q134*H134</f>
        <v>4.64580406</v>
      </c>
      <c r="S134" s="196">
        <v>0</v>
      </c>
      <c r="T134" s="197">
        <f>S134*H134</f>
        <v>0</v>
      </c>
      <c r="AR134" s="23" t="s">
        <v>124</v>
      </c>
      <c r="AT134" s="23" t="s">
        <v>119</v>
      </c>
      <c r="AU134" s="23" t="s">
        <v>86</v>
      </c>
      <c r="AY134" s="23" t="s">
        <v>117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23" t="s">
        <v>24</v>
      </c>
      <c r="BK134" s="198">
        <f>ROUND(I134*H134,2)</f>
        <v>0</v>
      </c>
      <c r="BL134" s="23" t="s">
        <v>124</v>
      </c>
      <c r="BM134" s="23" t="s">
        <v>211</v>
      </c>
    </row>
    <row r="135" spans="2:47" s="1" customFormat="1" ht="13.5">
      <c r="B135" s="40"/>
      <c r="C135" s="62"/>
      <c r="D135" s="199" t="s">
        <v>126</v>
      </c>
      <c r="E135" s="62"/>
      <c r="F135" s="200" t="s">
        <v>212</v>
      </c>
      <c r="G135" s="62"/>
      <c r="H135" s="62"/>
      <c r="I135" s="157"/>
      <c r="J135" s="62"/>
      <c r="K135" s="62"/>
      <c r="L135" s="60"/>
      <c r="M135" s="201"/>
      <c r="N135" s="41"/>
      <c r="O135" s="41"/>
      <c r="P135" s="41"/>
      <c r="Q135" s="41"/>
      <c r="R135" s="41"/>
      <c r="S135" s="41"/>
      <c r="T135" s="77"/>
      <c r="AT135" s="23" t="s">
        <v>126</v>
      </c>
      <c r="AU135" s="23" t="s">
        <v>86</v>
      </c>
    </row>
    <row r="136" spans="2:51" s="11" customFormat="1" ht="13.5">
      <c r="B136" s="202"/>
      <c r="C136" s="203"/>
      <c r="D136" s="199" t="s">
        <v>128</v>
      </c>
      <c r="E136" s="204" t="s">
        <v>22</v>
      </c>
      <c r="F136" s="205" t="s">
        <v>213</v>
      </c>
      <c r="G136" s="203"/>
      <c r="H136" s="206" t="s">
        <v>22</v>
      </c>
      <c r="I136" s="207"/>
      <c r="J136" s="203"/>
      <c r="K136" s="203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128</v>
      </c>
      <c r="AU136" s="212" t="s">
        <v>86</v>
      </c>
      <c r="AV136" s="11" t="s">
        <v>24</v>
      </c>
      <c r="AW136" s="11" t="s">
        <v>39</v>
      </c>
      <c r="AX136" s="11" t="s">
        <v>75</v>
      </c>
      <c r="AY136" s="212" t="s">
        <v>117</v>
      </c>
    </row>
    <row r="137" spans="2:51" s="12" customFormat="1" ht="13.5">
      <c r="B137" s="213"/>
      <c r="C137" s="214"/>
      <c r="D137" s="226" t="s">
        <v>128</v>
      </c>
      <c r="E137" s="236" t="s">
        <v>22</v>
      </c>
      <c r="F137" s="237" t="s">
        <v>214</v>
      </c>
      <c r="G137" s="214"/>
      <c r="H137" s="238">
        <v>2.059</v>
      </c>
      <c r="I137" s="218"/>
      <c r="J137" s="214"/>
      <c r="K137" s="214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128</v>
      </c>
      <c r="AU137" s="223" t="s">
        <v>86</v>
      </c>
      <c r="AV137" s="12" t="s">
        <v>86</v>
      </c>
      <c r="AW137" s="12" t="s">
        <v>39</v>
      </c>
      <c r="AX137" s="12" t="s">
        <v>24</v>
      </c>
      <c r="AY137" s="223" t="s">
        <v>117</v>
      </c>
    </row>
    <row r="138" spans="2:65" s="1" customFormat="1" ht="22.5" customHeight="1">
      <c r="B138" s="40"/>
      <c r="C138" s="187" t="s">
        <v>10</v>
      </c>
      <c r="D138" s="187" t="s">
        <v>119</v>
      </c>
      <c r="E138" s="188" t="s">
        <v>215</v>
      </c>
      <c r="F138" s="189" t="s">
        <v>216</v>
      </c>
      <c r="G138" s="190" t="s">
        <v>122</v>
      </c>
      <c r="H138" s="191">
        <v>10.294</v>
      </c>
      <c r="I138" s="192"/>
      <c r="J138" s="193">
        <f>ROUND(I138*H138,2)</f>
        <v>0</v>
      </c>
      <c r="K138" s="189" t="s">
        <v>123</v>
      </c>
      <c r="L138" s="60"/>
      <c r="M138" s="194" t="s">
        <v>22</v>
      </c>
      <c r="N138" s="195" t="s">
        <v>46</v>
      </c>
      <c r="O138" s="41"/>
      <c r="P138" s="196">
        <f>O138*H138</f>
        <v>0</v>
      </c>
      <c r="Q138" s="196">
        <v>2.45329</v>
      </c>
      <c r="R138" s="196">
        <f>Q138*H138</f>
        <v>25.25416726</v>
      </c>
      <c r="S138" s="196">
        <v>0</v>
      </c>
      <c r="T138" s="197">
        <f>S138*H138</f>
        <v>0</v>
      </c>
      <c r="AR138" s="23" t="s">
        <v>124</v>
      </c>
      <c r="AT138" s="23" t="s">
        <v>119</v>
      </c>
      <c r="AU138" s="23" t="s">
        <v>86</v>
      </c>
      <c r="AY138" s="23" t="s">
        <v>117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23" t="s">
        <v>24</v>
      </c>
      <c r="BK138" s="198">
        <f>ROUND(I138*H138,2)</f>
        <v>0</v>
      </c>
      <c r="BL138" s="23" t="s">
        <v>124</v>
      </c>
      <c r="BM138" s="23" t="s">
        <v>217</v>
      </c>
    </row>
    <row r="139" spans="2:47" s="1" customFormat="1" ht="27">
      <c r="B139" s="40"/>
      <c r="C139" s="62"/>
      <c r="D139" s="199" t="s">
        <v>126</v>
      </c>
      <c r="E139" s="62"/>
      <c r="F139" s="200" t="s">
        <v>218</v>
      </c>
      <c r="G139" s="62"/>
      <c r="H139" s="62"/>
      <c r="I139" s="157"/>
      <c r="J139" s="62"/>
      <c r="K139" s="62"/>
      <c r="L139" s="60"/>
      <c r="M139" s="201"/>
      <c r="N139" s="41"/>
      <c r="O139" s="41"/>
      <c r="P139" s="41"/>
      <c r="Q139" s="41"/>
      <c r="R139" s="41"/>
      <c r="S139" s="41"/>
      <c r="T139" s="77"/>
      <c r="AT139" s="23" t="s">
        <v>126</v>
      </c>
      <c r="AU139" s="23" t="s">
        <v>86</v>
      </c>
    </row>
    <row r="140" spans="2:51" s="11" customFormat="1" ht="13.5">
      <c r="B140" s="202"/>
      <c r="C140" s="203"/>
      <c r="D140" s="199" t="s">
        <v>128</v>
      </c>
      <c r="E140" s="204" t="s">
        <v>22</v>
      </c>
      <c r="F140" s="205" t="s">
        <v>219</v>
      </c>
      <c r="G140" s="203"/>
      <c r="H140" s="206" t="s">
        <v>22</v>
      </c>
      <c r="I140" s="207"/>
      <c r="J140" s="203"/>
      <c r="K140" s="203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128</v>
      </c>
      <c r="AU140" s="212" t="s">
        <v>86</v>
      </c>
      <c r="AV140" s="11" t="s">
        <v>24</v>
      </c>
      <c r="AW140" s="11" t="s">
        <v>39</v>
      </c>
      <c r="AX140" s="11" t="s">
        <v>75</v>
      </c>
      <c r="AY140" s="212" t="s">
        <v>117</v>
      </c>
    </row>
    <row r="141" spans="2:51" s="12" customFormat="1" ht="13.5">
      <c r="B141" s="213"/>
      <c r="C141" s="214"/>
      <c r="D141" s="226" t="s">
        <v>128</v>
      </c>
      <c r="E141" s="236" t="s">
        <v>22</v>
      </c>
      <c r="F141" s="237" t="s">
        <v>220</v>
      </c>
      <c r="G141" s="214"/>
      <c r="H141" s="238">
        <v>10.294</v>
      </c>
      <c r="I141" s="218"/>
      <c r="J141" s="214"/>
      <c r="K141" s="214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128</v>
      </c>
      <c r="AU141" s="223" t="s">
        <v>86</v>
      </c>
      <c r="AV141" s="12" t="s">
        <v>86</v>
      </c>
      <c r="AW141" s="12" t="s">
        <v>39</v>
      </c>
      <c r="AX141" s="12" t="s">
        <v>24</v>
      </c>
      <c r="AY141" s="223" t="s">
        <v>117</v>
      </c>
    </row>
    <row r="142" spans="2:65" s="1" customFormat="1" ht="22.5" customHeight="1">
      <c r="B142" s="40"/>
      <c r="C142" s="187" t="s">
        <v>221</v>
      </c>
      <c r="D142" s="187" t="s">
        <v>119</v>
      </c>
      <c r="E142" s="188" t="s">
        <v>222</v>
      </c>
      <c r="F142" s="189" t="s">
        <v>223</v>
      </c>
      <c r="G142" s="190" t="s">
        <v>143</v>
      </c>
      <c r="H142" s="191">
        <v>8.275</v>
      </c>
      <c r="I142" s="192"/>
      <c r="J142" s="193">
        <f>ROUND(I142*H142,2)</f>
        <v>0</v>
      </c>
      <c r="K142" s="189" t="s">
        <v>123</v>
      </c>
      <c r="L142" s="60"/>
      <c r="M142" s="194" t="s">
        <v>22</v>
      </c>
      <c r="N142" s="195" t="s">
        <v>46</v>
      </c>
      <c r="O142" s="41"/>
      <c r="P142" s="196">
        <f>O142*H142</f>
        <v>0</v>
      </c>
      <c r="Q142" s="196">
        <v>0.00103</v>
      </c>
      <c r="R142" s="196">
        <f>Q142*H142</f>
        <v>0.008523250000000001</v>
      </c>
      <c r="S142" s="196">
        <v>0</v>
      </c>
      <c r="T142" s="197">
        <f>S142*H142</f>
        <v>0</v>
      </c>
      <c r="AR142" s="23" t="s">
        <v>124</v>
      </c>
      <c r="AT142" s="23" t="s">
        <v>119</v>
      </c>
      <c r="AU142" s="23" t="s">
        <v>86</v>
      </c>
      <c r="AY142" s="23" t="s">
        <v>117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23" t="s">
        <v>24</v>
      </c>
      <c r="BK142" s="198">
        <f>ROUND(I142*H142,2)</f>
        <v>0</v>
      </c>
      <c r="BL142" s="23" t="s">
        <v>124</v>
      </c>
      <c r="BM142" s="23" t="s">
        <v>224</v>
      </c>
    </row>
    <row r="143" spans="2:47" s="1" customFormat="1" ht="27">
      <c r="B143" s="40"/>
      <c r="C143" s="62"/>
      <c r="D143" s="199" t="s">
        <v>126</v>
      </c>
      <c r="E143" s="62"/>
      <c r="F143" s="200" t="s">
        <v>225</v>
      </c>
      <c r="G143" s="62"/>
      <c r="H143" s="62"/>
      <c r="I143" s="157"/>
      <c r="J143" s="62"/>
      <c r="K143" s="62"/>
      <c r="L143" s="60"/>
      <c r="M143" s="201"/>
      <c r="N143" s="41"/>
      <c r="O143" s="41"/>
      <c r="P143" s="41"/>
      <c r="Q143" s="41"/>
      <c r="R143" s="41"/>
      <c r="S143" s="41"/>
      <c r="T143" s="77"/>
      <c r="AT143" s="23" t="s">
        <v>126</v>
      </c>
      <c r="AU143" s="23" t="s">
        <v>86</v>
      </c>
    </row>
    <row r="144" spans="2:51" s="12" customFormat="1" ht="13.5">
      <c r="B144" s="213"/>
      <c r="C144" s="214"/>
      <c r="D144" s="226" t="s">
        <v>128</v>
      </c>
      <c r="E144" s="236" t="s">
        <v>22</v>
      </c>
      <c r="F144" s="237" t="s">
        <v>226</v>
      </c>
      <c r="G144" s="214"/>
      <c r="H144" s="238">
        <v>8.275</v>
      </c>
      <c r="I144" s="218"/>
      <c r="J144" s="214"/>
      <c r="K144" s="214"/>
      <c r="L144" s="219"/>
      <c r="M144" s="220"/>
      <c r="N144" s="221"/>
      <c r="O144" s="221"/>
      <c r="P144" s="221"/>
      <c r="Q144" s="221"/>
      <c r="R144" s="221"/>
      <c r="S144" s="221"/>
      <c r="T144" s="222"/>
      <c r="AT144" s="223" t="s">
        <v>128</v>
      </c>
      <c r="AU144" s="223" t="s">
        <v>86</v>
      </c>
      <c r="AV144" s="12" t="s">
        <v>86</v>
      </c>
      <c r="AW144" s="12" t="s">
        <v>39</v>
      </c>
      <c r="AX144" s="12" t="s">
        <v>24</v>
      </c>
      <c r="AY144" s="223" t="s">
        <v>117</v>
      </c>
    </row>
    <row r="145" spans="2:65" s="1" customFormat="1" ht="22.5" customHeight="1">
      <c r="B145" s="40"/>
      <c r="C145" s="187" t="s">
        <v>227</v>
      </c>
      <c r="D145" s="187" t="s">
        <v>119</v>
      </c>
      <c r="E145" s="188" t="s">
        <v>228</v>
      </c>
      <c r="F145" s="189" t="s">
        <v>229</v>
      </c>
      <c r="G145" s="190" t="s">
        <v>143</v>
      </c>
      <c r="H145" s="191">
        <v>8.275</v>
      </c>
      <c r="I145" s="192"/>
      <c r="J145" s="193">
        <f>ROUND(I145*H145,2)</f>
        <v>0</v>
      </c>
      <c r="K145" s="189" t="s">
        <v>123</v>
      </c>
      <c r="L145" s="60"/>
      <c r="M145" s="194" t="s">
        <v>22</v>
      </c>
      <c r="N145" s="195" t="s">
        <v>46</v>
      </c>
      <c r="O145" s="41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AR145" s="23" t="s">
        <v>124</v>
      </c>
      <c r="AT145" s="23" t="s">
        <v>119</v>
      </c>
      <c r="AU145" s="23" t="s">
        <v>86</v>
      </c>
      <c r="AY145" s="23" t="s">
        <v>117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23" t="s">
        <v>24</v>
      </c>
      <c r="BK145" s="198">
        <f>ROUND(I145*H145,2)</f>
        <v>0</v>
      </c>
      <c r="BL145" s="23" t="s">
        <v>124</v>
      </c>
      <c r="BM145" s="23" t="s">
        <v>230</v>
      </c>
    </row>
    <row r="146" spans="2:47" s="1" customFormat="1" ht="27">
      <c r="B146" s="40"/>
      <c r="C146" s="62"/>
      <c r="D146" s="226" t="s">
        <v>126</v>
      </c>
      <c r="E146" s="62"/>
      <c r="F146" s="239" t="s">
        <v>231</v>
      </c>
      <c r="G146" s="62"/>
      <c r="H146" s="62"/>
      <c r="I146" s="157"/>
      <c r="J146" s="62"/>
      <c r="K146" s="62"/>
      <c r="L146" s="60"/>
      <c r="M146" s="201"/>
      <c r="N146" s="41"/>
      <c r="O146" s="41"/>
      <c r="P146" s="41"/>
      <c r="Q146" s="41"/>
      <c r="R146" s="41"/>
      <c r="S146" s="41"/>
      <c r="T146" s="77"/>
      <c r="AT146" s="23" t="s">
        <v>126</v>
      </c>
      <c r="AU146" s="23" t="s">
        <v>86</v>
      </c>
    </row>
    <row r="147" spans="2:65" s="1" customFormat="1" ht="22.5" customHeight="1">
      <c r="B147" s="40"/>
      <c r="C147" s="187" t="s">
        <v>232</v>
      </c>
      <c r="D147" s="187" t="s">
        <v>119</v>
      </c>
      <c r="E147" s="188" t="s">
        <v>233</v>
      </c>
      <c r="F147" s="189" t="s">
        <v>234</v>
      </c>
      <c r="G147" s="190" t="s">
        <v>122</v>
      </c>
      <c r="H147" s="191">
        <v>11.145</v>
      </c>
      <c r="I147" s="192"/>
      <c r="J147" s="193">
        <f>ROUND(I147*H147,2)</f>
        <v>0</v>
      </c>
      <c r="K147" s="189" t="s">
        <v>123</v>
      </c>
      <c r="L147" s="60"/>
      <c r="M147" s="194" t="s">
        <v>22</v>
      </c>
      <c r="N147" s="195" t="s">
        <v>46</v>
      </c>
      <c r="O147" s="41"/>
      <c r="P147" s="196">
        <f>O147*H147</f>
        <v>0</v>
      </c>
      <c r="Q147" s="196">
        <v>2.4533</v>
      </c>
      <c r="R147" s="196">
        <f>Q147*H147</f>
        <v>27.342028499999998</v>
      </c>
      <c r="S147" s="196">
        <v>0</v>
      </c>
      <c r="T147" s="197">
        <f>S147*H147</f>
        <v>0</v>
      </c>
      <c r="AR147" s="23" t="s">
        <v>124</v>
      </c>
      <c r="AT147" s="23" t="s">
        <v>119</v>
      </c>
      <c r="AU147" s="23" t="s">
        <v>86</v>
      </c>
      <c r="AY147" s="23" t="s">
        <v>117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23" t="s">
        <v>24</v>
      </c>
      <c r="BK147" s="198">
        <f>ROUND(I147*H147,2)</f>
        <v>0</v>
      </c>
      <c r="BL147" s="23" t="s">
        <v>124</v>
      </c>
      <c r="BM147" s="23" t="s">
        <v>235</v>
      </c>
    </row>
    <row r="148" spans="2:47" s="1" customFormat="1" ht="13.5">
      <c r="B148" s="40"/>
      <c r="C148" s="62"/>
      <c r="D148" s="199" t="s">
        <v>126</v>
      </c>
      <c r="E148" s="62"/>
      <c r="F148" s="200" t="s">
        <v>236</v>
      </c>
      <c r="G148" s="62"/>
      <c r="H148" s="62"/>
      <c r="I148" s="157"/>
      <c r="J148" s="62"/>
      <c r="K148" s="62"/>
      <c r="L148" s="60"/>
      <c r="M148" s="201"/>
      <c r="N148" s="41"/>
      <c r="O148" s="41"/>
      <c r="P148" s="41"/>
      <c r="Q148" s="41"/>
      <c r="R148" s="41"/>
      <c r="S148" s="41"/>
      <c r="T148" s="77"/>
      <c r="AT148" s="23" t="s">
        <v>126</v>
      </c>
      <c r="AU148" s="23" t="s">
        <v>86</v>
      </c>
    </row>
    <row r="149" spans="2:51" s="11" customFormat="1" ht="13.5">
      <c r="B149" s="202"/>
      <c r="C149" s="203"/>
      <c r="D149" s="199" t="s">
        <v>128</v>
      </c>
      <c r="E149" s="204" t="s">
        <v>22</v>
      </c>
      <c r="F149" s="205" t="s">
        <v>237</v>
      </c>
      <c r="G149" s="203"/>
      <c r="H149" s="206" t="s">
        <v>22</v>
      </c>
      <c r="I149" s="207"/>
      <c r="J149" s="203"/>
      <c r="K149" s="203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128</v>
      </c>
      <c r="AU149" s="212" t="s">
        <v>86</v>
      </c>
      <c r="AV149" s="11" t="s">
        <v>24</v>
      </c>
      <c r="AW149" s="11" t="s">
        <v>39</v>
      </c>
      <c r="AX149" s="11" t="s">
        <v>75</v>
      </c>
      <c r="AY149" s="212" t="s">
        <v>117</v>
      </c>
    </row>
    <row r="150" spans="2:51" s="12" customFormat="1" ht="13.5">
      <c r="B150" s="213"/>
      <c r="C150" s="214"/>
      <c r="D150" s="199" t="s">
        <v>128</v>
      </c>
      <c r="E150" s="215" t="s">
        <v>22</v>
      </c>
      <c r="F150" s="216" t="s">
        <v>238</v>
      </c>
      <c r="G150" s="214"/>
      <c r="H150" s="217">
        <v>8.573</v>
      </c>
      <c r="I150" s="218"/>
      <c r="J150" s="214"/>
      <c r="K150" s="214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128</v>
      </c>
      <c r="AU150" s="223" t="s">
        <v>86</v>
      </c>
      <c r="AV150" s="12" t="s">
        <v>86</v>
      </c>
      <c r="AW150" s="12" t="s">
        <v>39</v>
      </c>
      <c r="AX150" s="12" t="s">
        <v>75</v>
      </c>
      <c r="AY150" s="223" t="s">
        <v>117</v>
      </c>
    </row>
    <row r="151" spans="2:51" s="12" customFormat="1" ht="13.5">
      <c r="B151" s="213"/>
      <c r="C151" s="214"/>
      <c r="D151" s="199" t="s">
        <v>128</v>
      </c>
      <c r="E151" s="215" t="s">
        <v>22</v>
      </c>
      <c r="F151" s="216" t="s">
        <v>239</v>
      </c>
      <c r="G151" s="214"/>
      <c r="H151" s="217">
        <v>2.572</v>
      </c>
      <c r="I151" s="218"/>
      <c r="J151" s="214"/>
      <c r="K151" s="214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128</v>
      </c>
      <c r="AU151" s="223" t="s">
        <v>86</v>
      </c>
      <c r="AV151" s="12" t="s">
        <v>86</v>
      </c>
      <c r="AW151" s="12" t="s">
        <v>39</v>
      </c>
      <c r="AX151" s="12" t="s">
        <v>75</v>
      </c>
      <c r="AY151" s="223" t="s">
        <v>117</v>
      </c>
    </row>
    <row r="152" spans="2:51" s="13" customFormat="1" ht="13.5">
      <c r="B152" s="224"/>
      <c r="C152" s="225"/>
      <c r="D152" s="226" t="s">
        <v>128</v>
      </c>
      <c r="E152" s="227" t="s">
        <v>22</v>
      </c>
      <c r="F152" s="228" t="s">
        <v>133</v>
      </c>
      <c r="G152" s="225"/>
      <c r="H152" s="229">
        <v>11.145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128</v>
      </c>
      <c r="AU152" s="235" t="s">
        <v>86</v>
      </c>
      <c r="AV152" s="13" t="s">
        <v>124</v>
      </c>
      <c r="AW152" s="13" t="s">
        <v>39</v>
      </c>
      <c r="AX152" s="13" t="s">
        <v>24</v>
      </c>
      <c r="AY152" s="235" t="s">
        <v>117</v>
      </c>
    </row>
    <row r="153" spans="2:65" s="1" customFormat="1" ht="22.5" customHeight="1">
      <c r="B153" s="40"/>
      <c r="C153" s="187" t="s">
        <v>240</v>
      </c>
      <c r="D153" s="187" t="s">
        <v>119</v>
      </c>
      <c r="E153" s="188" t="s">
        <v>241</v>
      </c>
      <c r="F153" s="189" t="s">
        <v>242</v>
      </c>
      <c r="G153" s="190" t="s">
        <v>143</v>
      </c>
      <c r="H153" s="191">
        <v>102.87</v>
      </c>
      <c r="I153" s="192"/>
      <c r="J153" s="193">
        <f>ROUND(I153*H153,2)</f>
        <v>0</v>
      </c>
      <c r="K153" s="189" t="s">
        <v>123</v>
      </c>
      <c r="L153" s="60"/>
      <c r="M153" s="194" t="s">
        <v>22</v>
      </c>
      <c r="N153" s="195" t="s">
        <v>46</v>
      </c>
      <c r="O153" s="41"/>
      <c r="P153" s="196">
        <f>O153*H153</f>
        <v>0</v>
      </c>
      <c r="Q153" s="196">
        <v>0.00449</v>
      </c>
      <c r="R153" s="196">
        <f>Q153*H153</f>
        <v>0.4618863</v>
      </c>
      <c r="S153" s="196">
        <v>0</v>
      </c>
      <c r="T153" s="197">
        <f>S153*H153</f>
        <v>0</v>
      </c>
      <c r="AR153" s="23" t="s">
        <v>124</v>
      </c>
      <c r="AT153" s="23" t="s">
        <v>119</v>
      </c>
      <c r="AU153" s="23" t="s">
        <v>86</v>
      </c>
      <c r="AY153" s="23" t="s">
        <v>117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23" t="s">
        <v>24</v>
      </c>
      <c r="BK153" s="198">
        <f>ROUND(I153*H153,2)</f>
        <v>0</v>
      </c>
      <c r="BL153" s="23" t="s">
        <v>124</v>
      </c>
      <c r="BM153" s="23" t="s">
        <v>243</v>
      </c>
    </row>
    <row r="154" spans="2:47" s="1" customFormat="1" ht="27">
      <c r="B154" s="40"/>
      <c r="C154" s="62"/>
      <c r="D154" s="199" t="s">
        <v>126</v>
      </c>
      <c r="E154" s="62"/>
      <c r="F154" s="200" t="s">
        <v>244</v>
      </c>
      <c r="G154" s="62"/>
      <c r="H154" s="62"/>
      <c r="I154" s="157"/>
      <c r="J154" s="62"/>
      <c r="K154" s="62"/>
      <c r="L154" s="60"/>
      <c r="M154" s="201"/>
      <c r="N154" s="41"/>
      <c r="O154" s="41"/>
      <c r="P154" s="41"/>
      <c r="Q154" s="41"/>
      <c r="R154" s="41"/>
      <c r="S154" s="41"/>
      <c r="T154" s="77"/>
      <c r="AT154" s="23" t="s">
        <v>126</v>
      </c>
      <c r="AU154" s="23" t="s">
        <v>86</v>
      </c>
    </row>
    <row r="155" spans="2:51" s="11" customFormat="1" ht="13.5">
      <c r="B155" s="202"/>
      <c r="C155" s="203"/>
      <c r="D155" s="199" t="s">
        <v>128</v>
      </c>
      <c r="E155" s="204" t="s">
        <v>22</v>
      </c>
      <c r="F155" s="205" t="s">
        <v>245</v>
      </c>
      <c r="G155" s="203"/>
      <c r="H155" s="206" t="s">
        <v>22</v>
      </c>
      <c r="I155" s="207"/>
      <c r="J155" s="203"/>
      <c r="K155" s="203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128</v>
      </c>
      <c r="AU155" s="212" t="s">
        <v>86</v>
      </c>
      <c r="AV155" s="11" t="s">
        <v>24</v>
      </c>
      <c r="AW155" s="11" t="s">
        <v>39</v>
      </c>
      <c r="AX155" s="11" t="s">
        <v>75</v>
      </c>
      <c r="AY155" s="212" t="s">
        <v>117</v>
      </c>
    </row>
    <row r="156" spans="2:51" s="12" customFormat="1" ht="13.5">
      <c r="B156" s="213"/>
      <c r="C156" s="214"/>
      <c r="D156" s="226" t="s">
        <v>128</v>
      </c>
      <c r="E156" s="236" t="s">
        <v>22</v>
      </c>
      <c r="F156" s="237" t="s">
        <v>246</v>
      </c>
      <c r="G156" s="214"/>
      <c r="H156" s="238">
        <v>102.87</v>
      </c>
      <c r="I156" s="218"/>
      <c r="J156" s="214"/>
      <c r="K156" s="214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128</v>
      </c>
      <c r="AU156" s="223" t="s">
        <v>86</v>
      </c>
      <c r="AV156" s="12" t="s">
        <v>86</v>
      </c>
      <c r="AW156" s="12" t="s">
        <v>39</v>
      </c>
      <c r="AX156" s="12" t="s">
        <v>24</v>
      </c>
      <c r="AY156" s="223" t="s">
        <v>117</v>
      </c>
    </row>
    <row r="157" spans="2:65" s="1" customFormat="1" ht="22.5" customHeight="1">
      <c r="B157" s="40"/>
      <c r="C157" s="187" t="s">
        <v>247</v>
      </c>
      <c r="D157" s="187" t="s">
        <v>119</v>
      </c>
      <c r="E157" s="188" t="s">
        <v>248</v>
      </c>
      <c r="F157" s="189" t="s">
        <v>249</v>
      </c>
      <c r="G157" s="190" t="s">
        <v>143</v>
      </c>
      <c r="H157" s="191">
        <v>102.87</v>
      </c>
      <c r="I157" s="192"/>
      <c r="J157" s="193">
        <f>ROUND(I157*H157,2)</f>
        <v>0</v>
      </c>
      <c r="K157" s="189" t="s">
        <v>123</v>
      </c>
      <c r="L157" s="60"/>
      <c r="M157" s="194" t="s">
        <v>22</v>
      </c>
      <c r="N157" s="195" t="s">
        <v>46</v>
      </c>
      <c r="O157" s="41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AR157" s="23" t="s">
        <v>124</v>
      </c>
      <c r="AT157" s="23" t="s">
        <v>119</v>
      </c>
      <c r="AU157" s="23" t="s">
        <v>86</v>
      </c>
      <c r="AY157" s="23" t="s">
        <v>117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23" t="s">
        <v>24</v>
      </c>
      <c r="BK157" s="198">
        <f>ROUND(I157*H157,2)</f>
        <v>0</v>
      </c>
      <c r="BL157" s="23" t="s">
        <v>124</v>
      </c>
      <c r="BM157" s="23" t="s">
        <v>250</v>
      </c>
    </row>
    <row r="158" spans="2:47" s="1" customFormat="1" ht="27">
      <c r="B158" s="40"/>
      <c r="C158" s="62"/>
      <c r="D158" s="226" t="s">
        <v>126</v>
      </c>
      <c r="E158" s="62"/>
      <c r="F158" s="239" t="s">
        <v>251</v>
      </c>
      <c r="G158" s="62"/>
      <c r="H158" s="62"/>
      <c r="I158" s="157"/>
      <c r="J158" s="62"/>
      <c r="K158" s="62"/>
      <c r="L158" s="60"/>
      <c r="M158" s="201"/>
      <c r="N158" s="41"/>
      <c r="O158" s="41"/>
      <c r="P158" s="41"/>
      <c r="Q158" s="41"/>
      <c r="R158" s="41"/>
      <c r="S158" s="41"/>
      <c r="T158" s="77"/>
      <c r="AT158" s="23" t="s">
        <v>126</v>
      </c>
      <c r="AU158" s="23" t="s">
        <v>86</v>
      </c>
    </row>
    <row r="159" spans="2:65" s="1" customFormat="1" ht="22.5" customHeight="1">
      <c r="B159" s="40"/>
      <c r="C159" s="187" t="s">
        <v>9</v>
      </c>
      <c r="D159" s="187" t="s">
        <v>119</v>
      </c>
      <c r="E159" s="188" t="s">
        <v>252</v>
      </c>
      <c r="F159" s="189" t="s">
        <v>253</v>
      </c>
      <c r="G159" s="190" t="s">
        <v>122</v>
      </c>
      <c r="H159" s="191">
        <v>10.294</v>
      </c>
      <c r="I159" s="192"/>
      <c r="J159" s="193">
        <f>ROUND(I159*H159,2)</f>
        <v>0</v>
      </c>
      <c r="K159" s="189" t="s">
        <v>123</v>
      </c>
      <c r="L159" s="60"/>
      <c r="M159" s="194" t="s">
        <v>22</v>
      </c>
      <c r="N159" s="195" t="s">
        <v>46</v>
      </c>
      <c r="O159" s="41"/>
      <c r="P159" s="196">
        <f>O159*H159</f>
        <v>0</v>
      </c>
      <c r="Q159" s="196">
        <v>2.45343</v>
      </c>
      <c r="R159" s="196">
        <f>Q159*H159</f>
        <v>25.25560842</v>
      </c>
      <c r="S159" s="196">
        <v>0</v>
      </c>
      <c r="T159" s="197">
        <f>S159*H159</f>
        <v>0</v>
      </c>
      <c r="AR159" s="23" t="s">
        <v>124</v>
      </c>
      <c r="AT159" s="23" t="s">
        <v>119</v>
      </c>
      <c r="AU159" s="23" t="s">
        <v>86</v>
      </c>
      <c r="AY159" s="23" t="s">
        <v>117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23" t="s">
        <v>24</v>
      </c>
      <c r="BK159" s="198">
        <f>ROUND(I159*H159,2)</f>
        <v>0</v>
      </c>
      <c r="BL159" s="23" t="s">
        <v>124</v>
      </c>
      <c r="BM159" s="23" t="s">
        <v>254</v>
      </c>
    </row>
    <row r="160" spans="2:47" s="1" customFormat="1" ht="27">
      <c r="B160" s="40"/>
      <c r="C160" s="62"/>
      <c r="D160" s="199" t="s">
        <v>126</v>
      </c>
      <c r="E160" s="62"/>
      <c r="F160" s="200" t="s">
        <v>255</v>
      </c>
      <c r="G160" s="62"/>
      <c r="H160" s="62"/>
      <c r="I160" s="157"/>
      <c r="J160" s="62"/>
      <c r="K160" s="62"/>
      <c r="L160" s="60"/>
      <c r="M160" s="201"/>
      <c r="N160" s="41"/>
      <c r="O160" s="41"/>
      <c r="P160" s="41"/>
      <c r="Q160" s="41"/>
      <c r="R160" s="41"/>
      <c r="S160" s="41"/>
      <c r="T160" s="77"/>
      <c r="AT160" s="23" t="s">
        <v>126</v>
      </c>
      <c r="AU160" s="23" t="s">
        <v>86</v>
      </c>
    </row>
    <row r="161" spans="2:51" s="11" customFormat="1" ht="13.5">
      <c r="B161" s="202"/>
      <c r="C161" s="203"/>
      <c r="D161" s="199" t="s">
        <v>128</v>
      </c>
      <c r="E161" s="204" t="s">
        <v>22</v>
      </c>
      <c r="F161" s="205" t="s">
        <v>256</v>
      </c>
      <c r="G161" s="203"/>
      <c r="H161" s="206" t="s">
        <v>22</v>
      </c>
      <c r="I161" s="207"/>
      <c r="J161" s="203"/>
      <c r="K161" s="203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128</v>
      </c>
      <c r="AU161" s="212" t="s">
        <v>86</v>
      </c>
      <c r="AV161" s="11" t="s">
        <v>24</v>
      </c>
      <c r="AW161" s="11" t="s">
        <v>39</v>
      </c>
      <c r="AX161" s="11" t="s">
        <v>75</v>
      </c>
      <c r="AY161" s="212" t="s">
        <v>117</v>
      </c>
    </row>
    <row r="162" spans="2:51" s="12" customFormat="1" ht="13.5">
      <c r="B162" s="213"/>
      <c r="C162" s="214"/>
      <c r="D162" s="226" t="s">
        <v>128</v>
      </c>
      <c r="E162" s="236" t="s">
        <v>22</v>
      </c>
      <c r="F162" s="237" t="s">
        <v>257</v>
      </c>
      <c r="G162" s="214"/>
      <c r="H162" s="238">
        <v>10.294</v>
      </c>
      <c r="I162" s="218"/>
      <c r="J162" s="214"/>
      <c r="K162" s="214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128</v>
      </c>
      <c r="AU162" s="223" t="s">
        <v>86</v>
      </c>
      <c r="AV162" s="12" t="s">
        <v>86</v>
      </c>
      <c r="AW162" s="12" t="s">
        <v>39</v>
      </c>
      <c r="AX162" s="12" t="s">
        <v>24</v>
      </c>
      <c r="AY162" s="223" t="s">
        <v>117</v>
      </c>
    </row>
    <row r="163" spans="2:65" s="1" customFormat="1" ht="22.5" customHeight="1">
      <c r="B163" s="40"/>
      <c r="C163" s="187" t="s">
        <v>258</v>
      </c>
      <c r="D163" s="187" t="s">
        <v>119</v>
      </c>
      <c r="E163" s="188" t="s">
        <v>259</v>
      </c>
      <c r="F163" s="189" t="s">
        <v>260</v>
      </c>
      <c r="G163" s="190" t="s">
        <v>143</v>
      </c>
      <c r="H163" s="191">
        <v>41.175</v>
      </c>
      <c r="I163" s="192"/>
      <c r="J163" s="193">
        <f>ROUND(I163*H163,2)</f>
        <v>0</v>
      </c>
      <c r="K163" s="189" t="s">
        <v>123</v>
      </c>
      <c r="L163" s="60"/>
      <c r="M163" s="194" t="s">
        <v>22</v>
      </c>
      <c r="N163" s="195" t="s">
        <v>46</v>
      </c>
      <c r="O163" s="41"/>
      <c r="P163" s="196">
        <f>O163*H163</f>
        <v>0</v>
      </c>
      <c r="Q163" s="196">
        <v>0.00215</v>
      </c>
      <c r="R163" s="196">
        <f>Q163*H163</f>
        <v>0.08852625</v>
      </c>
      <c r="S163" s="196">
        <v>0</v>
      </c>
      <c r="T163" s="197">
        <f>S163*H163</f>
        <v>0</v>
      </c>
      <c r="AR163" s="23" t="s">
        <v>124</v>
      </c>
      <c r="AT163" s="23" t="s">
        <v>119</v>
      </c>
      <c r="AU163" s="23" t="s">
        <v>86</v>
      </c>
      <c r="AY163" s="23" t="s">
        <v>117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23" t="s">
        <v>24</v>
      </c>
      <c r="BK163" s="198">
        <f>ROUND(I163*H163,2)</f>
        <v>0</v>
      </c>
      <c r="BL163" s="23" t="s">
        <v>124</v>
      </c>
      <c r="BM163" s="23" t="s">
        <v>261</v>
      </c>
    </row>
    <row r="164" spans="2:47" s="1" customFormat="1" ht="27">
      <c r="B164" s="40"/>
      <c r="C164" s="62"/>
      <c r="D164" s="199" t="s">
        <v>126</v>
      </c>
      <c r="E164" s="62"/>
      <c r="F164" s="200" t="s">
        <v>262</v>
      </c>
      <c r="G164" s="62"/>
      <c r="H164" s="62"/>
      <c r="I164" s="157"/>
      <c r="J164" s="62"/>
      <c r="K164" s="62"/>
      <c r="L164" s="60"/>
      <c r="M164" s="201"/>
      <c r="N164" s="41"/>
      <c r="O164" s="41"/>
      <c r="P164" s="41"/>
      <c r="Q164" s="41"/>
      <c r="R164" s="41"/>
      <c r="S164" s="41"/>
      <c r="T164" s="77"/>
      <c r="AT164" s="23" t="s">
        <v>126</v>
      </c>
      <c r="AU164" s="23" t="s">
        <v>86</v>
      </c>
    </row>
    <row r="165" spans="2:51" s="12" customFormat="1" ht="13.5">
      <c r="B165" s="213"/>
      <c r="C165" s="214"/>
      <c r="D165" s="226" t="s">
        <v>128</v>
      </c>
      <c r="E165" s="236" t="s">
        <v>22</v>
      </c>
      <c r="F165" s="237" t="s">
        <v>263</v>
      </c>
      <c r="G165" s="214"/>
      <c r="H165" s="238">
        <v>41.175</v>
      </c>
      <c r="I165" s="218"/>
      <c r="J165" s="214"/>
      <c r="K165" s="214"/>
      <c r="L165" s="219"/>
      <c r="M165" s="220"/>
      <c r="N165" s="221"/>
      <c r="O165" s="221"/>
      <c r="P165" s="221"/>
      <c r="Q165" s="221"/>
      <c r="R165" s="221"/>
      <c r="S165" s="221"/>
      <c r="T165" s="222"/>
      <c r="AT165" s="223" t="s">
        <v>128</v>
      </c>
      <c r="AU165" s="223" t="s">
        <v>86</v>
      </c>
      <c r="AV165" s="12" t="s">
        <v>86</v>
      </c>
      <c r="AW165" s="12" t="s">
        <v>39</v>
      </c>
      <c r="AX165" s="12" t="s">
        <v>24</v>
      </c>
      <c r="AY165" s="223" t="s">
        <v>117</v>
      </c>
    </row>
    <row r="166" spans="2:65" s="1" customFormat="1" ht="22.5" customHeight="1">
      <c r="B166" s="40"/>
      <c r="C166" s="187" t="s">
        <v>264</v>
      </c>
      <c r="D166" s="187" t="s">
        <v>119</v>
      </c>
      <c r="E166" s="188" t="s">
        <v>265</v>
      </c>
      <c r="F166" s="189" t="s">
        <v>266</v>
      </c>
      <c r="G166" s="190" t="s">
        <v>143</v>
      </c>
      <c r="H166" s="191">
        <v>41.175</v>
      </c>
      <c r="I166" s="192"/>
      <c r="J166" s="193">
        <f>ROUND(I166*H166,2)</f>
        <v>0</v>
      </c>
      <c r="K166" s="189" t="s">
        <v>123</v>
      </c>
      <c r="L166" s="60"/>
      <c r="M166" s="194" t="s">
        <v>22</v>
      </c>
      <c r="N166" s="195" t="s">
        <v>46</v>
      </c>
      <c r="O166" s="41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AR166" s="23" t="s">
        <v>124</v>
      </c>
      <c r="AT166" s="23" t="s">
        <v>119</v>
      </c>
      <c r="AU166" s="23" t="s">
        <v>86</v>
      </c>
      <c r="AY166" s="23" t="s">
        <v>117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23" t="s">
        <v>24</v>
      </c>
      <c r="BK166" s="198">
        <f>ROUND(I166*H166,2)</f>
        <v>0</v>
      </c>
      <c r="BL166" s="23" t="s">
        <v>124</v>
      </c>
      <c r="BM166" s="23" t="s">
        <v>267</v>
      </c>
    </row>
    <row r="167" spans="2:47" s="1" customFormat="1" ht="27">
      <c r="B167" s="40"/>
      <c r="C167" s="62"/>
      <c r="D167" s="226" t="s">
        <v>126</v>
      </c>
      <c r="E167" s="62"/>
      <c r="F167" s="239" t="s">
        <v>268</v>
      </c>
      <c r="G167" s="62"/>
      <c r="H167" s="62"/>
      <c r="I167" s="157"/>
      <c r="J167" s="62"/>
      <c r="K167" s="62"/>
      <c r="L167" s="60"/>
      <c r="M167" s="201"/>
      <c r="N167" s="41"/>
      <c r="O167" s="41"/>
      <c r="P167" s="41"/>
      <c r="Q167" s="41"/>
      <c r="R167" s="41"/>
      <c r="S167" s="41"/>
      <c r="T167" s="77"/>
      <c r="AT167" s="23" t="s">
        <v>126</v>
      </c>
      <c r="AU167" s="23" t="s">
        <v>86</v>
      </c>
    </row>
    <row r="168" spans="2:65" s="1" customFormat="1" ht="22.5" customHeight="1">
      <c r="B168" s="40"/>
      <c r="C168" s="187" t="s">
        <v>269</v>
      </c>
      <c r="D168" s="187" t="s">
        <v>119</v>
      </c>
      <c r="E168" s="188" t="s">
        <v>270</v>
      </c>
      <c r="F168" s="189" t="s">
        <v>271</v>
      </c>
      <c r="G168" s="190" t="s">
        <v>143</v>
      </c>
      <c r="H168" s="191">
        <v>41.175</v>
      </c>
      <c r="I168" s="192"/>
      <c r="J168" s="193">
        <f>ROUND(I168*H168,2)</f>
        <v>0</v>
      </c>
      <c r="K168" s="189" t="s">
        <v>123</v>
      </c>
      <c r="L168" s="60"/>
      <c r="M168" s="194" t="s">
        <v>22</v>
      </c>
      <c r="N168" s="195" t="s">
        <v>46</v>
      </c>
      <c r="O168" s="41"/>
      <c r="P168" s="196">
        <f>O168*H168</f>
        <v>0</v>
      </c>
      <c r="Q168" s="196">
        <v>0.0031</v>
      </c>
      <c r="R168" s="196">
        <f>Q168*H168</f>
        <v>0.1276425</v>
      </c>
      <c r="S168" s="196">
        <v>0</v>
      </c>
      <c r="T168" s="197">
        <f>S168*H168</f>
        <v>0</v>
      </c>
      <c r="AR168" s="23" t="s">
        <v>124</v>
      </c>
      <c r="AT168" s="23" t="s">
        <v>119</v>
      </c>
      <c r="AU168" s="23" t="s">
        <v>86</v>
      </c>
      <c r="AY168" s="23" t="s">
        <v>117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23" t="s">
        <v>24</v>
      </c>
      <c r="BK168" s="198">
        <f>ROUND(I168*H168,2)</f>
        <v>0</v>
      </c>
      <c r="BL168" s="23" t="s">
        <v>124</v>
      </c>
      <c r="BM168" s="23" t="s">
        <v>272</v>
      </c>
    </row>
    <row r="169" spans="2:47" s="1" customFormat="1" ht="27">
      <c r="B169" s="40"/>
      <c r="C169" s="62"/>
      <c r="D169" s="226" t="s">
        <v>126</v>
      </c>
      <c r="E169" s="62"/>
      <c r="F169" s="239" t="s">
        <v>273</v>
      </c>
      <c r="G169" s="62"/>
      <c r="H169" s="62"/>
      <c r="I169" s="157"/>
      <c r="J169" s="62"/>
      <c r="K169" s="62"/>
      <c r="L169" s="60"/>
      <c r="M169" s="201"/>
      <c r="N169" s="41"/>
      <c r="O169" s="41"/>
      <c r="P169" s="41"/>
      <c r="Q169" s="41"/>
      <c r="R169" s="41"/>
      <c r="S169" s="41"/>
      <c r="T169" s="77"/>
      <c r="AT169" s="23" t="s">
        <v>126</v>
      </c>
      <c r="AU169" s="23" t="s">
        <v>86</v>
      </c>
    </row>
    <row r="170" spans="2:65" s="1" customFormat="1" ht="22.5" customHeight="1">
      <c r="B170" s="40"/>
      <c r="C170" s="187" t="s">
        <v>274</v>
      </c>
      <c r="D170" s="187" t="s">
        <v>119</v>
      </c>
      <c r="E170" s="188" t="s">
        <v>275</v>
      </c>
      <c r="F170" s="189" t="s">
        <v>276</v>
      </c>
      <c r="G170" s="190" t="s">
        <v>143</v>
      </c>
      <c r="H170" s="191">
        <v>41.175</v>
      </c>
      <c r="I170" s="192"/>
      <c r="J170" s="193">
        <f>ROUND(I170*H170,2)</f>
        <v>0</v>
      </c>
      <c r="K170" s="189" t="s">
        <v>123</v>
      </c>
      <c r="L170" s="60"/>
      <c r="M170" s="194" t="s">
        <v>22</v>
      </c>
      <c r="N170" s="195" t="s">
        <v>46</v>
      </c>
      <c r="O170" s="41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AR170" s="23" t="s">
        <v>124</v>
      </c>
      <c r="AT170" s="23" t="s">
        <v>119</v>
      </c>
      <c r="AU170" s="23" t="s">
        <v>86</v>
      </c>
      <c r="AY170" s="23" t="s">
        <v>117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23" t="s">
        <v>24</v>
      </c>
      <c r="BK170" s="198">
        <f>ROUND(I170*H170,2)</f>
        <v>0</v>
      </c>
      <c r="BL170" s="23" t="s">
        <v>124</v>
      </c>
      <c r="BM170" s="23" t="s">
        <v>277</v>
      </c>
    </row>
    <row r="171" spans="2:47" s="1" customFormat="1" ht="27">
      <c r="B171" s="40"/>
      <c r="C171" s="62"/>
      <c r="D171" s="226" t="s">
        <v>126</v>
      </c>
      <c r="E171" s="62"/>
      <c r="F171" s="239" t="s">
        <v>278</v>
      </c>
      <c r="G171" s="62"/>
      <c r="H171" s="62"/>
      <c r="I171" s="157"/>
      <c r="J171" s="62"/>
      <c r="K171" s="62"/>
      <c r="L171" s="60"/>
      <c r="M171" s="201"/>
      <c r="N171" s="41"/>
      <c r="O171" s="41"/>
      <c r="P171" s="41"/>
      <c r="Q171" s="41"/>
      <c r="R171" s="41"/>
      <c r="S171" s="41"/>
      <c r="T171" s="77"/>
      <c r="AT171" s="23" t="s">
        <v>126</v>
      </c>
      <c r="AU171" s="23" t="s">
        <v>86</v>
      </c>
    </row>
    <row r="172" spans="2:65" s="1" customFormat="1" ht="22.5" customHeight="1">
      <c r="B172" s="40"/>
      <c r="C172" s="187" t="s">
        <v>279</v>
      </c>
      <c r="D172" s="187" t="s">
        <v>119</v>
      </c>
      <c r="E172" s="188" t="s">
        <v>280</v>
      </c>
      <c r="F172" s="189" t="s">
        <v>281</v>
      </c>
      <c r="G172" s="190" t="s">
        <v>196</v>
      </c>
      <c r="H172" s="191">
        <v>3.122</v>
      </c>
      <c r="I172" s="192"/>
      <c r="J172" s="193">
        <f>ROUND(I172*H172,2)</f>
        <v>0</v>
      </c>
      <c r="K172" s="189" t="s">
        <v>123</v>
      </c>
      <c r="L172" s="60"/>
      <c r="M172" s="194" t="s">
        <v>22</v>
      </c>
      <c r="N172" s="195" t="s">
        <v>46</v>
      </c>
      <c r="O172" s="41"/>
      <c r="P172" s="196">
        <f>O172*H172</f>
        <v>0</v>
      </c>
      <c r="Q172" s="196">
        <v>1.04614</v>
      </c>
      <c r="R172" s="196">
        <f>Q172*H172</f>
        <v>3.26604908</v>
      </c>
      <c r="S172" s="196">
        <v>0</v>
      </c>
      <c r="T172" s="197">
        <f>S172*H172</f>
        <v>0</v>
      </c>
      <c r="AR172" s="23" t="s">
        <v>124</v>
      </c>
      <c r="AT172" s="23" t="s">
        <v>119</v>
      </c>
      <c r="AU172" s="23" t="s">
        <v>86</v>
      </c>
      <c r="AY172" s="23" t="s">
        <v>117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23" t="s">
        <v>24</v>
      </c>
      <c r="BK172" s="198">
        <f>ROUND(I172*H172,2)</f>
        <v>0</v>
      </c>
      <c r="BL172" s="23" t="s">
        <v>124</v>
      </c>
      <c r="BM172" s="23" t="s">
        <v>282</v>
      </c>
    </row>
    <row r="173" spans="2:47" s="1" customFormat="1" ht="27">
      <c r="B173" s="40"/>
      <c r="C173" s="62"/>
      <c r="D173" s="199" t="s">
        <v>126</v>
      </c>
      <c r="E173" s="62"/>
      <c r="F173" s="200" t="s">
        <v>283</v>
      </c>
      <c r="G173" s="62"/>
      <c r="H173" s="62"/>
      <c r="I173" s="157"/>
      <c r="J173" s="62"/>
      <c r="K173" s="62"/>
      <c r="L173" s="60"/>
      <c r="M173" s="201"/>
      <c r="N173" s="41"/>
      <c r="O173" s="41"/>
      <c r="P173" s="41"/>
      <c r="Q173" s="41"/>
      <c r="R173" s="41"/>
      <c r="S173" s="41"/>
      <c r="T173" s="77"/>
      <c r="AT173" s="23" t="s">
        <v>126</v>
      </c>
      <c r="AU173" s="23" t="s">
        <v>86</v>
      </c>
    </row>
    <row r="174" spans="2:51" s="11" customFormat="1" ht="27">
      <c r="B174" s="202"/>
      <c r="C174" s="203"/>
      <c r="D174" s="199" t="s">
        <v>128</v>
      </c>
      <c r="E174" s="204" t="s">
        <v>22</v>
      </c>
      <c r="F174" s="205" t="s">
        <v>284</v>
      </c>
      <c r="G174" s="203"/>
      <c r="H174" s="206" t="s">
        <v>22</v>
      </c>
      <c r="I174" s="207"/>
      <c r="J174" s="203"/>
      <c r="K174" s="203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128</v>
      </c>
      <c r="AU174" s="212" t="s">
        <v>86</v>
      </c>
      <c r="AV174" s="11" t="s">
        <v>24</v>
      </c>
      <c r="AW174" s="11" t="s">
        <v>39</v>
      </c>
      <c r="AX174" s="11" t="s">
        <v>75</v>
      </c>
      <c r="AY174" s="212" t="s">
        <v>117</v>
      </c>
    </row>
    <row r="175" spans="2:51" s="12" customFormat="1" ht="13.5">
      <c r="B175" s="213"/>
      <c r="C175" s="214"/>
      <c r="D175" s="226" t="s">
        <v>128</v>
      </c>
      <c r="E175" s="236" t="s">
        <v>22</v>
      </c>
      <c r="F175" s="237" t="s">
        <v>285</v>
      </c>
      <c r="G175" s="214"/>
      <c r="H175" s="238">
        <v>3.122</v>
      </c>
      <c r="I175" s="218"/>
      <c r="J175" s="214"/>
      <c r="K175" s="214"/>
      <c r="L175" s="219"/>
      <c r="M175" s="220"/>
      <c r="N175" s="221"/>
      <c r="O175" s="221"/>
      <c r="P175" s="221"/>
      <c r="Q175" s="221"/>
      <c r="R175" s="221"/>
      <c r="S175" s="221"/>
      <c r="T175" s="222"/>
      <c r="AT175" s="223" t="s">
        <v>128</v>
      </c>
      <c r="AU175" s="223" t="s">
        <v>86</v>
      </c>
      <c r="AV175" s="12" t="s">
        <v>86</v>
      </c>
      <c r="AW175" s="12" t="s">
        <v>39</v>
      </c>
      <c r="AX175" s="12" t="s">
        <v>24</v>
      </c>
      <c r="AY175" s="223" t="s">
        <v>117</v>
      </c>
    </row>
    <row r="176" spans="2:65" s="1" customFormat="1" ht="31.5" customHeight="1">
      <c r="B176" s="40"/>
      <c r="C176" s="187" t="s">
        <v>286</v>
      </c>
      <c r="D176" s="187" t="s">
        <v>119</v>
      </c>
      <c r="E176" s="188" t="s">
        <v>287</v>
      </c>
      <c r="F176" s="189" t="s">
        <v>288</v>
      </c>
      <c r="G176" s="190" t="s">
        <v>289</v>
      </c>
      <c r="H176" s="191">
        <v>16.8</v>
      </c>
      <c r="I176" s="192"/>
      <c r="J176" s="193">
        <f>ROUND(I176*H176,2)</f>
        <v>0</v>
      </c>
      <c r="K176" s="189" t="s">
        <v>123</v>
      </c>
      <c r="L176" s="60"/>
      <c r="M176" s="194" t="s">
        <v>22</v>
      </c>
      <c r="N176" s="195" t="s">
        <v>46</v>
      </c>
      <c r="O176" s="41"/>
      <c r="P176" s="196">
        <f>O176*H176</f>
        <v>0</v>
      </c>
      <c r="Q176" s="196">
        <v>0.00024</v>
      </c>
      <c r="R176" s="196">
        <f>Q176*H176</f>
        <v>0.004032</v>
      </c>
      <c r="S176" s="196">
        <v>0</v>
      </c>
      <c r="T176" s="197">
        <f>S176*H176</f>
        <v>0</v>
      </c>
      <c r="AR176" s="23" t="s">
        <v>124</v>
      </c>
      <c r="AT176" s="23" t="s">
        <v>119</v>
      </c>
      <c r="AU176" s="23" t="s">
        <v>86</v>
      </c>
      <c r="AY176" s="23" t="s">
        <v>117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23" t="s">
        <v>24</v>
      </c>
      <c r="BK176" s="198">
        <f>ROUND(I176*H176,2)</f>
        <v>0</v>
      </c>
      <c r="BL176" s="23" t="s">
        <v>124</v>
      </c>
      <c r="BM176" s="23" t="s">
        <v>290</v>
      </c>
    </row>
    <row r="177" spans="2:47" s="1" customFormat="1" ht="27">
      <c r="B177" s="40"/>
      <c r="C177" s="62"/>
      <c r="D177" s="199" t="s">
        <v>126</v>
      </c>
      <c r="E177" s="62"/>
      <c r="F177" s="200" t="s">
        <v>291</v>
      </c>
      <c r="G177" s="62"/>
      <c r="H177" s="62"/>
      <c r="I177" s="157"/>
      <c r="J177" s="62"/>
      <c r="K177" s="62"/>
      <c r="L177" s="60"/>
      <c r="M177" s="201"/>
      <c r="N177" s="41"/>
      <c r="O177" s="41"/>
      <c r="P177" s="41"/>
      <c r="Q177" s="41"/>
      <c r="R177" s="41"/>
      <c r="S177" s="41"/>
      <c r="T177" s="77"/>
      <c r="AT177" s="23" t="s">
        <v>126</v>
      </c>
      <c r="AU177" s="23" t="s">
        <v>86</v>
      </c>
    </row>
    <row r="178" spans="2:51" s="11" customFormat="1" ht="13.5">
      <c r="B178" s="202"/>
      <c r="C178" s="203"/>
      <c r="D178" s="199" t="s">
        <v>128</v>
      </c>
      <c r="E178" s="204" t="s">
        <v>22</v>
      </c>
      <c r="F178" s="205" t="s">
        <v>292</v>
      </c>
      <c r="G178" s="203"/>
      <c r="H178" s="206" t="s">
        <v>22</v>
      </c>
      <c r="I178" s="207"/>
      <c r="J178" s="203"/>
      <c r="K178" s="203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128</v>
      </c>
      <c r="AU178" s="212" t="s">
        <v>86</v>
      </c>
      <c r="AV178" s="11" t="s">
        <v>24</v>
      </c>
      <c r="AW178" s="11" t="s">
        <v>39</v>
      </c>
      <c r="AX178" s="11" t="s">
        <v>75</v>
      </c>
      <c r="AY178" s="212" t="s">
        <v>117</v>
      </c>
    </row>
    <row r="179" spans="2:51" s="12" customFormat="1" ht="13.5">
      <c r="B179" s="213"/>
      <c r="C179" s="214"/>
      <c r="D179" s="199" t="s">
        <v>128</v>
      </c>
      <c r="E179" s="215" t="s">
        <v>22</v>
      </c>
      <c r="F179" s="216" t="s">
        <v>293</v>
      </c>
      <c r="G179" s="214"/>
      <c r="H179" s="217">
        <v>16.8</v>
      </c>
      <c r="I179" s="218"/>
      <c r="J179" s="214"/>
      <c r="K179" s="214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128</v>
      </c>
      <c r="AU179" s="223" t="s">
        <v>86</v>
      </c>
      <c r="AV179" s="12" t="s">
        <v>86</v>
      </c>
      <c r="AW179" s="12" t="s">
        <v>39</v>
      </c>
      <c r="AX179" s="12" t="s">
        <v>24</v>
      </c>
      <c r="AY179" s="223" t="s">
        <v>117</v>
      </c>
    </row>
    <row r="180" spans="2:63" s="10" customFormat="1" ht="29.85" customHeight="1">
      <c r="B180" s="170"/>
      <c r="C180" s="171"/>
      <c r="D180" s="184" t="s">
        <v>74</v>
      </c>
      <c r="E180" s="185" t="s">
        <v>294</v>
      </c>
      <c r="F180" s="185" t="s">
        <v>295</v>
      </c>
      <c r="G180" s="171"/>
      <c r="H180" s="171"/>
      <c r="I180" s="174"/>
      <c r="J180" s="186">
        <f>BK180</f>
        <v>0</v>
      </c>
      <c r="K180" s="171"/>
      <c r="L180" s="176"/>
      <c r="M180" s="177"/>
      <c r="N180" s="178"/>
      <c r="O180" s="178"/>
      <c r="P180" s="179">
        <f>SUM(P181:P183)</f>
        <v>0</v>
      </c>
      <c r="Q180" s="178"/>
      <c r="R180" s="179">
        <f>SUM(R181:R183)</f>
        <v>2E-05</v>
      </c>
      <c r="S180" s="178"/>
      <c r="T180" s="180">
        <f>SUM(T181:T183)</f>
        <v>0</v>
      </c>
      <c r="AR180" s="181" t="s">
        <v>24</v>
      </c>
      <c r="AT180" s="182" t="s">
        <v>74</v>
      </c>
      <c r="AU180" s="182" t="s">
        <v>24</v>
      </c>
      <c r="AY180" s="181" t="s">
        <v>117</v>
      </c>
      <c r="BK180" s="183">
        <f>SUM(BK181:BK183)</f>
        <v>0</v>
      </c>
    </row>
    <row r="181" spans="2:65" s="1" customFormat="1" ht="22.5" customHeight="1">
      <c r="B181" s="40"/>
      <c r="C181" s="187" t="s">
        <v>296</v>
      </c>
      <c r="D181" s="187" t="s">
        <v>119</v>
      </c>
      <c r="E181" s="188" t="s">
        <v>297</v>
      </c>
      <c r="F181" s="189" t="s">
        <v>298</v>
      </c>
      <c r="G181" s="190" t="s">
        <v>299</v>
      </c>
      <c r="H181" s="191">
        <v>1</v>
      </c>
      <c r="I181" s="192"/>
      <c r="J181" s="193">
        <f>ROUND(I181*H181,2)</f>
        <v>0</v>
      </c>
      <c r="K181" s="189" t="s">
        <v>22</v>
      </c>
      <c r="L181" s="60"/>
      <c r="M181" s="194" t="s">
        <v>22</v>
      </c>
      <c r="N181" s="195" t="s">
        <v>46</v>
      </c>
      <c r="O181" s="41"/>
      <c r="P181" s="196">
        <f>O181*H181</f>
        <v>0</v>
      </c>
      <c r="Q181" s="196">
        <v>2E-05</v>
      </c>
      <c r="R181" s="196">
        <f>Q181*H181</f>
        <v>2E-05</v>
      </c>
      <c r="S181" s="196">
        <v>0</v>
      </c>
      <c r="T181" s="197">
        <f>S181*H181</f>
        <v>0</v>
      </c>
      <c r="AR181" s="23" t="s">
        <v>124</v>
      </c>
      <c r="AT181" s="23" t="s">
        <v>119</v>
      </c>
      <c r="AU181" s="23" t="s">
        <v>86</v>
      </c>
      <c r="AY181" s="23" t="s">
        <v>117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23" t="s">
        <v>24</v>
      </c>
      <c r="BK181" s="198">
        <f>ROUND(I181*H181,2)</f>
        <v>0</v>
      </c>
      <c r="BL181" s="23" t="s">
        <v>124</v>
      </c>
      <c r="BM181" s="23" t="s">
        <v>300</v>
      </c>
    </row>
    <row r="182" spans="2:51" s="11" customFormat="1" ht="27">
      <c r="B182" s="202"/>
      <c r="C182" s="203"/>
      <c r="D182" s="199" t="s">
        <v>128</v>
      </c>
      <c r="E182" s="204" t="s">
        <v>22</v>
      </c>
      <c r="F182" s="205" t="s">
        <v>301</v>
      </c>
      <c r="G182" s="203"/>
      <c r="H182" s="206" t="s">
        <v>22</v>
      </c>
      <c r="I182" s="207"/>
      <c r="J182" s="203"/>
      <c r="K182" s="203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128</v>
      </c>
      <c r="AU182" s="212" t="s">
        <v>86</v>
      </c>
      <c r="AV182" s="11" t="s">
        <v>24</v>
      </c>
      <c r="AW182" s="11" t="s">
        <v>39</v>
      </c>
      <c r="AX182" s="11" t="s">
        <v>75</v>
      </c>
      <c r="AY182" s="212" t="s">
        <v>117</v>
      </c>
    </row>
    <row r="183" spans="2:51" s="12" customFormat="1" ht="13.5">
      <c r="B183" s="213"/>
      <c r="C183" s="214"/>
      <c r="D183" s="199" t="s">
        <v>128</v>
      </c>
      <c r="E183" s="215" t="s">
        <v>22</v>
      </c>
      <c r="F183" s="216" t="s">
        <v>24</v>
      </c>
      <c r="G183" s="214"/>
      <c r="H183" s="217">
        <v>1</v>
      </c>
      <c r="I183" s="218"/>
      <c r="J183" s="214"/>
      <c r="K183" s="214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128</v>
      </c>
      <c r="AU183" s="223" t="s">
        <v>86</v>
      </c>
      <c r="AV183" s="12" t="s">
        <v>86</v>
      </c>
      <c r="AW183" s="12" t="s">
        <v>39</v>
      </c>
      <c r="AX183" s="12" t="s">
        <v>24</v>
      </c>
      <c r="AY183" s="223" t="s">
        <v>117</v>
      </c>
    </row>
    <row r="184" spans="2:63" s="10" customFormat="1" ht="29.85" customHeight="1">
      <c r="B184" s="170"/>
      <c r="C184" s="171"/>
      <c r="D184" s="184" t="s">
        <v>74</v>
      </c>
      <c r="E184" s="185" t="s">
        <v>302</v>
      </c>
      <c r="F184" s="185" t="s">
        <v>303</v>
      </c>
      <c r="G184" s="171"/>
      <c r="H184" s="171"/>
      <c r="I184" s="174"/>
      <c r="J184" s="186">
        <f>BK184</f>
        <v>0</v>
      </c>
      <c r="K184" s="171"/>
      <c r="L184" s="176"/>
      <c r="M184" s="177"/>
      <c r="N184" s="178"/>
      <c r="O184" s="178"/>
      <c r="P184" s="179">
        <f>SUM(P185:P206)</f>
        <v>0</v>
      </c>
      <c r="Q184" s="178"/>
      <c r="R184" s="179">
        <f>SUM(R185:R206)</f>
        <v>0</v>
      </c>
      <c r="S184" s="178"/>
      <c r="T184" s="180">
        <f>SUM(T185:T206)</f>
        <v>63.7464</v>
      </c>
      <c r="AR184" s="181" t="s">
        <v>24</v>
      </c>
      <c r="AT184" s="182" t="s">
        <v>74</v>
      </c>
      <c r="AU184" s="182" t="s">
        <v>24</v>
      </c>
      <c r="AY184" s="181" t="s">
        <v>117</v>
      </c>
      <c r="BK184" s="183">
        <f>SUM(BK185:BK206)</f>
        <v>0</v>
      </c>
    </row>
    <row r="185" spans="2:65" s="1" customFormat="1" ht="22.5" customHeight="1">
      <c r="B185" s="40"/>
      <c r="C185" s="187" t="s">
        <v>304</v>
      </c>
      <c r="D185" s="187" t="s">
        <v>119</v>
      </c>
      <c r="E185" s="188" t="s">
        <v>305</v>
      </c>
      <c r="F185" s="189" t="s">
        <v>306</v>
      </c>
      <c r="G185" s="190" t="s">
        <v>122</v>
      </c>
      <c r="H185" s="191">
        <v>8.235</v>
      </c>
      <c r="I185" s="192"/>
      <c r="J185" s="193">
        <f>ROUND(I185*H185,2)</f>
        <v>0</v>
      </c>
      <c r="K185" s="189" t="s">
        <v>123</v>
      </c>
      <c r="L185" s="60"/>
      <c r="M185" s="194" t="s">
        <v>22</v>
      </c>
      <c r="N185" s="195" t="s">
        <v>46</v>
      </c>
      <c r="O185" s="41"/>
      <c r="P185" s="196">
        <f>O185*H185</f>
        <v>0</v>
      </c>
      <c r="Q185" s="196">
        <v>0</v>
      </c>
      <c r="R185" s="196">
        <f>Q185*H185</f>
        <v>0</v>
      </c>
      <c r="S185" s="196">
        <v>2.4</v>
      </c>
      <c r="T185" s="197">
        <f>S185*H185</f>
        <v>19.764</v>
      </c>
      <c r="AR185" s="23" t="s">
        <v>124</v>
      </c>
      <c r="AT185" s="23" t="s">
        <v>119</v>
      </c>
      <c r="AU185" s="23" t="s">
        <v>86</v>
      </c>
      <c r="AY185" s="23" t="s">
        <v>117</v>
      </c>
      <c r="BE185" s="198">
        <f>IF(N185="základní",J185,0)</f>
        <v>0</v>
      </c>
      <c r="BF185" s="198">
        <f>IF(N185="snížená",J185,0)</f>
        <v>0</v>
      </c>
      <c r="BG185" s="198">
        <f>IF(N185="zákl. přenesená",J185,0)</f>
        <v>0</v>
      </c>
      <c r="BH185" s="198">
        <f>IF(N185="sníž. přenesená",J185,0)</f>
        <v>0</v>
      </c>
      <c r="BI185" s="198">
        <f>IF(N185="nulová",J185,0)</f>
        <v>0</v>
      </c>
      <c r="BJ185" s="23" t="s">
        <v>24</v>
      </c>
      <c r="BK185" s="198">
        <f>ROUND(I185*H185,2)</f>
        <v>0</v>
      </c>
      <c r="BL185" s="23" t="s">
        <v>124</v>
      </c>
      <c r="BM185" s="23" t="s">
        <v>307</v>
      </c>
    </row>
    <row r="186" spans="2:47" s="1" customFormat="1" ht="13.5">
      <c r="B186" s="40"/>
      <c r="C186" s="62"/>
      <c r="D186" s="199" t="s">
        <v>126</v>
      </c>
      <c r="E186" s="62"/>
      <c r="F186" s="200" t="s">
        <v>308</v>
      </c>
      <c r="G186" s="62"/>
      <c r="H186" s="62"/>
      <c r="I186" s="157"/>
      <c r="J186" s="62"/>
      <c r="K186" s="62"/>
      <c r="L186" s="60"/>
      <c r="M186" s="201"/>
      <c r="N186" s="41"/>
      <c r="O186" s="41"/>
      <c r="P186" s="41"/>
      <c r="Q186" s="41"/>
      <c r="R186" s="41"/>
      <c r="S186" s="41"/>
      <c r="T186" s="77"/>
      <c r="AT186" s="23" t="s">
        <v>126</v>
      </c>
      <c r="AU186" s="23" t="s">
        <v>86</v>
      </c>
    </row>
    <row r="187" spans="2:47" s="1" customFormat="1" ht="40.5">
      <c r="B187" s="40"/>
      <c r="C187" s="62"/>
      <c r="D187" s="199" t="s">
        <v>168</v>
      </c>
      <c r="E187" s="62"/>
      <c r="F187" s="241" t="s">
        <v>309</v>
      </c>
      <c r="G187" s="62"/>
      <c r="H187" s="62"/>
      <c r="I187" s="157"/>
      <c r="J187" s="62"/>
      <c r="K187" s="62"/>
      <c r="L187" s="60"/>
      <c r="M187" s="201"/>
      <c r="N187" s="41"/>
      <c r="O187" s="41"/>
      <c r="P187" s="41"/>
      <c r="Q187" s="41"/>
      <c r="R187" s="41"/>
      <c r="S187" s="41"/>
      <c r="T187" s="77"/>
      <c r="AT187" s="23" t="s">
        <v>168</v>
      </c>
      <c r="AU187" s="23" t="s">
        <v>86</v>
      </c>
    </row>
    <row r="188" spans="2:51" s="11" customFormat="1" ht="13.5">
      <c r="B188" s="202"/>
      <c r="C188" s="203"/>
      <c r="D188" s="199" t="s">
        <v>128</v>
      </c>
      <c r="E188" s="204" t="s">
        <v>22</v>
      </c>
      <c r="F188" s="205" t="s">
        <v>310</v>
      </c>
      <c r="G188" s="203"/>
      <c r="H188" s="206" t="s">
        <v>22</v>
      </c>
      <c r="I188" s="207"/>
      <c r="J188" s="203"/>
      <c r="K188" s="203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128</v>
      </c>
      <c r="AU188" s="212" t="s">
        <v>86</v>
      </c>
      <c r="AV188" s="11" t="s">
        <v>24</v>
      </c>
      <c r="AW188" s="11" t="s">
        <v>39</v>
      </c>
      <c r="AX188" s="11" t="s">
        <v>75</v>
      </c>
      <c r="AY188" s="212" t="s">
        <v>117</v>
      </c>
    </row>
    <row r="189" spans="2:51" s="12" customFormat="1" ht="13.5">
      <c r="B189" s="213"/>
      <c r="C189" s="214"/>
      <c r="D189" s="226" t="s">
        <v>128</v>
      </c>
      <c r="E189" s="236" t="s">
        <v>22</v>
      </c>
      <c r="F189" s="237" t="s">
        <v>311</v>
      </c>
      <c r="G189" s="214"/>
      <c r="H189" s="238">
        <v>8.235</v>
      </c>
      <c r="I189" s="218"/>
      <c r="J189" s="214"/>
      <c r="K189" s="214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128</v>
      </c>
      <c r="AU189" s="223" t="s">
        <v>86</v>
      </c>
      <c r="AV189" s="12" t="s">
        <v>86</v>
      </c>
      <c r="AW189" s="12" t="s">
        <v>39</v>
      </c>
      <c r="AX189" s="12" t="s">
        <v>24</v>
      </c>
      <c r="AY189" s="223" t="s">
        <v>117</v>
      </c>
    </row>
    <row r="190" spans="2:65" s="1" customFormat="1" ht="22.5" customHeight="1">
      <c r="B190" s="40"/>
      <c r="C190" s="187" t="s">
        <v>312</v>
      </c>
      <c r="D190" s="187" t="s">
        <v>119</v>
      </c>
      <c r="E190" s="188" t="s">
        <v>313</v>
      </c>
      <c r="F190" s="189" t="s">
        <v>314</v>
      </c>
      <c r="G190" s="190" t="s">
        <v>122</v>
      </c>
      <c r="H190" s="191">
        <v>12.15</v>
      </c>
      <c r="I190" s="192"/>
      <c r="J190" s="193">
        <f>ROUND(I190*H190,2)</f>
        <v>0</v>
      </c>
      <c r="K190" s="189" t="s">
        <v>123</v>
      </c>
      <c r="L190" s="60"/>
      <c r="M190" s="194" t="s">
        <v>22</v>
      </c>
      <c r="N190" s="195" t="s">
        <v>46</v>
      </c>
      <c r="O190" s="41"/>
      <c r="P190" s="196">
        <f>O190*H190</f>
        <v>0</v>
      </c>
      <c r="Q190" s="196">
        <v>0</v>
      </c>
      <c r="R190" s="196">
        <f>Q190*H190</f>
        <v>0</v>
      </c>
      <c r="S190" s="196">
        <v>2.4</v>
      </c>
      <c r="T190" s="197">
        <f>S190*H190</f>
        <v>29.16</v>
      </c>
      <c r="AR190" s="23" t="s">
        <v>124</v>
      </c>
      <c r="AT190" s="23" t="s">
        <v>119</v>
      </c>
      <c r="AU190" s="23" t="s">
        <v>86</v>
      </c>
      <c r="AY190" s="23" t="s">
        <v>117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23" t="s">
        <v>24</v>
      </c>
      <c r="BK190" s="198">
        <f>ROUND(I190*H190,2)</f>
        <v>0</v>
      </c>
      <c r="BL190" s="23" t="s">
        <v>124</v>
      </c>
      <c r="BM190" s="23" t="s">
        <v>315</v>
      </c>
    </row>
    <row r="191" spans="2:47" s="1" customFormat="1" ht="13.5">
      <c r="B191" s="40"/>
      <c r="C191" s="62"/>
      <c r="D191" s="199" t="s">
        <v>126</v>
      </c>
      <c r="E191" s="62"/>
      <c r="F191" s="200" t="s">
        <v>316</v>
      </c>
      <c r="G191" s="62"/>
      <c r="H191" s="62"/>
      <c r="I191" s="157"/>
      <c r="J191" s="62"/>
      <c r="K191" s="62"/>
      <c r="L191" s="60"/>
      <c r="M191" s="201"/>
      <c r="N191" s="41"/>
      <c r="O191" s="41"/>
      <c r="P191" s="41"/>
      <c r="Q191" s="41"/>
      <c r="R191" s="41"/>
      <c r="S191" s="41"/>
      <c r="T191" s="77"/>
      <c r="AT191" s="23" t="s">
        <v>126</v>
      </c>
      <c r="AU191" s="23" t="s">
        <v>86</v>
      </c>
    </row>
    <row r="192" spans="2:51" s="11" customFormat="1" ht="13.5">
      <c r="B192" s="202"/>
      <c r="C192" s="203"/>
      <c r="D192" s="199" t="s">
        <v>128</v>
      </c>
      <c r="E192" s="204" t="s">
        <v>22</v>
      </c>
      <c r="F192" s="205" t="s">
        <v>317</v>
      </c>
      <c r="G192" s="203"/>
      <c r="H192" s="206" t="s">
        <v>22</v>
      </c>
      <c r="I192" s="207"/>
      <c r="J192" s="203"/>
      <c r="K192" s="203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128</v>
      </c>
      <c r="AU192" s="212" t="s">
        <v>86</v>
      </c>
      <c r="AV192" s="11" t="s">
        <v>24</v>
      </c>
      <c r="AW192" s="11" t="s">
        <v>39</v>
      </c>
      <c r="AX192" s="11" t="s">
        <v>75</v>
      </c>
      <c r="AY192" s="212" t="s">
        <v>117</v>
      </c>
    </row>
    <row r="193" spans="2:51" s="12" customFormat="1" ht="13.5">
      <c r="B193" s="213"/>
      <c r="C193" s="214"/>
      <c r="D193" s="226" t="s">
        <v>128</v>
      </c>
      <c r="E193" s="236" t="s">
        <v>22</v>
      </c>
      <c r="F193" s="237" t="s">
        <v>318</v>
      </c>
      <c r="G193" s="214"/>
      <c r="H193" s="238">
        <v>12.15</v>
      </c>
      <c r="I193" s="218"/>
      <c r="J193" s="214"/>
      <c r="K193" s="214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128</v>
      </c>
      <c r="AU193" s="223" t="s">
        <v>86</v>
      </c>
      <c r="AV193" s="12" t="s">
        <v>86</v>
      </c>
      <c r="AW193" s="12" t="s">
        <v>39</v>
      </c>
      <c r="AX193" s="12" t="s">
        <v>24</v>
      </c>
      <c r="AY193" s="223" t="s">
        <v>117</v>
      </c>
    </row>
    <row r="194" spans="2:65" s="1" customFormat="1" ht="22.5" customHeight="1">
      <c r="B194" s="40"/>
      <c r="C194" s="187" t="s">
        <v>319</v>
      </c>
      <c r="D194" s="187" t="s">
        <v>119</v>
      </c>
      <c r="E194" s="188" t="s">
        <v>320</v>
      </c>
      <c r="F194" s="189" t="s">
        <v>321</v>
      </c>
      <c r="G194" s="190" t="s">
        <v>122</v>
      </c>
      <c r="H194" s="191">
        <v>6.176</v>
      </c>
      <c r="I194" s="192"/>
      <c r="J194" s="193">
        <f>ROUND(I194*H194,2)</f>
        <v>0</v>
      </c>
      <c r="K194" s="189" t="s">
        <v>123</v>
      </c>
      <c r="L194" s="60"/>
      <c r="M194" s="194" t="s">
        <v>22</v>
      </c>
      <c r="N194" s="195" t="s">
        <v>46</v>
      </c>
      <c r="O194" s="41"/>
      <c r="P194" s="196">
        <f>O194*H194</f>
        <v>0</v>
      </c>
      <c r="Q194" s="196">
        <v>0</v>
      </c>
      <c r="R194" s="196">
        <f>Q194*H194</f>
        <v>0</v>
      </c>
      <c r="S194" s="196">
        <v>2.4</v>
      </c>
      <c r="T194" s="197">
        <f>S194*H194</f>
        <v>14.8224</v>
      </c>
      <c r="AR194" s="23" t="s">
        <v>124</v>
      </c>
      <c r="AT194" s="23" t="s">
        <v>119</v>
      </c>
      <c r="AU194" s="23" t="s">
        <v>86</v>
      </c>
      <c r="AY194" s="23" t="s">
        <v>117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23" t="s">
        <v>24</v>
      </c>
      <c r="BK194" s="198">
        <f>ROUND(I194*H194,2)</f>
        <v>0</v>
      </c>
      <c r="BL194" s="23" t="s">
        <v>124</v>
      </c>
      <c r="BM194" s="23" t="s">
        <v>322</v>
      </c>
    </row>
    <row r="195" spans="2:47" s="1" customFormat="1" ht="13.5">
      <c r="B195" s="40"/>
      <c r="C195" s="62"/>
      <c r="D195" s="199" t="s">
        <v>126</v>
      </c>
      <c r="E195" s="62"/>
      <c r="F195" s="200" t="s">
        <v>323</v>
      </c>
      <c r="G195" s="62"/>
      <c r="H195" s="62"/>
      <c r="I195" s="157"/>
      <c r="J195" s="62"/>
      <c r="K195" s="62"/>
      <c r="L195" s="60"/>
      <c r="M195" s="201"/>
      <c r="N195" s="41"/>
      <c r="O195" s="41"/>
      <c r="P195" s="41"/>
      <c r="Q195" s="41"/>
      <c r="R195" s="41"/>
      <c r="S195" s="41"/>
      <c r="T195" s="77"/>
      <c r="AT195" s="23" t="s">
        <v>126</v>
      </c>
      <c r="AU195" s="23" t="s">
        <v>86</v>
      </c>
    </row>
    <row r="196" spans="2:51" s="11" customFormat="1" ht="13.5">
      <c r="B196" s="202"/>
      <c r="C196" s="203"/>
      <c r="D196" s="199" t="s">
        <v>128</v>
      </c>
      <c r="E196" s="204" t="s">
        <v>22</v>
      </c>
      <c r="F196" s="205" t="s">
        <v>324</v>
      </c>
      <c r="G196" s="203"/>
      <c r="H196" s="206" t="s">
        <v>22</v>
      </c>
      <c r="I196" s="207"/>
      <c r="J196" s="203"/>
      <c r="K196" s="203"/>
      <c r="L196" s="208"/>
      <c r="M196" s="209"/>
      <c r="N196" s="210"/>
      <c r="O196" s="210"/>
      <c r="P196" s="210"/>
      <c r="Q196" s="210"/>
      <c r="R196" s="210"/>
      <c r="S196" s="210"/>
      <c r="T196" s="211"/>
      <c r="AT196" s="212" t="s">
        <v>128</v>
      </c>
      <c r="AU196" s="212" t="s">
        <v>86</v>
      </c>
      <c r="AV196" s="11" t="s">
        <v>24</v>
      </c>
      <c r="AW196" s="11" t="s">
        <v>39</v>
      </c>
      <c r="AX196" s="11" t="s">
        <v>75</v>
      </c>
      <c r="AY196" s="212" t="s">
        <v>117</v>
      </c>
    </row>
    <row r="197" spans="2:51" s="12" customFormat="1" ht="13.5">
      <c r="B197" s="213"/>
      <c r="C197" s="214"/>
      <c r="D197" s="226" t="s">
        <v>128</v>
      </c>
      <c r="E197" s="236" t="s">
        <v>22</v>
      </c>
      <c r="F197" s="237" t="s">
        <v>325</v>
      </c>
      <c r="G197" s="214"/>
      <c r="H197" s="238">
        <v>6.176</v>
      </c>
      <c r="I197" s="218"/>
      <c r="J197" s="214"/>
      <c r="K197" s="214"/>
      <c r="L197" s="219"/>
      <c r="M197" s="220"/>
      <c r="N197" s="221"/>
      <c r="O197" s="221"/>
      <c r="P197" s="221"/>
      <c r="Q197" s="221"/>
      <c r="R197" s="221"/>
      <c r="S197" s="221"/>
      <c r="T197" s="222"/>
      <c r="AT197" s="223" t="s">
        <v>128</v>
      </c>
      <c r="AU197" s="223" t="s">
        <v>86</v>
      </c>
      <c r="AV197" s="12" t="s">
        <v>86</v>
      </c>
      <c r="AW197" s="12" t="s">
        <v>39</v>
      </c>
      <c r="AX197" s="12" t="s">
        <v>24</v>
      </c>
      <c r="AY197" s="223" t="s">
        <v>117</v>
      </c>
    </row>
    <row r="198" spans="2:65" s="1" customFormat="1" ht="31.5" customHeight="1">
      <c r="B198" s="40"/>
      <c r="C198" s="187" t="s">
        <v>326</v>
      </c>
      <c r="D198" s="187" t="s">
        <v>119</v>
      </c>
      <c r="E198" s="188" t="s">
        <v>327</v>
      </c>
      <c r="F198" s="189" t="s">
        <v>328</v>
      </c>
      <c r="G198" s="190" t="s">
        <v>196</v>
      </c>
      <c r="H198" s="191">
        <v>63.746</v>
      </c>
      <c r="I198" s="192"/>
      <c r="J198" s="193">
        <f>ROUND(I198*H198,2)</f>
        <v>0</v>
      </c>
      <c r="K198" s="189" t="s">
        <v>123</v>
      </c>
      <c r="L198" s="60"/>
      <c r="M198" s="194" t="s">
        <v>22</v>
      </c>
      <c r="N198" s="195" t="s">
        <v>46</v>
      </c>
      <c r="O198" s="41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AR198" s="23" t="s">
        <v>124</v>
      </c>
      <c r="AT198" s="23" t="s">
        <v>119</v>
      </c>
      <c r="AU198" s="23" t="s">
        <v>86</v>
      </c>
      <c r="AY198" s="23" t="s">
        <v>117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23" t="s">
        <v>24</v>
      </c>
      <c r="BK198" s="198">
        <f>ROUND(I198*H198,2)</f>
        <v>0</v>
      </c>
      <c r="BL198" s="23" t="s">
        <v>124</v>
      </c>
      <c r="BM198" s="23" t="s">
        <v>329</v>
      </c>
    </row>
    <row r="199" spans="2:47" s="1" customFormat="1" ht="27">
      <c r="B199" s="40"/>
      <c r="C199" s="62"/>
      <c r="D199" s="226" t="s">
        <v>126</v>
      </c>
      <c r="E199" s="62"/>
      <c r="F199" s="239" t="s">
        <v>330</v>
      </c>
      <c r="G199" s="62"/>
      <c r="H199" s="62"/>
      <c r="I199" s="157"/>
      <c r="J199" s="62"/>
      <c r="K199" s="62"/>
      <c r="L199" s="60"/>
      <c r="M199" s="201"/>
      <c r="N199" s="41"/>
      <c r="O199" s="41"/>
      <c r="P199" s="41"/>
      <c r="Q199" s="41"/>
      <c r="R199" s="41"/>
      <c r="S199" s="41"/>
      <c r="T199" s="77"/>
      <c r="AT199" s="23" t="s">
        <v>126</v>
      </c>
      <c r="AU199" s="23" t="s">
        <v>86</v>
      </c>
    </row>
    <row r="200" spans="2:65" s="1" customFormat="1" ht="31.5" customHeight="1">
      <c r="B200" s="40"/>
      <c r="C200" s="187" t="s">
        <v>331</v>
      </c>
      <c r="D200" s="187" t="s">
        <v>119</v>
      </c>
      <c r="E200" s="188" t="s">
        <v>332</v>
      </c>
      <c r="F200" s="189" t="s">
        <v>333</v>
      </c>
      <c r="G200" s="190" t="s">
        <v>196</v>
      </c>
      <c r="H200" s="191">
        <v>63.746</v>
      </c>
      <c r="I200" s="192"/>
      <c r="J200" s="193">
        <f>ROUND(I200*H200,2)</f>
        <v>0</v>
      </c>
      <c r="K200" s="189" t="s">
        <v>123</v>
      </c>
      <c r="L200" s="60"/>
      <c r="M200" s="194" t="s">
        <v>22</v>
      </c>
      <c r="N200" s="195" t="s">
        <v>46</v>
      </c>
      <c r="O200" s="41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AR200" s="23" t="s">
        <v>124</v>
      </c>
      <c r="AT200" s="23" t="s">
        <v>119</v>
      </c>
      <c r="AU200" s="23" t="s">
        <v>86</v>
      </c>
      <c r="AY200" s="23" t="s">
        <v>117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23" t="s">
        <v>24</v>
      </c>
      <c r="BK200" s="198">
        <f>ROUND(I200*H200,2)</f>
        <v>0</v>
      </c>
      <c r="BL200" s="23" t="s">
        <v>124</v>
      </c>
      <c r="BM200" s="23" t="s">
        <v>334</v>
      </c>
    </row>
    <row r="201" spans="2:47" s="1" customFormat="1" ht="27">
      <c r="B201" s="40"/>
      <c r="C201" s="62"/>
      <c r="D201" s="226" t="s">
        <v>126</v>
      </c>
      <c r="E201" s="62"/>
      <c r="F201" s="239" t="s">
        <v>335</v>
      </c>
      <c r="G201" s="62"/>
      <c r="H201" s="62"/>
      <c r="I201" s="157"/>
      <c r="J201" s="62"/>
      <c r="K201" s="62"/>
      <c r="L201" s="60"/>
      <c r="M201" s="201"/>
      <c r="N201" s="41"/>
      <c r="O201" s="41"/>
      <c r="P201" s="41"/>
      <c r="Q201" s="41"/>
      <c r="R201" s="41"/>
      <c r="S201" s="41"/>
      <c r="T201" s="77"/>
      <c r="AT201" s="23" t="s">
        <v>126</v>
      </c>
      <c r="AU201" s="23" t="s">
        <v>86</v>
      </c>
    </row>
    <row r="202" spans="2:65" s="1" customFormat="1" ht="22.5" customHeight="1">
      <c r="B202" s="40"/>
      <c r="C202" s="187" t="s">
        <v>336</v>
      </c>
      <c r="D202" s="187" t="s">
        <v>119</v>
      </c>
      <c r="E202" s="188" t="s">
        <v>337</v>
      </c>
      <c r="F202" s="189" t="s">
        <v>338</v>
      </c>
      <c r="G202" s="190" t="s">
        <v>196</v>
      </c>
      <c r="H202" s="191">
        <v>956.19</v>
      </c>
      <c r="I202" s="192"/>
      <c r="J202" s="193">
        <f>ROUND(I202*H202,2)</f>
        <v>0</v>
      </c>
      <c r="K202" s="189" t="s">
        <v>123</v>
      </c>
      <c r="L202" s="60"/>
      <c r="M202" s="194" t="s">
        <v>22</v>
      </c>
      <c r="N202" s="195" t="s">
        <v>46</v>
      </c>
      <c r="O202" s="41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AR202" s="23" t="s">
        <v>124</v>
      </c>
      <c r="AT202" s="23" t="s">
        <v>119</v>
      </c>
      <c r="AU202" s="23" t="s">
        <v>86</v>
      </c>
      <c r="AY202" s="23" t="s">
        <v>117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23" t="s">
        <v>24</v>
      </c>
      <c r="BK202" s="198">
        <f>ROUND(I202*H202,2)</f>
        <v>0</v>
      </c>
      <c r="BL202" s="23" t="s">
        <v>124</v>
      </c>
      <c r="BM202" s="23" t="s">
        <v>339</v>
      </c>
    </row>
    <row r="203" spans="2:47" s="1" customFormat="1" ht="27">
      <c r="B203" s="40"/>
      <c r="C203" s="62"/>
      <c r="D203" s="199" t="s">
        <v>126</v>
      </c>
      <c r="E203" s="62"/>
      <c r="F203" s="200" t="s">
        <v>340</v>
      </c>
      <c r="G203" s="62"/>
      <c r="H203" s="62"/>
      <c r="I203" s="157"/>
      <c r="J203" s="62"/>
      <c r="K203" s="62"/>
      <c r="L203" s="60"/>
      <c r="M203" s="201"/>
      <c r="N203" s="41"/>
      <c r="O203" s="41"/>
      <c r="P203" s="41"/>
      <c r="Q203" s="41"/>
      <c r="R203" s="41"/>
      <c r="S203" s="41"/>
      <c r="T203" s="77"/>
      <c r="AT203" s="23" t="s">
        <v>126</v>
      </c>
      <c r="AU203" s="23" t="s">
        <v>86</v>
      </c>
    </row>
    <row r="204" spans="2:51" s="12" customFormat="1" ht="13.5">
      <c r="B204" s="213"/>
      <c r="C204" s="214"/>
      <c r="D204" s="226" t="s">
        <v>128</v>
      </c>
      <c r="E204" s="214"/>
      <c r="F204" s="237" t="s">
        <v>341</v>
      </c>
      <c r="G204" s="214"/>
      <c r="H204" s="238">
        <v>956.19</v>
      </c>
      <c r="I204" s="218"/>
      <c r="J204" s="214"/>
      <c r="K204" s="214"/>
      <c r="L204" s="219"/>
      <c r="M204" s="220"/>
      <c r="N204" s="221"/>
      <c r="O204" s="221"/>
      <c r="P204" s="221"/>
      <c r="Q204" s="221"/>
      <c r="R204" s="221"/>
      <c r="S204" s="221"/>
      <c r="T204" s="222"/>
      <c r="AT204" s="223" t="s">
        <v>128</v>
      </c>
      <c r="AU204" s="223" t="s">
        <v>86</v>
      </c>
      <c r="AV204" s="12" t="s">
        <v>86</v>
      </c>
      <c r="AW204" s="12" t="s">
        <v>6</v>
      </c>
      <c r="AX204" s="12" t="s">
        <v>24</v>
      </c>
      <c r="AY204" s="223" t="s">
        <v>117</v>
      </c>
    </row>
    <row r="205" spans="2:65" s="1" customFormat="1" ht="22.5" customHeight="1">
      <c r="B205" s="40"/>
      <c r="C205" s="187" t="s">
        <v>342</v>
      </c>
      <c r="D205" s="187" t="s">
        <v>119</v>
      </c>
      <c r="E205" s="188" t="s">
        <v>343</v>
      </c>
      <c r="F205" s="189" t="s">
        <v>344</v>
      </c>
      <c r="G205" s="190" t="s">
        <v>196</v>
      </c>
      <c r="H205" s="191">
        <v>63.746</v>
      </c>
      <c r="I205" s="192"/>
      <c r="J205" s="193">
        <f>ROUND(I205*H205,2)</f>
        <v>0</v>
      </c>
      <c r="K205" s="189" t="s">
        <v>123</v>
      </c>
      <c r="L205" s="60"/>
      <c r="M205" s="194" t="s">
        <v>22</v>
      </c>
      <c r="N205" s="195" t="s">
        <v>46</v>
      </c>
      <c r="O205" s="41"/>
      <c r="P205" s="196">
        <f>O205*H205</f>
        <v>0</v>
      </c>
      <c r="Q205" s="196">
        <v>0</v>
      </c>
      <c r="R205" s="196">
        <f>Q205*H205</f>
        <v>0</v>
      </c>
      <c r="S205" s="196">
        <v>0</v>
      </c>
      <c r="T205" s="197">
        <f>S205*H205</f>
        <v>0</v>
      </c>
      <c r="AR205" s="23" t="s">
        <v>124</v>
      </c>
      <c r="AT205" s="23" t="s">
        <v>119</v>
      </c>
      <c r="AU205" s="23" t="s">
        <v>86</v>
      </c>
      <c r="AY205" s="23" t="s">
        <v>117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23" t="s">
        <v>24</v>
      </c>
      <c r="BK205" s="198">
        <f>ROUND(I205*H205,2)</f>
        <v>0</v>
      </c>
      <c r="BL205" s="23" t="s">
        <v>124</v>
      </c>
      <c r="BM205" s="23" t="s">
        <v>345</v>
      </c>
    </row>
    <row r="206" spans="2:47" s="1" customFormat="1" ht="13.5">
      <c r="B206" s="40"/>
      <c r="C206" s="62"/>
      <c r="D206" s="199" t="s">
        <v>126</v>
      </c>
      <c r="E206" s="62"/>
      <c r="F206" s="200" t="s">
        <v>346</v>
      </c>
      <c r="G206" s="62"/>
      <c r="H206" s="62"/>
      <c r="I206" s="157"/>
      <c r="J206" s="62"/>
      <c r="K206" s="62"/>
      <c r="L206" s="60"/>
      <c r="M206" s="201"/>
      <c r="N206" s="41"/>
      <c r="O206" s="41"/>
      <c r="P206" s="41"/>
      <c r="Q206" s="41"/>
      <c r="R206" s="41"/>
      <c r="S206" s="41"/>
      <c r="T206" s="77"/>
      <c r="AT206" s="23" t="s">
        <v>126</v>
      </c>
      <c r="AU206" s="23" t="s">
        <v>86</v>
      </c>
    </row>
    <row r="207" spans="2:63" s="10" customFormat="1" ht="29.85" customHeight="1">
      <c r="B207" s="170"/>
      <c r="C207" s="171"/>
      <c r="D207" s="184" t="s">
        <v>74</v>
      </c>
      <c r="E207" s="185" t="s">
        <v>347</v>
      </c>
      <c r="F207" s="185" t="s">
        <v>348</v>
      </c>
      <c r="G207" s="171"/>
      <c r="H207" s="171"/>
      <c r="I207" s="174"/>
      <c r="J207" s="186">
        <f>BK207</f>
        <v>0</v>
      </c>
      <c r="K207" s="171"/>
      <c r="L207" s="176"/>
      <c r="M207" s="177"/>
      <c r="N207" s="178"/>
      <c r="O207" s="178"/>
      <c r="P207" s="179">
        <f>SUM(P208:P209)</f>
        <v>0</v>
      </c>
      <c r="Q207" s="178"/>
      <c r="R207" s="179">
        <f>SUM(R208:R209)</f>
        <v>0</v>
      </c>
      <c r="S207" s="178"/>
      <c r="T207" s="180">
        <f>SUM(T208:T209)</f>
        <v>0</v>
      </c>
      <c r="AR207" s="181" t="s">
        <v>24</v>
      </c>
      <c r="AT207" s="182" t="s">
        <v>74</v>
      </c>
      <c r="AU207" s="182" t="s">
        <v>24</v>
      </c>
      <c r="AY207" s="181" t="s">
        <v>117</v>
      </c>
      <c r="BK207" s="183">
        <f>SUM(BK208:BK209)</f>
        <v>0</v>
      </c>
    </row>
    <row r="208" spans="2:65" s="1" customFormat="1" ht="22.5" customHeight="1">
      <c r="B208" s="40"/>
      <c r="C208" s="187" t="s">
        <v>349</v>
      </c>
      <c r="D208" s="187" t="s">
        <v>119</v>
      </c>
      <c r="E208" s="188" t="s">
        <v>350</v>
      </c>
      <c r="F208" s="189" t="s">
        <v>351</v>
      </c>
      <c r="G208" s="190" t="s">
        <v>196</v>
      </c>
      <c r="H208" s="191">
        <v>115.863</v>
      </c>
      <c r="I208" s="192"/>
      <c r="J208" s="193">
        <f>ROUND(I208*H208,2)</f>
        <v>0</v>
      </c>
      <c r="K208" s="189" t="s">
        <v>123</v>
      </c>
      <c r="L208" s="60"/>
      <c r="M208" s="194" t="s">
        <v>22</v>
      </c>
      <c r="N208" s="195" t="s">
        <v>46</v>
      </c>
      <c r="O208" s="41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AR208" s="23" t="s">
        <v>124</v>
      </c>
      <c r="AT208" s="23" t="s">
        <v>119</v>
      </c>
      <c r="AU208" s="23" t="s">
        <v>86</v>
      </c>
      <c r="AY208" s="23" t="s">
        <v>117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23" t="s">
        <v>24</v>
      </c>
      <c r="BK208" s="198">
        <f>ROUND(I208*H208,2)</f>
        <v>0</v>
      </c>
      <c r="BL208" s="23" t="s">
        <v>124</v>
      </c>
      <c r="BM208" s="23" t="s">
        <v>352</v>
      </c>
    </row>
    <row r="209" spans="2:47" s="1" customFormat="1" ht="40.5">
      <c r="B209" s="40"/>
      <c r="C209" s="62"/>
      <c r="D209" s="199" t="s">
        <v>126</v>
      </c>
      <c r="E209" s="62"/>
      <c r="F209" s="200" t="s">
        <v>353</v>
      </c>
      <c r="G209" s="62"/>
      <c r="H209" s="62"/>
      <c r="I209" s="157"/>
      <c r="J209" s="62"/>
      <c r="K209" s="62"/>
      <c r="L209" s="60"/>
      <c r="M209" s="201"/>
      <c r="N209" s="41"/>
      <c r="O209" s="41"/>
      <c r="P209" s="41"/>
      <c r="Q209" s="41"/>
      <c r="R209" s="41"/>
      <c r="S209" s="41"/>
      <c r="T209" s="77"/>
      <c r="AT209" s="23" t="s">
        <v>126</v>
      </c>
      <c r="AU209" s="23" t="s">
        <v>86</v>
      </c>
    </row>
    <row r="210" spans="2:63" s="10" customFormat="1" ht="37.35" customHeight="1">
      <c r="B210" s="170"/>
      <c r="C210" s="171"/>
      <c r="D210" s="172" t="s">
        <v>74</v>
      </c>
      <c r="E210" s="173" t="s">
        <v>354</v>
      </c>
      <c r="F210" s="173" t="s">
        <v>355</v>
      </c>
      <c r="G210" s="171"/>
      <c r="H210" s="171"/>
      <c r="I210" s="174"/>
      <c r="J210" s="175">
        <f>BK210</f>
        <v>0</v>
      </c>
      <c r="K210" s="171"/>
      <c r="L210" s="176"/>
      <c r="M210" s="177"/>
      <c r="N210" s="178"/>
      <c r="O210" s="178"/>
      <c r="P210" s="179">
        <f>P211</f>
        <v>0</v>
      </c>
      <c r="Q210" s="178"/>
      <c r="R210" s="179">
        <f>R211</f>
        <v>0.8996172899999999</v>
      </c>
      <c r="S210" s="178"/>
      <c r="T210" s="180">
        <f>T211</f>
        <v>0</v>
      </c>
      <c r="AR210" s="181" t="s">
        <v>86</v>
      </c>
      <c r="AT210" s="182" t="s">
        <v>74</v>
      </c>
      <c r="AU210" s="182" t="s">
        <v>75</v>
      </c>
      <c r="AY210" s="181" t="s">
        <v>117</v>
      </c>
      <c r="BK210" s="183">
        <f>BK211</f>
        <v>0</v>
      </c>
    </row>
    <row r="211" spans="2:63" s="10" customFormat="1" ht="19.9" customHeight="1">
      <c r="B211" s="170"/>
      <c r="C211" s="171"/>
      <c r="D211" s="184" t="s">
        <v>74</v>
      </c>
      <c r="E211" s="185" t="s">
        <v>356</v>
      </c>
      <c r="F211" s="185" t="s">
        <v>357</v>
      </c>
      <c r="G211" s="171"/>
      <c r="H211" s="171"/>
      <c r="I211" s="174"/>
      <c r="J211" s="186">
        <f>BK211</f>
        <v>0</v>
      </c>
      <c r="K211" s="171"/>
      <c r="L211" s="176"/>
      <c r="M211" s="177"/>
      <c r="N211" s="178"/>
      <c r="O211" s="178"/>
      <c r="P211" s="179">
        <f>SUM(P212:P250)</f>
        <v>0</v>
      </c>
      <c r="Q211" s="178"/>
      <c r="R211" s="179">
        <f>SUM(R212:R250)</f>
        <v>0.8996172899999999</v>
      </c>
      <c r="S211" s="178"/>
      <c r="T211" s="180">
        <f>SUM(T212:T250)</f>
        <v>0</v>
      </c>
      <c r="AR211" s="181" t="s">
        <v>86</v>
      </c>
      <c r="AT211" s="182" t="s">
        <v>74</v>
      </c>
      <c r="AU211" s="182" t="s">
        <v>24</v>
      </c>
      <c r="AY211" s="181" t="s">
        <v>117</v>
      </c>
      <c r="BK211" s="183">
        <f>SUM(BK212:BK250)</f>
        <v>0</v>
      </c>
    </row>
    <row r="212" spans="2:65" s="1" customFormat="1" ht="22.5" customHeight="1">
      <c r="B212" s="40"/>
      <c r="C212" s="187" t="s">
        <v>358</v>
      </c>
      <c r="D212" s="187" t="s">
        <v>119</v>
      </c>
      <c r="E212" s="188" t="s">
        <v>359</v>
      </c>
      <c r="F212" s="189" t="s">
        <v>360</v>
      </c>
      <c r="G212" s="190" t="s">
        <v>143</v>
      </c>
      <c r="H212" s="191">
        <v>82.35</v>
      </c>
      <c r="I212" s="192"/>
      <c r="J212" s="193">
        <f>ROUND(I212*H212,2)</f>
        <v>0</v>
      </c>
      <c r="K212" s="189" t="s">
        <v>361</v>
      </c>
      <c r="L212" s="60"/>
      <c r="M212" s="194" t="s">
        <v>22</v>
      </c>
      <c r="N212" s="195" t="s">
        <v>46</v>
      </c>
      <c r="O212" s="41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7">
        <f>S212*H212</f>
        <v>0</v>
      </c>
      <c r="AR212" s="23" t="s">
        <v>221</v>
      </c>
      <c r="AT212" s="23" t="s">
        <v>119</v>
      </c>
      <c r="AU212" s="23" t="s">
        <v>86</v>
      </c>
      <c r="AY212" s="23" t="s">
        <v>117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23" t="s">
        <v>24</v>
      </c>
      <c r="BK212" s="198">
        <f>ROUND(I212*H212,2)</f>
        <v>0</v>
      </c>
      <c r="BL212" s="23" t="s">
        <v>221</v>
      </c>
      <c r="BM212" s="23" t="s">
        <v>362</v>
      </c>
    </row>
    <row r="213" spans="2:47" s="1" customFormat="1" ht="27">
      <c r="B213" s="40"/>
      <c r="C213" s="62"/>
      <c r="D213" s="199" t="s">
        <v>126</v>
      </c>
      <c r="E213" s="62"/>
      <c r="F213" s="200" t="s">
        <v>363</v>
      </c>
      <c r="G213" s="62"/>
      <c r="H213" s="62"/>
      <c r="I213" s="157"/>
      <c r="J213" s="62"/>
      <c r="K213" s="62"/>
      <c r="L213" s="60"/>
      <c r="M213" s="201"/>
      <c r="N213" s="41"/>
      <c r="O213" s="41"/>
      <c r="P213" s="41"/>
      <c r="Q213" s="41"/>
      <c r="R213" s="41"/>
      <c r="S213" s="41"/>
      <c r="T213" s="77"/>
      <c r="AT213" s="23" t="s">
        <v>126</v>
      </c>
      <c r="AU213" s="23" t="s">
        <v>86</v>
      </c>
    </row>
    <row r="214" spans="2:51" s="11" customFormat="1" ht="13.5">
      <c r="B214" s="202"/>
      <c r="C214" s="203"/>
      <c r="D214" s="199" t="s">
        <v>128</v>
      </c>
      <c r="E214" s="204" t="s">
        <v>22</v>
      </c>
      <c r="F214" s="205" t="s">
        <v>364</v>
      </c>
      <c r="G214" s="203"/>
      <c r="H214" s="206" t="s">
        <v>22</v>
      </c>
      <c r="I214" s="207"/>
      <c r="J214" s="203"/>
      <c r="K214" s="203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128</v>
      </c>
      <c r="AU214" s="212" t="s">
        <v>86</v>
      </c>
      <c r="AV214" s="11" t="s">
        <v>24</v>
      </c>
      <c r="AW214" s="11" t="s">
        <v>39</v>
      </c>
      <c r="AX214" s="11" t="s">
        <v>75</v>
      </c>
      <c r="AY214" s="212" t="s">
        <v>117</v>
      </c>
    </row>
    <row r="215" spans="2:51" s="12" customFormat="1" ht="13.5">
      <c r="B215" s="213"/>
      <c r="C215" s="214"/>
      <c r="D215" s="226" t="s">
        <v>128</v>
      </c>
      <c r="E215" s="236" t="s">
        <v>22</v>
      </c>
      <c r="F215" s="237" t="s">
        <v>365</v>
      </c>
      <c r="G215" s="214"/>
      <c r="H215" s="238">
        <v>82.35</v>
      </c>
      <c r="I215" s="218"/>
      <c r="J215" s="214"/>
      <c r="K215" s="214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128</v>
      </c>
      <c r="AU215" s="223" t="s">
        <v>86</v>
      </c>
      <c r="AV215" s="12" t="s">
        <v>86</v>
      </c>
      <c r="AW215" s="12" t="s">
        <v>39</v>
      </c>
      <c r="AX215" s="12" t="s">
        <v>24</v>
      </c>
      <c r="AY215" s="223" t="s">
        <v>117</v>
      </c>
    </row>
    <row r="216" spans="2:65" s="1" customFormat="1" ht="22.5" customHeight="1">
      <c r="B216" s="40"/>
      <c r="C216" s="187" t="s">
        <v>366</v>
      </c>
      <c r="D216" s="187" t="s">
        <v>119</v>
      </c>
      <c r="E216" s="188" t="s">
        <v>367</v>
      </c>
      <c r="F216" s="189" t="s">
        <v>368</v>
      </c>
      <c r="G216" s="190" t="s">
        <v>143</v>
      </c>
      <c r="H216" s="191">
        <v>60.242</v>
      </c>
      <c r="I216" s="192"/>
      <c r="J216" s="193">
        <f>ROUND(I216*H216,2)</f>
        <v>0</v>
      </c>
      <c r="K216" s="189" t="s">
        <v>361</v>
      </c>
      <c r="L216" s="60"/>
      <c r="M216" s="194" t="s">
        <v>22</v>
      </c>
      <c r="N216" s="195" t="s">
        <v>46</v>
      </c>
      <c r="O216" s="41"/>
      <c r="P216" s="196">
        <f>O216*H216</f>
        <v>0</v>
      </c>
      <c r="Q216" s="196">
        <v>0</v>
      </c>
      <c r="R216" s="196">
        <f>Q216*H216</f>
        <v>0</v>
      </c>
      <c r="S216" s="196">
        <v>0</v>
      </c>
      <c r="T216" s="197">
        <f>S216*H216</f>
        <v>0</v>
      </c>
      <c r="AR216" s="23" t="s">
        <v>221</v>
      </c>
      <c r="AT216" s="23" t="s">
        <v>119</v>
      </c>
      <c r="AU216" s="23" t="s">
        <v>86</v>
      </c>
      <c r="AY216" s="23" t="s">
        <v>117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23" t="s">
        <v>24</v>
      </c>
      <c r="BK216" s="198">
        <f>ROUND(I216*H216,2)</f>
        <v>0</v>
      </c>
      <c r="BL216" s="23" t="s">
        <v>221</v>
      </c>
      <c r="BM216" s="23" t="s">
        <v>369</v>
      </c>
    </row>
    <row r="217" spans="2:47" s="1" customFormat="1" ht="27">
      <c r="B217" s="40"/>
      <c r="C217" s="62"/>
      <c r="D217" s="199" t="s">
        <v>126</v>
      </c>
      <c r="E217" s="62"/>
      <c r="F217" s="200" t="s">
        <v>370</v>
      </c>
      <c r="G217" s="62"/>
      <c r="H217" s="62"/>
      <c r="I217" s="157"/>
      <c r="J217" s="62"/>
      <c r="K217" s="62"/>
      <c r="L217" s="60"/>
      <c r="M217" s="201"/>
      <c r="N217" s="41"/>
      <c r="O217" s="41"/>
      <c r="P217" s="41"/>
      <c r="Q217" s="41"/>
      <c r="R217" s="41"/>
      <c r="S217" s="41"/>
      <c r="T217" s="77"/>
      <c r="AT217" s="23" t="s">
        <v>126</v>
      </c>
      <c r="AU217" s="23" t="s">
        <v>86</v>
      </c>
    </row>
    <row r="218" spans="2:51" s="11" customFormat="1" ht="13.5">
      <c r="B218" s="202"/>
      <c r="C218" s="203"/>
      <c r="D218" s="199" t="s">
        <v>128</v>
      </c>
      <c r="E218" s="204" t="s">
        <v>22</v>
      </c>
      <c r="F218" s="205" t="s">
        <v>371</v>
      </c>
      <c r="G218" s="203"/>
      <c r="H218" s="206" t="s">
        <v>22</v>
      </c>
      <c r="I218" s="207"/>
      <c r="J218" s="203"/>
      <c r="K218" s="203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128</v>
      </c>
      <c r="AU218" s="212" t="s">
        <v>86</v>
      </c>
      <c r="AV218" s="11" t="s">
        <v>24</v>
      </c>
      <c r="AW218" s="11" t="s">
        <v>39</v>
      </c>
      <c r="AX218" s="11" t="s">
        <v>75</v>
      </c>
      <c r="AY218" s="212" t="s">
        <v>117</v>
      </c>
    </row>
    <row r="219" spans="2:51" s="12" customFormat="1" ht="13.5">
      <c r="B219" s="213"/>
      <c r="C219" s="214"/>
      <c r="D219" s="226" t="s">
        <v>128</v>
      </c>
      <c r="E219" s="236" t="s">
        <v>22</v>
      </c>
      <c r="F219" s="237" t="s">
        <v>372</v>
      </c>
      <c r="G219" s="214"/>
      <c r="H219" s="238">
        <v>60.242</v>
      </c>
      <c r="I219" s="218"/>
      <c r="J219" s="214"/>
      <c r="K219" s="214"/>
      <c r="L219" s="219"/>
      <c r="M219" s="220"/>
      <c r="N219" s="221"/>
      <c r="O219" s="221"/>
      <c r="P219" s="221"/>
      <c r="Q219" s="221"/>
      <c r="R219" s="221"/>
      <c r="S219" s="221"/>
      <c r="T219" s="222"/>
      <c r="AT219" s="223" t="s">
        <v>128</v>
      </c>
      <c r="AU219" s="223" t="s">
        <v>86</v>
      </c>
      <c r="AV219" s="12" t="s">
        <v>86</v>
      </c>
      <c r="AW219" s="12" t="s">
        <v>39</v>
      </c>
      <c r="AX219" s="12" t="s">
        <v>24</v>
      </c>
      <c r="AY219" s="223" t="s">
        <v>117</v>
      </c>
    </row>
    <row r="220" spans="2:65" s="1" customFormat="1" ht="22.5" customHeight="1">
      <c r="B220" s="40"/>
      <c r="C220" s="242" t="s">
        <v>373</v>
      </c>
      <c r="D220" s="242" t="s">
        <v>374</v>
      </c>
      <c r="E220" s="243" t="s">
        <v>375</v>
      </c>
      <c r="F220" s="244" t="s">
        <v>376</v>
      </c>
      <c r="G220" s="245" t="s">
        <v>196</v>
      </c>
      <c r="H220" s="246">
        <v>0.057</v>
      </c>
      <c r="I220" s="247"/>
      <c r="J220" s="248">
        <f>ROUND(I220*H220,2)</f>
        <v>0</v>
      </c>
      <c r="K220" s="244" t="s">
        <v>22</v>
      </c>
      <c r="L220" s="249"/>
      <c r="M220" s="250" t="s">
        <v>22</v>
      </c>
      <c r="N220" s="251" t="s">
        <v>46</v>
      </c>
      <c r="O220" s="41"/>
      <c r="P220" s="196">
        <f>O220*H220</f>
        <v>0</v>
      </c>
      <c r="Q220" s="196">
        <v>1</v>
      </c>
      <c r="R220" s="196">
        <f>Q220*H220</f>
        <v>0.057</v>
      </c>
      <c r="S220" s="196">
        <v>0</v>
      </c>
      <c r="T220" s="197">
        <f>S220*H220</f>
        <v>0</v>
      </c>
      <c r="AR220" s="23" t="s">
        <v>326</v>
      </c>
      <c r="AT220" s="23" t="s">
        <v>374</v>
      </c>
      <c r="AU220" s="23" t="s">
        <v>86</v>
      </c>
      <c r="AY220" s="23" t="s">
        <v>117</v>
      </c>
      <c r="BE220" s="198">
        <f>IF(N220="základní",J220,0)</f>
        <v>0</v>
      </c>
      <c r="BF220" s="198">
        <f>IF(N220="snížená",J220,0)</f>
        <v>0</v>
      </c>
      <c r="BG220" s="198">
        <f>IF(N220="zákl. přenesená",J220,0)</f>
        <v>0</v>
      </c>
      <c r="BH220" s="198">
        <f>IF(N220="sníž. přenesená",J220,0)</f>
        <v>0</v>
      </c>
      <c r="BI220" s="198">
        <f>IF(N220="nulová",J220,0)</f>
        <v>0</v>
      </c>
      <c r="BJ220" s="23" t="s">
        <v>24</v>
      </c>
      <c r="BK220" s="198">
        <f>ROUND(I220*H220,2)</f>
        <v>0</v>
      </c>
      <c r="BL220" s="23" t="s">
        <v>221</v>
      </c>
      <c r="BM220" s="23" t="s">
        <v>377</v>
      </c>
    </row>
    <row r="221" spans="2:47" s="1" customFormat="1" ht="27">
      <c r="B221" s="40"/>
      <c r="C221" s="62"/>
      <c r="D221" s="199" t="s">
        <v>126</v>
      </c>
      <c r="E221" s="62"/>
      <c r="F221" s="200" t="s">
        <v>378</v>
      </c>
      <c r="G221" s="62"/>
      <c r="H221" s="62"/>
      <c r="I221" s="157"/>
      <c r="J221" s="62"/>
      <c r="K221" s="62"/>
      <c r="L221" s="60"/>
      <c r="M221" s="201"/>
      <c r="N221" s="41"/>
      <c r="O221" s="41"/>
      <c r="P221" s="41"/>
      <c r="Q221" s="41"/>
      <c r="R221" s="41"/>
      <c r="S221" s="41"/>
      <c r="T221" s="77"/>
      <c r="AT221" s="23" t="s">
        <v>126</v>
      </c>
      <c r="AU221" s="23" t="s">
        <v>86</v>
      </c>
    </row>
    <row r="222" spans="2:47" s="1" customFormat="1" ht="27">
      <c r="B222" s="40"/>
      <c r="C222" s="62"/>
      <c r="D222" s="199" t="s">
        <v>379</v>
      </c>
      <c r="E222" s="62"/>
      <c r="F222" s="241" t="s">
        <v>380</v>
      </c>
      <c r="G222" s="62"/>
      <c r="H222" s="62"/>
      <c r="I222" s="157"/>
      <c r="J222" s="62"/>
      <c r="K222" s="62"/>
      <c r="L222" s="60"/>
      <c r="M222" s="201"/>
      <c r="N222" s="41"/>
      <c r="O222" s="41"/>
      <c r="P222" s="41"/>
      <c r="Q222" s="41"/>
      <c r="R222" s="41"/>
      <c r="S222" s="41"/>
      <c r="T222" s="77"/>
      <c r="AT222" s="23" t="s">
        <v>379</v>
      </c>
      <c r="AU222" s="23" t="s">
        <v>86</v>
      </c>
    </row>
    <row r="223" spans="2:51" s="11" customFormat="1" ht="13.5">
      <c r="B223" s="202"/>
      <c r="C223" s="203"/>
      <c r="D223" s="199" t="s">
        <v>128</v>
      </c>
      <c r="E223" s="204" t="s">
        <v>22</v>
      </c>
      <c r="F223" s="205" t="s">
        <v>381</v>
      </c>
      <c r="G223" s="203"/>
      <c r="H223" s="206" t="s">
        <v>22</v>
      </c>
      <c r="I223" s="207"/>
      <c r="J223" s="203"/>
      <c r="K223" s="203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128</v>
      </c>
      <c r="AU223" s="212" t="s">
        <v>86</v>
      </c>
      <c r="AV223" s="11" t="s">
        <v>24</v>
      </c>
      <c r="AW223" s="11" t="s">
        <v>39</v>
      </c>
      <c r="AX223" s="11" t="s">
        <v>75</v>
      </c>
      <c r="AY223" s="212" t="s">
        <v>117</v>
      </c>
    </row>
    <row r="224" spans="2:51" s="11" customFormat="1" ht="13.5">
      <c r="B224" s="202"/>
      <c r="C224" s="203"/>
      <c r="D224" s="199" t="s">
        <v>128</v>
      </c>
      <c r="E224" s="204" t="s">
        <v>22</v>
      </c>
      <c r="F224" s="205" t="s">
        <v>382</v>
      </c>
      <c r="G224" s="203"/>
      <c r="H224" s="206" t="s">
        <v>22</v>
      </c>
      <c r="I224" s="207"/>
      <c r="J224" s="203"/>
      <c r="K224" s="203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128</v>
      </c>
      <c r="AU224" s="212" t="s">
        <v>86</v>
      </c>
      <c r="AV224" s="11" t="s">
        <v>24</v>
      </c>
      <c r="AW224" s="11" t="s">
        <v>39</v>
      </c>
      <c r="AX224" s="11" t="s">
        <v>75</v>
      </c>
      <c r="AY224" s="212" t="s">
        <v>117</v>
      </c>
    </row>
    <row r="225" spans="2:51" s="12" customFormat="1" ht="13.5">
      <c r="B225" s="213"/>
      <c r="C225" s="214"/>
      <c r="D225" s="199" t="s">
        <v>128</v>
      </c>
      <c r="E225" s="215" t="s">
        <v>22</v>
      </c>
      <c r="F225" s="216" t="s">
        <v>383</v>
      </c>
      <c r="G225" s="214"/>
      <c r="H225" s="217">
        <v>0.033</v>
      </c>
      <c r="I225" s="218"/>
      <c r="J225" s="214"/>
      <c r="K225" s="214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128</v>
      </c>
      <c r="AU225" s="223" t="s">
        <v>86</v>
      </c>
      <c r="AV225" s="12" t="s">
        <v>86</v>
      </c>
      <c r="AW225" s="12" t="s">
        <v>39</v>
      </c>
      <c r="AX225" s="12" t="s">
        <v>75</v>
      </c>
      <c r="AY225" s="223" t="s">
        <v>117</v>
      </c>
    </row>
    <row r="226" spans="2:51" s="11" customFormat="1" ht="13.5">
      <c r="B226" s="202"/>
      <c r="C226" s="203"/>
      <c r="D226" s="199" t="s">
        <v>128</v>
      </c>
      <c r="E226" s="204" t="s">
        <v>22</v>
      </c>
      <c r="F226" s="205" t="s">
        <v>384</v>
      </c>
      <c r="G226" s="203"/>
      <c r="H226" s="206" t="s">
        <v>22</v>
      </c>
      <c r="I226" s="207"/>
      <c r="J226" s="203"/>
      <c r="K226" s="203"/>
      <c r="L226" s="208"/>
      <c r="M226" s="209"/>
      <c r="N226" s="210"/>
      <c r="O226" s="210"/>
      <c r="P226" s="210"/>
      <c r="Q226" s="210"/>
      <c r="R226" s="210"/>
      <c r="S226" s="210"/>
      <c r="T226" s="211"/>
      <c r="AT226" s="212" t="s">
        <v>128</v>
      </c>
      <c r="AU226" s="212" t="s">
        <v>86</v>
      </c>
      <c r="AV226" s="11" t="s">
        <v>24</v>
      </c>
      <c r="AW226" s="11" t="s">
        <v>39</v>
      </c>
      <c r="AX226" s="11" t="s">
        <v>75</v>
      </c>
      <c r="AY226" s="212" t="s">
        <v>117</v>
      </c>
    </row>
    <row r="227" spans="2:51" s="12" customFormat="1" ht="13.5">
      <c r="B227" s="213"/>
      <c r="C227" s="214"/>
      <c r="D227" s="199" t="s">
        <v>128</v>
      </c>
      <c r="E227" s="215" t="s">
        <v>22</v>
      </c>
      <c r="F227" s="216" t="s">
        <v>385</v>
      </c>
      <c r="G227" s="214"/>
      <c r="H227" s="217">
        <v>0.024</v>
      </c>
      <c r="I227" s="218"/>
      <c r="J227" s="214"/>
      <c r="K227" s="214"/>
      <c r="L227" s="219"/>
      <c r="M227" s="220"/>
      <c r="N227" s="221"/>
      <c r="O227" s="221"/>
      <c r="P227" s="221"/>
      <c r="Q227" s="221"/>
      <c r="R227" s="221"/>
      <c r="S227" s="221"/>
      <c r="T227" s="222"/>
      <c r="AT227" s="223" t="s">
        <v>128</v>
      </c>
      <c r="AU227" s="223" t="s">
        <v>86</v>
      </c>
      <c r="AV227" s="12" t="s">
        <v>86</v>
      </c>
      <c r="AW227" s="12" t="s">
        <v>39</v>
      </c>
      <c r="AX227" s="12" t="s">
        <v>75</v>
      </c>
      <c r="AY227" s="223" t="s">
        <v>117</v>
      </c>
    </row>
    <row r="228" spans="2:51" s="13" customFormat="1" ht="13.5">
      <c r="B228" s="224"/>
      <c r="C228" s="225"/>
      <c r="D228" s="226" t="s">
        <v>128</v>
      </c>
      <c r="E228" s="227" t="s">
        <v>22</v>
      </c>
      <c r="F228" s="228" t="s">
        <v>133</v>
      </c>
      <c r="G228" s="225"/>
      <c r="H228" s="229">
        <v>0.057</v>
      </c>
      <c r="I228" s="230"/>
      <c r="J228" s="225"/>
      <c r="K228" s="225"/>
      <c r="L228" s="231"/>
      <c r="M228" s="232"/>
      <c r="N228" s="233"/>
      <c r="O228" s="233"/>
      <c r="P228" s="233"/>
      <c r="Q228" s="233"/>
      <c r="R228" s="233"/>
      <c r="S228" s="233"/>
      <c r="T228" s="234"/>
      <c r="AT228" s="235" t="s">
        <v>128</v>
      </c>
      <c r="AU228" s="235" t="s">
        <v>86</v>
      </c>
      <c r="AV228" s="13" t="s">
        <v>124</v>
      </c>
      <c r="AW228" s="13" t="s">
        <v>39</v>
      </c>
      <c r="AX228" s="13" t="s">
        <v>24</v>
      </c>
      <c r="AY228" s="235" t="s">
        <v>117</v>
      </c>
    </row>
    <row r="229" spans="2:65" s="1" customFormat="1" ht="22.5" customHeight="1">
      <c r="B229" s="40"/>
      <c r="C229" s="187" t="s">
        <v>386</v>
      </c>
      <c r="D229" s="187" t="s">
        <v>119</v>
      </c>
      <c r="E229" s="188" t="s">
        <v>387</v>
      </c>
      <c r="F229" s="189" t="s">
        <v>388</v>
      </c>
      <c r="G229" s="190" t="s">
        <v>143</v>
      </c>
      <c r="H229" s="191">
        <v>82.35</v>
      </c>
      <c r="I229" s="192"/>
      <c r="J229" s="193">
        <f>ROUND(I229*H229,2)</f>
        <v>0</v>
      </c>
      <c r="K229" s="189" t="s">
        <v>361</v>
      </c>
      <c r="L229" s="60"/>
      <c r="M229" s="194" t="s">
        <v>22</v>
      </c>
      <c r="N229" s="195" t="s">
        <v>46</v>
      </c>
      <c r="O229" s="41"/>
      <c r="P229" s="196">
        <f>O229*H229</f>
        <v>0</v>
      </c>
      <c r="Q229" s="196">
        <v>0.0004</v>
      </c>
      <c r="R229" s="196">
        <f>Q229*H229</f>
        <v>0.03294</v>
      </c>
      <c r="S229" s="196">
        <v>0</v>
      </c>
      <c r="T229" s="197">
        <f>S229*H229</f>
        <v>0</v>
      </c>
      <c r="AR229" s="23" t="s">
        <v>221</v>
      </c>
      <c r="AT229" s="23" t="s">
        <v>119</v>
      </c>
      <c r="AU229" s="23" t="s">
        <v>86</v>
      </c>
      <c r="AY229" s="23" t="s">
        <v>117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23" t="s">
        <v>24</v>
      </c>
      <c r="BK229" s="198">
        <f>ROUND(I229*H229,2)</f>
        <v>0</v>
      </c>
      <c r="BL229" s="23" t="s">
        <v>221</v>
      </c>
      <c r="BM229" s="23" t="s">
        <v>389</v>
      </c>
    </row>
    <row r="230" spans="2:47" s="1" customFormat="1" ht="27">
      <c r="B230" s="40"/>
      <c r="C230" s="62"/>
      <c r="D230" s="199" t="s">
        <v>126</v>
      </c>
      <c r="E230" s="62"/>
      <c r="F230" s="200" t="s">
        <v>390</v>
      </c>
      <c r="G230" s="62"/>
      <c r="H230" s="62"/>
      <c r="I230" s="157"/>
      <c r="J230" s="62"/>
      <c r="K230" s="62"/>
      <c r="L230" s="60"/>
      <c r="M230" s="201"/>
      <c r="N230" s="41"/>
      <c r="O230" s="41"/>
      <c r="P230" s="41"/>
      <c r="Q230" s="41"/>
      <c r="R230" s="41"/>
      <c r="S230" s="41"/>
      <c r="T230" s="77"/>
      <c r="AT230" s="23" t="s">
        <v>126</v>
      </c>
      <c r="AU230" s="23" t="s">
        <v>86</v>
      </c>
    </row>
    <row r="231" spans="2:51" s="12" customFormat="1" ht="13.5">
      <c r="B231" s="213"/>
      <c r="C231" s="214"/>
      <c r="D231" s="226" t="s">
        <v>128</v>
      </c>
      <c r="E231" s="236" t="s">
        <v>22</v>
      </c>
      <c r="F231" s="237" t="s">
        <v>365</v>
      </c>
      <c r="G231" s="214"/>
      <c r="H231" s="238">
        <v>82.35</v>
      </c>
      <c r="I231" s="218"/>
      <c r="J231" s="214"/>
      <c r="K231" s="214"/>
      <c r="L231" s="219"/>
      <c r="M231" s="220"/>
      <c r="N231" s="221"/>
      <c r="O231" s="221"/>
      <c r="P231" s="221"/>
      <c r="Q231" s="221"/>
      <c r="R231" s="221"/>
      <c r="S231" s="221"/>
      <c r="T231" s="222"/>
      <c r="AT231" s="223" t="s">
        <v>128</v>
      </c>
      <c r="AU231" s="223" t="s">
        <v>86</v>
      </c>
      <c r="AV231" s="12" t="s">
        <v>86</v>
      </c>
      <c r="AW231" s="12" t="s">
        <v>39</v>
      </c>
      <c r="AX231" s="12" t="s">
        <v>24</v>
      </c>
      <c r="AY231" s="223" t="s">
        <v>117</v>
      </c>
    </row>
    <row r="232" spans="2:65" s="1" customFormat="1" ht="22.5" customHeight="1">
      <c r="B232" s="40"/>
      <c r="C232" s="187" t="s">
        <v>391</v>
      </c>
      <c r="D232" s="187" t="s">
        <v>119</v>
      </c>
      <c r="E232" s="188" t="s">
        <v>392</v>
      </c>
      <c r="F232" s="189" t="s">
        <v>393</v>
      </c>
      <c r="G232" s="190" t="s">
        <v>143</v>
      </c>
      <c r="H232" s="191">
        <v>60.242</v>
      </c>
      <c r="I232" s="192"/>
      <c r="J232" s="193">
        <f>ROUND(I232*H232,2)</f>
        <v>0</v>
      </c>
      <c r="K232" s="189" t="s">
        <v>361</v>
      </c>
      <c r="L232" s="60"/>
      <c r="M232" s="194" t="s">
        <v>22</v>
      </c>
      <c r="N232" s="195" t="s">
        <v>46</v>
      </c>
      <c r="O232" s="41"/>
      <c r="P232" s="196">
        <f>O232*H232</f>
        <v>0</v>
      </c>
      <c r="Q232" s="196">
        <v>0.0004</v>
      </c>
      <c r="R232" s="196">
        <f>Q232*H232</f>
        <v>0.0240968</v>
      </c>
      <c r="S232" s="196">
        <v>0</v>
      </c>
      <c r="T232" s="197">
        <f>S232*H232</f>
        <v>0</v>
      </c>
      <c r="AR232" s="23" t="s">
        <v>221</v>
      </c>
      <c r="AT232" s="23" t="s">
        <v>119</v>
      </c>
      <c r="AU232" s="23" t="s">
        <v>86</v>
      </c>
      <c r="AY232" s="23" t="s">
        <v>117</v>
      </c>
      <c r="BE232" s="198">
        <f>IF(N232="základní",J232,0)</f>
        <v>0</v>
      </c>
      <c r="BF232" s="198">
        <f>IF(N232="snížená",J232,0)</f>
        <v>0</v>
      </c>
      <c r="BG232" s="198">
        <f>IF(N232="zákl. přenesená",J232,0)</f>
        <v>0</v>
      </c>
      <c r="BH232" s="198">
        <f>IF(N232="sníž. přenesená",J232,0)</f>
        <v>0</v>
      </c>
      <c r="BI232" s="198">
        <f>IF(N232="nulová",J232,0)</f>
        <v>0</v>
      </c>
      <c r="BJ232" s="23" t="s">
        <v>24</v>
      </c>
      <c r="BK232" s="198">
        <f>ROUND(I232*H232,2)</f>
        <v>0</v>
      </c>
      <c r="BL232" s="23" t="s">
        <v>221</v>
      </c>
      <c r="BM232" s="23" t="s">
        <v>394</v>
      </c>
    </row>
    <row r="233" spans="2:47" s="1" customFormat="1" ht="27">
      <c r="B233" s="40"/>
      <c r="C233" s="62"/>
      <c r="D233" s="199" t="s">
        <v>126</v>
      </c>
      <c r="E233" s="62"/>
      <c r="F233" s="200" t="s">
        <v>395</v>
      </c>
      <c r="G233" s="62"/>
      <c r="H233" s="62"/>
      <c r="I233" s="157"/>
      <c r="J233" s="62"/>
      <c r="K233" s="62"/>
      <c r="L233" s="60"/>
      <c r="M233" s="201"/>
      <c r="N233" s="41"/>
      <c r="O233" s="41"/>
      <c r="P233" s="41"/>
      <c r="Q233" s="41"/>
      <c r="R233" s="41"/>
      <c r="S233" s="41"/>
      <c r="T233" s="77"/>
      <c r="AT233" s="23" t="s">
        <v>126</v>
      </c>
      <c r="AU233" s="23" t="s">
        <v>86</v>
      </c>
    </row>
    <row r="234" spans="2:51" s="11" customFormat="1" ht="13.5">
      <c r="B234" s="202"/>
      <c r="C234" s="203"/>
      <c r="D234" s="199" t="s">
        <v>128</v>
      </c>
      <c r="E234" s="204" t="s">
        <v>22</v>
      </c>
      <c r="F234" s="205" t="s">
        <v>371</v>
      </c>
      <c r="G234" s="203"/>
      <c r="H234" s="206" t="s">
        <v>22</v>
      </c>
      <c r="I234" s="207"/>
      <c r="J234" s="203"/>
      <c r="K234" s="203"/>
      <c r="L234" s="208"/>
      <c r="M234" s="209"/>
      <c r="N234" s="210"/>
      <c r="O234" s="210"/>
      <c r="P234" s="210"/>
      <c r="Q234" s="210"/>
      <c r="R234" s="210"/>
      <c r="S234" s="210"/>
      <c r="T234" s="211"/>
      <c r="AT234" s="212" t="s">
        <v>128</v>
      </c>
      <c r="AU234" s="212" t="s">
        <v>86</v>
      </c>
      <c r="AV234" s="11" t="s">
        <v>24</v>
      </c>
      <c r="AW234" s="11" t="s">
        <v>39</v>
      </c>
      <c r="AX234" s="11" t="s">
        <v>75</v>
      </c>
      <c r="AY234" s="212" t="s">
        <v>117</v>
      </c>
    </row>
    <row r="235" spans="2:51" s="12" customFormat="1" ht="13.5">
      <c r="B235" s="213"/>
      <c r="C235" s="214"/>
      <c r="D235" s="226" t="s">
        <v>128</v>
      </c>
      <c r="E235" s="236" t="s">
        <v>22</v>
      </c>
      <c r="F235" s="237" t="s">
        <v>372</v>
      </c>
      <c r="G235" s="214"/>
      <c r="H235" s="238">
        <v>60.242</v>
      </c>
      <c r="I235" s="218"/>
      <c r="J235" s="214"/>
      <c r="K235" s="214"/>
      <c r="L235" s="219"/>
      <c r="M235" s="220"/>
      <c r="N235" s="221"/>
      <c r="O235" s="221"/>
      <c r="P235" s="221"/>
      <c r="Q235" s="221"/>
      <c r="R235" s="221"/>
      <c r="S235" s="221"/>
      <c r="T235" s="222"/>
      <c r="AT235" s="223" t="s">
        <v>128</v>
      </c>
      <c r="AU235" s="223" t="s">
        <v>86</v>
      </c>
      <c r="AV235" s="12" t="s">
        <v>86</v>
      </c>
      <c r="AW235" s="12" t="s">
        <v>39</v>
      </c>
      <c r="AX235" s="12" t="s">
        <v>24</v>
      </c>
      <c r="AY235" s="223" t="s">
        <v>117</v>
      </c>
    </row>
    <row r="236" spans="2:65" s="1" customFormat="1" ht="22.5" customHeight="1">
      <c r="B236" s="40"/>
      <c r="C236" s="242" t="s">
        <v>396</v>
      </c>
      <c r="D236" s="242" t="s">
        <v>374</v>
      </c>
      <c r="E236" s="243" t="s">
        <v>397</v>
      </c>
      <c r="F236" s="244" t="s">
        <v>398</v>
      </c>
      <c r="G236" s="245" t="s">
        <v>143</v>
      </c>
      <c r="H236" s="246">
        <v>163.981</v>
      </c>
      <c r="I236" s="247"/>
      <c r="J236" s="248">
        <f>ROUND(I236*H236,2)</f>
        <v>0</v>
      </c>
      <c r="K236" s="244" t="s">
        <v>123</v>
      </c>
      <c r="L236" s="249"/>
      <c r="M236" s="250" t="s">
        <v>22</v>
      </c>
      <c r="N236" s="251" t="s">
        <v>46</v>
      </c>
      <c r="O236" s="41"/>
      <c r="P236" s="196">
        <f>O236*H236</f>
        <v>0</v>
      </c>
      <c r="Q236" s="196">
        <v>0.0045</v>
      </c>
      <c r="R236" s="196">
        <f>Q236*H236</f>
        <v>0.7379144999999999</v>
      </c>
      <c r="S236" s="196">
        <v>0</v>
      </c>
      <c r="T236" s="197">
        <f>S236*H236</f>
        <v>0</v>
      </c>
      <c r="AR236" s="23" t="s">
        <v>326</v>
      </c>
      <c r="AT236" s="23" t="s">
        <v>374</v>
      </c>
      <c r="AU236" s="23" t="s">
        <v>86</v>
      </c>
      <c r="AY236" s="23" t="s">
        <v>117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23" t="s">
        <v>24</v>
      </c>
      <c r="BK236" s="198">
        <f>ROUND(I236*H236,2)</f>
        <v>0</v>
      </c>
      <c r="BL236" s="23" t="s">
        <v>221</v>
      </c>
      <c r="BM236" s="23" t="s">
        <v>399</v>
      </c>
    </row>
    <row r="237" spans="2:47" s="1" customFormat="1" ht="13.5">
      <c r="B237" s="40"/>
      <c r="C237" s="62"/>
      <c r="D237" s="199" t="s">
        <v>126</v>
      </c>
      <c r="E237" s="62"/>
      <c r="F237" s="200" t="s">
        <v>400</v>
      </c>
      <c r="G237" s="62"/>
      <c r="H237" s="62"/>
      <c r="I237" s="157"/>
      <c r="J237" s="62"/>
      <c r="K237" s="62"/>
      <c r="L237" s="60"/>
      <c r="M237" s="201"/>
      <c r="N237" s="41"/>
      <c r="O237" s="41"/>
      <c r="P237" s="41"/>
      <c r="Q237" s="41"/>
      <c r="R237" s="41"/>
      <c r="S237" s="41"/>
      <c r="T237" s="77"/>
      <c r="AT237" s="23" t="s">
        <v>126</v>
      </c>
      <c r="AU237" s="23" t="s">
        <v>86</v>
      </c>
    </row>
    <row r="238" spans="2:51" s="11" customFormat="1" ht="13.5">
      <c r="B238" s="202"/>
      <c r="C238" s="203"/>
      <c r="D238" s="199" t="s">
        <v>128</v>
      </c>
      <c r="E238" s="204" t="s">
        <v>22</v>
      </c>
      <c r="F238" s="205" t="s">
        <v>401</v>
      </c>
      <c r="G238" s="203"/>
      <c r="H238" s="206" t="s">
        <v>22</v>
      </c>
      <c r="I238" s="207"/>
      <c r="J238" s="203"/>
      <c r="K238" s="203"/>
      <c r="L238" s="208"/>
      <c r="M238" s="209"/>
      <c r="N238" s="210"/>
      <c r="O238" s="210"/>
      <c r="P238" s="210"/>
      <c r="Q238" s="210"/>
      <c r="R238" s="210"/>
      <c r="S238" s="210"/>
      <c r="T238" s="211"/>
      <c r="AT238" s="212" t="s">
        <v>128</v>
      </c>
      <c r="AU238" s="212" t="s">
        <v>86</v>
      </c>
      <c r="AV238" s="11" t="s">
        <v>24</v>
      </c>
      <c r="AW238" s="11" t="s">
        <v>39</v>
      </c>
      <c r="AX238" s="11" t="s">
        <v>75</v>
      </c>
      <c r="AY238" s="212" t="s">
        <v>117</v>
      </c>
    </row>
    <row r="239" spans="2:51" s="12" customFormat="1" ht="13.5">
      <c r="B239" s="213"/>
      <c r="C239" s="214"/>
      <c r="D239" s="199" t="s">
        <v>128</v>
      </c>
      <c r="E239" s="215" t="s">
        <v>22</v>
      </c>
      <c r="F239" s="216" t="s">
        <v>402</v>
      </c>
      <c r="G239" s="214"/>
      <c r="H239" s="217">
        <v>94.703</v>
      </c>
      <c r="I239" s="218"/>
      <c r="J239" s="214"/>
      <c r="K239" s="214"/>
      <c r="L239" s="219"/>
      <c r="M239" s="220"/>
      <c r="N239" s="221"/>
      <c r="O239" s="221"/>
      <c r="P239" s="221"/>
      <c r="Q239" s="221"/>
      <c r="R239" s="221"/>
      <c r="S239" s="221"/>
      <c r="T239" s="222"/>
      <c r="AT239" s="223" t="s">
        <v>128</v>
      </c>
      <c r="AU239" s="223" t="s">
        <v>86</v>
      </c>
      <c r="AV239" s="12" t="s">
        <v>86</v>
      </c>
      <c r="AW239" s="12" t="s">
        <v>39</v>
      </c>
      <c r="AX239" s="12" t="s">
        <v>75</v>
      </c>
      <c r="AY239" s="223" t="s">
        <v>117</v>
      </c>
    </row>
    <row r="240" spans="2:51" s="12" customFormat="1" ht="13.5">
      <c r="B240" s="213"/>
      <c r="C240" s="214"/>
      <c r="D240" s="199" t="s">
        <v>128</v>
      </c>
      <c r="E240" s="215" t="s">
        <v>22</v>
      </c>
      <c r="F240" s="216" t="s">
        <v>403</v>
      </c>
      <c r="G240" s="214"/>
      <c r="H240" s="217">
        <v>69.278</v>
      </c>
      <c r="I240" s="218"/>
      <c r="J240" s="214"/>
      <c r="K240" s="214"/>
      <c r="L240" s="219"/>
      <c r="M240" s="220"/>
      <c r="N240" s="221"/>
      <c r="O240" s="221"/>
      <c r="P240" s="221"/>
      <c r="Q240" s="221"/>
      <c r="R240" s="221"/>
      <c r="S240" s="221"/>
      <c r="T240" s="222"/>
      <c r="AT240" s="223" t="s">
        <v>128</v>
      </c>
      <c r="AU240" s="223" t="s">
        <v>86</v>
      </c>
      <c r="AV240" s="12" t="s">
        <v>86</v>
      </c>
      <c r="AW240" s="12" t="s">
        <v>39</v>
      </c>
      <c r="AX240" s="12" t="s">
        <v>75</v>
      </c>
      <c r="AY240" s="223" t="s">
        <v>117</v>
      </c>
    </row>
    <row r="241" spans="2:51" s="13" customFormat="1" ht="13.5">
      <c r="B241" s="224"/>
      <c r="C241" s="225"/>
      <c r="D241" s="226" t="s">
        <v>128</v>
      </c>
      <c r="E241" s="227" t="s">
        <v>22</v>
      </c>
      <c r="F241" s="228" t="s">
        <v>133</v>
      </c>
      <c r="G241" s="225"/>
      <c r="H241" s="229">
        <v>163.981</v>
      </c>
      <c r="I241" s="230"/>
      <c r="J241" s="225"/>
      <c r="K241" s="225"/>
      <c r="L241" s="231"/>
      <c r="M241" s="232"/>
      <c r="N241" s="233"/>
      <c r="O241" s="233"/>
      <c r="P241" s="233"/>
      <c r="Q241" s="233"/>
      <c r="R241" s="233"/>
      <c r="S241" s="233"/>
      <c r="T241" s="234"/>
      <c r="AT241" s="235" t="s">
        <v>128</v>
      </c>
      <c r="AU241" s="235" t="s">
        <v>86</v>
      </c>
      <c r="AV241" s="13" t="s">
        <v>124</v>
      </c>
      <c r="AW241" s="13" t="s">
        <v>39</v>
      </c>
      <c r="AX241" s="13" t="s">
        <v>24</v>
      </c>
      <c r="AY241" s="235" t="s">
        <v>117</v>
      </c>
    </row>
    <row r="242" spans="2:65" s="1" customFormat="1" ht="22.5" customHeight="1">
      <c r="B242" s="40"/>
      <c r="C242" s="187" t="s">
        <v>404</v>
      </c>
      <c r="D242" s="187" t="s">
        <v>119</v>
      </c>
      <c r="E242" s="188" t="s">
        <v>405</v>
      </c>
      <c r="F242" s="189" t="s">
        <v>406</v>
      </c>
      <c r="G242" s="190" t="s">
        <v>143</v>
      </c>
      <c r="H242" s="191">
        <v>101.417</v>
      </c>
      <c r="I242" s="192"/>
      <c r="J242" s="193">
        <f>ROUND(I242*H242,2)</f>
        <v>0</v>
      </c>
      <c r="K242" s="189" t="s">
        <v>123</v>
      </c>
      <c r="L242" s="60"/>
      <c r="M242" s="194" t="s">
        <v>22</v>
      </c>
      <c r="N242" s="195" t="s">
        <v>46</v>
      </c>
      <c r="O242" s="41"/>
      <c r="P242" s="196">
        <f>O242*H242</f>
        <v>0</v>
      </c>
      <c r="Q242" s="196">
        <v>0.00047</v>
      </c>
      <c r="R242" s="196">
        <f>Q242*H242</f>
        <v>0.04766599</v>
      </c>
      <c r="S242" s="196">
        <v>0</v>
      </c>
      <c r="T242" s="197">
        <f>S242*H242</f>
        <v>0</v>
      </c>
      <c r="AR242" s="23" t="s">
        <v>221</v>
      </c>
      <c r="AT242" s="23" t="s">
        <v>119</v>
      </c>
      <c r="AU242" s="23" t="s">
        <v>86</v>
      </c>
      <c r="AY242" s="23" t="s">
        <v>117</v>
      </c>
      <c r="BE242" s="198">
        <f>IF(N242="základní",J242,0)</f>
        <v>0</v>
      </c>
      <c r="BF242" s="198">
        <f>IF(N242="snížená",J242,0)</f>
        <v>0</v>
      </c>
      <c r="BG242" s="198">
        <f>IF(N242="zákl. přenesená",J242,0)</f>
        <v>0</v>
      </c>
      <c r="BH242" s="198">
        <f>IF(N242="sníž. přenesená",J242,0)</f>
        <v>0</v>
      </c>
      <c r="BI242" s="198">
        <f>IF(N242="nulová",J242,0)</f>
        <v>0</v>
      </c>
      <c r="BJ242" s="23" t="s">
        <v>24</v>
      </c>
      <c r="BK242" s="198">
        <f>ROUND(I242*H242,2)</f>
        <v>0</v>
      </c>
      <c r="BL242" s="23" t="s">
        <v>221</v>
      </c>
      <c r="BM242" s="23" t="s">
        <v>407</v>
      </c>
    </row>
    <row r="243" spans="2:47" s="1" customFormat="1" ht="13.5">
      <c r="B243" s="40"/>
      <c r="C243" s="62"/>
      <c r="D243" s="199" t="s">
        <v>126</v>
      </c>
      <c r="E243" s="62"/>
      <c r="F243" s="200" t="s">
        <v>408</v>
      </c>
      <c r="G243" s="62"/>
      <c r="H243" s="62"/>
      <c r="I243" s="157"/>
      <c r="J243" s="62"/>
      <c r="K243" s="62"/>
      <c r="L243" s="60"/>
      <c r="M243" s="201"/>
      <c r="N243" s="41"/>
      <c r="O243" s="41"/>
      <c r="P243" s="41"/>
      <c r="Q243" s="41"/>
      <c r="R243" s="41"/>
      <c r="S243" s="41"/>
      <c r="T243" s="77"/>
      <c r="AT243" s="23" t="s">
        <v>126</v>
      </c>
      <c r="AU243" s="23" t="s">
        <v>86</v>
      </c>
    </row>
    <row r="244" spans="2:51" s="11" customFormat="1" ht="13.5">
      <c r="B244" s="202"/>
      <c r="C244" s="203"/>
      <c r="D244" s="199" t="s">
        <v>128</v>
      </c>
      <c r="E244" s="204" t="s">
        <v>22</v>
      </c>
      <c r="F244" s="205" t="s">
        <v>371</v>
      </c>
      <c r="G244" s="203"/>
      <c r="H244" s="206" t="s">
        <v>22</v>
      </c>
      <c r="I244" s="207"/>
      <c r="J244" s="203"/>
      <c r="K244" s="203"/>
      <c r="L244" s="208"/>
      <c r="M244" s="209"/>
      <c r="N244" s="210"/>
      <c r="O244" s="210"/>
      <c r="P244" s="210"/>
      <c r="Q244" s="210"/>
      <c r="R244" s="210"/>
      <c r="S244" s="210"/>
      <c r="T244" s="211"/>
      <c r="AT244" s="212" t="s">
        <v>128</v>
      </c>
      <c r="AU244" s="212" t="s">
        <v>86</v>
      </c>
      <c r="AV244" s="11" t="s">
        <v>24</v>
      </c>
      <c r="AW244" s="11" t="s">
        <v>39</v>
      </c>
      <c r="AX244" s="11" t="s">
        <v>75</v>
      </c>
      <c r="AY244" s="212" t="s">
        <v>117</v>
      </c>
    </row>
    <row r="245" spans="2:51" s="12" customFormat="1" ht="13.5">
      <c r="B245" s="213"/>
      <c r="C245" s="214"/>
      <c r="D245" s="199" t="s">
        <v>128</v>
      </c>
      <c r="E245" s="215" t="s">
        <v>22</v>
      </c>
      <c r="F245" s="216" t="s">
        <v>409</v>
      </c>
      <c r="G245" s="214"/>
      <c r="H245" s="217">
        <v>60.242</v>
      </c>
      <c r="I245" s="218"/>
      <c r="J245" s="214"/>
      <c r="K245" s="214"/>
      <c r="L245" s="219"/>
      <c r="M245" s="220"/>
      <c r="N245" s="221"/>
      <c r="O245" s="221"/>
      <c r="P245" s="221"/>
      <c r="Q245" s="221"/>
      <c r="R245" s="221"/>
      <c r="S245" s="221"/>
      <c r="T245" s="222"/>
      <c r="AT245" s="223" t="s">
        <v>128</v>
      </c>
      <c r="AU245" s="223" t="s">
        <v>86</v>
      </c>
      <c r="AV245" s="12" t="s">
        <v>86</v>
      </c>
      <c r="AW245" s="12" t="s">
        <v>39</v>
      </c>
      <c r="AX245" s="12" t="s">
        <v>75</v>
      </c>
      <c r="AY245" s="223" t="s">
        <v>117</v>
      </c>
    </row>
    <row r="246" spans="2:51" s="11" customFormat="1" ht="13.5">
      <c r="B246" s="202"/>
      <c r="C246" s="203"/>
      <c r="D246" s="199" t="s">
        <v>128</v>
      </c>
      <c r="E246" s="204" t="s">
        <v>22</v>
      </c>
      <c r="F246" s="205" t="s">
        <v>410</v>
      </c>
      <c r="G246" s="203"/>
      <c r="H246" s="206" t="s">
        <v>22</v>
      </c>
      <c r="I246" s="207"/>
      <c r="J246" s="203"/>
      <c r="K246" s="203"/>
      <c r="L246" s="208"/>
      <c r="M246" s="209"/>
      <c r="N246" s="210"/>
      <c r="O246" s="210"/>
      <c r="P246" s="210"/>
      <c r="Q246" s="210"/>
      <c r="R246" s="210"/>
      <c r="S246" s="210"/>
      <c r="T246" s="211"/>
      <c r="AT246" s="212" t="s">
        <v>128</v>
      </c>
      <c r="AU246" s="212" t="s">
        <v>86</v>
      </c>
      <c r="AV246" s="11" t="s">
        <v>24</v>
      </c>
      <c r="AW246" s="11" t="s">
        <v>39</v>
      </c>
      <c r="AX246" s="11" t="s">
        <v>75</v>
      </c>
      <c r="AY246" s="212" t="s">
        <v>117</v>
      </c>
    </row>
    <row r="247" spans="2:51" s="12" customFormat="1" ht="13.5">
      <c r="B247" s="213"/>
      <c r="C247" s="214"/>
      <c r="D247" s="199" t="s">
        <v>128</v>
      </c>
      <c r="E247" s="215" t="s">
        <v>22</v>
      </c>
      <c r="F247" s="216" t="s">
        <v>411</v>
      </c>
      <c r="G247" s="214"/>
      <c r="H247" s="217">
        <v>41.175</v>
      </c>
      <c r="I247" s="218"/>
      <c r="J247" s="214"/>
      <c r="K247" s="214"/>
      <c r="L247" s="219"/>
      <c r="M247" s="220"/>
      <c r="N247" s="221"/>
      <c r="O247" s="221"/>
      <c r="P247" s="221"/>
      <c r="Q247" s="221"/>
      <c r="R247" s="221"/>
      <c r="S247" s="221"/>
      <c r="T247" s="222"/>
      <c r="AT247" s="223" t="s">
        <v>128</v>
      </c>
      <c r="AU247" s="223" t="s">
        <v>86</v>
      </c>
      <c r="AV247" s="12" t="s">
        <v>86</v>
      </c>
      <c r="AW247" s="12" t="s">
        <v>39</v>
      </c>
      <c r="AX247" s="12" t="s">
        <v>75</v>
      </c>
      <c r="AY247" s="223" t="s">
        <v>117</v>
      </c>
    </row>
    <row r="248" spans="2:51" s="13" customFormat="1" ht="13.5">
      <c r="B248" s="224"/>
      <c r="C248" s="225"/>
      <c r="D248" s="226" t="s">
        <v>128</v>
      </c>
      <c r="E248" s="227" t="s">
        <v>22</v>
      </c>
      <c r="F248" s="228" t="s">
        <v>133</v>
      </c>
      <c r="G248" s="225"/>
      <c r="H248" s="229">
        <v>101.417</v>
      </c>
      <c r="I248" s="230"/>
      <c r="J248" s="225"/>
      <c r="K248" s="225"/>
      <c r="L248" s="231"/>
      <c r="M248" s="232"/>
      <c r="N248" s="233"/>
      <c r="O248" s="233"/>
      <c r="P248" s="233"/>
      <c r="Q248" s="233"/>
      <c r="R248" s="233"/>
      <c r="S248" s="233"/>
      <c r="T248" s="234"/>
      <c r="AT248" s="235" t="s">
        <v>128</v>
      </c>
      <c r="AU248" s="235" t="s">
        <v>86</v>
      </c>
      <c r="AV248" s="13" t="s">
        <v>124</v>
      </c>
      <c r="AW248" s="13" t="s">
        <v>39</v>
      </c>
      <c r="AX248" s="13" t="s">
        <v>24</v>
      </c>
      <c r="AY248" s="235" t="s">
        <v>117</v>
      </c>
    </row>
    <row r="249" spans="2:65" s="1" customFormat="1" ht="22.5" customHeight="1">
      <c r="B249" s="40"/>
      <c r="C249" s="187" t="s">
        <v>412</v>
      </c>
      <c r="D249" s="187" t="s">
        <v>119</v>
      </c>
      <c r="E249" s="188" t="s">
        <v>413</v>
      </c>
      <c r="F249" s="189" t="s">
        <v>414</v>
      </c>
      <c r="G249" s="190" t="s">
        <v>196</v>
      </c>
      <c r="H249" s="191">
        <v>0.9</v>
      </c>
      <c r="I249" s="192"/>
      <c r="J249" s="193">
        <f>ROUND(I249*H249,2)</f>
        <v>0</v>
      </c>
      <c r="K249" s="189" t="s">
        <v>123</v>
      </c>
      <c r="L249" s="60"/>
      <c r="M249" s="194" t="s">
        <v>22</v>
      </c>
      <c r="N249" s="195" t="s">
        <v>46</v>
      </c>
      <c r="O249" s="41"/>
      <c r="P249" s="196">
        <f>O249*H249</f>
        <v>0</v>
      </c>
      <c r="Q249" s="196">
        <v>0</v>
      </c>
      <c r="R249" s="196">
        <f>Q249*H249</f>
        <v>0</v>
      </c>
      <c r="S249" s="196">
        <v>0</v>
      </c>
      <c r="T249" s="197">
        <f>S249*H249</f>
        <v>0</v>
      </c>
      <c r="AR249" s="23" t="s">
        <v>221</v>
      </c>
      <c r="AT249" s="23" t="s">
        <v>119</v>
      </c>
      <c r="AU249" s="23" t="s">
        <v>86</v>
      </c>
      <c r="AY249" s="23" t="s">
        <v>117</v>
      </c>
      <c r="BE249" s="198">
        <f>IF(N249="základní",J249,0)</f>
        <v>0</v>
      </c>
      <c r="BF249" s="198">
        <f>IF(N249="snížená",J249,0)</f>
        <v>0</v>
      </c>
      <c r="BG249" s="198">
        <f>IF(N249="zákl. přenesená",J249,0)</f>
        <v>0</v>
      </c>
      <c r="BH249" s="198">
        <f>IF(N249="sníž. přenesená",J249,0)</f>
        <v>0</v>
      </c>
      <c r="BI249" s="198">
        <f>IF(N249="nulová",J249,0)</f>
        <v>0</v>
      </c>
      <c r="BJ249" s="23" t="s">
        <v>24</v>
      </c>
      <c r="BK249" s="198">
        <f>ROUND(I249*H249,2)</f>
        <v>0</v>
      </c>
      <c r="BL249" s="23" t="s">
        <v>221</v>
      </c>
      <c r="BM249" s="23" t="s">
        <v>415</v>
      </c>
    </row>
    <row r="250" spans="2:47" s="1" customFormat="1" ht="27">
      <c r="B250" s="40"/>
      <c r="C250" s="62"/>
      <c r="D250" s="199" t="s">
        <v>126</v>
      </c>
      <c r="E250" s="62"/>
      <c r="F250" s="200" t="s">
        <v>416</v>
      </c>
      <c r="G250" s="62"/>
      <c r="H250" s="62"/>
      <c r="I250" s="157"/>
      <c r="J250" s="62"/>
      <c r="K250" s="62"/>
      <c r="L250" s="60"/>
      <c r="M250" s="252"/>
      <c r="N250" s="253"/>
      <c r="O250" s="253"/>
      <c r="P250" s="253"/>
      <c r="Q250" s="253"/>
      <c r="R250" s="253"/>
      <c r="S250" s="253"/>
      <c r="T250" s="254"/>
      <c r="AT250" s="23" t="s">
        <v>126</v>
      </c>
      <c r="AU250" s="23" t="s">
        <v>86</v>
      </c>
    </row>
    <row r="251" spans="2:12" s="1" customFormat="1" ht="6.95" customHeight="1">
      <c r="B251" s="55"/>
      <c r="C251" s="56"/>
      <c r="D251" s="56"/>
      <c r="E251" s="56"/>
      <c r="F251" s="56"/>
      <c r="G251" s="56"/>
      <c r="H251" s="56"/>
      <c r="I251" s="133"/>
      <c r="J251" s="56"/>
      <c r="K251" s="56"/>
      <c r="L251" s="60"/>
    </row>
  </sheetData>
  <sheetProtection algorithmName="SHA-512" hashValue="RXxAArM3xiHD02QvP0GhhgKRLxzFgxG4SWAMtNgMt+LtNXx/60adH/emhUSIDMWGz56BAitgpXqciR/n390McQ==" saltValue="X/xoTasILE2hzR7L9SkbDw==" spinCount="100000" sheet="1" objects="1" scenarios="1" formatCells="0" formatColumns="0" formatRows="0" sort="0" autoFilter="0"/>
  <autoFilter ref="C77:K250"/>
  <mergeCells count="6">
    <mergeCell ref="E70:H70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22"/>
  </sheetViews>
  <sheetFormatPr defaultColWidth="9.33203125" defaultRowHeight="13.5"/>
  <cols>
    <col min="1" max="1" width="8.33203125" style="255" customWidth="1"/>
    <col min="2" max="2" width="1.66796875" style="255" customWidth="1"/>
    <col min="3" max="4" width="5" style="255" customWidth="1"/>
    <col min="5" max="5" width="11.66015625" style="255" customWidth="1"/>
    <col min="6" max="6" width="9.16015625" style="255" customWidth="1"/>
    <col min="7" max="7" width="5" style="255" customWidth="1"/>
    <col min="8" max="8" width="77.83203125" style="255" customWidth="1"/>
    <col min="9" max="10" width="20" style="255" customWidth="1"/>
    <col min="11" max="11" width="1.66796875" style="255" customWidth="1"/>
  </cols>
  <sheetData>
    <row r="1" ht="37.5" customHeight="1"/>
    <row r="2" spans="2:1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4" customFormat="1" ht="45" customHeight="1">
      <c r="B3" s="259"/>
      <c r="C3" s="375" t="s">
        <v>417</v>
      </c>
      <c r="D3" s="375"/>
      <c r="E3" s="375"/>
      <c r="F3" s="375"/>
      <c r="G3" s="375"/>
      <c r="H3" s="375"/>
      <c r="I3" s="375"/>
      <c r="J3" s="375"/>
      <c r="K3" s="260"/>
    </row>
    <row r="4" spans="2:11" ht="25.5" customHeight="1">
      <c r="B4" s="261"/>
      <c r="C4" s="382" t="s">
        <v>418</v>
      </c>
      <c r="D4" s="382"/>
      <c r="E4" s="382"/>
      <c r="F4" s="382"/>
      <c r="G4" s="382"/>
      <c r="H4" s="382"/>
      <c r="I4" s="382"/>
      <c r="J4" s="382"/>
      <c r="K4" s="262"/>
    </row>
    <row r="5" spans="2:1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1"/>
      <c r="C6" s="378" t="s">
        <v>419</v>
      </c>
      <c r="D6" s="378"/>
      <c r="E6" s="378"/>
      <c r="F6" s="378"/>
      <c r="G6" s="378"/>
      <c r="H6" s="378"/>
      <c r="I6" s="378"/>
      <c r="J6" s="378"/>
      <c r="K6" s="262"/>
    </row>
    <row r="7" spans="2:11" ht="15" customHeight="1">
      <c r="B7" s="265"/>
      <c r="C7" s="378" t="s">
        <v>420</v>
      </c>
      <c r="D7" s="378"/>
      <c r="E7" s="378"/>
      <c r="F7" s="378"/>
      <c r="G7" s="378"/>
      <c r="H7" s="378"/>
      <c r="I7" s="378"/>
      <c r="J7" s="378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378" t="s">
        <v>421</v>
      </c>
      <c r="D9" s="378"/>
      <c r="E9" s="378"/>
      <c r="F9" s="378"/>
      <c r="G9" s="378"/>
      <c r="H9" s="378"/>
      <c r="I9" s="378"/>
      <c r="J9" s="378"/>
      <c r="K9" s="262"/>
    </row>
    <row r="10" spans="2:11" ht="15" customHeight="1">
      <c r="B10" s="265"/>
      <c r="C10" s="264"/>
      <c r="D10" s="378" t="s">
        <v>422</v>
      </c>
      <c r="E10" s="378"/>
      <c r="F10" s="378"/>
      <c r="G10" s="378"/>
      <c r="H10" s="378"/>
      <c r="I10" s="378"/>
      <c r="J10" s="378"/>
      <c r="K10" s="262"/>
    </row>
    <row r="11" spans="2:11" ht="15" customHeight="1">
      <c r="B11" s="265"/>
      <c r="C11" s="266"/>
      <c r="D11" s="378" t="s">
        <v>423</v>
      </c>
      <c r="E11" s="378"/>
      <c r="F11" s="378"/>
      <c r="G11" s="378"/>
      <c r="H11" s="378"/>
      <c r="I11" s="378"/>
      <c r="J11" s="378"/>
      <c r="K11" s="262"/>
    </row>
    <row r="12" spans="2:11" ht="12.7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2"/>
    </row>
    <row r="13" spans="2:11" ht="15" customHeight="1">
      <c r="B13" s="265"/>
      <c r="C13" s="266"/>
      <c r="D13" s="378" t="s">
        <v>424</v>
      </c>
      <c r="E13" s="378"/>
      <c r="F13" s="378"/>
      <c r="G13" s="378"/>
      <c r="H13" s="378"/>
      <c r="I13" s="378"/>
      <c r="J13" s="378"/>
      <c r="K13" s="262"/>
    </row>
    <row r="14" spans="2:11" ht="15" customHeight="1">
      <c r="B14" s="265"/>
      <c r="C14" s="266"/>
      <c r="D14" s="378" t="s">
        <v>425</v>
      </c>
      <c r="E14" s="378"/>
      <c r="F14" s="378"/>
      <c r="G14" s="378"/>
      <c r="H14" s="378"/>
      <c r="I14" s="378"/>
      <c r="J14" s="378"/>
      <c r="K14" s="262"/>
    </row>
    <row r="15" spans="2:11" ht="15" customHeight="1">
      <c r="B15" s="265"/>
      <c r="C15" s="266"/>
      <c r="D15" s="378" t="s">
        <v>426</v>
      </c>
      <c r="E15" s="378"/>
      <c r="F15" s="378"/>
      <c r="G15" s="378"/>
      <c r="H15" s="378"/>
      <c r="I15" s="378"/>
      <c r="J15" s="378"/>
      <c r="K15" s="262"/>
    </row>
    <row r="16" spans="2:11" ht="15" customHeight="1">
      <c r="B16" s="265"/>
      <c r="C16" s="266"/>
      <c r="D16" s="266"/>
      <c r="E16" s="267" t="s">
        <v>79</v>
      </c>
      <c r="F16" s="378" t="s">
        <v>427</v>
      </c>
      <c r="G16" s="378"/>
      <c r="H16" s="378"/>
      <c r="I16" s="378"/>
      <c r="J16" s="378"/>
      <c r="K16" s="262"/>
    </row>
    <row r="17" spans="2:11" ht="15" customHeight="1">
      <c r="B17" s="265"/>
      <c r="C17" s="266"/>
      <c r="D17" s="266"/>
      <c r="E17" s="267" t="s">
        <v>428</v>
      </c>
      <c r="F17" s="378" t="s">
        <v>429</v>
      </c>
      <c r="G17" s="378"/>
      <c r="H17" s="378"/>
      <c r="I17" s="378"/>
      <c r="J17" s="378"/>
      <c r="K17" s="262"/>
    </row>
    <row r="18" spans="2:11" ht="15" customHeight="1">
      <c r="B18" s="265"/>
      <c r="C18" s="266"/>
      <c r="D18" s="266"/>
      <c r="E18" s="267" t="s">
        <v>430</v>
      </c>
      <c r="F18" s="378" t="s">
        <v>431</v>
      </c>
      <c r="G18" s="378"/>
      <c r="H18" s="378"/>
      <c r="I18" s="378"/>
      <c r="J18" s="378"/>
      <c r="K18" s="262"/>
    </row>
    <row r="19" spans="2:11" ht="15" customHeight="1">
      <c r="B19" s="265"/>
      <c r="C19" s="266"/>
      <c r="D19" s="266"/>
      <c r="E19" s="267" t="s">
        <v>432</v>
      </c>
      <c r="F19" s="378" t="s">
        <v>433</v>
      </c>
      <c r="G19" s="378"/>
      <c r="H19" s="378"/>
      <c r="I19" s="378"/>
      <c r="J19" s="378"/>
      <c r="K19" s="262"/>
    </row>
    <row r="20" spans="2:11" ht="15" customHeight="1">
      <c r="B20" s="265"/>
      <c r="C20" s="266"/>
      <c r="D20" s="266"/>
      <c r="E20" s="267" t="s">
        <v>434</v>
      </c>
      <c r="F20" s="378" t="s">
        <v>435</v>
      </c>
      <c r="G20" s="378"/>
      <c r="H20" s="378"/>
      <c r="I20" s="378"/>
      <c r="J20" s="378"/>
      <c r="K20" s="262"/>
    </row>
    <row r="21" spans="2:11" ht="15" customHeight="1">
      <c r="B21" s="265"/>
      <c r="C21" s="266"/>
      <c r="D21" s="266"/>
      <c r="E21" s="267" t="s">
        <v>436</v>
      </c>
      <c r="F21" s="378" t="s">
        <v>437</v>
      </c>
      <c r="G21" s="378"/>
      <c r="H21" s="378"/>
      <c r="I21" s="378"/>
      <c r="J21" s="378"/>
      <c r="K21" s="262"/>
    </row>
    <row r="22" spans="2:11" ht="12.75" customHeight="1">
      <c r="B22" s="265"/>
      <c r="C22" s="266"/>
      <c r="D22" s="266"/>
      <c r="E22" s="266"/>
      <c r="F22" s="266"/>
      <c r="G22" s="266"/>
      <c r="H22" s="266"/>
      <c r="I22" s="266"/>
      <c r="J22" s="266"/>
      <c r="K22" s="262"/>
    </row>
    <row r="23" spans="2:11" ht="15" customHeight="1">
      <c r="B23" s="265"/>
      <c r="C23" s="378" t="s">
        <v>438</v>
      </c>
      <c r="D23" s="378"/>
      <c r="E23" s="378"/>
      <c r="F23" s="378"/>
      <c r="G23" s="378"/>
      <c r="H23" s="378"/>
      <c r="I23" s="378"/>
      <c r="J23" s="378"/>
      <c r="K23" s="262"/>
    </row>
    <row r="24" spans="2:11" ht="15" customHeight="1">
      <c r="B24" s="265"/>
      <c r="C24" s="378" t="s">
        <v>439</v>
      </c>
      <c r="D24" s="378"/>
      <c r="E24" s="378"/>
      <c r="F24" s="378"/>
      <c r="G24" s="378"/>
      <c r="H24" s="378"/>
      <c r="I24" s="378"/>
      <c r="J24" s="378"/>
      <c r="K24" s="262"/>
    </row>
    <row r="25" spans="2:11" ht="15" customHeight="1">
      <c r="B25" s="265"/>
      <c r="C25" s="264"/>
      <c r="D25" s="378" t="s">
        <v>440</v>
      </c>
      <c r="E25" s="378"/>
      <c r="F25" s="378"/>
      <c r="G25" s="378"/>
      <c r="H25" s="378"/>
      <c r="I25" s="378"/>
      <c r="J25" s="378"/>
      <c r="K25" s="262"/>
    </row>
    <row r="26" spans="2:11" ht="15" customHeight="1">
      <c r="B26" s="265"/>
      <c r="C26" s="266"/>
      <c r="D26" s="378" t="s">
        <v>441</v>
      </c>
      <c r="E26" s="378"/>
      <c r="F26" s="378"/>
      <c r="G26" s="378"/>
      <c r="H26" s="378"/>
      <c r="I26" s="378"/>
      <c r="J26" s="378"/>
      <c r="K26" s="262"/>
    </row>
    <row r="27" spans="2:11" ht="12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2"/>
    </row>
    <row r="28" spans="2:11" ht="15" customHeight="1">
      <c r="B28" s="265"/>
      <c r="C28" s="266"/>
      <c r="D28" s="378" t="s">
        <v>442</v>
      </c>
      <c r="E28" s="378"/>
      <c r="F28" s="378"/>
      <c r="G28" s="378"/>
      <c r="H28" s="378"/>
      <c r="I28" s="378"/>
      <c r="J28" s="378"/>
      <c r="K28" s="262"/>
    </row>
    <row r="29" spans="2:11" ht="15" customHeight="1">
      <c r="B29" s="265"/>
      <c r="C29" s="266"/>
      <c r="D29" s="378" t="s">
        <v>443</v>
      </c>
      <c r="E29" s="378"/>
      <c r="F29" s="378"/>
      <c r="G29" s="378"/>
      <c r="H29" s="378"/>
      <c r="I29" s="378"/>
      <c r="J29" s="378"/>
      <c r="K29" s="262"/>
    </row>
    <row r="30" spans="2:11" ht="12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2"/>
    </row>
    <row r="31" spans="2:11" ht="15" customHeight="1">
      <c r="B31" s="265"/>
      <c r="C31" s="266"/>
      <c r="D31" s="378" t="s">
        <v>444</v>
      </c>
      <c r="E31" s="378"/>
      <c r="F31" s="378"/>
      <c r="G31" s="378"/>
      <c r="H31" s="378"/>
      <c r="I31" s="378"/>
      <c r="J31" s="378"/>
      <c r="K31" s="262"/>
    </row>
    <row r="32" spans="2:11" ht="15" customHeight="1">
      <c r="B32" s="265"/>
      <c r="C32" s="266"/>
      <c r="D32" s="378" t="s">
        <v>445</v>
      </c>
      <c r="E32" s="378"/>
      <c r="F32" s="378"/>
      <c r="G32" s="378"/>
      <c r="H32" s="378"/>
      <c r="I32" s="378"/>
      <c r="J32" s="378"/>
      <c r="K32" s="262"/>
    </row>
    <row r="33" spans="2:11" ht="15" customHeight="1">
      <c r="B33" s="265"/>
      <c r="C33" s="266"/>
      <c r="D33" s="378" t="s">
        <v>446</v>
      </c>
      <c r="E33" s="378"/>
      <c r="F33" s="378"/>
      <c r="G33" s="378"/>
      <c r="H33" s="378"/>
      <c r="I33" s="378"/>
      <c r="J33" s="378"/>
      <c r="K33" s="262"/>
    </row>
    <row r="34" spans="2:11" ht="15" customHeight="1">
      <c r="B34" s="265"/>
      <c r="C34" s="266"/>
      <c r="D34" s="264"/>
      <c r="E34" s="268" t="s">
        <v>102</v>
      </c>
      <c r="F34" s="264"/>
      <c r="G34" s="378" t="s">
        <v>447</v>
      </c>
      <c r="H34" s="378"/>
      <c r="I34" s="378"/>
      <c r="J34" s="378"/>
      <c r="K34" s="262"/>
    </row>
    <row r="35" spans="2:11" ht="30.75" customHeight="1">
      <c r="B35" s="265"/>
      <c r="C35" s="266"/>
      <c r="D35" s="264"/>
      <c r="E35" s="268" t="s">
        <v>448</v>
      </c>
      <c r="F35" s="264"/>
      <c r="G35" s="378" t="s">
        <v>449</v>
      </c>
      <c r="H35" s="378"/>
      <c r="I35" s="378"/>
      <c r="J35" s="378"/>
      <c r="K35" s="262"/>
    </row>
    <row r="36" spans="2:11" ht="15" customHeight="1">
      <c r="B36" s="265"/>
      <c r="C36" s="266"/>
      <c r="D36" s="264"/>
      <c r="E36" s="268" t="s">
        <v>56</v>
      </c>
      <c r="F36" s="264"/>
      <c r="G36" s="378" t="s">
        <v>450</v>
      </c>
      <c r="H36" s="378"/>
      <c r="I36" s="378"/>
      <c r="J36" s="378"/>
      <c r="K36" s="262"/>
    </row>
    <row r="37" spans="2:11" ht="15" customHeight="1">
      <c r="B37" s="265"/>
      <c r="C37" s="266"/>
      <c r="D37" s="264"/>
      <c r="E37" s="268" t="s">
        <v>103</v>
      </c>
      <c r="F37" s="264"/>
      <c r="G37" s="378" t="s">
        <v>451</v>
      </c>
      <c r="H37" s="378"/>
      <c r="I37" s="378"/>
      <c r="J37" s="378"/>
      <c r="K37" s="262"/>
    </row>
    <row r="38" spans="2:11" ht="15" customHeight="1">
      <c r="B38" s="265"/>
      <c r="C38" s="266"/>
      <c r="D38" s="264"/>
      <c r="E38" s="268" t="s">
        <v>104</v>
      </c>
      <c r="F38" s="264"/>
      <c r="G38" s="378" t="s">
        <v>452</v>
      </c>
      <c r="H38" s="378"/>
      <c r="I38" s="378"/>
      <c r="J38" s="378"/>
      <c r="K38" s="262"/>
    </row>
    <row r="39" spans="2:11" ht="15" customHeight="1">
      <c r="B39" s="265"/>
      <c r="C39" s="266"/>
      <c r="D39" s="264"/>
      <c r="E39" s="268" t="s">
        <v>105</v>
      </c>
      <c r="F39" s="264"/>
      <c r="G39" s="378" t="s">
        <v>453</v>
      </c>
      <c r="H39" s="378"/>
      <c r="I39" s="378"/>
      <c r="J39" s="378"/>
      <c r="K39" s="262"/>
    </row>
    <row r="40" spans="2:11" ht="15" customHeight="1">
      <c r="B40" s="265"/>
      <c r="C40" s="266"/>
      <c r="D40" s="264"/>
      <c r="E40" s="268" t="s">
        <v>454</v>
      </c>
      <c r="F40" s="264"/>
      <c r="G40" s="378" t="s">
        <v>455</v>
      </c>
      <c r="H40" s="378"/>
      <c r="I40" s="378"/>
      <c r="J40" s="378"/>
      <c r="K40" s="262"/>
    </row>
    <row r="41" spans="2:11" ht="15" customHeight="1">
      <c r="B41" s="265"/>
      <c r="C41" s="266"/>
      <c r="D41" s="264"/>
      <c r="E41" s="268"/>
      <c r="F41" s="264"/>
      <c r="G41" s="378" t="s">
        <v>456</v>
      </c>
      <c r="H41" s="378"/>
      <c r="I41" s="378"/>
      <c r="J41" s="378"/>
      <c r="K41" s="262"/>
    </row>
    <row r="42" spans="2:11" ht="15" customHeight="1">
      <c r="B42" s="265"/>
      <c r="C42" s="266"/>
      <c r="D42" s="264"/>
      <c r="E42" s="268" t="s">
        <v>457</v>
      </c>
      <c r="F42" s="264"/>
      <c r="G42" s="378" t="s">
        <v>458</v>
      </c>
      <c r="H42" s="378"/>
      <c r="I42" s="378"/>
      <c r="J42" s="378"/>
      <c r="K42" s="262"/>
    </row>
    <row r="43" spans="2:11" ht="15" customHeight="1">
      <c r="B43" s="265"/>
      <c r="C43" s="266"/>
      <c r="D43" s="264"/>
      <c r="E43" s="268" t="s">
        <v>107</v>
      </c>
      <c r="F43" s="264"/>
      <c r="G43" s="378" t="s">
        <v>459</v>
      </c>
      <c r="H43" s="378"/>
      <c r="I43" s="378"/>
      <c r="J43" s="378"/>
      <c r="K43" s="262"/>
    </row>
    <row r="44" spans="2:11" ht="12.75" customHeight="1">
      <c r="B44" s="265"/>
      <c r="C44" s="266"/>
      <c r="D44" s="264"/>
      <c r="E44" s="264"/>
      <c r="F44" s="264"/>
      <c r="G44" s="264"/>
      <c r="H44" s="264"/>
      <c r="I44" s="264"/>
      <c r="J44" s="264"/>
      <c r="K44" s="262"/>
    </row>
    <row r="45" spans="2:11" ht="15" customHeight="1">
      <c r="B45" s="265"/>
      <c r="C45" s="266"/>
      <c r="D45" s="378" t="s">
        <v>460</v>
      </c>
      <c r="E45" s="378"/>
      <c r="F45" s="378"/>
      <c r="G45" s="378"/>
      <c r="H45" s="378"/>
      <c r="I45" s="378"/>
      <c r="J45" s="378"/>
      <c r="K45" s="262"/>
    </row>
    <row r="46" spans="2:11" ht="15" customHeight="1">
      <c r="B46" s="265"/>
      <c r="C46" s="266"/>
      <c r="D46" s="266"/>
      <c r="E46" s="378" t="s">
        <v>461</v>
      </c>
      <c r="F46" s="378"/>
      <c r="G46" s="378"/>
      <c r="H46" s="378"/>
      <c r="I46" s="378"/>
      <c r="J46" s="378"/>
      <c r="K46" s="262"/>
    </row>
    <row r="47" spans="2:11" ht="15" customHeight="1">
      <c r="B47" s="265"/>
      <c r="C47" s="266"/>
      <c r="D47" s="266"/>
      <c r="E47" s="378" t="s">
        <v>462</v>
      </c>
      <c r="F47" s="378"/>
      <c r="G47" s="378"/>
      <c r="H47" s="378"/>
      <c r="I47" s="378"/>
      <c r="J47" s="378"/>
      <c r="K47" s="262"/>
    </row>
    <row r="48" spans="2:11" ht="15" customHeight="1">
      <c r="B48" s="265"/>
      <c r="C48" s="266"/>
      <c r="D48" s="266"/>
      <c r="E48" s="378" t="s">
        <v>463</v>
      </c>
      <c r="F48" s="378"/>
      <c r="G48" s="378"/>
      <c r="H48" s="378"/>
      <c r="I48" s="378"/>
      <c r="J48" s="378"/>
      <c r="K48" s="262"/>
    </row>
    <row r="49" spans="2:11" ht="15" customHeight="1">
      <c r="B49" s="265"/>
      <c r="C49" s="266"/>
      <c r="D49" s="378" t="s">
        <v>464</v>
      </c>
      <c r="E49" s="378"/>
      <c r="F49" s="378"/>
      <c r="G49" s="378"/>
      <c r="H49" s="378"/>
      <c r="I49" s="378"/>
      <c r="J49" s="378"/>
      <c r="K49" s="262"/>
    </row>
    <row r="50" spans="2:11" ht="25.5" customHeight="1">
      <c r="B50" s="261"/>
      <c r="C50" s="382" t="s">
        <v>465</v>
      </c>
      <c r="D50" s="382"/>
      <c r="E50" s="382"/>
      <c r="F50" s="382"/>
      <c r="G50" s="382"/>
      <c r="H50" s="382"/>
      <c r="I50" s="382"/>
      <c r="J50" s="382"/>
      <c r="K50" s="262"/>
    </row>
    <row r="51" spans="2:11" ht="5.25" customHeight="1">
      <c r="B51" s="261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1"/>
      <c r="C52" s="378" t="s">
        <v>466</v>
      </c>
      <c r="D52" s="378"/>
      <c r="E52" s="378"/>
      <c r="F52" s="378"/>
      <c r="G52" s="378"/>
      <c r="H52" s="378"/>
      <c r="I52" s="378"/>
      <c r="J52" s="378"/>
      <c r="K52" s="262"/>
    </row>
    <row r="53" spans="2:11" ht="15" customHeight="1">
      <c r="B53" s="261"/>
      <c r="C53" s="378" t="s">
        <v>467</v>
      </c>
      <c r="D53" s="378"/>
      <c r="E53" s="378"/>
      <c r="F53" s="378"/>
      <c r="G53" s="378"/>
      <c r="H53" s="378"/>
      <c r="I53" s="378"/>
      <c r="J53" s="378"/>
      <c r="K53" s="262"/>
    </row>
    <row r="54" spans="2:11" ht="12.75" customHeight="1">
      <c r="B54" s="261"/>
      <c r="C54" s="264"/>
      <c r="D54" s="264"/>
      <c r="E54" s="264"/>
      <c r="F54" s="264"/>
      <c r="G54" s="264"/>
      <c r="H54" s="264"/>
      <c r="I54" s="264"/>
      <c r="J54" s="264"/>
      <c r="K54" s="262"/>
    </row>
    <row r="55" spans="2:11" ht="15" customHeight="1">
      <c r="B55" s="261"/>
      <c r="C55" s="378" t="s">
        <v>468</v>
      </c>
      <c r="D55" s="378"/>
      <c r="E55" s="378"/>
      <c r="F55" s="378"/>
      <c r="G55" s="378"/>
      <c r="H55" s="378"/>
      <c r="I55" s="378"/>
      <c r="J55" s="378"/>
      <c r="K55" s="262"/>
    </row>
    <row r="56" spans="2:11" ht="15" customHeight="1">
      <c r="B56" s="261"/>
      <c r="C56" s="266"/>
      <c r="D56" s="378" t="s">
        <v>469</v>
      </c>
      <c r="E56" s="378"/>
      <c r="F56" s="378"/>
      <c r="G56" s="378"/>
      <c r="H56" s="378"/>
      <c r="I56" s="378"/>
      <c r="J56" s="378"/>
      <c r="K56" s="262"/>
    </row>
    <row r="57" spans="2:11" ht="15" customHeight="1">
      <c r="B57" s="261"/>
      <c r="C57" s="266"/>
      <c r="D57" s="378" t="s">
        <v>470</v>
      </c>
      <c r="E57" s="378"/>
      <c r="F57" s="378"/>
      <c r="G57" s="378"/>
      <c r="H57" s="378"/>
      <c r="I57" s="378"/>
      <c r="J57" s="378"/>
      <c r="K57" s="262"/>
    </row>
    <row r="58" spans="2:11" ht="15" customHeight="1">
      <c r="B58" s="261"/>
      <c r="C58" s="266"/>
      <c r="D58" s="378" t="s">
        <v>471</v>
      </c>
      <c r="E58" s="378"/>
      <c r="F58" s="378"/>
      <c r="G58" s="378"/>
      <c r="H58" s="378"/>
      <c r="I58" s="378"/>
      <c r="J58" s="378"/>
      <c r="K58" s="262"/>
    </row>
    <row r="59" spans="2:11" ht="15" customHeight="1">
      <c r="B59" s="261"/>
      <c r="C59" s="266"/>
      <c r="D59" s="378" t="s">
        <v>472</v>
      </c>
      <c r="E59" s="378"/>
      <c r="F59" s="378"/>
      <c r="G59" s="378"/>
      <c r="H59" s="378"/>
      <c r="I59" s="378"/>
      <c r="J59" s="378"/>
      <c r="K59" s="262"/>
    </row>
    <row r="60" spans="2:11" ht="15" customHeight="1">
      <c r="B60" s="261"/>
      <c r="C60" s="266"/>
      <c r="D60" s="379" t="s">
        <v>473</v>
      </c>
      <c r="E60" s="379"/>
      <c r="F60" s="379"/>
      <c r="G60" s="379"/>
      <c r="H60" s="379"/>
      <c r="I60" s="379"/>
      <c r="J60" s="379"/>
      <c r="K60" s="262"/>
    </row>
    <row r="61" spans="2:11" ht="15" customHeight="1">
      <c r="B61" s="261"/>
      <c r="C61" s="266"/>
      <c r="D61" s="378" t="s">
        <v>474</v>
      </c>
      <c r="E61" s="378"/>
      <c r="F61" s="378"/>
      <c r="G61" s="378"/>
      <c r="H61" s="378"/>
      <c r="I61" s="378"/>
      <c r="J61" s="378"/>
      <c r="K61" s="262"/>
    </row>
    <row r="62" spans="2:11" ht="12.75" customHeight="1">
      <c r="B62" s="261"/>
      <c r="C62" s="266"/>
      <c r="D62" s="266"/>
      <c r="E62" s="269"/>
      <c r="F62" s="266"/>
      <c r="G62" s="266"/>
      <c r="H62" s="266"/>
      <c r="I62" s="266"/>
      <c r="J62" s="266"/>
      <c r="K62" s="262"/>
    </row>
    <row r="63" spans="2:11" ht="15" customHeight="1">
      <c r="B63" s="261"/>
      <c r="C63" s="266"/>
      <c r="D63" s="378" t="s">
        <v>475</v>
      </c>
      <c r="E63" s="378"/>
      <c r="F63" s="378"/>
      <c r="G63" s="378"/>
      <c r="H63" s="378"/>
      <c r="I63" s="378"/>
      <c r="J63" s="378"/>
      <c r="K63" s="262"/>
    </row>
    <row r="64" spans="2:11" ht="15" customHeight="1">
      <c r="B64" s="261"/>
      <c r="C64" s="266"/>
      <c r="D64" s="379" t="s">
        <v>476</v>
      </c>
      <c r="E64" s="379"/>
      <c r="F64" s="379"/>
      <c r="G64" s="379"/>
      <c r="H64" s="379"/>
      <c r="I64" s="379"/>
      <c r="J64" s="379"/>
      <c r="K64" s="262"/>
    </row>
    <row r="65" spans="2:11" ht="15" customHeight="1">
      <c r="B65" s="261"/>
      <c r="C65" s="266"/>
      <c r="D65" s="378" t="s">
        <v>477</v>
      </c>
      <c r="E65" s="378"/>
      <c r="F65" s="378"/>
      <c r="G65" s="378"/>
      <c r="H65" s="378"/>
      <c r="I65" s="378"/>
      <c r="J65" s="378"/>
      <c r="K65" s="262"/>
    </row>
    <row r="66" spans="2:11" ht="15" customHeight="1">
      <c r="B66" s="261"/>
      <c r="C66" s="266"/>
      <c r="D66" s="378" t="s">
        <v>478</v>
      </c>
      <c r="E66" s="378"/>
      <c r="F66" s="378"/>
      <c r="G66" s="378"/>
      <c r="H66" s="378"/>
      <c r="I66" s="378"/>
      <c r="J66" s="378"/>
      <c r="K66" s="262"/>
    </row>
    <row r="67" spans="2:11" ht="15" customHeight="1">
      <c r="B67" s="261"/>
      <c r="C67" s="266"/>
      <c r="D67" s="378" t="s">
        <v>479</v>
      </c>
      <c r="E67" s="378"/>
      <c r="F67" s="378"/>
      <c r="G67" s="378"/>
      <c r="H67" s="378"/>
      <c r="I67" s="378"/>
      <c r="J67" s="378"/>
      <c r="K67" s="262"/>
    </row>
    <row r="68" spans="2:11" ht="15" customHeight="1">
      <c r="B68" s="261"/>
      <c r="C68" s="266"/>
      <c r="D68" s="378" t="s">
        <v>480</v>
      </c>
      <c r="E68" s="378"/>
      <c r="F68" s="378"/>
      <c r="G68" s="378"/>
      <c r="H68" s="378"/>
      <c r="I68" s="378"/>
      <c r="J68" s="378"/>
      <c r="K68" s="262"/>
    </row>
    <row r="69" spans="2:11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4"/>
    </row>
    <row r="71" spans="2:11" ht="18.75" customHeight="1"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spans="2:11" ht="7.5" customHeight="1">
      <c r="B72" s="275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45" customHeight="1">
      <c r="B73" s="278"/>
      <c r="C73" s="380" t="s">
        <v>85</v>
      </c>
      <c r="D73" s="380"/>
      <c r="E73" s="380"/>
      <c r="F73" s="380"/>
      <c r="G73" s="380"/>
      <c r="H73" s="380"/>
      <c r="I73" s="380"/>
      <c r="J73" s="380"/>
      <c r="K73" s="279"/>
    </row>
    <row r="74" spans="2:11" ht="17.25" customHeight="1">
      <c r="B74" s="278"/>
      <c r="C74" s="280" t="s">
        <v>481</v>
      </c>
      <c r="D74" s="280"/>
      <c r="E74" s="280"/>
      <c r="F74" s="280" t="s">
        <v>482</v>
      </c>
      <c r="G74" s="281"/>
      <c r="H74" s="280" t="s">
        <v>103</v>
      </c>
      <c r="I74" s="280" t="s">
        <v>60</v>
      </c>
      <c r="J74" s="280" t="s">
        <v>483</v>
      </c>
      <c r="K74" s="279"/>
    </row>
    <row r="75" spans="2:11" ht="17.25" customHeight="1">
      <c r="B75" s="278"/>
      <c r="C75" s="282" t="s">
        <v>484</v>
      </c>
      <c r="D75" s="282"/>
      <c r="E75" s="282"/>
      <c r="F75" s="283" t="s">
        <v>485</v>
      </c>
      <c r="G75" s="284"/>
      <c r="H75" s="282"/>
      <c r="I75" s="282"/>
      <c r="J75" s="282" t="s">
        <v>486</v>
      </c>
      <c r="K75" s="279"/>
    </row>
    <row r="76" spans="2:11" ht="5.25" customHeight="1">
      <c r="B76" s="278"/>
      <c r="C76" s="285"/>
      <c r="D76" s="285"/>
      <c r="E76" s="285"/>
      <c r="F76" s="285"/>
      <c r="G76" s="286"/>
      <c r="H76" s="285"/>
      <c r="I76" s="285"/>
      <c r="J76" s="285"/>
      <c r="K76" s="279"/>
    </row>
    <row r="77" spans="2:11" ht="15" customHeight="1">
      <c r="B77" s="278"/>
      <c r="C77" s="268" t="s">
        <v>56</v>
      </c>
      <c r="D77" s="285"/>
      <c r="E77" s="285"/>
      <c r="F77" s="287" t="s">
        <v>487</v>
      </c>
      <c r="G77" s="286"/>
      <c r="H77" s="268" t="s">
        <v>488</v>
      </c>
      <c r="I77" s="268" t="s">
        <v>489</v>
      </c>
      <c r="J77" s="268">
        <v>20</v>
      </c>
      <c r="K77" s="279"/>
    </row>
    <row r="78" spans="2:11" ht="15" customHeight="1">
      <c r="B78" s="278"/>
      <c r="C78" s="268" t="s">
        <v>490</v>
      </c>
      <c r="D78" s="268"/>
      <c r="E78" s="268"/>
      <c r="F78" s="287" t="s">
        <v>487</v>
      </c>
      <c r="G78" s="286"/>
      <c r="H78" s="268" t="s">
        <v>491</v>
      </c>
      <c r="I78" s="268" t="s">
        <v>489</v>
      </c>
      <c r="J78" s="268">
        <v>120</v>
      </c>
      <c r="K78" s="279"/>
    </row>
    <row r="79" spans="2:11" ht="15" customHeight="1">
      <c r="B79" s="288"/>
      <c r="C79" s="268" t="s">
        <v>492</v>
      </c>
      <c r="D79" s="268"/>
      <c r="E79" s="268"/>
      <c r="F79" s="287" t="s">
        <v>493</v>
      </c>
      <c r="G79" s="286"/>
      <c r="H79" s="268" t="s">
        <v>494</v>
      </c>
      <c r="I79" s="268" t="s">
        <v>489</v>
      </c>
      <c r="J79" s="268">
        <v>50</v>
      </c>
      <c r="K79" s="279"/>
    </row>
    <row r="80" spans="2:11" ht="15" customHeight="1">
      <c r="B80" s="288"/>
      <c r="C80" s="268" t="s">
        <v>495</v>
      </c>
      <c r="D80" s="268"/>
      <c r="E80" s="268"/>
      <c r="F80" s="287" t="s">
        <v>487</v>
      </c>
      <c r="G80" s="286"/>
      <c r="H80" s="268" t="s">
        <v>496</v>
      </c>
      <c r="I80" s="268" t="s">
        <v>497</v>
      </c>
      <c r="J80" s="268"/>
      <c r="K80" s="279"/>
    </row>
    <row r="81" spans="2:11" ht="15" customHeight="1">
      <c r="B81" s="288"/>
      <c r="C81" s="289" t="s">
        <v>498</v>
      </c>
      <c r="D81" s="289"/>
      <c r="E81" s="289"/>
      <c r="F81" s="290" t="s">
        <v>493</v>
      </c>
      <c r="G81" s="289"/>
      <c r="H81" s="289" t="s">
        <v>499</v>
      </c>
      <c r="I81" s="289" t="s">
        <v>489</v>
      </c>
      <c r="J81" s="289">
        <v>15</v>
      </c>
      <c r="K81" s="279"/>
    </row>
    <row r="82" spans="2:11" ht="15" customHeight="1">
      <c r="B82" s="288"/>
      <c r="C82" s="289" t="s">
        <v>500</v>
      </c>
      <c r="D82" s="289"/>
      <c r="E82" s="289"/>
      <c r="F82" s="290" t="s">
        <v>493</v>
      </c>
      <c r="G82" s="289"/>
      <c r="H82" s="289" t="s">
        <v>501</v>
      </c>
      <c r="I82" s="289" t="s">
        <v>489</v>
      </c>
      <c r="J82" s="289">
        <v>15</v>
      </c>
      <c r="K82" s="279"/>
    </row>
    <row r="83" spans="2:11" ht="15" customHeight="1">
      <c r="B83" s="288"/>
      <c r="C83" s="289" t="s">
        <v>502</v>
      </c>
      <c r="D83" s="289"/>
      <c r="E83" s="289"/>
      <c r="F83" s="290" t="s">
        <v>493</v>
      </c>
      <c r="G83" s="289"/>
      <c r="H83" s="289" t="s">
        <v>503</v>
      </c>
      <c r="I83" s="289" t="s">
        <v>489</v>
      </c>
      <c r="J83" s="289">
        <v>20</v>
      </c>
      <c r="K83" s="279"/>
    </row>
    <row r="84" spans="2:11" ht="15" customHeight="1">
      <c r="B84" s="288"/>
      <c r="C84" s="289" t="s">
        <v>504</v>
      </c>
      <c r="D84" s="289"/>
      <c r="E84" s="289"/>
      <c r="F84" s="290" t="s">
        <v>493</v>
      </c>
      <c r="G84" s="289"/>
      <c r="H84" s="289" t="s">
        <v>505</v>
      </c>
      <c r="I84" s="289" t="s">
        <v>489</v>
      </c>
      <c r="J84" s="289">
        <v>20</v>
      </c>
      <c r="K84" s="279"/>
    </row>
    <row r="85" spans="2:11" ht="15" customHeight="1">
      <c r="B85" s="288"/>
      <c r="C85" s="268" t="s">
        <v>506</v>
      </c>
      <c r="D85" s="268"/>
      <c r="E85" s="268"/>
      <c r="F85" s="287" t="s">
        <v>493</v>
      </c>
      <c r="G85" s="286"/>
      <c r="H85" s="268" t="s">
        <v>507</v>
      </c>
      <c r="I85" s="268" t="s">
        <v>489</v>
      </c>
      <c r="J85" s="268">
        <v>50</v>
      </c>
      <c r="K85" s="279"/>
    </row>
    <row r="86" spans="2:11" ht="15" customHeight="1">
      <c r="B86" s="288"/>
      <c r="C86" s="268" t="s">
        <v>508</v>
      </c>
      <c r="D86" s="268"/>
      <c r="E86" s="268"/>
      <c r="F86" s="287" t="s">
        <v>493</v>
      </c>
      <c r="G86" s="286"/>
      <c r="H86" s="268" t="s">
        <v>509</v>
      </c>
      <c r="I86" s="268" t="s">
        <v>489</v>
      </c>
      <c r="J86" s="268">
        <v>20</v>
      </c>
      <c r="K86" s="279"/>
    </row>
    <row r="87" spans="2:11" ht="15" customHeight="1">
      <c r="B87" s="288"/>
      <c r="C87" s="268" t="s">
        <v>510</v>
      </c>
      <c r="D87" s="268"/>
      <c r="E87" s="268"/>
      <c r="F87" s="287" t="s">
        <v>493</v>
      </c>
      <c r="G87" s="286"/>
      <c r="H87" s="268" t="s">
        <v>511</v>
      </c>
      <c r="I87" s="268" t="s">
        <v>489</v>
      </c>
      <c r="J87" s="268">
        <v>20</v>
      </c>
      <c r="K87" s="279"/>
    </row>
    <row r="88" spans="2:11" ht="15" customHeight="1">
      <c r="B88" s="288"/>
      <c r="C88" s="268" t="s">
        <v>512</v>
      </c>
      <c r="D88" s="268"/>
      <c r="E88" s="268"/>
      <c r="F88" s="287" t="s">
        <v>493</v>
      </c>
      <c r="G88" s="286"/>
      <c r="H88" s="268" t="s">
        <v>513</v>
      </c>
      <c r="I88" s="268" t="s">
        <v>489</v>
      </c>
      <c r="J88" s="268">
        <v>50</v>
      </c>
      <c r="K88" s="279"/>
    </row>
    <row r="89" spans="2:11" ht="15" customHeight="1">
      <c r="B89" s="288"/>
      <c r="C89" s="268" t="s">
        <v>514</v>
      </c>
      <c r="D89" s="268"/>
      <c r="E89" s="268"/>
      <c r="F89" s="287" t="s">
        <v>493</v>
      </c>
      <c r="G89" s="286"/>
      <c r="H89" s="268" t="s">
        <v>514</v>
      </c>
      <c r="I89" s="268" t="s">
        <v>489</v>
      </c>
      <c r="J89" s="268">
        <v>50</v>
      </c>
      <c r="K89" s="279"/>
    </row>
    <row r="90" spans="2:11" ht="15" customHeight="1">
      <c r="B90" s="288"/>
      <c r="C90" s="268" t="s">
        <v>108</v>
      </c>
      <c r="D90" s="268"/>
      <c r="E90" s="268"/>
      <c r="F90" s="287" t="s">
        <v>493</v>
      </c>
      <c r="G90" s="286"/>
      <c r="H90" s="268" t="s">
        <v>515</v>
      </c>
      <c r="I90" s="268" t="s">
        <v>489</v>
      </c>
      <c r="J90" s="268">
        <v>255</v>
      </c>
      <c r="K90" s="279"/>
    </row>
    <row r="91" spans="2:11" ht="15" customHeight="1">
      <c r="B91" s="288"/>
      <c r="C91" s="268" t="s">
        <v>516</v>
      </c>
      <c r="D91" s="268"/>
      <c r="E91" s="268"/>
      <c r="F91" s="287" t="s">
        <v>487</v>
      </c>
      <c r="G91" s="286"/>
      <c r="H91" s="268" t="s">
        <v>517</v>
      </c>
      <c r="I91" s="268" t="s">
        <v>518</v>
      </c>
      <c r="J91" s="268"/>
      <c r="K91" s="279"/>
    </row>
    <row r="92" spans="2:11" ht="15" customHeight="1">
      <c r="B92" s="288"/>
      <c r="C92" s="268" t="s">
        <v>519</v>
      </c>
      <c r="D92" s="268"/>
      <c r="E92" s="268"/>
      <c r="F92" s="287" t="s">
        <v>487</v>
      </c>
      <c r="G92" s="286"/>
      <c r="H92" s="268" t="s">
        <v>520</v>
      </c>
      <c r="I92" s="268" t="s">
        <v>521</v>
      </c>
      <c r="J92" s="268"/>
      <c r="K92" s="279"/>
    </row>
    <row r="93" spans="2:11" ht="15" customHeight="1">
      <c r="B93" s="288"/>
      <c r="C93" s="268" t="s">
        <v>522</v>
      </c>
      <c r="D93" s="268"/>
      <c r="E93" s="268"/>
      <c r="F93" s="287" t="s">
        <v>487</v>
      </c>
      <c r="G93" s="286"/>
      <c r="H93" s="268" t="s">
        <v>522</v>
      </c>
      <c r="I93" s="268" t="s">
        <v>521</v>
      </c>
      <c r="J93" s="268"/>
      <c r="K93" s="279"/>
    </row>
    <row r="94" spans="2:11" ht="15" customHeight="1">
      <c r="B94" s="288"/>
      <c r="C94" s="268" t="s">
        <v>41</v>
      </c>
      <c r="D94" s="268"/>
      <c r="E94" s="268"/>
      <c r="F94" s="287" t="s">
        <v>487</v>
      </c>
      <c r="G94" s="286"/>
      <c r="H94" s="268" t="s">
        <v>523</v>
      </c>
      <c r="I94" s="268" t="s">
        <v>521</v>
      </c>
      <c r="J94" s="268"/>
      <c r="K94" s="279"/>
    </row>
    <row r="95" spans="2:11" ht="15" customHeight="1">
      <c r="B95" s="288"/>
      <c r="C95" s="268" t="s">
        <v>51</v>
      </c>
      <c r="D95" s="268"/>
      <c r="E95" s="268"/>
      <c r="F95" s="287" t="s">
        <v>487</v>
      </c>
      <c r="G95" s="286"/>
      <c r="H95" s="268" t="s">
        <v>524</v>
      </c>
      <c r="I95" s="268" t="s">
        <v>521</v>
      </c>
      <c r="J95" s="268"/>
      <c r="K95" s="279"/>
    </row>
    <row r="96" spans="2:11" ht="15" customHeight="1">
      <c r="B96" s="291"/>
      <c r="C96" s="292"/>
      <c r="D96" s="292"/>
      <c r="E96" s="292"/>
      <c r="F96" s="292"/>
      <c r="G96" s="292"/>
      <c r="H96" s="292"/>
      <c r="I96" s="292"/>
      <c r="J96" s="292"/>
      <c r="K96" s="293"/>
    </row>
    <row r="97" spans="2:11" ht="18.75" customHeight="1">
      <c r="B97" s="294"/>
      <c r="C97" s="295"/>
      <c r="D97" s="295"/>
      <c r="E97" s="295"/>
      <c r="F97" s="295"/>
      <c r="G97" s="295"/>
      <c r="H97" s="295"/>
      <c r="I97" s="295"/>
      <c r="J97" s="295"/>
      <c r="K97" s="294"/>
    </row>
    <row r="98" spans="2:11" ht="18.75" customHeight="1">
      <c r="B98" s="274"/>
      <c r="C98" s="274"/>
      <c r="D98" s="274"/>
      <c r="E98" s="274"/>
      <c r="F98" s="274"/>
      <c r="G98" s="274"/>
      <c r="H98" s="274"/>
      <c r="I98" s="274"/>
      <c r="J98" s="274"/>
      <c r="K98" s="274"/>
    </row>
    <row r="99" spans="2:11" ht="7.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7"/>
    </row>
    <row r="100" spans="2:11" ht="45" customHeight="1">
      <c r="B100" s="278"/>
      <c r="C100" s="380" t="s">
        <v>525</v>
      </c>
      <c r="D100" s="380"/>
      <c r="E100" s="380"/>
      <c r="F100" s="380"/>
      <c r="G100" s="380"/>
      <c r="H100" s="380"/>
      <c r="I100" s="380"/>
      <c r="J100" s="380"/>
      <c r="K100" s="279"/>
    </row>
    <row r="101" spans="2:11" ht="17.25" customHeight="1">
      <c r="B101" s="278"/>
      <c r="C101" s="280" t="s">
        <v>481</v>
      </c>
      <c r="D101" s="280"/>
      <c r="E101" s="280"/>
      <c r="F101" s="280" t="s">
        <v>482</v>
      </c>
      <c r="G101" s="281"/>
      <c r="H101" s="280" t="s">
        <v>103</v>
      </c>
      <c r="I101" s="280" t="s">
        <v>60</v>
      </c>
      <c r="J101" s="280" t="s">
        <v>483</v>
      </c>
      <c r="K101" s="279"/>
    </row>
    <row r="102" spans="2:11" ht="17.25" customHeight="1">
      <c r="B102" s="278"/>
      <c r="C102" s="282" t="s">
        <v>484</v>
      </c>
      <c r="D102" s="282"/>
      <c r="E102" s="282"/>
      <c r="F102" s="283" t="s">
        <v>485</v>
      </c>
      <c r="G102" s="284"/>
      <c r="H102" s="282"/>
      <c r="I102" s="282"/>
      <c r="J102" s="282" t="s">
        <v>486</v>
      </c>
      <c r="K102" s="279"/>
    </row>
    <row r="103" spans="2:11" ht="5.25" customHeight="1">
      <c r="B103" s="278"/>
      <c r="C103" s="280"/>
      <c r="D103" s="280"/>
      <c r="E103" s="280"/>
      <c r="F103" s="280"/>
      <c r="G103" s="296"/>
      <c r="H103" s="280"/>
      <c r="I103" s="280"/>
      <c r="J103" s="280"/>
      <c r="K103" s="279"/>
    </row>
    <row r="104" spans="2:11" ht="15" customHeight="1">
      <c r="B104" s="278"/>
      <c r="C104" s="268" t="s">
        <v>56</v>
      </c>
      <c r="D104" s="285"/>
      <c r="E104" s="285"/>
      <c r="F104" s="287" t="s">
        <v>487</v>
      </c>
      <c r="G104" s="296"/>
      <c r="H104" s="268" t="s">
        <v>526</v>
      </c>
      <c r="I104" s="268" t="s">
        <v>489</v>
      </c>
      <c r="J104" s="268">
        <v>20</v>
      </c>
      <c r="K104" s="279"/>
    </row>
    <row r="105" spans="2:11" ht="15" customHeight="1">
      <c r="B105" s="278"/>
      <c r="C105" s="268" t="s">
        <v>490</v>
      </c>
      <c r="D105" s="268"/>
      <c r="E105" s="268"/>
      <c r="F105" s="287" t="s">
        <v>487</v>
      </c>
      <c r="G105" s="268"/>
      <c r="H105" s="268" t="s">
        <v>526</v>
      </c>
      <c r="I105" s="268" t="s">
        <v>489</v>
      </c>
      <c r="J105" s="268">
        <v>120</v>
      </c>
      <c r="K105" s="279"/>
    </row>
    <row r="106" spans="2:11" ht="15" customHeight="1">
      <c r="B106" s="288"/>
      <c r="C106" s="268" t="s">
        <v>492</v>
      </c>
      <c r="D106" s="268"/>
      <c r="E106" s="268"/>
      <c r="F106" s="287" t="s">
        <v>493</v>
      </c>
      <c r="G106" s="268"/>
      <c r="H106" s="268" t="s">
        <v>526</v>
      </c>
      <c r="I106" s="268" t="s">
        <v>489</v>
      </c>
      <c r="J106" s="268">
        <v>50</v>
      </c>
      <c r="K106" s="279"/>
    </row>
    <row r="107" spans="2:11" ht="15" customHeight="1">
      <c r="B107" s="288"/>
      <c r="C107" s="268" t="s">
        <v>495</v>
      </c>
      <c r="D107" s="268"/>
      <c r="E107" s="268"/>
      <c r="F107" s="287" t="s">
        <v>487</v>
      </c>
      <c r="G107" s="268"/>
      <c r="H107" s="268" t="s">
        <v>526</v>
      </c>
      <c r="I107" s="268" t="s">
        <v>497</v>
      </c>
      <c r="J107" s="268"/>
      <c r="K107" s="279"/>
    </row>
    <row r="108" spans="2:11" ht="15" customHeight="1">
      <c r="B108" s="288"/>
      <c r="C108" s="268" t="s">
        <v>506</v>
      </c>
      <c r="D108" s="268"/>
      <c r="E108" s="268"/>
      <c r="F108" s="287" t="s">
        <v>493</v>
      </c>
      <c r="G108" s="268"/>
      <c r="H108" s="268" t="s">
        <v>526</v>
      </c>
      <c r="I108" s="268" t="s">
        <v>489</v>
      </c>
      <c r="J108" s="268">
        <v>50</v>
      </c>
      <c r="K108" s="279"/>
    </row>
    <row r="109" spans="2:11" ht="15" customHeight="1">
      <c r="B109" s="288"/>
      <c r="C109" s="268" t="s">
        <v>514</v>
      </c>
      <c r="D109" s="268"/>
      <c r="E109" s="268"/>
      <c r="F109" s="287" t="s">
        <v>493</v>
      </c>
      <c r="G109" s="268"/>
      <c r="H109" s="268" t="s">
        <v>526</v>
      </c>
      <c r="I109" s="268" t="s">
        <v>489</v>
      </c>
      <c r="J109" s="268">
        <v>50</v>
      </c>
      <c r="K109" s="279"/>
    </row>
    <row r="110" spans="2:11" ht="15" customHeight="1">
      <c r="B110" s="288"/>
      <c r="C110" s="268" t="s">
        <v>512</v>
      </c>
      <c r="D110" s="268"/>
      <c r="E110" s="268"/>
      <c r="F110" s="287" t="s">
        <v>493</v>
      </c>
      <c r="G110" s="268"/>
      <c r="H110" s="268" t="s">
        <v>526</v>
      </c>
      <c r="I110" s="268" t="s">
        <v>489</v>
      </c>
      <c r="J110" s="268">
        <v>50</v>
      </c>
      <c r="K110" s="279"/>
    </row>
    <row r="111" spans="2:11" ht="15" customHeight="1">
      <c r="B111" s="288"/>
      <c r="C111" s="268" t="s">
        <v>56</v>
      </c>
      <c r="D111" s="268"/>
      <c r="E111" s="268"/>
      <c r="F111" s="287" t="s">
        <v>487</v>
      </c>
      <c r="G111" s="268"/>
      <c r="H111" s="268" t="s">
        <v>527</v>
      </c>
      <c r="I111" s="268" t="s">
        <v>489</v>
      </c>
      <c r="J111" s="268">
        <v>20</v>
      </c>
      <c r="K111" s="279"/>
    </row>
    <row r="112" spans="2:11" ht="15" customHeight="1">
      <c r="B112" s="288"/>
      <c r="C112" s="268" t="s">
        <v>528</v>
      </c>
      <c r="D112" s="268"/>
      <c r="E112" s="268"/>
      <c r="F112" s="287" t="s">
        <v>487</v>
      </c>
      <c r="G112" s="268"/>
      <c r="H112" s="268" t="s">
        <v>529</v>
      </c>
      <c r="I112" s="268" t="s">
        <v>489</v>
      </c>
      <c r="J112" s="268">
        <v>120</v>
      </c>
      <c r="K112" s="279"/>
    </row>
    <row r="113" spans="2:11" ht="15" customHeight="1">
      <c r="B113" s="288"/>
      <c r="C113" s="268" t="s">
        <v>41</v>
      </c>
      <c r="D113" s="268"/>
      <c r="E113" s="268"/>
      <c r="F113" s="287" t="s">
        <v>487</v>
      </c>
      <c r="G113" s="268"/>
      <c r="H113" s="268" t="s">
        <v>530</v>
      </c>
      <c r="I113" s="268" t="s">
        <v>521</v>
      </c>
      <c r="J113" s="268"/>
      <c r="K113" s="279"/>
    </row>
    <row r="114" spans="2:11" ht="15" customHeight="1">
      <c r="B114" s="288"/>
      <c r="C114" s="268" t="s">
        <v>51</v>
      </c>
      <c r="D114" s="268"/>
      <c r="E114" s="268"/>
      <c r="F114" s="287" t="s">
        <v>487</v>
      </c>
      <c r="G114" s="268"/>
      <c r="H114" s="268" t="s">
        <v>531</v>
      </c>
      <c r="I114" s="268" t="s">
        <v>521</v>
      </c>
      <c r="J114" s="268"/>
      <c r="K114" s="279"/>
    </row>
    <row r="115" spans="2:11" ht="15" customHeight="1">
      <c r="B115" s="288"/>
      <c r="C115" s="268" t="s">
        <v>60</v>
      </c>
      <c r="D115" s="268"/>
      <c r="E115" s="268"/>
      <c r="F115" s="287" t="s">
        <v>487</v>
      </c>
      <c r="G115" s="268"/>
      <c r="H115" s="268" t="s">
        <v>532</v>
      </c>
      <c r="I115" s="268" t="s">
        <v>533</v>
      </c>
      <c r="J115" s="268"/>
      <c r="K115" s="279"/>
    </row>
    <row r="116" spans="2:11" ht="15" customHeight="1">
      <c r="B116" s="291"/>
      <c r="C116" s="297"/>
      <c r="D116" s="297"/>
      <c r="E116" s="297"/>
      <c r="F116" s="297"/>
      <c r="G116" s="297"/>
      <c r="H116" s="297"/>
      <c r="I116" s="297"/>
      <c r="J116" s="297"/>
      <c r="K116" s="293"/>
    </row>
    <row r="117" spans="2:11" ht="18.75" customHeight="1">
      <c r="B117" s="298"/>
      <c r="C117" s="264"/>
      <c r="D117" s="264"/>
      <c r="E117" s="264"/>
      <c r="F117" s="299"/>
      <c r="G117" s="264"/>
      <c r="H117" s="264"/>
      <c r="I117" s="264"/>
      <c r="J117" s="264"/>
      <c r="K117" s="298"/>
    </row>
    <row r="118" spans="2:11" ht="18.75" customHeight="1"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</row>
    <row r="119" spans="2:11" ht="7.5" customHeight="1">
      <c r="B119" s="300"/>
      <c r="C119" s="301"/>
      <c r="D119" s="301"/>
      <c r="E119" s="301"/>
      <c r="F119" s="301"/>
      <c r="G119" s="301"/>
      <c r="H119" s="301"/>
      <c r="I119" s="301"/>
      <c r="J119" s="301"/>
      <c r="K119" s="302"/>
    </row>
    <row r="120" spans="2:11" ht="45" customHeight="1">
      <c r="B120" s="303"/>
      <c r="C120" s="375" t="s">
        <v>534</v>
      </c>
      <c r="D120" s="375"/>
      <c r="E120" s="375"/>
      <c r="F120" s="375"/>
      <c r="G120" s="375"/>
      <c r="H120" s="375"/>
      <c r="I120" s="375"/>
      <c r="J120" s="375"/>
      <c r="K120" s="304"/>
    </row>
    <row r="121" spans="2:11" ht="17.25" customHeight="1">
      <c r="B121" s="305"/>
      <c r="C121" s="280" t="s">
        <v>481</v>
      </c>
      <c r="D121" s="280"/>
      <c r="E121" s="280"/>
      <c r="F121" s="280" t="s">
        <v>482</v>
      </c>
      <c r="G121" s="281"/>
      <c r="H121" s="280" t="s">
        <v>103</v>
      </c>
      <c r="I121" s="280" t="s">
        <v>60</v>
      </c>
      <c r="J121" s="280" t="s">
        <v>483</v>
      </c>
      <c r="K121" s="306"/>
    </row>
    <row r="122" spans="2:11" ht="17.25" customHeight="1">
      <c r="B122" s="305"/>
      <c r="C122" s="282" t="s">
        <v>484</v>
      </c>
      <c r="D122" s="282"/>
      <c r="E122" s="282"/>
      <c r="F122" s="283" t="s">
        <v>485</v>
      </c>
      <c r="G122" s="284"/>
      <c r="H122" s="282"/>
      <c r="I122" s="282"/>
      <c r="J122" s="282" t="s">
        <v>486</v>
      </c>
      <c r="K122" s="306"/>
    </row>
    <row r="123" spans="2:11" ht="5.25" customHeight="1">
      <c r="B123" s="307"/>
      <c r="C123" s="285"/>
      <c r="D123" s="285"/>
      <c r="E123" s="285"/>
      <c r="F123" s="285"/>
      <c r="G123" s="268"/>
      <c r="H123" s="285"/>
      <c r="I123" s="285"/>
      <c r="J123" s="285"/>
      <c r="K123" s="308"/>
    </row>
    <row r="124" spans="2:11" ht="15" customHeight="1">
      <c r="B124" s="307"/>
      <c r="C124" s="268" t="s">
        <v>490</v>
      </c>
      <c r="D124" s="285"/>
      <c r="E124" s="285"/>
      <c r="F124" s="287" t="s">
        <v>487</v>
      </c>
      <c r="G124" s="268"/>
      <c r="H124" s="268" t="s">
        <v>526</v>
      </c>
      <c r="I124" s="268" t="s">
        <v>489</v>
      </c>
      <c r="J124" s="268">
        <v>120</v>
      </c>
      <c r="K124" s="309"/>
    </row>
    <row r="125" spans="2:11" ht="15" customHeight="1">
      <c r="B125" s="307"/>
      <c r="C125" s="268" t="s">
        <v>535</v>
      </c>
      <c r="D125" s="268"/>
      <c r="E125" s="268"/>
      <c r="F125" s="287" t="s">
        <v>487</v>
      </c>
      <c r="G125" s="268"/>
      <c r="H125" s="268" t="s">
        <v>536</v>
      </c>
      <c r="I125" s="268" t="s">
        <v>489</v>
      </c>
      <c r="J125" s="268" t="s">
        <v>537</v>
      </c>
      <c r="K125" s="309"/>
    </row>
    <row r="126" spans="2:11" ht="15" customHeight="1">
      <c r="B126" s="307"/>
      <c r="C126" s="268" t="s">
        <v>436</v>
      </c>
      <c r="D126" s="268"/>
      <c r="E126" s="268"/>
      <c r="F126" s="287" t="s">
        <v>487</v>
      </c>
      <c r="G126" s="268"/>
      <c r="H126" s="268" t="s">
        <v>538</v>
      </c>
      <c r="I126" s="268" t="s">
        <v>489</v>
      </c>
      <c r="J126" s="268" t="s">
        <v>537</v>
      </c>
      <c r="K126" s="309"/>
    </row>
    <row r="127" spans="2:11" ht="15" customHeight="1">
      <c r="B127" s="307"/>
      <c r="C127" s="268" t="s">
        <v>498</v>
      </c>
      <c r="D127" s="268"/>
      <c r="E127" s="268"/>
      <c r="F127" s="287" t="s">
        <v>493</v>
      </c>
      <c r="G127" s="268"/>
      <c r="H127" s="268" t="s">
        <v>499</v>
      </c>
      <c r="I127" s="268" t="s">
        <v>489</v>
      </c>
      <c r="J127" s="268">
        <v>15</v>
      </c>
      <c r="K127" s="309"/>
    </row>
    <row r="128" spans="2:11" ht="15" customHeight="1">
      <c r="B128" s="307"/>
      <c r="C128" s="289" t="s">
        <v>500</v>
      </c>
      <c r="D128" s="289"/>
      <c r="E128" s="289"/>
      <c r="F128" s="290" t="s">
        <v>493</v>
      </c>
      <c r="G128" s="289"/>
      <c r="H128" s="289" t="s">
        <v>501</v>
      </c>
      <c r="I128" s="289" t="s">
        <v>489</v>
      </c>
      <c r="J128" s="289">
        <v>15</v>
      </c>
      <c r="K128" s="309"/>
    </row>
    <row r="129" spans="2:11" ht="15" customHeight="1">
      <c r="B129" s="307"/>
      <c r="C129" s="289" t="s">
        <v>502</v>
      </c>
      <c r="D129" s="289"/>
      <c r="E129" s="289"/>
      <c r="F129" s="290" t="s">
        <v>493</v>
      </c>
      <c r="G129" s="289"/>
      <c r="H129" s="289" t="s">
        <v>503</v>
      </c>
      <c r="I129" s="289" t="s">
        <v>489</v>
      </c>
      <c r="J129" s="289">
        <v>20</v>
      </c>
      <c r="K129" s="309"/>
    </row>
    <row r="130" spans="2:11" ht="15" customHeight="1">
      <c r="B130" s="307"/>
      <c r="C130" s="289" t="s">
        <v>504</v>
      </c>
      <c r="D130" s="289"/>
      <c r="E130" s="289"/>
      <c r="F130" s="290" t="s">
        <v>493</v>
      </c>
      <c r="G130" s="289"/>
      <c r="H130" s="289" t="s">
        <v>505</v>
      </c>
      <c r="I130" s="289" t="s">
        <v>489</v>
      </c>
      <c r="J130" s="289">
        <v>20</v>
      </c>
      <c r="K130" s="309"/>
    </row>
    <row r="131" spans="2:11" ht="15" customHeight="1">
      <c r="B131" s="307"/>
      <c r="C131" s="268" t="s">
        <v>492</v>
      </c>
      <c r="D131" s="268"/>
      <c r="E131" s="268"/>
      <c r="F131" s="287" t="s">
        <v>493</v>
      </c>
      <c r="G131" s="268"/>
      <c r="H131" s="268" t="s">
        <v>526</v>
      </c>
      <c r="I131" s="268" t="s">
        <v>489</v>
      </c>
      <c r="J131" s="268">
        <v>50</v>
      </c>
      <c r="K131" s="309"/>
    </row>
    <row r="132" spans="2:11" ht="15" customHeight="1">
      <c r="B132" s="307"/>
      <c r="C132" s="268" t="s">
        <v>506</v>
      </c>
      <c r="D132" s="268"/>
      <c r="E132" s="268"/>
      <c r="F132" s="287" t="s">
        <v>493</v>
      </c>
      <c r="G132" s="268"/>
      <c r="H132" s="268" t="s">
        <v>526</v>
      </c>
      <c r="I132" s="268" t="s">
        <v>489</v>
      </c>
      <c r="J132" s="268">
        <v>50</v>
      </c>
      <c r="K132" s="309"/>
    </row>
    <row r="133" spans="2:11" ht="15" customHeight="1">
      <c r="B133" s="307"/>
      <c r="C133" s="268" t="s">
        <v>512</v>
      </c>
      <c r="D133" s="268"/>
      <c r="E133" s="268"/>
      <c r="F133" s="287" t="s">
        <v>493</v>
      </c>
      <c r="G133" s="268"/>
      <c r="H133" s="268" t="s">
        <v>526</v>
      </c>
      <c r="I133" s="268" t="s">
        <v>489</v>
      </c>
      <c r="J133" s="268">
        <v>50</v>
      </c>
      <c r="K133" s="309"/>
    </row>
    <row r="134" spans="2:11" ht="15" customHeight="1">
      <c r="B134" s="307"/>
      <c r="C134" s="268" t="s">
        <v>514</v>
      </c>
      <c r="D134" s="268"/>
      <c r="E134" s="268"/>
      <c r="F134" s="287" t="s">
        <v>493</v>
      </c>
      <c r="G134" s="268"/>
      <c r="H134" s="268" t="s">
        <v>526</v>
      </c>
      <c r="I134" s="268" t="s">
        <v>489</v>
      </c>
      <c r="J134" s="268">
        <v>50</v>
      </c>
      <c r="K134" s="309"/>
    </row>
    <row r="135" spans="2:11" ht="15" customHeight="1">
      <c r="B135" s="307"/>
      <c r="C135" s="268" t="s">
        <v>108</v>
      </c>
      <c r="D135" s="268"/>
      <c r="E135" s="268"/>
      <c r="F135" s="287" t="s">
        <v>493</v>
      </c>
      <c r="G135" s="268"/>
      <c r="H135" s="268" t="s">
        <v>539</v>
      </c>
      <c r="I135" s="268" t="s">
        <v>489</v>
      </c>
      <c r="J135" s="268">
        <v>255</v>
      </c>
      <c r="K135" s="309"/>
    </row>
    <row r="136" spans="2:11" ht="15" customHeight="1">
      <c r="B136" s="307"/>
      <c r="C136" s="268" t="s">
        <v>516</v>
      </c>
      <c r="D136" s="268"/>
      <c r="E136" s="268"/>
      <c r="F136" s="287" t="s">
        <v>487</v>
      </c>
      <c r="G136" s="268"/>
      <c r="H136" s="268" t="s">
        <v>540</v>
      </c>
      <c r="I136" s="268" t="s">
        <v>518</v>
      </c>
      <c r="J136" s="268"/>
      <c r="K136" s="309"/>
    </row>
    <row r="137" spans="2:11" ht="15" customHeight="1">
      <c r="B137" s="307"/>
      <c r="C137" s="268" t="s">
        <v>519</v>
      </c>
      <c r="D137" s="268"/>
      <c r="E137" s="268"/>
      <c r="F137" s="287" t="s">
        <v>487</v>
      </c>
      <c r="G137" s="268"/>
      <c r="H137" s="268" t="s">
        <v>541</v>
      </c>
      <c r="I137" s="268" t="s">
        <v>521</v>
      </c>
      <c r="J137" s="268"/>
      <c r="K137" s="309"/>
    </row>
    <row r="138" spans="2:11" ht="15" customHeight="1">
      <c r="B138" s="307"/>
      <c r="C138" s="268" t="s">
        <v>522</v>
      </c>
      <c r="D138" s="268"/>
      <c r="E138" s="268"/>
      <c r="F138" s="287" t="s">
        <v>487</v>
      </c>
      <c r="G138" s="268"/>
      <c r="H138" s="268" t="s">
        <v>522</v>
      </c>
      <c r="I138" s="268" t="s">
        <v>521</v>
      </c>
      <c r="J138" s="268"/>
      <c r="K138" s="309"/>
    </row>
    <row r="139" spans="2:11" ht="15" customHeight="1">
      <c r="B139" s="307"/>
      <c r="C139" s="268" t="s">
        <v>41</v>
      </c>
      <c r="D139" s="268"/>
      <c r="E139" s="268"/>
      <c r="F139" s="287" t="s">
        <v>487</v>
      </c>
      <c r="G139" s="268"/>
      <c r="H139" s="268" t="s">
        <v>542</v>
      </c>
      <c r="I139" s="268" t="s">
        <v>521</v>
      </c>
      <c r="J139" s="268"/>
      <c r="K139" s="309"/>
    </row>
    <row r="140" spans="2:11" ht="15" customHeight="1">
      <c r="B140" s="307"/>
      <c r="C140" s="268" t="s">
        <v>543</v>
      </c>
      <c r="D140" s="268"/>
      <c r="E140" s="268"/>
      <c r="F140" s="287" t="s">
        <v>487</v>
      </c>
      <c r="G140" s="268"/>
      <c r="H140" s="268" t="s">
        <v>544</v>
      </c>
      <c r="I140" s="268" t="s">
        <v>521</v>
      </c>
      <c r="J140" s="268"/>
      <c r="K140" s="309"/>
    </row>
    <row r="141" spans="2:11" ht="15" customHeight="1">
      <c r="B141" s="310"/>
      <c r="C141" s="311"/>
      <c r="D141" s="311"/>
      <c r="E141" s="311"/>
      <c r="F141" s="311"/>
      <c r="G141" s="311"/>
      <c r="H141" s="311"/>
      <c r="I141" s="311"/>
      <c r="J141" s="311"/>
      <c r="K141" s="312"/>
    </row>
    <row r="142" spans="2:11" ht="18.75" customHeight="1">
      <c r="B142" s="264"/>
      <c r="C142" s="264"/>
      <c r="D142" s="264"/>
      <c r="E142" s="264"/>
      <c r="F142" s="299"/>
      <c r="G142" s="264"/>
      <c r="H142" s="264"/>
      <c r="I142" s="264"/>
      <c r="J142" s="264"/>
      <c r="K142" s="264"/>
    </row>
    <row r="143" spans="2:11" ht="18.75" customHeight="1"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</row>
    <row r="144" spans="2:11" ht="7.5" customHeight="1">
      <c r="B144" s="275"/>
      <c r="C144" s="276"/>
      <c r="D144" s="276"/>
      <c r="E144" s="276"/>
      <c r="F144" s="276"/>
      <c r="G144" s="276"/>
      <c r="H144" s="276"/>
      <c r="I144" s="276"/>
      <c r="J144" s="276"/>
      <c r="K144" s="277"/>
    </row>
    <row r="145" spans="2:11" ht="45" customHeight="1">
      <c r="B145" s="278"/>
      <c r="C145" s="380" t="s">
        <v>545</v>
      </c>
      <c r="D145" s="380"/>
      <c r="E145" s="380"/>
      <c r="F145" s="380"/>
      <c r="G145" s="380"/>
      <c r="H145" s="380"/>
      <c r="I145" s="380"/>
      <c r="J145" s="380"/>
      <c r="K145" s="279"/>
    </row>
    <row r="146" spans="2:11" ht="17.25" customHeight="1">
      <c r="B146" s="278"/>
      <c r="C146" s="280" t="s">
        <v>481</v>
      </c>
      <c r="D146" s="280"/>
      <c r="E146" s="280"/>
      <c r="F146" s="280" t="s">
        <v>482</v>
      </c>
      <c r="G146" s="281"/>
      <c r="H146" s="280" t="s">
        <v>103</v>
      </c>
      <c r="I146" s="280" t="s">
        <v>60</v>
      </c>
      <c r="J146" s="280" t="s">
        <v>483</v>
      </c>
      <c r="K146" s="279"/>
    </row>
    <row r="147" spans="2:11" ht="17.25" customHeight="1">
      <c r="B147" s="278"/>
      <c r="C147" s="282" t="s">
        <v>484</v>
      </c>
      <c r="D147" s="282"/>
      <c r="E147" s="282"/>
      <c r="F147" s="283" t="s">
        <v>485</v>
      </c>
      <c r="G147" s="284"/>
      <c r="H147" s="282"/>
      <c r="I147" s="282"/>
      <c r="J147" s="282" t="s">
        <v>486</v>
      </c>
      <c r="K147" s="279"/>
    </row>
    <row r="148" spans="2:11" ht="5.25" customHeight="1">
      <c r="B148" s="288"/>
      <c r="C148" s="285"/>
      <c r="D148" s="285"/>
      <c r="E148" s="285"/>
      <c r="F148" s="285"/>
      <c r="G148" s="286"/>
      <c r="H148" s="285"/>
      <c r="I148" s="285"/>
      <c r="J148" s="285"/>
      <c r="K148" s="309"/>
    </row>
    <row r="149" spans="2:11" ht="15" customHeight="1">
      <c r="B149" s="288"/>
      <c r="C149" s="313" t="s">
        <v>490</v>
      </c>
      <c r="D149" s="268"/>
      <c r="E149" s="268"/>
      <c r="F149" s="314" t="s">
        <v>487</v>
      </c>
      <c r="G149" s="268"/>
      <c r="H149" s="313" t="s">
        <v>526</v>
      </c>
      <c r="I149" s="313" t="s">
        <v>489</v>
      </c>
      <c r="J149" s="313">
        <v>120</v>
      </c>
      <c r="K149" s="309"/>
    </row>
    <row r="150" spans="2:11" ht="15" customHeight="1">
      <c r="B150" s="288"/>
      <c r="C150" s="313" t="s">
        <v>535</v>
      </c>
      <c r="D150" s="268"/>
      <c r="E150" s="268"/>
      <c r="F150" s="314" t="s">
        <v>487</v>
      </c>
      <c r="G150" s="268"/>
      <c r="H150" s="313" t="s">
        <v>546</v>
      </c>
      <c r="I150" s="313" t="s">
        <v>489</v>
      </c>
      <c r="J150" s="313" t="s">
        <v>537</v>
      </c>
      <c r="K150" s="309"/>
    </row>
    <row r="151" spans="2:11" ht="15" customHeight="1">
      <c r="B151" s="288"/>
      <c r="C151" s="313" t="s">
        <v>436</v>
      </c>
      <c r="D151" s="268"/>
      <c r="E151" s="268"/>
      <c r="F151" s="314" t="s">
        <v>487</v>
      </c>
      <c r="G151" s="268"/>
      <c r="H151" s="313" t="s">
        <v>547</v>
      </c>
      <c r="I151" s="313" t="s">
        <v>489</v>
      </c>
      <c r="J151" s="313" t="s">
        <v>537</v>
      </c>
      <c r="K151" s="309"/>
    </row>
    <row r="152" spans="2:11" ht="15" customHeight="1">
      <c r="B152" s="288"/>
      <c r="C152" s="313" t="s">
        <v>492</v>
      </c>
      <c r="D152" s="268"/>
      <c r="E152" s="268"/>
      <c r="F152" s="314" t="s">
        <v>493</v>
      </c>
      <c r="G152" s="268"/>
      <c r="H152" s="313" t="s">
        <v>526</v>
      </c>
      <c r="I152" s="313" t="s">
        <v>489</v>
      </c>
      <c r="J152" s="313">
        <v>50</v>
      </c>
      <c r="K152" s="309"/>
    </row>
    <row r="153" spans="2:11" ht="15" customHeight="1">
      <c r="B153" s="288"/>
      <c r="C153" s="313" t="s">
        <v>495</v>
      </c>
      <c r="D153" s="268"/>
      <c r="E153" s="268"/>
      <c r="F153" s="314" t="s">
        <v>487</v>
      </c>
      <c r="G153" s="268"/>
      <c r="H153" s="313" t="s">
        <v>526</v>
      </c>
      <c r="I153" s="313" t="s">
        <v>497</v>
      </c>
      <c r="J153" s="313"/>
      <c r="K153" s="309"/>
    </row>
    <row r="154" spans="2:11" ht="15" customHeight="1">
      <c r="B154" s="288"/>
      <c r="C154" s="313" t="s">
        <v>506</v>
      </c>
      <c r="D154" s="268"/>
      <c r="E154" s="268"/>
      <c r="F154" s="314" t="s">
        <v>493</v>
      </c>
      <c r="G154" s="268"/>
      <c r="H154" s="313" t="s">
        <v>526</v>
      </c>
      <c r="I154" s="313" t="s">
        <v>489</v>
      </c>
      <c r="J154" s="313">
        <v>50</v>
      </c>
      <c r="K154" s="309"/>
    </row>
    <row r="155" spans="2:11" ht="15" customHeight="1">
      <c r="B155" s="288"/>
      <c r="C155" s="313" t="s">
        <v>514</v>
      </c>
      <c r="D155" s="268"/>
      <c r="E155" s="268"/>
      <c r="F155" s="314" t="s">
        <v>493</v>
      </c>
      <c r="G155" s="268"/>
      <c r="H155" s="313" t="s">
        <v>526</v>
      </c>
      <c r="I155" s="313" t="s">
        <v>489</v>
      </c>
      <c r="J155" s="313">
        <v>50</v>
      </c>
      <c r="K155" s="309"/>
    </row>
    <row r="156" spans="2:11" ht="15" customHeight="1">
      <c r="B156" s="288"/>
      <c r="C156" s="313" t="s">
        <v>512</v>
      </c>
      <c r="D156" s="268"/>
      <c r="E156" s="268"/>
      <c r="F156" s="314" t="s">
        <v>493</v>
      </c>
      <c r="G156" s="268"/>
      <c r="H156" s="313" t="s">
        <v>526</v>
      </c>
      <c r="I156" s="313" t="s">
        <v>489</v>
      </c>
      <c r="J156" s="313">
        <v>50</v>
      </c>
      <c r="K156" s="309"/>
    </row>
    <row r="157" spans="2:11" ht="15" customHeight="1">
      <c r="B157" s="288"/>
      <c r="C157" s="313" t="s">
        <v>89</v>
      </c>
      <c r="D157" s="268"/>
      <c r="E157" s="268"/>
      <c r="F157" s="314" t="s">
        <v>487</v>
      </c>
      <c r="G157" s="268"/>
      <c r="H157" s="313" t="s">
        <v>548</v>
      </c>
      <c r="I157" s="313" t="s">
        <v>489</v>
      </c>
      <c r="J157" s="313" t="s">
        <v>549</v>
      </c>
      <c r="K157" s="309"/>
    </row>
    <row r="158" spans="2:11" ht="15" customHeight="1">
      <c r="B158" s="288"/>
      <c r="C158" s="313" t="s">
        <v>550</v>
      </c>
      <c r="D158" s="268"/>
      <c r="E158" s="268"/>
      <c r="F158" s="314" t="s">
        <v>487</v>
      </c>
      <c r="G158" s="268"/>
      <c r="H158" s="313" t="s">
        <v>551</v>
      </c>
      <c r="I158" s="313" t="s">
        <v>521</v>
      </c>
      <c r="J158" s="313"/>
      <c r="K158" s="309"/>
    </row>
    <row r="159" spans="2:11" ht="15" customHeight="1">
      <c r="B159" s="315"/>
      <c r="C159" s="297"/>
      <c r="D159" s="297"/>
      <c r="E159" s="297"/>
      <c r="F159" s="297"/>
      <c r="G159" s="297"/>
      <c r="H159" s="297"/>
      <c r="I159" s="297"/>
      <c r="J159" s="297"/>
      <c r="K159" s="316"/>
    </row>
    <row r="160" spans="2:11" ht="18.75" customHeight="1">
      <c r="B160" s="264"/>
      <c r="C160" s="268"/>
      <c r="D160" s="268"/>
      <c r="E160" s="268"/>
      <c r="F160" s="287"/>
      <c r="G160" s="268"/>
      <c r="H160" s="268"/>
      <c r="I160" s="268"/>
      <c r="J160" s="268"/>
      <c r="K160" s="264"/>
    </row>
    <row r="161" spans="2:11" ht="18.75" customHeight="1"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</row>
    <row r="162" spans="2:11" ht="7.5" customHeight="1">
      <c r="B162" s="256"/>
      <c r="C162" s="257"/>
      <c r="D162" s="257"/>
      <c r="E162" s="257"/>
      <c r="F162" s="257"/>
      <c r="G162" s="257"/>
      <c r="H162" s="257"/>
      <c r="I162" s="257"/>
      <c r="J162" s="257"/>
      <c r="K162" s="258"/>
    </row>
    <row r="163" spans="2:11" ht="45" customHeight="1">
      <c r="B163" s="259"/>
      <c r="C163" s="375" t="s">
        <v>552</v>
      </c>
      <c r="D163" s="375"/>
      <c r="E163" s="375"/>
      <c r="F163" s="375"/>
      <c r="G163" s="375"/>
      <c r="H163" s="375"/>
      <c r="I163" s="375"/>
      <c r="J163" s="375"/>
      <c r="K163" s="260"/>
    </row>
    <row r="164" spans="2:11" ht="17.25" customHeight="1">
      <c r="B164" s="259"/>
      <c r="C164" s="280" t="s">
        <v>481</v>
      </c>
      <c r="D164" s="280"/>
      <c r="E164" s="280"/>
      <c r="F164" s="280" t="s">
        <v>482</v>
      </c>
      <c r="G164" s="317"/>
      <c r="H164" s="318" t="s">
        <v>103</v>
      </c>
      <c r="I164" s="318" t="s">
        <v>60</v>
      </c>
      <c r="J164" s="280" t="s">
        <v>483</v>
      </c>
      <c r="K164" s="260"/>
    </row>
    <row r="165" spans="2:11" ht="17.25" customHeight="1">
      <c r="B165" s="261"/>
      <c r="C165" s="282" t="s">
        <v>484</v>
      </c>
      <c r="D165" s="282"/>
      <c r="E165" s="282"/>
      <c r="F165" s="283" t="s">
        <v>485</v>
      </c>
      <c r="G165" s="319"/>
      <c r="H165" s="320"/>
      <c r="I165" s="320"/>
      <c r="J165" s="282" t="s">
        <v>486</v>
      </c>
      <c r="K165" s="262"/>
    </row>
    <row r="166" spans="2:11" ht="5.25" customHeight="1">
      <c r="B166" s="288"/>
      <c r="C166" s="285"/>
      <c r="D166" s="285"/>
      <c r="E166" s="285"/>
      <c r="F166" s="285"/>
      <c r="G166" s="286"/>
      <c r="H166" s="285"/>
      <c r="I166" s="285"/>
      <c r="J166" s="285"/>
      <c r="K166" s="309"/>
    </row>
    <row r="167" spans="2:11" ht="15" customHeight="1">
      <c r="B167" s="288"/>
      <c r="C167" s="268" t="s">
        <v>490</v>
      </c>
      <c r="D167" s="268"/>
      <c r="E167" s="268"/>
      <c r="F167" s="287" t="s">
        <v>487</v>
      </c>
      <c r="G167" s="268"/>
      <c r="H167" s="268" t="s">
        <v>526</v>
      </c>
      <c r="I167" s="268" t="s">
        <v>489</v>
      </c>
      <c r="J167" s="268">
        <v>120</v>
      </c>
      <c r="K167" s="309"/>
    </row>
    <row r="168" spans="2:11" ht="15" customHeight="1">
      <c r="B168" s="288"/>
      <c r="C168" s="268" t="s">
        <v>535</v>
      </c>
      <c r="D168" s="268"/>
      <c r="E168" s="268"/>
      <c r="F168" s="287" t="s">
        <v>487</v>
      </c>
      <c r="G168" s="268"/>
      <c r="H168" s="268" t="s">
        <v>536</v>
      </c>
      <c r="I168" s="268" t="s">
        <v>489</v>
      </c>
      <c r="J168" s="268" t="s">
        <v>537</v>
      </c>
      <c r="K168" s="309"/>
    </row>
    <row r="169" spans="2:11" ht="15" customHeight="1">
      <c r="B169" s="288"/>
      <c r="C169" s="268" t="s">
        <v>436</v>
      </c>
      <c r="D169" s="268"/>
      <c r="E169" s="268"/>
      <c r="F169" s="287" t="s">
        <v>487</v>
      </c>
      <c r="G169" s="268"/>
      <c r="H169" s="268" t="s">
        <v>553</v>
      </c>
      <c r="I169" s="268" t="s">
        <v>489</v>
      </c>
      <c r="J169" s="268" t="s">
        <v>537</v>
      </c>
      <c r="K169" s="309"/>
    </row>
    <row r="170" spans="2:11" ht="15" customHeight="1">
      <c r="B170" s="288"/>
      <c r="C170" s="268" t="s">
        <v>492</v>
      </c>
      <c r="D170" s="268"/>
      <c r="E170" s="268"/>
      <c r="F170" s="287" t="s">
        <v>493</v>
      </c>
      <c r="G170" s="268"/>
      <c r="H170" s="268" t="s">
        <v>553</v>
      </c>
      <c r="I170" s="268" t="s">
        <v>489</v>
      </c>
      <c r="J170" s="268">
        <v>50</v>
      </c>
      <c r="K170" s="309"/>
    </row>
    <row r="171" spans="2:11" ht="15" customHeight="1">
      <c r="B171" s="288"/>
      <c r="C171" s="268" t="s">
        <v>495</v>
      </c>
      <c r="D171" s="268"/>
      <c r="E171" s="268"/>
      <c r="F171" s="287" t="s">
        <v>487</v>
      </c>
      <c r="G171" s="268"/>
      <c r="H171" s="268" t="s">
        <v>553</v>
      </c>
      <c r="I171" s="268" t="s">
        <v>497</v>
      </c>
      <c r="J171" s="268"/>
      <c r="K171" s="309"/>
    </row>
    <row r="172" spans="2:11" ht="15" customHeight="1">
      <c r="B172" s="288"/>
      <c r="C172" s="268" t="s">
        <v>506</v>
      </c>
      <c r="D172" s="268"/>
      <c r="E172" s="268"/>
      <c r="F172" s="287" t="s">
        <v>493</v>
      </c>
      <c r="G172" s="268"/>
      <c r="H172" s="268" t="s">
        <v>553</v>
      </c>
      <c r="I172" s="268" t="s">
        <v>489</v>
      </c>
      <c r="J172" s="268">
        <v>50</v>
      </c>
      <c r="K172" s="309"/>
    </row>
    <row r="173" spans="2:11" ht="15" customHeight="1">
      <c r="B173" s="288"/>
      <c r="C173" s="268" t="s">
        <v>514</v>
      </c>
      <c r="D173" s="268"/>
      <c r="E173" s="268"/>
      <c r="F173" s="287" t="s">
        <v>493</v>
      </c>
      <c r="G173" s="268"/>
      <c r="H173" s="268" t="s">
        <v>553</v>
      </c>
      <c r="I173" s="268" t="s">
        <v>489</v>
      </c>
      <c r="J173" s="268">
        <v>50</v>
      </c>
      <c r="K173" s="309"/>
    </row>
    <row r="174" spans="2:11" ht="15" customHeight="1">
      <c r="B174" s="288"/>
      <c r="C174" s="268" t="s">
        <v>512</v>
      </c>
      <c r="D174" s="268"/>
      <c r="E174" s="268"/>
      <c r="F174" s="287" t="s">
        <v>493</v>
      </c>
      <c r="G174" s="268"/>
      <c r="H174" s="268" t="s">
        <v>553</v>
      </c>
      <c r="I174" s="268" t="s">
        <v>489</v>
      </c>
      <c r="J174" s="268">
        <v>50</v>
      </c>
      <c r="K174" s="309"/>
    </row>
    <row r="175" spans="2:11" ht="15" customHeight="1">
      <c r="B175" s="288"/>
      <c r="C175" s="268" t="s">
        <v>102</v>
      </c>
      <c r="D175" s="268"/>
      <c r="E175" s="268"/>
      <c r="F175" s="287" t="s">
        <v>487</v>
      </c>
      <c r="G175" s="268"/>
      <c r="H175" s="268" t="s">
        <v>554</v>
      </c>
      <c r="I175" s="268" t="s">
        <v>555</v>
      </c>
      <c r="J175" s="268"/>
      <c r="K175" s="309"/>
    </row>
    <row r="176" spans="2:11" ht="15" customHeight="1">
      <c r="B176" s="288"/>
      <c r="C176" s="268" t="s">
        <v>60</v>
      </c>
      <c r="D176" s="268"/>
      <c r="E176" s="268"/>
      <c r="F176" s="287" t="s">
        <v>487</v>
      </c>
      <c r="G176" s="268"/>
      <c r="H176" s="268" t="s">
        <v>556</v>
      </c>
      <c r="I176" s="268" t="s">
        <v>557</v>
      </c>
      <c r="J176" s="268">
        <v>1</v>
      </c>
      <c r="K176" s="309"/>
    </row>
    <row r="177" spans="2:11" ht="15" customHeight="1">
      <c r="B177" s="288"/>
      <c r="C177" s="268" t="s">
        <v>56</v>
      </c>
      <c r="D177" s="268"/>
      <c r="E177" s="268"/>
      <c r="F177" s="287" t="s">
        <v>487</v>
      </c>
      <c r="G177" s="268"/>
      <c r="H177" s="268" t="s">
        <v>558</v>
      </c>
      <c r="I177" s="268" t="s">
        <v>489</v>
      </c>
      <c r="J177" s="268">
        <v>20</v>
      </c>
      <c r="K177" s="309"/>
    </row>
    <row r="178" spans="2:11" ht="15" customHeight="1">
      <c r="B178" s="288"/>
      <c r="C178" s="268" t="s">
        <v>103</v>
      </c>
      <c r="D178" s="268"/>
      <c r="E178" s="268"/>
      <c r="F178" s="287" t="s">
        <v>487</v>
      </c>
      <c r="G178" s="268"/>
      <c r="H178" s="268" t="s">
        <v>559</v>
      </c>
      <c r="I178" s="268" t="s">
        <v>489</v>
      </c>
      <c r="J178" s="268">
        <v>255</v>
      </c>
      <c r="K178" s="309"/>
    </row>
    <row r="179" spans="2:11" ht="15" customHeight="1">
      <c r="B179" s="288"/>
      <c r="C179" s="268" t="s">
        <v>104</v>
      </c>
      <c r="D179" s="268"/>
      <c r="E179" s="268"/>
      <c r="F179" s="287" t="s">
        <v>487</v>
      </c>
      <c r="G179" s="268"/>
      <c r="H179" s="268" t="s">
        <v>452</v>
      </c>
      <c r="I179" s="268" t="s">
        <v>489</v>
      </c>
      <c r="J179" s="268">
        <v>10</v>
      </c>
      <c r="K179" s="309"/>
    </row>
    <row r="180" spans="2:11" ht="15" customHeight="1">
      <c r="B180" s="288"/>
      <c r="C180" s="268" t="s">
        <v>105</v>
      </c>
      <c r="D180" s="268"/>
      <c r="E180" s="268"/>
      <c r="F180" s="287" t="s">
        <v>487</v>
      </c>
      <c r="G180" s="268"/>
      <c r="H180" s="268" t="s">
        <v>560</v>
      </c>
      <c r="I180" s="268" t="s">
        <v>521</v>
      </c>
      <c r="J180" s="268"/>
      <c r="K180" s="309"/>
    </row>
    <row r="181" spans="2:11" ht="15" customHeight="1">
      <c r="B181" s="288"/>
      <c r="C181" s="268" t="s">
        <v>561</v>
      </c>
      <c r="D181" s="268"/>
      <c r="E181" s="268"/>
      <c r="F181" s="287" t="s">
        <v>487</v>
      </c>
      <c r="G181" s="268"/>
      <c r="H181" s="268" t="s">
        <v>562</v>
      </c>
      <c r="I181" s="268" t="s">
        <v>521</v>
      </c>
      <c r="J181" s="268"/>
      <c r="K181" s="309"/>
    </row>
    <row r="182" spans="2:11" ht="15" customHeight="1">
      <c r="B182" s="288"/>
      <c r="C182" s="268" t="s">
        <v>550</v>
      </c>
      <c r="D182" s="268"/>
      <c r="E182" s="268"/>
      <c r="F182" s="287" t="s">
        <v>487</v>
      </c>
      <c r="G182" s="268"/>
      <c r="H182" s="268" t="s">
        <v>563</v>
      </c>
      <c r="I182" s="268" t="s">
        <v>521</v>
      </c>
      <c r="J182" s="268"/>
      <c r="K182" s="309"/>
    </row>
    <row r="183" spans="2:11" ht="15" customHeight="1">
      <c r="B183" s="288"/>
      <c r="C183" s="268" t="s">
        <v>107</v>
      </c>
      <c r="D183" s="268"/>
      <c r="E183" s="268"/>
      <c r="F183" s="287" t="s">
        <v>493</v>
      </c>
      <c r="G183" s="268"/>
      <c r="H183" s="268" t="s">
        <v>564</v>
      </c>
      <c r="I183" s="268" t="s">
        <v>489</v>
      </c>
      <c r="J183" s="268">
        <v>50</v>
      </c>
      <c r="K183" s="309"/>
    </row>
    <row r="184" spans="2:11" ht="15" customHeight="1">
      <c r="B184" s="288"/>
      <c r="C184" s="268" t="s">
        <v>565</v>
      </c>
      <c r="D184" s="268"/>
      <c r="E184" s="268"/>
      <c r="F184" s="287" t="s">
        <v>493</v>
      </c>
      <c r="G184" s="268"/>
      <c r="H184" s="268" t="s">
        <v>566</v>
      </c>
      <c r="I184" s="268" t="s">
        <v>567</v>
      </c>
      <c r="J184" s="268"/>
      <c r="K184" s="309"/>
    </row>
    <row r="185" spans="2:11" ht="15" customHeight="1">
      <c r="B185" s="288"/>
      <c r="C185" s="268" t="s">
        <v>568</v>
      </c>
      <c r="D185" s="268"/>
      <c r="E185" s="268"/>
      <c r="F185" s="287" t="s">
        <v>493</v>
      </c>
      <c r="G185" s="268"/>
      <c r="H185" s="268" t="s">
        <v>569</v>
      </c>
      <c r="I185" s="268" t="s">
        <v>567</v>
      </c>
      <c r="J185" s="268"/>
      <c r="K185" s="309"/>
    </row>
    <row r="186" spans="2:11" ht="15" customHeight="1">
      <c r="B186" s="288"/>
      <c r="C186" s="268" t="s">
        <v>570</v>
      </c>
      <c r="D186" s="268"/>
      <c r="E186" s="268"/>
      <c r="F186" s="287" t="s">
        <v>493</v>
      </c>
      <c r="G186" s="268"/>
      <c r="H186" s="268" t="s">
        <v>571</v>
      </c>
      <c r="I186" s="268" t="s">
        <v>567</v>
      </c>
      <c r="J186" s="268"/>
      <c r="K186" s="309"/>
    </row>
    <row r="187" spans="2:11" ht="15" customHeight="1">
      <c r="B187" s="288"/>
      <c r="C187" s="321" t="s">
        <v>572</v>
      </c>
      <c r="D187" s="268"/>
      <c r="E187" s="268"/>
      <c r="F187" s="287" t="s">
        <v>493</v>
      </c>
      <c r="G187" s="268"/>
      <c r="H187" s="268" t="s">
        <v>573</v>
      </c>
      <c r="I187" s="268" t="s">
        <v>574</v>
      </c>
      <c r="J187" s="322" t="s">
        <v>575</v>
      </c>
      <c r="K187" s="309"/>
    </row>
    <row r="188" spans="2:11" ht="15" customHeight="1">
      <c r="B188" s="288"/>
      <c r="C188" s="273" t="s">
        <v>45</v>
      </c>
      <c r="D188" s="268"/>
      <c r="E188" s="268"/>
      <c r="F188" s="287" t="s">
        <v>487</v>
      </c>
      <c r="G188" s="268"/>
      <c r="H188" s="264" t="s">
        <v>576</v>
      </c>
      <c r="I188" s="268" t="s">
        <v>577</v>
      </c>
      <c r="J188" s="268"/>
      <c r="K188" s="309"/>
    </row>
    <row r="189" spans="2:11" ht="15" customHeight="1">
      <c r="B189" s="288"/>
      <c r="C189" s="273" t="s">
        <v>578</v>
      </c>
      <c r="D189" s="268"/>
      <c r="E189" s="268"/>
      <c r="F189" s="287" t="s">
        <v>487</v>
      </c>
      <c r="G189" s="268"/>
      <c r="H189" s="268" t="s">
        <v>579</v>
      </c>
      <c r="I189" s="268" t="s">
        <v>521</v>
      </c>
      <c r="J189" s="268"/>
      <c r="K189" s="309"/>
    </row>
    <row r="190" spans="2:11" ht="15" customHeight="1">
      <c r="B190" s="288"/>
      <c r="C190" s="273" t="s">
        <v>580</v>
      </c>
      <c r="D190" s="268"/>
      <c r="E190" s="268"/>
      <c r="F190" s="287" t="s">
        <v>487</v>
      </c>
      <c r="G190" s="268"/>
      <c r="H190" s="268" t="s">
        <v>581</v>
      </c>
      <c r="I190" s="268" t="s">
        <v>521</v>
      </c>
      <c r="J190" s="268"/>
      <c r="K190" s="309"/>
    </row>
    <row r="191" spans="2:11" ht="15" customHeight="1">
      <c r="B191" s="288"/>
      <c r="C191" s="273" t="s">
        <v>582</v>
      </c>
      <c r="D191" s="268"/>
      <c r="E191" s="268"/>
      <c r="F191" s="287" t="s">
        <v>493</v>
      </c>
      <c r="G191" s="268"/>
      <c r="H191" s="268" t="s">
        <v>583</v>
      </c>
      <c r="I191" s="268" t="s">
        <v>521</v>
      </c>
      <c r="J191" s="268"/>
      <c r="K191" s="309"/>
    </row>
    <row r="192" spans="2:11" ht="15" customHeight="1">
      <c r="B192" s="315"/>
      <c r="C192" s="323"/>
      <c r="D192" s="297"/>
      <c r="E192" s="297"/>
      <c r="F192" s="297"/>
      <c r="G192" s="297"/>
      <c r="H192" s="297"/>
      <c r="I192" s="297"/>
      <c r="J192" s="297"/>
      <c r="K192" s="316"/>
    </row>
    <row r="193" spans="2:11" ht="18.75" customHeight="1">
      <c r="B193" s="264"/>
      <c r="C193" s="268"/>
      <c r="D193" s="268"/>
      <c r="E193" s="268"/>
      <c r="F193" s="287"/>
      <c r="G193" s="268"/>
      <c r="H193" s="268"/>
      <c r="I193" s="268"/>
      <c r="J193" s="268"/>
      <c r="K193" s="264"/>
    </row>
    <row r="194" spans="2:11" ht="18.75" customHeight="1">
      <c r="B194" s="264"/>
      <c r="C194" s="268"/>
      <c r="D194" s="268"/>
      <c r="E194" s="268"/>
      <c r="F194" s="287"/>
      <c r="G194" s="268"/>
      <c r="H194" s="268"/>
      <c r="I194" s="268"/>
      <c r="J194" s="268"/>
      <c r="K194" s="264"/>
    </row>
    <row r="195" spans="2:11" ht="18.75" customHeight="1"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</row>
    <row r="196" spans="2:11" ht="13.5">
      <c r="B196" s="256"/>
      <c r="C196" s="257"/>
      <c r="D196" s="257"/>
      <c r="E196" s="257"/>
      <c r="F196" s="257"/>
      <c r="G196" s="257"/>
      <c r="H196" s="257"/>
      <c r="I196" s="257"/>
      <c r="J196" s="257"/>
      <c r="K196" s="258"/>
    </row>
    <row r="197" spans="2:11" ht="21">
      <c r="B197" s="259"/>
      <c r="C197" s="375" t="s">
        <v>584</v>
      </c>
      <c r="D197" s="375"/>
      <c r="E197" s="375"/>
      <c r="F197" s="375"/>
      <c r="G197" s="375"/>
      <c r="H197" s="375"/>
      <c r="I197" s="375"/>
      <c r="J197" s="375"/>
      <c r="K197" s="260"/>
    </row>
    <row r="198" spans="2:11" ht="25.5" customHeight="1">
      <c r="B198" s="259"/>
      <c r="C198" s="324" t="s">
        <v>585</v>
      </c>
      <c r="D198" s="324"/>
      <c r="E198" s="324"/>
      <c r="F198" s="324" t="s">
        <v>586</v>
      </c>
      <c r="G198" s="325"/>
      <c r="H198" s="381" t="s">
        <v>587</v>
      </c>
      <c r="I198" s="381"/>
      <c r="J198" s="381"/>
      <c r="K198" s="260"/>
    </row>
    <row r="199" spans="2:11" ht="5.25" customHeight="1">
      <c r="B199" s="288"/>
      <c r="C199" s="285"/>
      <c r="D199" s="285"/>
      <c r="E199" s="285"/>
      <c r="F199" s="285"/>
      <c r="G199" s="268"/>
      <c r="H199" s="285"/>
      <c r="I199" s="285"/>
      <c r="J199" s="285"/>
      <c r="K199" s="309"/>
    </row>
    <row r="200" spans="2:11" ht="15" customHeight="1">
      <c r="B200" s="288"/>
      <c r="C200" s="268" t="s">
        <v>577</v>
      </c>
      <c r="D200" s="268"/>
      <c r="E200" s="268"/>
      <c r="F200" s="287" t="s">
        <v>46</v>
      </c>
      <c r="G200" s="268"/>
      <c r="H200" s="377" t="s">
        <v>588</v>
      </c>
      <c r="I200" s="377"/>
      <c r="J200" s="377"/>
      <c r="K200" s="309"/>
    </row>
    <row r="201" spans="2:11" ht="15" customHeight="1">
      <c r="B201" s="288"/>
      <c r="C201" s="294"/>
      <c r="D201" s="268"/>
      <c r="E201" s="268"/>
      <c r="F201" s="287" t="s">
        <v>47</v>
      </c>
      <c r="G201" s="268"/>
      <c r="H201" s="377" t="s">
        <v>589</v>
      </c>
      <c r="I201" s="377"/>
      <c r="J201" s="377"/>
      <c r="K201" s="309"/>
    </row>
    <row r="202" spans="2:11" ht="15" customHeight="1">
      <c r="B202" s="288"/>
      <c r="C202" s="294"/>
      <c r="D202" s="268"/>
      <c r="E202" s="268"/>
      <c r="F202" s="287" t="s">
        <v>50</v>
      </c>
      <c r="G202" s="268"/>
      <c r="H202" s="377" t="s">
        <v>590</v>
      </c>
      <c r="I202" s="377"/>
      <c r="J202" s="377"/>
      <c r="K202" s="309"/>
    </row>
    <row r="203" spans="2:11" ht="15" customHeight="1">
      <c r="B203" s="288"/>
      <c r="C203" s="268"/>
      <c r="D203" s="268"/>
      <c r="E203" s="268"/>
      <c r="F203" s="287" t="s">
        <v>48</v>
      </c>
      <c r="G203" s="268"/>
      <c r="H203" s="377" t="s">
        <v>591</v>
      </c>
      <c r="I203" s="377"/>
      <c r="J203" s="377"/>
      <c r="K203" s="309"/>
    </row>
    <row r="204" spans="2:11" ht="15" customHeight="1">
      <c r="B204" s="288"/>
      <c r="C204" s="268"/>
      <c r="D204" s="268"/>
      <c r="E204" s="268"/>
      <c r="F204" s="287" t="s">
        <v>49</v>
      </c>
      <c r="G204" s="268"/>
      <c r="H204" s="377" t="s">
        <v>592</v>
      </c>
      <c r="I204" s="377"/>
      <c r="J204" s="377"/>
      <c r="K204" s="309"/>
    </row>
    <row r="205" spans="2:11" ht="15" customHeight="1">
      <c r="B205" s="288"/>
      <c r="C205" s="268"/>
      <c r="D205" s="268"/>
      <c r="E205" s="268"/>
      <c r="F205" s="287"/>
      <c r="G205" s="268"/>
      <c r="H205" s="268"/>
      <c r="I205" s="268"/>
      <c r="J205" s="268"/>
      <c r="K205" s="309"/>
    </row>
    <row r="206" spans="2:11" ht="15" customHeight="1">
      <c r="B206" s="288"/>
      <c r="C206" s="268" t="s">
        <v>533</v>
      </c>
      <c r="D206" s="268"/>
      <c r="E206" s="268"/>
      <c r="F206" s="287" t="s">
        <v>79</v>
      </c>
      <c r="G206" s="268"/>
      <c r="H206" s="377" t="s">
        <v>593</v>
      </c>
      <c r="I206" s="377"/>
      <c r="J206" s="377"/>
      <c r="K206" s="309"/>
    </row>
    <row r="207" spans="2:11" ht="15" customHeight="1">
      <c r="B207" s="288"/>
      <c r="C207" s="294"/>
      <c r="D207" s="268"/>
      <c r="E207" s="268"/>
      <c r="F207" s="287" t="s">
        <v>430</v>
      </c>
      <c r="G207" s="268"/>
      <c r="H207" s="377" t="s">
        <v>431</v>
      </c>
      <c r="I207" s="377"/>
      <c r="J207" s="377"/>
      <c r="K207" s="309"/>
    </row>
    <row r="208" spans="2:11" ht="15" customHeight="1">
      <c r="B208" s="288"/>
      <c r="C208" s="268"/>
      <c r="D208" s="268"/>
      <c r="E208" s="268"/>
      <c r="F208" s="287" t="s">
        <v>428</v>
      </c>
      <c r="G208" s="268"/>
      <c r="H208" s="377" t="s">
        <v>594</v>
      </c>
      <c r="I208" s="377"/>
      <c r="J208" s="377"/>
      <c r="K208" s="309"/>
    </row>
    <row r="209" spans="2:11" ht="15" customHeight="1">
      <c r="B209" s="326"/>
      <c r="C209" s="294"/>
      <c r="D209" s="294"/>
      <c r="E209" s="294"/>
      <c r="F209" s="287" t="s">
        <v>432</v>
      </c>
      <c r="G209" s="273"/>
      <c r="H209" s="376" t="s">
        <v>433</v>
      </c>
      <c r="I209" s="376"/>
      <c r="J209" s="376"/>
      <c r="K209" s="327"/>
    </row>
    <row r="210" spans="2:11" ht="15" customHeight="1">
      <c r="B210" s="326"/>
      <c r="C210" s="294"/>
      <c r="D210" s="294"/>
      <c r="E210" s="294"/>
      <c r="F210" s="287" t="s">
        <v>434</v>
      </c>
      <c r="G210" s="273"/>
      <c r="H210" s="376" t="s">
        <v>595</v>
      </c>
      <c r="I210" s="376"/>
      <c r="J210" s="376"/>
      <c r="K210" s="327"/>
    </row>
    <row r="211" spans="2:11" ht="15" customHeight="1">
      <c r="B211" s="326"/>
      <c r="C211" s="294"/>
      <c r="D211" s="294"/>
      <c r="E211" s="294"/>
      <c r="F211" s="328"/>
      <c r="G211" s="273"/>
      <c r="H211" s="329"/>
      <c r="I211" s="329"/>
      <c r="J211" s="329"/>
      <c r="K211" s="327"/>
    </row>
    <row r="212" spans="2:11" ht="15" customHeight="1">
      <c r="B212" s="326"/>
      <c r="C212" s="268" t="s">
        <v>557</v>
      </c>
      <c r="D212" s="294"/>
      <c r="E212" s="294"/>
      <c r="F212" s="287">
        <v>1</v>
      </c>
      <c r="G212" s="273"/>
      <c r="H212" s="376" t="s">
        <v>596</v>
      </c>
      <c r="I212" s="376"/>
      <c r="J212" s="376"/>
      <c r="K212" s="327"/>
    </row>
    <row r="213" spans="2:11" ht="15" customHeight="1">
      <c r="B213" s="326"/>
      <c r="C213" s="294"/>
      <c r="D213" s="294"/>
      <c r="E213" s="294"/>
      <c r="F213" s="287">
        <v>2</v>
      </c>
      <c r="G213" s="273"/>
      <c r="H213" s="376" t="s">
        <v>597</v>
      </c>
      <c r="I213" s="376"/>
      <c r="J213" s="376"/>
      <c r="K213" s="327"/>
    </row>
    <row r="214" spans="2:11" ht="15" customHeight="1">
      <c r="B214" s="326"/>
      <c r="C214" s="294"/>
      <c r="D214" s="294"/>
      <c r="E214" s="294"/>
      <c r="F214" s="287">
        <v>3</v>
      </c>
      <c r="G214" s="273"/>
      <c r="H214" s="376" t="s">
        <v>598</v>
      </c>
      <c r="I214" s="376"/>
      <c r="J214" s="376"/>
      <c r="K214" s="327"/>
    </row>
    <row r="215" spans="2:11" ht="15" customHeight="1">
      <c r="B215" s="326"/>
      <c r="C215" s="294"/>
      <c r="D215" s="294"/>
      <c r="E215" s="294"/>
      <c r="F215" s="287">
        <v>4</v>
      </c>
      <c r="G215" s="273"/>
      <c r="H215" s="376" t="s">
        <v>599</v>
      </c>
      <c r="I215" s="376"/>
      <c r="J215" s="376"/>
      <c r="K215" s="327"/>
    </row>
    <row r="216" spans="2:11" ht="12.75" customHeight="1">
      <c r="B216" s="330"/>
      <c r="C216" s="331"/>
      <c r="D216" s="331"/>
      <c r="E216" s="331"/>
      <c r="F216" s="331"/>
      <c r="G216" s="331"/>
      <c r="H216" s="331"/>
      <c r="I216" s="331"/>
      <c r="J216" s="331"/>
      <c r="K216" s="332"/>
    </row>
  </sheetData>
  <sheetProtection algorithmName="SHA-512" hashValue="mak2CtDc80rtSI5bcZq/1cx/Ifp4NMqvfgI+xJLPfrA09w+FSIX3uDBVLaQ8zTg5HS5vpCud1noVk4uW3NiKSA==" saltValue="Jwk+LzBc2+hAfzblKEaQ1g==" spinCount="100000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Štafl</dc:creator>
  <cp:keywords/>
  <dc:description/>
  <cp:lastModifiedBy>Křížová Monika, Mgr.</cp:lastModifiedBy>
  <dcterms:created xsi:type="dcterms:W3CDTF">2017-06-27T08:36:43Z</dcterms:created>
  <dcterms:modified xsi:type="dcterms:W3CDTF">2017-06-28T10:19:14Z</dcterms:modified>
  <cp:category/>
  <cp:version/>
  <cp:contentType/>
  <cp:contentStatus/>
</cp:coreProperties>
</file>