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510" yWindow="600" windowWidth="13095" windowHeight="9405" activeTab="3"/>
  </bookViews>
  <sheets>
    <sheet name="Rekapitulace stavby" sheetId="1" r:id="rId1"/>
    <sheet name="01 - SO 01 Jednotná kanal..." sheetId="2" r:id="rId2"/>
    <sheet name="02 - SO 02 Odlehčovací ko..." sheetId="3" r:id="rId3"/>
    <sheet name="03 - Vedlejší a ostatní n..." sheetId="4" r:id="rId4"/>
  </sheets>
  <definedNames>
    <definedName name="_xlnm.Print_Area" localSheetId="1">'01 - SO 01 Jednotná kanal...'!$C$4:$Q$70,'01 - SO 01 Jednotná kanal...'!$C$76:$Q$104,'01 - SO 01 Jednotná kanal...'!$C$110:$Q$452</definedName>
    <definedName name="_xlnm.Print_Area" localSheetId="2">'02 - SO 02 Odlehčovací ko...'!$C$4:$Q$70,'02 - SO 02 Odlehčovací ko...'!$C$76:$Q$103,'02 - SO 02 Odlehčovací ko...'!$C$109:$Q$335</definedName>
    <definedName name="_xlnm.Print_Area" localSheetId="3">'03 - Vedlejší a ostatní n...'!$C$4:$Q$70,'03 - Vedlejší a ostatní n...'!$C$76:$Q$97,'03 - Vedlejší a ostatní n...'!$C$103:$Q$142</definedName>
    <definedName name="_xlnm.Print_Area" localSheetId="0">'Rekapitulace stavby'!$C$4:$AP$70,'Rekapitulace stavby'!$C$76:$AP$94</definedName>
    <definedName name="_xlnm.Print_Titles" localSheetId="0">'Rekapitulace stavby'!$85:$85</definedName>
    <definedName name="_xlnm.Print_Titles" localSheetId="1">'01 - SO 01 Jednotná kanal...'!$120:$120</definedName>
    <definedName name="_xlnm.Print_Titles" localSheetId="2">'02 - SO 02 Odlehčovací ko...'!$119:$119</definedName>
    <definedName name="_xlnm.Print_Titles" localSheetId="3">'03 - Vedlejší a ostatní n...'!$113:$113</definedName>
  </definedNames>
  <calcPr calcId="145621"/>
</workbook>
</file>

<file path=xl/sharedStrings.xml><?xml version="1.0" encoding="utf-8"?>
<sst xmlns="http://schemas.openxmlformats.org/spreadsheetml/2006/main" count="6035" uniqueCount="897">
  <si>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</si>
  <si>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</si>
  <si>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</si>
  <si>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</si>
  <si>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</si>
  <si>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</si>
  <si>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</si>
  <si>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</si>
  <si>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</si>
  <si>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</si>
  <si>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</si>
  <si>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</si>
  <si>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</si>
  <si>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</si>
  <si>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</si>
  <si>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</si>
  <si>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2014</t>
  </si>
  <si>
    <t>Stavba:</t>
  </si>
  <si>
    <t>Albrechtice - Štěrbinová nádrž_2017</t>
  </si>
  <si>
    <t>0,1</t>
  </si>
  <si>
    <t>JKSO:</t>
  </si>
  <si>
    <t>CC-CZ:</t>
  </si>
  <si>
    <t>1</t>
  </si>
  <si>
    <t>Místo:</t>
  </si>
  <si>
    <t xml:space="preserve">Albrechtice u Českého Těšína </t>
  </si>
  <si>
    <t>Datum:</t>
  </si>
  <si>
    <t>10</t>
  </si>
  <si>
    <t>100</t>
  </si>
  <si>
    <t>Objednatel:</t>
  </si>
  <si>
    <t>IČ:</t>
  </si>
  <si>
    <t>Obec Albrechtice, Obecní 186, 735 43 Albrechtice</t>
  </si>
  <si>
    <t>DIČ:</t>
  </si>
  <si>
    <t>Zhotovitel:</t>
  </si>
  <si>
    <t xml:space="preserve"> </t>
  </si>
  <si>
    <t>Projektant:</t>
  </si>
  <si>
    <t>IGEA s.r.o., Na Valše 3, 702 95 Ostrava</t>
  </si>
  <si>
    <t>True</t>
  </si>
  <si>
    <t>Zpracovatel:</t>
  </si>
  <si>
    <t>IGEA, s.r.o. , Na Valše 3, 702 95 Ostrava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</si>
  <si>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</si>
  <si>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</si>
  <si>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</si>
  <si>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</si>
  <si>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</si>
  <si>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</si>
  <si>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</si>
  <si>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</si>
  <si>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</si>
  <si>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</si>
  <si>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</si>
  <si>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</si>
  <si>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</si>
  <si>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</si>
  <si>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</si>
  <si>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</si>
  <si>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</si>
  <si>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</si>
  <si>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</si>
  <si>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</si>
  <si>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</si>
  <si>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</si>
  <si>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</si>
  <si>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</si>
  <si>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</si>
  <si>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</si>
  <si>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</si>
  <si>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</si>
  <si>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</si>
  <si>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</si>
  <si>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</si>
  <si>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</si>
  <si>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</si>
  <si>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</si>
  <si>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</si>
  <si>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</si>
  <si>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</si>
  <si>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</si>
  <si>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</si>
  <si>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</si>
  <si>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</si>
  <si>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</si>
  <si>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</si>
  <si>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{5267b9f8-3408-4284-a675-52677547ac54}</t>
  </si>
  <si>
    <t>{00000000-0000-0000-0000-000000000000}</t>
  </si>
  <si>
    <t>/</t>
  </si>
  <si>
    <t>01</t>
  </si>
  <si>
    <t>SO 01 Jednotná kanalizace</t>
  </si>
  <si>
    <t>{bc4ecb4d-bd78-458a-b52f-4b51eea747d0}</t>
  </si>
  <si>
    <t>02</t>
  </si>
  <si>
    <t>SO 02 Odlehčovací komora</t>
  </si>
  <si>
    <t>{8877ad58-ccbb-4894-aa9c-0d9018557962}</t>
  </si>
  <si>
    <t>03</t>
  </si>
  <si>
    <t>Vedlejší a ostatní náklady</t>
  </si>
  <si>
    <t>{4fe22217-471a-42d3-8974-420ac87eca8a}</t>
  </si>
  <si>
    <t>2) Ostatní náklady ze souhrnného listu</t>
  </si>
  <si>
    <t>Procent. zadání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</si>
  <si>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</si>
  <si>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</si>
  <si>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</si>
  <si>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</si>
  <si>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</si>
  <si>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</si>
  <si>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</si>
  <si>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Pažení</t>
  </si>
  <si>
    <t>m2</t>
  </si>
  <si>
    <t>4356,675</t>
  </si>
  <si>
    <t>2</t>
  </si>
  <si>
    <t>KRYCÍ LIST ROZPOČTU</t>
  </si>
  <si>
    <t>Objekt:</t>
  </si>
  <si>
    <t>01 - SO 01 Jednotná kanalizace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</si>
  <si>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</si>
  <si>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</si>
  <si>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</si>
  <si>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</si>
  <si>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</si>
  <si>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</si>
  <si>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</si>
  <si>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</si>
  <si>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</si>
  <si>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</si>
  <si>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</si>
  <si>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</si>
  <si>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</si>
  <si>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</si>
  <si>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</si>
  <si>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  99 - Přesun hmot</t>
  </si>
  <si>
    <t>M - Práce a dodávky M</t>
  </si>
  <si>
    <t xml:space="preserve">    23-M - Montáže potrubí</t>
  </si>
  <si>
    <t xml:space="preserve">    46-M - Zemní práce při extr.mont.pracích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</si>
  <si>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</si>
  <si>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</si>
  <si>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</si>
  <si>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</si>
  <si>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</si>
  <si>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</si>
  <si>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</si>
  <si>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</si>
  <si>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</si>
  <si>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</si>
  <si>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</si>
  <si>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</si>
  <si>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</si>
  <si>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</si>
  <si>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</si>
  <si>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</si>
  <si>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53</t>
  </si>
  <si>
    <t>K</t>
  </si>
  <si>
    <t>112151111</t>
  </si>
  <si>
    <t>Směrové kácení stromů s rozřezáním a odvětvením D kmene do 200 mm</t>
  </si>
  <si>
    <t>kus</t>
  </si>
  <si>
    <t>4</t>
  </si>
  <si>
    <t>1900169662</t>
  </si>
  <si>
    <t>Pokácení stromu směrové v celku s odřezáním kmene a s odvětvením průměru kmene přes 100 do 200 mm</t>
  </si>
  <si>
    <t>P</t>
  </si>
  <si>
    <t>54</t>
  </si>
  <si>
    <t>112201111</t>
  </si>
  <si>
    <t>Odstranění pařezů D do 0,2 m v rovině a svahu 1:5 s odklizením do 20 m a zasypáním jámy</t>
  </si>
  <si>
    <t>-646306924</t>
  </si>
  <si>
    <t>143</t>
  </si>
  <si>
    <t>115101201</t>
  </si>
  <si>
    <t>Čerpání vody na dopravní výšku do 10 m průměrný přítok do 500 l/min</t>
  </si>
  <si>
    <t>hod</t>
  </si>
  <si>
    <t>10783023</t>
  </si>
  <si>
    <t>8*40</t>
  </si>
  <si>
    <t>VV</t>
  </si>
  <si>
    <t>Součet</t>
  </si>
  <si>
    <t>144</t>
  </si>
  <si>
    <t>115101301</t>
  </si>
  <si>
    <t>Pohotovost čerpací soupravy pro dopravní výšku do 10 m přítok do 500 l/min</t>
  </si>
  <si>
    <t>den</t>
  </si>
  <si>
    <t>-1830446589</t>
  </si>
  <si>
    <t>40</t>
  </si>
  <si>
    <t>145</t>
  </si>
  <si>
    <t>119001401R</t>
  </si>
  <si>
    <t>Dočasné zajištění potrubí stávajícího potrubí (plyn, voda, jiné) DN do 200</t>
  </si>
  <si>
    <t>m</t>
  </si>
  <si>
    <t>251983206</t>
  </si>
  <si>
    <t>3*1,5</t>
  </si>
  <si>
    <t>146</t>
  </si>
  <si>
    <t>119001421</t>
  </si>
  <si>
    <t>Dočasné zajištění kabelů a kabelových tratí ze 3 volně ložených kabelů</t>
  </si>
  <si>
    <t>1516690990</t>
  </si>
  <si>
    <t>5*1,5</t>
  </si>
  <si>
    <t>147</t>
  </si>
  <si>
    <t>130001101</t>
  </si>
  <si>
    <t>Příplatek za ztížení vykopávky v blízkosti pozemního vedení</t>
  </si>
  <si>
    <t>m3</t>
  </si>
  <si>
    <t>-1338409528</t>
  </si>
  <si>
    <t>12*0,5</t>
  </si>
  <si>
    <t>67</t>
  </si>
  <si>
    <t>131201202</t>
  </si>
  <si>
    <t>Hloubení jam zapažených v hornině tř. 3 objemu do 1000 m3</t>
  </si>
  <si>
    <t>-1979464662</t>
  </si>
  <si>
    <t>protlak pod komunikací</t>
  </si>
  <si>
    <t>7*3,5*2</t>
  </si>
  <si>
    <t>2*2*2,0</t>
  </si>
  <si>
    <t>protlak sběrný dvůr</t>
  </si>
  <si>
    <t>3,5*6,5*3,5</t>
  </si>
  <si>
    <t>3,5*6,5*4,0</t>
  </si>
  <si>
    <t>protlak železnice</t>
  </si>
  <si>
    <t>3,5*6,5*4,2</t>
  </si>
  <si>
    <t>3,5*6,5*4,1</t>
  </si>
  <si>
    <t>148</t>
  </si>
  <si>
    <t>132201203</t>
  </si>
  <si>
    <t>Hloubení rýh š do 2000 mm v hornině tř. 3 objemu do 5000 m3</t>
  </si>
  <si>
    <t>-1279545033</t>
  </si>
  <si>
    <t>1,25*((3,7+4,2)/2)*(40,8-21,6)</t>
  </si>
  <si>
    <t>1,25*((4,2+3,01)/2)*(83,0-40,8)</t>
  </si>
  <si>
    <t>1,25*((3,4+3,5)/2)*(143,7-130,80)</t>
  </si>
  <si>
    <t>1,25*((3,5+3,47)/2)*(193,7-143,7)</t>
  </si>
  <si>
    <t>1,25*((3,47+3,17)/2)*(243,7-193,7)</t>
  </si>
  <si>
    <t>1,25*((3,17+2,42)/2)*(293,7-243,7)</t>
  </si>
  <si>
    <t>1,25*((0,94+2,42)/2)*(299,31-293,7)</t>
  </si>
  <si>
    <t>1,25*((1,9+2,06)/2)*(363,50-313,50)</t>
  </si>
  <si>
    <t>1,25*((2,06+2,32)/2)*(371,7-363,50)</t>
  </si>
  <si>
    <t>1,25*((1,90+2,32)/2)*(402,20-371,7)</t>
  </si>
  <si>
    <t>1,25*((1,85+1,90)/2)*(405,50-402,20)</t>
  </si>
  <si>
    <t>1,25*((1,9+1,85)/2)*(440,1-405,50)</t>
  </si>
  <si>
    <t>1,25*((1,89+1,9)/2)*(467,70-440,1)</t>
  </si>
  <si>
    <t>1,25*((1,94+1,90)/2)*(490,1-480,4)</t>
  </si>
  <si>
    <t>1,25*((1,9+1,82)/2)*(540,1-490,1)</t>
  </si>
  <si>
    <t>1,25*((1,82+1,90)/2)*(590,1-540,1)</t>
  </si>
  <si>
    <t>1,25*((1,74+1,90)/2)*(640,1-590,1)</t>
  </si>
  <si>
    <t>1,25*((1,74+3,61)/2)*(651,60-640,1)</t>
  </si>
  <si>
    <t>1,25*((3,39+3,24)/2)*(698,40-688,80)</t>
  </si>
  <si>
    <t>1,25*((3,24+2,85)/2)*(748,40-698,40)</t>
  </si>
  <si>
    <t>1,25*((2,85+2,66)/2)*(781,50-748,40)</t>
  </si>
  <si>
    <t>1,25*((2,66+2,45)/2)*(814,60-781,50)</t>
  </si>
  <si>
    <t>1,25*((2,71+2,74)/2)*(913,82-890,82)</t>
  </si>
  <si>
    <t>1,25*((2,74+1,36)/2)*(936,38-913,82)</t>
  </si>
  <si>
    <t>1,25*((1,36+1,47)/2)*(961,18-936,38)</t>
  </si>
  <si>
    <t>1,25*((1,47+2,12)/2)*(1018,1-961,18)</t>
  </si>
  <si>
    <t>1,25*((2,12+1,8)/2)*(1068,1-1018,1)</t>
  </si>
  <si>
    <t>1,25*((1,80+2,34)/2)*(1107,40-1068,10)</t>
  </si>
  <si>
    <t>7</t>
  </si>
  <si>
    <t>132201209</t>
  </si>
  <si>
    <t>Příplatek za lepivost k hloubení rýh š do 2000 mm v hornině tř. 3</t>
  </si>
  <si>
    <t>-204087742</t>
  </si>
  <si>
    <t>158</t>
  </si>
  <si>
    <t>151811112</t>
  </si>
  <si>
    <t>Osazení a odstranění pažicího boxu těžkého hl výkopu do 4 m š do 2,5 m</t>
  </si>
  <si>
    <t>580306185</t>
  </si>
  <si>
    <t>2*((3,7+4,2)/2)*(40,8-21,6)</t>
  </si>
  <si>
    <t>2*((4,2+3,01)/2)*(83,0-40,8)</t>
  </si>
  <si>
    <t>2*((3,4+3,5)/2)*(143,7-130,80)</t>
  </si>
  <si>
    <t>2*((3,5+3,47)/2)*(193,7-143,7)</t>
  </si>
  <si>
    <t>2*((3,47+3,17)/2)*(243,7-193,7)</t>
  </si>
  <si>
    <t>2*((3,17+2,42)/2)*(293,7-243,7)</t>
  </si>
  <si>
    <t>2*((0,94+2,42)/2)*(299,31-293,7)</t>
  </si>
  <si>
    <t>2*((1,9+2,06)/2)*(363,50-313,50)</t>
  </si>
  <si>
    <t>2*((2,06+2,32)/2)*(371,7-363,50)</t>
  </si>
  <si>
    <t>2*((1,90+2,32)/2)*(402,20-371,7)</t>
  </si>
  <si>
    <t>2*((1,85+1,90)/2)*(405,50-402,20)</t>
  </si>
  <si>
    <t>2*((1,9+1,85)/2)*(440,1-405,50)</t>
  </si>
  <si>
    <t>2*((1,89+1,9)/2)*(467,70-440,1)</t>
  </si>
  <si>
    <t>2*((1,94+1,90)/2)*(490,1-480,4)</t>
  </si>
  <si>
    <t>2*((1,9+1,82)/2)*(540,1-490,1)</t>
  </si>
  <si>
    <t>2*((1,82+1,90)/2)*(590,1-540,1)</t>
  </si>
  <si>
    <t>2*((1,74+1,90)/2)*(640,1-590,1)</t>
  </si>
  <si>
    <t>2*((1,74+3,61)/2)*(651,60-640,1)</t>
  </si>
  <si>
    <t>2*((3,39+3,24)/2)*(698,40-688,80)</t>
  </si>
  <si>
    <t>2*((3,24+2,85)/2)*(748,40-698,40)</t>
  </si>
  <si>
    <t>2*((2,85+2,66)/2)*(781,50-748,40)</t>
  </si>
  <si>
    <t>2*((2,66+2,45)/2)*(814,60-781,50)</t>
  </si>
  <si>
    <t>2*((2,71+2,74)/2)*(913,82-890,82)</t>
  </si>
  <si>
    <t>2*((2,74+1,36)/2)*(936,38-913,82)</t>
  </si>
  <si>
    <t>2*((1,36+1,47)/2)*(961,18-936,38)</t>
  </si>
  <si>
    <t>2*((1,47+2,12)/2)*(1018,1-961,18)</t>
  </si>
  <si>
    <t>2*((2,12+1,8)/2)*(1068,1-1018,1)</t>
  </si>
  <si>
    <t>2*((1,80+2,34)/2)*(1107,40-1068,10)</t>
  </si>
  <si>
    <t>159</t>
  </si>
  <si>
    <t>151811212</t>
  </si>
  <si>
    <t>Příplatek k pažicímu boxu těžkému hl výkopu do 4 m š do 2,5 m za první a ZKD den zapažení</t>
  </si>
  <si>
    <t>203238141</t>
  </si>
  <si>
    <t>"rozpočet předpokládá v každém místě výkopu 1 den" Pažení*1</t>
  </si>
  <si>
    <t>152</t>
  </si>
  <si>
    <t>161101102</t>
  </si>
  <si>
    <t>Svislé přemístění výkopku z horniny tř. 1 až 4 hl výkopu do 4 m</t>
  </si>
  <si>
    <t>607296137</t>
  </si>
  <si>
    <t>hloubení jam</t>
  </si>
  <si>
    <t>416,45</t>
  </si>
  <si>
    <t>hloubení rýh</t>
  </si>
  <si>
    <t>2722,924</t>
  </si>
  <si>
    <t>162701105</t>
  </si>
  <si>
    <t>Vodorovné přemístění do 10000 m výkopku z horniny tř. 1 až 4</t>
  </si>
  <si>
    <t>-312169609</t>
  </si>
  <si>
    <t>celkový výkopek - zpětný zásyp</t>
  </si>
  <si>
    <t>3139,374-2012,764</t>
  </si>
  <si>
    <t>154</t>
  </si>
  <si>
    <t>162701109</t>
  </si>
  <si>
    <t>Příplatek k vodorovnému přemístění výkopku/sypaniny z horniny tř. 1 až 4 ZKD 1000 m přes 10000 m</t>
  </si>
  <si>
    <t>-1096737760</t>
  </si>
  <si>
    <t>navýšení o 5 km</t>
  </si>
  <si>
    <t>1126,610*5</t>
  </si>
  <si>
    <t>16</t>
  </si>
  <si>
    <t>162701606</t>
  </si>
  <si>
    <t>Doprava materiálu na stavbu (štěrkopísek, kamenivo)</t>
  </si>
  <si>
    <t>t</t>
  </si>
  <si>
    <t>99811332</t>
  </si>
  <si>
    <t>738,840+1160,092+(1,8*109,0)</t>
  </si>
  <si>
    <t>94</t>
  </si>
  <si>
    <t>162701607</t>
  </si>
  <si>
    <t>Doprava materiálu na stavbu (trubní materiál, šachtice a pod)</t>
  </si>
  <si>
    <t>164389269</t>
  </si>
  <si>
    <t>kanalizační potrubí</t>
  </si>
  <si>
    <t>1068,10*0,0055</t>
  </si>
  <si>
    <t>39,30*0,0040</t>
  </si>
  <si>
    <t>28*0,5</t>
  </si>
  <si>
    <t>39,69*0,02</t>
  </si>
  <si>
    <t>88,2*0,035</t>
  </si>
  <si>
    <t>156</t>
  </si>
  <si>
    <t>167101102</t>
  </si>
  <si>
    <t>Nakládání výkopku z hornin tř. 1 až 4 přes 100 m3</t>
  </si>
  <si>
    <t>-1255635470</t>
  </si>
  <si>
    <t>17</t>
  </si>
  <si>
    <t>171201201</t>
  </si>
  <si>
    <t>Uložení sypaniny na skládky</t>
  </si>
  <si>
    <t>-1465563033</t>
  </si>
  <si>
    <t>18</t>
  </si>
  <si>
    <t>171201211</t>
  </si>
  <si>
    <t>Poplatek za uložení odpadu ze sypaniny na skládce (skládkovné)</t>
  </si>
  <si>
    <t>-190533091</t>
  </si>
  <si>
    <t>Přepočet koeficientem 1,8t/m3</t>
  </si>
  <si>
    <t>1123,610*1,8</t>
  </si>
  <si>
    <t>19</t>
  </si>
  <si>
    <t>174101101</t>
  </si>
  <si>
    <t>Zásyp jam, šachet rýh nebo kolem objektů sypaninou se zhutněním</t>
  </si>
  <si>
    <t>390432620</t>
  </si>
  <si>
    <t>zásyp rýhy výkopkem</t>
  </si>
  <si>
    <t>3139,374-(109,0+580,046+338,142+(2,36*24)+(872,0*0,125*0,125*3,14))</t>
  </si>
  <si>
    <t>zásyp startovacích a cílových jam protlaků</t>
  </si>
  <si>
    <t>416,450</t>
  </si>
  <si>
    <t>124</t>
  </si>
  <si>
    <t>-1414179551</t>
  </si>
  <si>
    <t>v ploše nákladového nádraží ČD Albrechtice</t>
  </si>
  <si>
    <t>449,794 -(125,8*1,25*0,1)-(125,8*1,25*0,55)-(4*2,36)</t>
  </si>
  <si>
    <t>125</t>
  </si>
  <si>
    <t>M</t>
  </si>
  <si>
    <t>583336740</t>
  </si>
  <si>
    <t>kamenivo těžené hrubé frakce 16-32</t>
  </si>
  <si>
    <t>8</t>
  </si>
  <si>
    <t>-358570657</t>
  </si>
  <si>
    <t>kamenivo do zásypu komunikací místo zeminy, přepočet 1,9 t/m3, 15 % materiálu navíc na zhutnění</t>
  </si>
  <si>
    <t>338,142*1,9*1,15</t>
  </si>
  <si>
    <t>22</t>
  </si>
  <si>
    <t>175101101</t>
  </si>
  <si>
    <t>Obsyp potrubí bez prohození sypaniny z hornin tř. 1 až 4 uloženým do 3 m od kraje výkopu</t>
  </si>
  <si>
    <t>-1595781404</t>
  </si>
  <si>
    <t>(1,25*(0,3+0,2)*39,3)-(3,14*0,01*39,3)</t>
  </si>
  <si>
    <t>Mezisoučet</t>
  </si>
  <si>
    <t>3</t>
  </si>
  <si>
    <t>(1,25*(0,3+0,25)*872)-(3,14*0,125*0,125*872)</t>
  </si>
  <si>
    <t>23</t>
  </si>
  <si>
    <t>583373020</t>
  </si>
  <si>
    <t>štěrkopísek frakce 0-16</t>
  </si>
  <si>
    <t>128</t>
  </si>
  <si>
    <t>1344666692</t>
  </si>
  <si>
    <t>"Přepočet koeficientem množství 2,0 t/m3</t>
  </si>
  <si>
    <t>580,046*2</t>
  </si>
  <si>
    <t>24</t>
  </si>
  <si>
    <t>180401211</t>
  </si>
  <si>
    <t>Založení lučního trávníku výsevem v rovině a ve svahu do 1:5</t>
  </si>
  <si>
    <t>-558419480</t>
  </si>
  <si>
    <t>šířka pracovního pruhu 3,0 m</t>
  </si>
  <si>
    <t>3,0*(1107,40-(125,8+36,7+74,3+12+6,2+47,3+16,4))</t>
  </si>
  <si>
    <t>25</t>
  </si>
  <si>
    <t>005724720</t>
  </si>
  <si>
    <t>osivo směs travní krajinná - rovinná</t>
  </si>
  <si>
    <t>kg</t>
  </si>
  <si>
    <t>1984849126</t>
  </si>
  <si>
    <t>26</t>
  </si>
  <si>
    <t>184807111</t>
  </si>
  <si>
    <t>Zřízení ochrany stromu bedněním</t>
  </si>
  <si>
    <t>56389830</t>
  </si>
  <si>
    <t>27</t>
  </si>
  <si>
    <t>184807112</t>
  </si>
  <si>
    <t>Odstranění ochrany stromu bedněním</t>
  </si>
  <si>
    <t>1264799402</t>
  </si>
  <si>
    <t>120</t>
  </si>
  <si>
    <t>011</t>
  </si>
  <si>
    <t>Přemístění a montáž vrtné soupravy do 850 mm</t>
  </si>
  <si>
    <t>soubor</t>
  </si>
  <si>
    <t>938809461</t>
  </si>
  <si>
    <t>121</t>
  </si>
  <si>
    <t>012</t>
  </si>
  <si>
    <t>Demontáž vrtné soupravy do 850 mm</t>
  </si>
  <si>
    <t>216631982</t>
  </si>
  <si>
    <t>71</t>
  </si>
  <si>
    <t>226224114</t>
  </si>
  <si>
    <t>Hloubení protlaku ruční do 850 mm hl do 5 m hor. IV</t>
  </si>
  <si>
    <t>-1170091675</t>
  </si>
  <si>
    <t>ručně hloubené protlaky se zatažením chráničky OCEL D800</t>
  </si>
  <si>
    <t>(47,3+36,7)*1,05</t>
  </si>
  <si>
    <t>75</t>
  </si>
  <si>
    <t>143332800</t>
  </si>
  <si>
    <t>trubka ocelová  spirálově svařovaná hladká ČSN 41 1375.1 D813 tl 8 mm</t>
  </si>
  <si>
    <t>-847889246</t>
  </si>
  <si>
    <t>VOC Ferona, Hmotnost: 159 kg/m</t>
  </si>
  <si>
    <t>76</t>
  </si>
  <si>
    <t>Středící prvky pro potrubí D800/DN 250</t>
  </si>
  <si>
    <t>-1473358093</t>
  </si>
  <si>
    <t xml:space="preserve">středící prvky - dílenské výrobky, 1 ks/m </t>
  </si>
  <si>
    <t>88</t>
  </si>
  <si>
    <t>77</t>
  </si>
  <si>
    <t>04</t>
  </si>
  <si>
    <t>Manžeta chráničky D813</t>
  </si>
  <si>
    <t>1104615810</t>
  </si>
  <si>
    <t>83</t>
  </si>
  <si>
    <t>275261141</t>
  </si>
  <si>
    <t>Osazování bloků základových patek z betonu prostého nebo ŽB do objemu 1,20 m3</t>
  </si>
  <si>
    <t>-184634401</t>
  </si>
  <si>
    <t>betonové bloky pro uložení potrubí trubního mostu (1*1*1m)</t>
  </si>
  <si>
    <t xml:space="preserve">včetně osazení a rozebrání bednění </t>
  </si>
  <si>
    <t>50</t>
  </si>
  <si>
    <t>348401120</t>
  </si>
  <si>
    <t>Osazení oplocení ze strojového pletiva s napínacími dráty výšky do 1,6 m do 15° sklonu svahu</t>
  </si>
  <si>
    <t>-1993079254</t>
  </si>
  <si>
    <t>pro možnost průjezdu stavebních strojů (souběh)</t>
  </si>
  <si>
    <t>250</t>
  </si>
  <si>
    <t>křížení stávajícího oplocení</t>
  </si>
  <si>
    <t>4*5</t>
  </si>
  <si>
    <t>51</t>
  </si>
  <si>
    <t>966071821</t>
  </si>
  <si>
    <t>Rozebrání drátěného pletiva se čtvercovými oky výšky do 1,6 m</t>
  </si>
  <si>
    <t>1438910665</t>
  </si>
  <si>
    <t>28</t>
  </si>
  <si>
    <t>451573111</t>
  </si>
  <si>
    <t>Lože pod potrubí otevřený výkop ze štěrkopísku</t>
  </si>
  <si>
    <t>893509766</t>
  </si>
  <si>
    <t>1,25*0,1*(1068,1-196,1)</t>
  </si>
  <si>
    <t>06</t>
  </si>
  <si>
    <t>Trubní most nadzemního křížení propustku - montáž</t>
  </si>
  <si>
    <t>-970340935</t>
  </si>
  <si>
    <t>propustek č. 1</t>
  </si>
  <si>
    <t>6,2</t>
  </si>
  <si>
    <t>propustek č. 2</t>
  </si>
  <si>
    <t>12,0</t>
  </si>
  <si>
    <t>131</t>
  </si>
  <si>
    <t>831263195</t>
  </si>
  <si>
    <t>Příplatek za zřízení kanalizační přípojky DN 100 až 300</t>
  </si>
  <si>
    <t>2072011857</t>
  </si>
  <si>
    <t>132</t>
  </si>
  <si>
    <t>871313121</t>
  </si>
  <si>
    <t>Montáž potrubí z kanalizačních trub z PVC otevřený výkop sklon do 20 % DN 150</t>
  </si>
  <si>
    <t>1942839730</t>
  </si>
  <si>
    <t xml:space="preserve">přípojkové kanalizační potrubí </t>
  </si>
  <si>
    <t>78</t>
  </si>
  <si>
    <t>871353121</t>
  </si>
  <si>
    <t>Montáž potrubí z kanalizačních trub z PVC otevřený výkop sklon do 20 % DN 200</t>
  </si>
  <si>
    <t>-1965634069</t>
  </si>
  <si>
    <t xml:space="preserve">kanalizační potrubí škrtící trati </t>
  </si>
  <si>
    <t>39,3</t>
  </si>
  <si>
    <t>32</t>
  </si>
  <si>
    <t>871373121</t>
  </si>
  <si>
    <t>Montáž potrubí z kanalizačních trub z PVC otevřený výkop sklon do 20 % DN 300</t>
  </si>
  <si>
    <t>-2012317513</t>
  </si>
  <si>
    <t xml:space="preserve">kanalizační potrubí </t>
  </si>
  <si>
    <t>1068,1</t>
  </si>
  <si>
    <t>168</t>
  </si>
  <si>
    <t>286121070</t>
  </si>
  <si>
    <t>trubka kanalizační PVC-U SN12 250/3 m</t>
  </si>
  <si>
    <t>-1553366865</t>
  </si>
  <si>
    <t>kanalizační potrubí +10% rezerva</t>
  </si>
  <si>
    <t>(1068,1*1,1)/3</t>
  </si>
  <si>
    <t>169</t>
  </si>
  <si>
    <t>286121040</t>
  </si>
  <si>
    <t>trubka kanalizační PVC-U SN12 200/3 m</t>
  </si>
  <si>
    <t>1949668215</t>
  </si>
  <si>
    <t>(39,3*1,1)/3</t>
  </si>
  <si>
    <t>130</t>
  </si>
  <si>
    <t>871373124</t>
  </si>
  <si>
    <t>Napojení potrubí kanalizační přípojky do revizní šachtice</t>
  </si>
  <si>
    <t>-379291530</t>
  </si>
  <si>
    <t>170</t>
  </si>
  <si>
    <t>286121010</t>
  </si>
  <si>
    <t>trubka kanalizační PVC-U SN12 150/3 m</t>
  </si>
  <si>
    <t>1151703811</t>
  </si>
  <si>
    <t>přípojkové kanalizační potrubí + 10% rezerva</t>
  </si>
  <si>
    <t>(10*1,1)/3</t>
  </si>
  <si>
    <t>165</t>
  </si>
  <si>
    <t>892372111</t>
  </si>
  <si>
    <t>Zabezpečení konců potrubí DN do 300 při tlakových zkouškách vodou</t>
  </si>
  <si>
    <t>877185150</t>
  </si>
  <si>
    <t>166</t>
  </si>
  <si>
    <t>892381111</t>
  </si>
  <si>
    <t>Tlaková zkouška vodou potrubí DN 250, DN 300 nebo 350</t>
  </si>
  <si>
    <t>-223377754</t>
  </si>
  <si>
    <t>1107,40</t>
  </si>
  <si>
    <t>167</t>
  </si>
  <si>
    <t>892392122R</t>
  </si>
  <si>
    <t>Kamerové zkoušky kanalizace DN 200/250</t>
  </si>
  <si>
    <t>1934354505</t>
  </si>
  <si>
    <t>173</t>
  </si>
  <si>
    <t>894001.R</t>
  </si>
  <si>
    <t>Dodávka a montáž revizní šachty plastové DN 1000 s integrovanými spoji hl. do 2 m, vč. poklopu</t>
  </si>
  <si>
    <t>-1330788860</t>
  </si>
  <si>
    <t>13</t>
  </si>
  <si>
    <t>174</t>
  </si>
  <si>
    <t>894002.R</t>
  </si>
  <si>
    <t>Dodávka a montáž revizní šachty plastové DN 1000 s integrovanými spoji hl. do 3 m, vč. poklopu</t>
  </si>
  <si>
    <t>514762136</t>
  </si>
  <si>
    <t>175</t>
  </si>
  <si>
    <t>894003.R</t>
  </si>
  <si>
    <t>Dodávka a montáž revizní šachty plastové DN 1000 s integrovanými spoji hl. do 4 m, vč. poklopu</t>
  </si>
  <si>
    <t>-1334661306</t>
  </si>
  <si>
    <t>176</t>
  </si>
  <si>
    <t>8940041.R</t>
  </si>
  <si>
    <t>Dodávka a montáž spadišťové revizní šachty plastové DN 1000 s integrovanými spoji hl. do 5 m, vč. poklopu</t>
  </si>
  <si>
    <t>1605790790</t>
  </si>
  <si>
    <t>126</t>
  </si>
  <si>
    <t>894811115</t>
  </si>
  <si>
    <t>Revizní šachta z PVC, typ přímý, DN 425/160 hl od 1860 do 2230 mm</t>
  </si>
  <si>
    <t>-952054989</t>
  </si>
  <si>
    <t>177</t>
  </si>
  <si>
    <t>961055111</t>
  </si>
  <si>
    <t>Bourání základů ze ŽB</t>
  </si>
  <si>
    <t>1813844004</t>
  </si>
  <si>
    <t>základy objektu v místě protlaku sběrného dvora</t>
  </si>
  <si>
    <t>10,0</t>
  </si>
  <si>
    <t>37</t>
  </si>
  <si>
    <t>938909311</t>
  </si>
  <si>
    <t>Odstranění bláta a hlinitého nánosu z povrchu podkladu nebo krytu betonového nebo živičného</t>
  </si>
  <si>
    <t>12030193</t>
  </si>
  <si>
    <t>106</t>
  </si>
  <si>
    <t>979083112</t>
  </si>
  <si>
    <t>Vodorovné přemístění suti s naložením a složením na skládku do 1000 m</t>
  </si>
  <si>
    <t>1698670756</t>
  </si>
  <si>
    <t>109</t>
  </si>
  <si>
    <t>997006519</t>
  </si>
  <si>
    <t>Příplatek k vodorovnému přemístění suti na skládku ZKD 1 km přes 1 km</t>
  </si>
  <si>
    <t>325719006</t>
  </si>
  <si>
    <t>110</t>
  </si>
  <si>
    <t>997013802</t>
  </si>
  <si>
    <t>Poplatek za uložení stavebního železobetonového odpadu na skládce (skládkovné)</t>
  </si>
  <si>
    <t>72838847</t>
  </si>
  <si>
    <t>178</t>
  </si>
  <si>
    <t>997211612</t>
  </si>
  <si>
    <t>Nakládání vybouraných hmot na dopravní prostředky pro vodorovnou dopravu</t>
  </si>
  <si>
    <t>252567488</t>
  </si>
  <si>
    <t>10*2,5</t>
  </si>
  <si>
    <t>98</t>
  </si>
  <si>
    <t>230200125</t>
  </si>
  <si>
    <t>Nasunutí potrubní sekce do ocelové chráničky DN 425</t>
  </si>
  <si>
    <t>64</t>
  </si>
  <si>
    <t>-84139525</t>
  </si>
  <si>
    <t>ochranná trubka + 5% rezerva</t>
  </si>
  <si>
    <t>(16,4+10,0+12,7+3,2)*1,05</t>
  </si>
  <si>
    <t>141</t>
  </si>
  <si>
    <t>230200126</t>
  </si>
  <si>
    <t>Nasunutí potrubní sekce do plastové chráničky DN 500</t>
  </si>
  <si>
    <t>1511204138</t>
  </si>
  <si>
    <t>chránička v areálu trafostanice</t>
  </si>
  <si>
    <t>74,3</t>
  </si>
  <si>
    <t>97</t>
  </si>
  <si>
    <t>230200129</t>
  </si>
  <si>
    <t>Nasunutí potrubní sekce do ocelové chráničky DN 800</t>
  </si>
  <si>
    <t>1523839084</t>
  </si>
  <si>
    <t>chráničky pro ručně hloubené protlaky + rezerva 1,05%</t>
  </si>
  <si>
    <t>105</t>
  </si>
  <si>
    <t>010</t>
  </si>
  <si>
    <t xml:space="preserve">Demontáž rozpěrného rámu startovací a cílové jámy protlaku </t>
  </si>
  <si>
    <t>-1405408823</t>
  </si>
  <si>
    <t>protlak pod komunikací SSMSK</t>
  </si>
  <si>
    <t>protlak pod plochou sběrného dvora</t>
  </si>
  <si>
    <t>protlak pod kolejištěm</t>
  </si>
  <si>
    <t>6</t>
  </si>
  <si>
    <t>122</t>
  </si>
  <si>
    <t>013</t>
  </si>
  <si>
    <t>Přesun a osazení vrtné soupravy do 400 mm</t>
  </si>
  <si>
    <t>6977212</t>
  </si>
  <si>
    <t>123</t>
  </si>
  <si>
    <t>014</t>
  </si>
  <si>
    <t>Demontáž vrtné soupravy do 400 mm</t>
  </si>
  <si>
    <t>-778582159</t>
  </si>
  <si>
    <t>70</t>
  </si>
  <si>
    <t>Vystrojení startovací a cílové jámy</t>
  </si>
  <si>
    <t>500158342</t>
  </si>
  <si>
    <t>čerpací jímka pro záchyt průsakových vod</t>
  </si>
  <si>
    <t xml:space="preserve">zabezpečení vstupu obsluhy a pod. </t>
  </si>
  <si>
    <t>95</t>
  </si>
  <si>
    <t>07</t>
  </si>
  <si>
    <t>Napojení kanalizačního potrubí DN 250 na stávající revizní šachtici</t>
  </si>
  <si>
    <t>-1799440692</t>
  </si>
  <si>
    <t>104</t>
  </si>
  <si>
    <t>09</t>
  </si>
  <si>
    <t xml:space="preserve">Montáž rozpěrného rámu startovací a cílové jámy protlaku </t>
  </si>
  <si>
    <t>881850951</t>
  </si>
  <si>
    <t>protlak pod kolejištěm ČD</t>
  </si>
  <si>
    <t>45</t>
  </si>
  <si>
    <t>460010029</t>
  </si>
  <si>
    <t>Náklady na provedení sond k ověření hloubky uložení stávajících inž. sítí</t>
  </si>
  <si>
    <t>500323539</t>
  </si>
  <si>
    <t>vodovody, kabely NN, kabely ČD</t>
  </si>
  <si>
    <t>160</t>
  </si>
  <si>
    <t>460030021</t>
  </si>
  <si>
    <t>Odstranění dřevitého porostu z křovin a stromů měkkého středně hustého</t>
  </si>
  <si>
    <t>-984099985</t>
  </si>
  <si>
    <t>56</t>
  </si>
  <si>
    <t>460030028</t>
  </si>
  <si>
    <t>Ostatní práce štěpkování netěžitelného porostu s odvozem</t>
  </si>
  <si>
    <t>prms</t>
  </si>
  <si>
    <t>-1482033364</t>
  </si>
  <si>
    <t>102</t>
  </si>
  <si>
    <t>460080113</t>
  </si>
  <si>
    <t>Bourání základu železobetonového v trase protlaku DN 800</t>
  </si>
  <si>
    <t>-158822099</t>
  </si>
  <si>
    <t>vybourání vynešení a odvoz na skládku původních betonových základů objektu domu pod polochou areálu sběrného dvora</t>
  </si>
  <si>
    <t>66</t>
  </si>
  <si>
    <t>460310109</t>
  </si>
  <si>
    <t>Řízený zemní protlak strojně v hornině tř 1až4 hloubky do 6 m vnějšího průměru do 400 mm</t>
  </si>
  <si>
    <t>1580169639</t>
  </si>
  <si>
    <t>161</t>
  </si>
  <si>
    <t>143332340</t>
  </si>
  <si>
    <t>trubka ocelová  spirálově svařovaná hladká ČSN 41 1375.1 D426 tl 8 mm</t>
  </si>
  <si>
    <t>256</t>
  </si>
  <si>
    <t>-684351808</t>
  </si>
  <si>
    <t>VOC Ferona, Hmotnost: 84 kg/m</t>
  </si>
  <si>
    <t>(16,4+6,2+12,+3,2)*1,05</t>
  </si>
  <si>
    <t>72</t>
  </si>
  <si>
    <t>286551240</t>
  </si>
  <si>
    <t>manžeta chráničky vč. upínací pásky, rozměr 280x426 mm, DN 250 x 426</t>
  </si>
  <si>
    <t>903147700</t>
  </si>
  <si>
    <t>162</t>
  </si>
  <si>
    <t>286552230</t>
  </si>
  <si>
    <t>objímky kluzné typ G výška 60 mm, vnější průměr produktovodní trubky od 283 do 328 mm</t>
  </si>
  <si>
    <t>798330754</t>
  </si>
  <si>
    <t>objímky 1ks/m + okraje 2 ks</t>
  </si>
  <si>
    <t>48</t>
  </si>
  <si>
    <t>68</t>
  </si>
  <si>
    <t>460400071</t>
  </si>
  <si>
    <t>Pažení příložné plné výkopů jam hloubky do 4 m</t>
  </si>
  <si>
    <t>713608193</t>
  </si>
  <si>
    <t>103</t>
  </si>
  <si>
    <t>134633110</t>
  </si>
  <si>
    <t>pažnice ocelová "UNION" 009510 6 m</t>
  </si>
  <si>
    <t>-80467028</t>
  </si>
  <si>
    <t>Hmotnost: 8,50 kg/m</t>
  </si>
  <si>
    <t>69</t>
  </si>
  <si>
    <t>460400171</t>
  </si>
  <si>
    <t>Odstranění pažení příložného výkopů jam hloubky do 4 m</t>
  </si>
  <si>
    <t>207588939</t>
  </si>
  <si>
    <t>(7*2)*2+(3,5*2)*2</t>
  </si>
  <si>
    <t>(2*2)*4</t>
  </si>
  <si>
    <t>(6,5*3,5)*2+(3,5*3,5)*2</t>
  </si>
  <si>
    <t>(6,5*4,0)*2+(3,5*4,0)*2</t>
  </si>
  <si>
    <t>(6,5*4,2)*2+(3,5*4,2)*2</t>
  </si>
  <si>
    <t>(6,5*4,1)*2+(3,5*4,1)*2</t>
  </si>
  <si>
    <t>02 - SO 02 Odlehčovací komora</t>
  </si>
  <si>
    <t>-1117115819</t>
  </si>
  <si>
    <t>10*8</t>
  </si>
  <si>
    <t>-2008371287</t>
  </si>
  <si>
    <t>62</t>
  </si>
  <si>
    <t>131201201</t>
  </si>
  <si>
    <t>Hloubení jam zapažených v hornině tř. 3 objemu do 100 m3</t>
  </si>
  <si>
    <t>1930352001</t>
  </si>
  <si>
    <t>základová jáma pro objekt OK</t>
  </si>
  <si>
    <t>3,5*2,5*1</t>
  </si>
  <si>
    <t>61</t>
  </si>
  <si>
    <t>132201201</t>
  </si>
  <si>
    <t>Hloubení rýh š do 2000 mm v hornině tř. 3 objemu do 100 m3</t>
  </si>
  <si>
    <t>1722000447</t>
  </si>
  <si>
    <t>nátokové potrubí na OK</t>
  </si>
  <si>
    <t>1,25*((1,74+1,94)/2)*(17,39)</t>
  </si>
  <si>
    <t>1,25*((1,94+2,23)/2)*(32,27-17,39)</t>
  </si>
  <si>
    <t>odlehčovací potrubí z OK</t>
  </si>
  <si>
    <t>1,25*((0,1+1,88)/2)*(4,75)</t>
  </si>
  <si>
    <t>-1061159933</t>
  </si>
  <si>
    <t>50% z celkového výkopku</t>
  </si>
  <si>
    <t>84,656*0,5</t>
  </si>
  <si>
    <t>92</t>
  </si>
  <si>
    <t>886130638</t>
  </si>
  <si>
    <t>2*((1,74+1,94)/2)*(17,39)</t>
  </si>
  <si>
    <t>2*((1,94+2,23)/2)*(32,27-17,39)</t>
  </si>
  <si>
    <t>2*((0,1+1,88)/2)*(4,75)</t>
  </si>
  <si>
    <t>93</t>
  </si>
  <si>
    <t>615180536</t>
  </si>
  <si>
    <t>rozpočet předpokládá v každém místě výkopu 1 den</t>
  </si>
  <si>
    <t>135,45</t>
  </si>
  <si>
    <t>200111317</t>
  </si>
  <si>
    <t>8,750</t>
  </si>
  <si>
    <t>84,656</t>
  </si>
  <si>
    <t>240298227</t>
  </si>
  <si>
    <t>93,406-(46,545+15)</t>
  </si>
  <si>
    <t>96</t>
  </si>
  <si>
    <t>-1201453782</t>
  </si>
  <si>
    <t>31,861*5</t>
  </si>
  <si>
    <t>Doprava materiálu na stavbu (štěrkopísek, kamenivo, beton)</t>
  </si>
  <si>
    <t>-1912293309</t>
  </si>
  <si>
    <t>55,486+13,7+(1,8*4,628)</t>
  </si>
  <si>
    <t>-2062234930</t>
  </si>
  <si>
    <t>37,02*0,0065</t>
  </si>
  <si>
    <t>2*0,5</t>
  </si>
  <si>
    <t>99</t>
  </si>
  <si>
    <t>-1258102806</t>
  </si>
  <si>
    <t>107</t>
  </si>
  <si>
    <t>-1450531021</t>
  </si>
  <si>
    <t>108</t>
  </si>
  <si>
    <t>-1047243920</t>
  </si>
  <si>
    <t>31,861*1,8</t>
  </si>
  <si>
    <t>-1306109573</t>
  </si>
  <si>
    <t>Zpětný zásyp bez přebytečné zeminy</t>
  </si>
  <si>
    <t>93,406-(4,682+27,743+6,27+3,2+4,65)</t>
  </si>
  <si>
    <t>-2034624063</t>
  </si>
  <si>
    <t>v ploše místní účelové komunikace</t>
  </si>
  <si>
    <t>1,14*1,25*4,4</t>
  </si>
  <si>
    <t>101</t>
  </si>
  <si>
    <t>kamenivo těžené hrubé (Bratčice) frakce 16-32</t>
  </si>
  <si>
    <t>2097173734</t>
  </si>
  <si>
    <t>6,270*1,9*1,15</t>
  </si>
  <si>
    <t>-584386900</t>
  </si>
  <si>
    <t>obsyp potrubí - vytlačená zemina</t>
  </si>
  <si>
    <t>1,25*0,7*(32,27+4,75)-(0,2*0,2*3,14*37,02)</t>
  </si>
  <si>
    <t>-1379759490</t>
  </si>
  <si>
    <t>27,743*2</t>
  </si>
  <si>
    <t>175101201</t>
  </si>
  <si>
    <t>Obsypání objektu nad přilehlým původním terénem sypaninou bez prohození, uloženou do 3 m</t>
  </si>
  <si>
    <t>-1705453094</t>
  </si>
  <si>
    <t>obsyp tělesa OK přebytečným výkopkem se svahováním a hutněním, dle okolního terénu</t>
  </si>
  <si>
    <t>-632530256</t>
  </si>
  <si>
    <t>šířka pracovního pruhu 3,0 m, mimo zpevněnou komunikaci</t>
  </si>
  <si>
    <t>3,0*31,33</t>
  </si>
  <si>
    <t>-1511182256</t>
  </si>
  <si>
    <t>91</t>
  </si>
  <si>
    <t>271532212</t>
  </si>
  <si>
    <t>Podsyp pod základové konstrukce se zhutněním z hrubého kameniva frakce 16 až 32 mm</t>
  </si>
  <si>
    <t>602530397</t>
  </si>
  <si>
    <t>podsyp pod objekt OK</t>
  </si>
  <si>
    <t>2,7*1,6*0,1</t>
  </si>
  <si>
    <t>273321411</t>
  </si>
  <si>
    <t>Základové desky ze ŽB tř. C 20/25</t>
  </si>
  <si>
    <t>539360493</t>
  </si>
  <si>
    <t>základová deska ze železobetonu</t>
  </si>
  <si>
    <t>2,7*1,6*0,2</t>
  </si>
  <si>
    <t>273351215</t>
  </si>
  <si>
    <t>Zřízení bednění stěn základových desek</t>
  </si>
  <si>
    <t>299585812</t>
  </si>
  <si>
    <t>základová a podkladní deska objektu OK</t>
  </si>
  <si>
    <t>2,7*0,3*2</t>
  </si>
  <si>
    <t>1,6*0,3*2</t>
  </si>
  <si>
    <t>73</t>
  </si>
  <si>
    <t>273351216</t>
  </si>
  <si>
    <t>Odstranění bednění stěn základových desek</t>
  </si>
  <si>
    <t>911956813</t>
  </si>
  <si>
    <t>273362021</t>
  </si>
  <si>
    <t>Výztuž základových desek svařovanými sítěmi Kari</t>
  </si>
  <si>
    <t>-107011200</t>
  </si>
  <si>
    <t>2,7*1,6*0,02*2</t>
  </si>
  <si>
    <t xml:space="preserve">Vyplnění dvouplášťové jímky OK výplňovým betonem </t>
  </si>
  <si>
    <t>957110029</t>
  </si>
  <si>
    <t>589329350</t>
  </si>
  <si>
    <t>směs pro beton třída C25-30 XF1, XA1 frakce do 8 mm</t>
  </si>
  <si>
    <t>1214102667</t>
  </si>
  <si>
    <t>4,5</t>
  </si>
  <si>
    <t>81</t>
  </si>
  <si>
    <t>Zřízení monolitického výustního objektu do vodoteče</t>
  </si>
  <si>
    <t>-1926241851</t>
  </si>
  <si>
    <t>výustní objekt do otevřeného příkopu, lomový kámen tl. 100 mm do betonu B15 tl, 150 mm, plocha  7,2 m2 pro potrubí DN 400</t>
  </si>
  <si>
    <t>74</t>
  </si>
  <si>
    <t>382413117</t>
  </si>
  <si>
    <t>Osazení jímky z PP na obetonování objemu 9000 l pro usazení do terénu</t>
  </si>
  <si>
    <t>364568329</t>
  </si>
  <si>
    <t>Dvoupláš'tová odlehčovací komora typ AS-ŠOK 400</t>
  </si>
  <si>
    <t>1299428346</t>
  </si>
  <si>
    <t xml:space="preserve">Dvoupláš"tová jímka z PP - prefabrikovaná odlehčovací komora, kompletní dodávka včetně poklopu a rámu poklopu B125 </t>
  </si>
  <si>
    <t>Rozebrání drátěného pletiva se čtvercovými oky výšky do 1,6 m+ vytrhání sloupků</t>
  </si>
  <si>
    <t>467802582</t>
  </si>
  <si>
    <t>oplocení š. nádrže</t>
  </si>
  <si>
    <t>60</t>
  </si>
  <si>
    <t>451315114</t>
  </si>
  <si>
    <t>Podkladní nebo výplňová vrstva z betonu C 12/15 tl do 100 mm</t>
  </si>
  <si>
    <t>-342474978</t>
  </si>
  <si>
    <t>podkladní beton objektu OK</t>
  </si>
  <si>
    <t>-1879885097</t>
  </si>
  <si>
    <t>1,25*0,1*(32,27+4,75)</t>
  </si>
  <si>
    <t>564231111</t>
  </si>
  <si>
    <t>Podklad nebo podsyp ze štěrkopísku ŠP tl 100 mm</t>
  </si>
  <si>
    <t>-1864161182</t>
  </si>
  <si>
    <t>80</t>
  </si>
  <si>
    <t>594511111</t>
  </si>
  <si>
    <t>Dlažba z lomového kamene s provedením lože z betonu</t>
  </si>
  <si>
    <t>-2109763504</t>
  </si>
  <si>
    <t>59</t>
  </si>
  <si>
    <t>871393121</t>
  </si>
  <si>
    <t>Montáž potrubí z kanalizačních trub z PVC otevřený výkop sklon do 20 % DN 400</t>
  </si>
  <si>
    <t>188961300</t>
  </si>
  <si>
    <t>32,27+4,75</t>
  </si>
  <si>
    <t>90</t>
  </si>
  <si>
    <t>286121130</t>
  </si>
  <si>
    <t>trubka kanalizační PVC QUANTUM SN12 400/3 m</t>
  </si>
  <si>
    <t>-1793968253</t>
  </si>
  <si>
    <t>kanalizační potrubí + 10% rezerva</t>
  </si>
  <si>
    <t>((32,27+4,75)*1,1)/3</t>
  </si>
  <si>
    <t>85</t>
  </si>
  <si>
    <t>946443279</t>
  </si>
  <si>
    <t>86</t>
  </si>
  <si>
    <t>Tlaková zkouška vodou potrubí DN 400</t>
  </si>
  <si>
    <t>-1513067920</t>
  </si>
  <si>
    <t>87</t>
  </si>
  <si>
    <t>892392123R</t>
  </si>
  <si>
    <t>Kamerové zkoušky kanalizace DN 400</t>
  </si>
  <si>
    <t>-1580852250</t>
  </si>
  <si>
    <t>1310648240</t>
  </si>
  <si>
    <t>pro potrubí DN 400</t>
  </si>
  <si>
    <t>89</t>
  </si>
  <si>
    <t>-47207674</t>
  </si>
  <si>
    <t>pro potrubí DN 300/400</t>
  </si>
  <si>
    <t>55</t>
  </si>
  <si>
    <t>962052211</t>
  </si>
  <si>
    <t>Bourání zdiva nadzákladového ze ŽB přes 1 m3 + rozebrání zastropení</t>
  </si>
  <si>
    <t>609743200</t>
  </si>
  <si>
    <t xml:space="preserve">předpoklad </t>
  </si>
  <si>
    <t>36</t>
  </si>
  <si>
    <t>-1158909885</t>
  </si>
  <si>
    <t>52</t>
  </si>
  <si>
    <t>819949457</t>
  </si>
  <si>
    <t>předpoklad objemu suti a vybouraných hmot</t>
  </si>
  <si>
    <t>25*2,5</t>
  </si>
  <si>
    <t>-120117405</t>
  </si>
  <si>
    <t>nejbližší předpokládaná skládka do 10,0 km</t>
  </si>
  <si>
    <t>(25*2,5)*10</t>
  </si>
  <si>
    <t>1595957421</t>
  </si>
  <si>
    <t>84</t>
  </si>
  <si>
    <t>1959861007</t>
  </si>
  <si>
    <t>47</t>
  </si>
  <si>
    <t>Odčerpání stávající štěrbinové nádrže fekálním vozem + poplatek za likvidaci</t>
  </si>
  <si>
    <t>-1651278612</t>
  </si>
  <si>
    <t>předpokládaný objem</t>
  </si>
  <si>
    <t>Odvoz obsahu štěrbinové nádrže na ČOV k likvidaci (fekální vůz 6 m3) do vzdálenosti 10 km + 10 km</t>
  </si>
  <si>
    <t>-1085025242</t>
  </si>
  <si>
    <t>49</t>
  </si>
  <si>
    <t>Práce spojené s čerpáním štěrbinové nádrže</t>
  </si>
  <si>
    <t>-217561094</t>
  </si>
  <si>
    <t>zřízení čerpací jámy v místě nátoku do š. nádrže, jáma 2,0 m3</t>
  </si>
  <si>
    <t>889703013</t>
  </si>
  <si>
    <t>015</t>
  </si>
  <si>
    <t>Čerpání nátoku splaškových vod z čerpací jámy dle potřeby</t>
  </si>
  <si>
    <t>-2099193593</t>
  </si>
  <si>
    <t>016</t>
  </si>
  <si>
    <t>Pročištění stávajícího příkopu</t>
  </si>
  <si>
    <t>-1495298841</t>
  </si>
  <si>
    <t xml:space="preserve">vysekání trávy, odtěžení případných nánosů do hloubky 0,3 m, v ploše výustního objektu 10,0 m2 </t>
  </si>
  <si>
    <t>017</t>
  </si>
  <si>
    <t>Úpravy terénu v areálu původní štěrbinové nádrže</t>
  </si>
  <si>
    <t>887788898</t>
  </si>
  <si>
    <t xml:space="preserve">terénní úpravy, srovnání plochy v areálu původní štěrbinové nádrže přebytečným výkopkem před osetím, plocha do 25,0 m2 </t>
  </si>
  <si>
    <t>44</t>
  </si>
  <si>
    <t>-1049543556</t>
  </si>
  <si>
    <t>stávající vodovodní přivaděč DN 800</t>
  </si>
  <si>
    <t>03 - Vedlejší a ostatní náklady</t>
  </si>
  <si>
    <t>000 - Nepojmenované práce</t>
  </si>
  <si>
    <t xml:space="preserve">    0 - Nepojmenovaný díl</t>
  </si>
  <si>
    <t>VRN - Vedlejší rozpočtové náklady</t>
  </si>
  <si>
    <t xml:space="preserve">    VRN6 - Územní vlivy</t>
  </si>
  <si>
    <t>Dokumentace skutečného provedení</t>
  </si>
  <si>
    <t>512</t>
  </si>
  <si>
    <t>1410872374</t>
  </si>
  <si>
    <t>Kanalizační a provozní řád pro zkušební provoz</t>
  </si>
  <si>
    <t>825095248</t>
  </si>
  <si>
    <t>Kanalizační a provozní řád pro trvalý provoz</t>
  </si>
  <si>
    <t>772308174</t>
  </si>
  <si>
    <t>5</t>
  </si>
  <si>
    <t>Náklady na pronájem veřejných ploch</t>
  </si>
  <si>
    <t>1503598311</t>
  </si>
  <si>
    <t>05</t>
  </si>
  <si>
    <t>Dílenská dokumentace stavby</t>
  </si>
  <si>
    <t>1065144659</t>
  </si>
  <si>
    <t>Vytýčení inženýrských sítí</t>
  </si>
  <si>
    <t>809088873</t>
  </si>
  <si>
    <t>Zařízení staveniště</t>
  </si>
  <si>
    <t>-194836731</t>
  </si>
  <si>
    <t>11</t>
  </si>
  <si>
    <t>08</t>
  </si>
  <si>
    <t>Náklady na dočasné dopravní značení</t>
  </si>
  <si>
    <t>1473174767</t>
  </si>
  <si>
    <t>12</t>
  </si>
  <si>
    <t>Geodetické zaměření skutečného stavu</t>
  </si>
  <si>
    <t>434223231</t>
  </si>
  <si>
    <t xml:space="preserve">Pamětní deska/publicita projektu atd. </t>
  </si>
  <si>
    <t>-1174543232</t>
  </si>
  <si>
    <t>Uvedení nezpevněného terénu do původního stavu</t>
  </si>
  <si>
    <t>-533230676</t>
  </si>
  <si>
    <t>v ploše pracovního pruhu s přesahem 1,5 m na každou stranu, do původního stavu (vyjeté koleje, díry, stopy po kácení apod.</t>
  </si>
  <si>
    <t xml:space="preserve">Zpracování závěrečné zprávy </t>
  </si>
  <si>
    <t>1851689934</t>
  </si>
  <si>
    <t>zpracování závěrečné zprávy včetně poskytnutí spoluúčasti v průběhu závěrečného kontrolního dne (dle pravidel MZK)</t>
  </si>
  <si>
    <t>14</t>
  </si>
  <si>
    <t>062002000</t>
  </si>
  <si>
    <t>Ztížené dopravní podmínky</t>
  </si>
  <si>
    <t>Kč</t>
  </si>
  <si>
    <t>1024</t>
  </si>
  <si>
    <t>-113759308</t>
  </si>
  <si>
    <t>v úseku stavby mezi areálem SSMSK a železniční tratí bude nutno pojíždět pouze v rámci pracovního pruhu, v některých místech se zůžením na šířku 2,5 m</t>
  </si>
  <si>
    <t>v trase pracovního pruhu ani v blízkém okolí není možno vybudovat meziskládky</t>
  </si>
  <si>
    <t>063002000</t>
  </si>
  <si>
    <t>Práce na těžce přístupných místech</t>
  </si>
  <si>
    <t>1083443942</t>
  </si>
  <si>
    <t>Nájezdy do pracovního pruhu možné pouze na začátku a na konci  trasy kanalizace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</si>
</sst>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sz val="8"/>
      <color rgb="FF000000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8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7" fillId="0" borderId="0" xfId="0" applyFont="1" applyAlignment="1">
      <alignment horizontal="left" vertical="center"/>
    </xf>
    <xf numFmtId="0" fontId="0" fillId="0" borderId="0" xfId="0" applyBorder="1"/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0" fillId="0" borderId="6" xfId="0" applyBorder="1"/>
    <xf numFmtId="0" fontId="20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4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4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4" fontId="26" fillId="0" borderId="13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32" fillId="0" borderId="13" xfId="0" applyNumberFormat="1" applyFont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4" fontId="32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2" fillId="0" borderId="15" xfId="0" applyNumberFormat="1" applyFont="1" applyBorder="1" applyAlignment="1">
      <alignment vertical="center"/>
    </xf>
    <xf numFmtId="4" fontId="32" fillId="0" borderId="16" xfId="0" applyNumberFormat="1" applyFont="1" applyBorder="1" applyAlignment="1">
      <alignment vertical="center"/>
    </xf>
    <xf numFmtId="166" fontId="32" fillId="0" borderId="16" xfId="0" applyNumberFormat="1" applyFont="1" applyBorder="1" applyAlignment="1">
      <alignment vertical="center"/>
    </xf>
    <xf numFmtId="4" fontId="32" fillId="0" borderId="17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7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33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9" fillId="0" borderId="2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7" fillId="0" borderId="11" xfId="0" applyNumberFormat="1" applyFont="1" applyBorder="1" applyAlignment="1">
      <alignment/>
    </xf>
    <xf numFmtId="166" fontId="37" fillId="0" borderId="12" xfId="0" applyNumberFormat="1" applyFont="1" applyBorder="1" applyAlignment="1">
      <alignment/>
    </xf>
    <xf numFmtId="4" fontId="38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24" xfId="0" applyFont="1" applyBorder="1" applyAlignment="1">
      <alignment horizontal="left" vertical="center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1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67" fontId="10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5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40" fillId="0" borderId="24" xfId="0" applyFont="1" applyBorder="1" applyAlignment="1" applyProtection="1">
      <alignment horizontal="center" vertical="center"/>
      <protection locked="0"/>
    </xf>
    <xf numFmtId="49" fontId="40" fillId="0" borderId="24" xfId="0" applyNumberFormat="1" applyFont="1" applyBorder="1" applyAlignment="1" applyProtection="1">
      <alignment horizontal="left" vertical="center" wrapText="1"/>
      <protection locked="0"/>
    </xf>
    <xf numFmtId="0" fontId="40" fillId="0" borderId="24" xfId="0" applyFont="1" applyBorder="1" applyAlignment="1" applyProtection="1">
      <alignment horizontal="center" vertical="center" wrapText="1"/>
      <protection locked="0"/>
    </xf>
    <xf numFmtId="167" fontId="40" fillId="0" borderId="24" xfId="0" applyNumberFormat="1" applyFont="1" applyBorder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167" fontId="12" fillId="0" borderId="0" xfId="0" applyNumberFormat="1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4" fontId="27" fillId="0" borderId="0" xfId="0" applyNumberFormat="1" applyFont="1" applyBorder="1" applyAlignment="1">
      <alignment horizontal="right" vertical="center"/>
    </xf>
    <xf numFmtId="4" fontId="27" fillId="0" borderId="0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4" fontId="27" fillId="4" borderId="0" xfId="0" applyNumberFormat="1" applyFont="1" applyFill="1" applyBorder="1" applyAlignment="1">
      <alignment vertical="center"/>
    </xf>
    <xf numFmtId="0" fontId="17" fillId="5" borderId="0" xfId="0" applyFont="1" applyFill="1" applyAlignment="1">
      <alignment horizontal="center" vertical="center"/>
    </xf>
    <xf numFmtId="0" fontId="0" fillId="0" borderId="0" xfId="0"/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" fontId="14" fillId="0" borderId="0" xfId="0" applyNumberFormat="1" applyFont="1" applyBorder="1" applyAlignment="1">
      <alignment vertical="center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4" fontId="21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4" fontId="4" fillId="4" borderId="25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4" fontId="34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35" fillId="0" borderId="0" xfId="0" applyNumberFormat="1" applyFont="1" applyBorder="1" applyAlignment="1">
      <alignment vertical="center"/>
    </xf>
    <xf numFmtId="0" fontId="3" fillId="4" borderId="22" xfId="0" applyFont="1" applyFill="1" applyBorder="1" applyAlignment="1">
      <alignment horizontal="center" vertical="center" wrapText="1"/>
    </xf>
    <xf numFmtId="0" fontId="36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0" fontId="39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40" fillId="0" borderId="24" xfId="0" applyFont="1" applyBorder="1" applyAlignment="1" applyProtection="1">
      <alignment horizontal="left" vertical="center" wrapText="1"/>
      <protection locked="0"/>
    </xf>
    <xf numFmtId="4" fontId="40" fillId="0" borderId="24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6" fillId="2" borderId="0" xfId="20" applyFont="1" applyFill="1" applyAlignment="1" applyProtection="1">
      <alignment horizontal="center" vertical="center"/>
      <protection/>
    </xf>
    <xf numFmtId="4" fontId="27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4" fontId="7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95"/>
  <sheetViews>
    <sheetView showGridLines="0" workbookViewId="0" topLeftCell="A1">
      <pane ySplit="1" topLeftCell="A2" activePane="bottomLeft" state="frozen"/>
      <selection pane="bottomLeft" activeCell="AN19" sqref="AN1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5"/>
      <c r="AH1" s="15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</row>
    <row r="2" spans="3:72" ht="36.95" customHeight="1">
      <c r="C2" s="198" t="s">
        <v>7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R2" s="223" t="s">
        <v>8</v>
      </c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S2" s="21" t="s">
        <v>9</v>
      </c>
      <c r="BT2" s="21" t="s">
        <v>10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11</v>
      </c>
    </row>
    <row r="4" spans="2:71" ht="36.95" customHeight="1">
      <c r="B4" s="25"/>
      <c r="C4" s="200" t="s">
        <v>12</v>
      </c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6"/>
      <c r="AS4" s="27" t="s">
        <v>13</v>
      </c>
      <c r="BS4" s="21" t="s">
        <v>14</v>
      </c>
    </row>
    <row r="5" spans="2:71" ht="14.45" customHeight="1">
      <c r="B5" s="25"/>
      <c r="C5" s="28"/>
      <c r="D5" s="29" t="s">
        <v>15</v>
      </c>
      <c r="E5" s="28"/>
      <c r="F5" s="28"/>
      <c r="G5" s="28"/>
      <c r="H5" s="28"/>
      <c r="I5" s="28"/>
      <c r="J5" s="28"/>
      <c r="K5" s="202" t="s">
        <v>16</v>
      </c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8"/>
      <c r="AQ5" s="26"/>
      <c r="BS5" s="21" t="s">
        <v>9</v>
      </c>
    </row>
    <row r="6" spans="2:71" ht="36.95" customHeight="1">
      <c r="B6" s="25"/>
      <c r="C6" s="28"/>
      <c r="D6" s="31" t="s">
        <v>17</v>
      </c>
      <c r="E6" s="28"/>
      <c r="F6" s="28"/>
      <c r="G6" s="28"/>
      <c r="H6" s="28"/>
      <c r="I6" s="28"/>
      <c r="J6" s="28"/>
      <c r="K6" s="204" t="s">
        <v>18</v>
      </c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8"/>
      <c r="AQ6" s="26"/>
      <c r="BS6" s="21" t="s">
        <v>19</v>
      </c>
    </row>
    <row r="7" spans="2:71" ht="14.45" customHeight="1">
      <c r="B7" s="25"/>
      <c r="C7" s="28"/>
      <c r="D7" s="32" t="s">
        <v>20</v>
      </c>
      <c r="E7" s="28"/>
      <c r="F7" s="28"/>
      <c r="G7" s="28"/>
      <c r="H7" s="28"/>
      <c r="I7" s="28"/>
      <c r="J7" s="28"/>
      <c r="K7" s="30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2" t="s">
        <v>21</v>
      </c>
      <c r="AL7" s="28"/>
      <c r="AM7" s="28"/>
      <c r="AN7" s="30" t="s">
        <v>5</v>
      </c>
      <c r="AO7" s="28"/>
      <c r="AP7" s="28"/>
      <c r="AQ7" s="26"/>
      <c r="BS7" s="21" t="s">
        <v>22</v>
      </c>
    </row>
    <row r="8" spans="2:71" ht="14.45" customHeight="1">
      <c r="B8" s="25"/>
      <c r="C8" s="28"/>
      <c r="D8" s="32" t="s">
        <v>23</v>
      </c>
      <c r="E8" s="28"/>
      <c r="F8" s="28"/>
      <c r="G8" s="28"/>
      <c r="H8" s="28"/>
      <c r="I8" s="28"/>
      <c r="J8" s="28"/>
      <c r="K8" s="30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2" t="s">
        <v>25</v>
      </c>
      <c r="AL8" s="28"/>
      <c r="AM8" s="28"/>
      <c r="AN8" s="30"/>
      <c r="AO8" s="28"/>
      <c r="AP8" s="28"/>
      <c r="AQ8" s="26"/>
      <c r="BS8" s="21" t="s">
        <v>26</v>
      </c>
    </row>
    <row r="9" spans="2:71" ht="14.45" customHeight="1">
      <c r="B9" s="25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6"/>
      <c r="BS9" s="21" t="s">
        <v>27</v>
      </c>
    </row>
    <row r="10" spans="2:71" ht="14.45" customHeight="1">
      <c r="B10" s="25"/>
      <c r="C10" s="28"/>
      <c r="D10" s="32" t="s">
        <v>28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2" t="s">
        <v>29</v>
      </c>
      <c r="AL10" s="28"/>
      <c r="AM10" s="28"/>
      <c r="AN10" s="30"/>
      <c r="AO10" s="28"/>
      <c r="AP10" s="28"/>
      <c r="AQ10" s="26"/>
      <c r="BS10" s="21" t="s">
        <v>19</v>
      </c>
    </row>
    <row r="11" spans="2:71" ht="18.4" customHeight="1">
      <c r="B11" s="25"/>
      <c r="C11" s="28"/>
      <c r="D11" s="28"/>
      <c r="E11" s="30" t="s">
        <v>30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2" t="s">
        <v>31</v>
      </c>
      <c r="AL11" s="28"/>
      <c r="AM11" s="28"/>
      <c r="AN11" s="30" t="s">
        <v>5</v>
      </c>
      <c r="AO11" s="28"/>
      <c r="AP11" s="28"/>
      <c r="AQ11" s="26"/>
      <c r="BS11" s="21" t="s">
        <v>19</v>
      </c>
    </row>
    <row r="12" spans="2:71" ht="6.95" customHeight="1">
      <c r="B12" s="25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6"/>
      <c r="BS12" s="21" t="s">
        <v>19</v>
      </c>
    </row>
    <row r="13" spans="2:71" ht="14.45" customHeight="1">
      <c r="B13" s="25"/>
      <c r="C13" s="28"/>
      <c r="D13" s="32" t="s">
        <v>32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2" t="s">
        <v>29</v>
      </c>
      <c r="AL13" s="28"/>
      <c r="AM13" s="28"/>
      <c r="AN13" s="30" t="s">
        <v>5</v>
      </c>
      <c r="AO13" s="28"/>
      <c r="AP13" s="28"/>
      <c r="AQ13" s="26"/>
      <c r="BS13" s="21" t="s">
        <v>19</v>
      </c>
    </row>
    <row r="14" spans="2:71" ht="15">
      <c r="B14" s="25"/>
      <c r="C14" s="28"/>
      <c r="D14" s="28"/>
      <c r="E14" s="30" t="s">
        <v>33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32" t="s">
        <v>31</v>
      </c>
      <c r="AL14" s="28"/>
      <c r="AM14" s="28"/>
      <c r="AN14" s="30" t="s">
        <v>5</v>
      </c>
      <c r="AO14" s="28"/>
      <c r="AP14" s="28"/>
      <c r="AQ14" s="26"/>
      <c r="BS14" s="21" t="s">
        <v>19</v>
      </c>
    </row>
    <row r="15" spans="2:71" ht="6.95" customHeight="1">
      <c r="B15" s="25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6"/>
      <c r="BS15" s="21" t="s">
        <v>6</v>
      </c>
    </row>
    <row r="16" spans="2:71" ht="14.45" customHeight="1">
      <c r="B16" s="25"/>
      <c r="C16" s="28"/>
      <c r="D16" s="32" t="s">
        <v>34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2" t="s">
        <v>29</v>
      </c>
      <c r="AL16" s="28"/>
      <c r="AM16" s="28"/>
      <c r="AN16" s="30"/>
      <c r="AO16" s="28"/>
      <c r="AP16" s="28"/>
      <c r="AQ16" s="26"/>
      <c r="BS16" s="21" t="s">
        <v>6</v>
      </c>
    </row>
    <row r="17" spans="2:71" ht="18.4" customHeight="1">
      <c r="B17" s="25"/>
      <c r="C17" s="28"/>
      <c r="D17" s="28"/>
      <c r="E17" s="30" t="s">
        <v>35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2" t="s">
        <v>31</v>
      </c>
      <c r="AL17" s="28"/>
      <c r="AM17" s="28"/>
      <c r="AN17" s="30" t="s">
        <v>5</v>
      </c>
      <c r="AO17" s="28"/>
      <c r="AP17" s="28"/>
      <c r="AQ17" s="26"/>
      <c r="BS17" s="21" t="s">
        <v>36</v>
      </c>
    </row>
    <row r="18" spans="2:71" ht="6.95" customHeight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6"/>
      <c r="BS18" s="21" t="s">
        <v>9</v>
      </c>
    </row>
    <row r="19" spans="2:71" ht="14.45" customHeight="1">
      <c r="B19" s="25"/>
      <c r="C19" s="28"/>
      <c r="D19" s="32" t="s">
        <v>37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32" t="s">
        <v>29</v>
      </c>
      <c r="AL19" s="28"/>
      <c r="AM19" s="28"/>
      <c r="AN19" s="30" t="s">
        <v>5</v>
      </c>
      <c r="AO19" s="28"/>
      <c r="AP19" s="28"/>
      <c r="AQ19" s="26"/>
      <c r="BS19" s="21" t="s">
        <v>9</v>
      </c>
    </row>
    <row r="20" spans="2:43" ht="18.4" customHeight="1">
      <c r="B20" s="25"/>
      <c r="C20" s="28"/>
      <c r="D20" s="28"/>
      <c r="E20" s="30" t="s">
        <v>38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2" t="s">
        <v>31</v>
      </c>
      <c r="AL20" s="28"/>
      <c r="AM20" s="28"/>
      <c r="AN20" s="30" t="s">
        <v>5</v>
      </c>
      <c r="AO20" s="28"/>
      <c r="AP20" s="28"/>
      <c r="AQ20" s="26"/>
    </row>
    <row r="21" spans="2:43" ht="6.95" customHeight="1">
      <c r="B21" s="25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6"/>
    </row>
    <row r="22" spans="2:43" ht="15">
      <c r="B22" s="25"/>
      <c r="C22" s="28"/>
      <c r="D22" s="32" t="s">
        <v>39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6"/>
    </row>
    <row r="23" spans="2:43" ht="22.5" customHeight="1">
      <c r="B23" s="25"/>
      <c r="C23" s="28"/>
      <c r="D23" s="28"/>
      <c r="E23" s="205" t="s">
        <v>5</v>
      </c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8"/>
      <c r="AP23" s="28"/>
      <c r="AQ23" s="26"/>
    </row>
    <row r="24" spans="2:43" ht="6.95" customHeight="1">
      <c r="B24" s="2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6"/>
    </row>
    <row r="25" spans="2:43" ht="6.95" customHeight="1">
      <c r="B25" s="25"/>
      <c r="C25" s="2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8"/>
      <c r="AQ25" s="26"/>
    </row>
    <row r="26" spans="2:43" ht="14.45" customHeight="1">
      <c r="B26" s="25"/>
      <c r="C26" s="28"/>
      <c r="D26" s="34" t="s">
        <v>40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29">
        <f>ROUND(AG87,2)</f>
        <v>0</v>
      </c>
      <c r="AL26" s="203"/>
      <c r="AM26" s="203"/>
      <c r="AN26" s="203"/>
      <c r="AO26" s="203"/>
      <c r="AP26" s="28"/>
      <c r="AQ26" s="26"/>
    </row>
    <row r="27" spans="2:43" ht="14.45" customHeight="1">
      <c r="B27" s="25"/>
      <c r="C27" s="28"/>
      <c r="D27" s="34" t="s">
        <v>41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29">
        <f>ROUND(AG92,2)</f>
        <v>0</v>
      </c>
      <c r="AL27" s="229"/>
      <c r="AM27" s="229"/>
      <c r="AN27" s="229"/>
      <c r="AO27" s="229"/>
      <c r="AP27" s="28"/>
      <c r="AQ27" s="26"/>
    </row>
    <row r="28" spans="2:43" s="1" customFormat="1" ht="6.95" customHeight="1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7"/>
    </row>
    <row r="29" spans="2:43" s="1" customFormat="1" ht="25.9" customHeight="1">
      <c r="B29" s="35"/>
      <c r="C29" s="36"/>
      <c r="D29" s="38" t="s">
        <v>42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230">
        <f>ROUND(AK26+AK27,2)</f>
        <v>0</v>
      </c>
      <c r="AL29" s="231"/>
      <c r="AM29" s="231"/>
      <c r="AN29" s="231"/>
      <c r="AO29" s="231"/>
      <c r="AP29" s="36"/>
      <c r="AQ29" s="37"/>
    </row>
    <row r="30" spans="2:43" s="1" customFormat="1" ht="6.95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7"/>
    </row>
    <row r="31" spans="2:43" s="2" customFormat="1" ht="14.45" customHeight="1">
      <c r="B31" s="40"/>
      <c r="C31" s="41"/>
      <c r="D31" s="42" t="s">
        <v>43</v>
      </c>
      <c r="E31" s="41"/>
      <c r="F31" s="42" t="s">
        <v>44</v>
      </c>
      <c r="G31" s="41"/>
      <c r="H31" s="41"/>
      <c r="I31" s="41"/>
      <c r="J31" s="41"/>
      <c r="K31" s="41"/>
      <c r="L31" s="195">
        <v>0.21</v>
      </c>
      <c r="M31" s="196"/>
      <c r="N31" s="196"/>
      <c r="O31" s="196"/>
      <c r="P31" s="41"/>
      <c r="Q31" s="41"/>
      <c r="R31" s="41"/>
      <c r="S31" s="41"/>
      <c r="T31" s="44" t="s">
        <v>45</v>
      </c>
      <c r="U31" s="41"/>
      <c r="V31" s="41"/>
      <c r="W31" s="197">
        <f>ROUND(AZ87+SUM(CD93),2)</f>
        <v>0</v>
      </c>
      <c r="X31" s="196"/>
      <c r="Y31" s="196"/>
      <c r="Z31" s="196"/>
      <c r="AA31" s="196"/>
      <c r="AB31" s="196"/>
      <c r="AC31" s="196"/>
      <c r="AD31" s="196"/>
      <c r="AE31" s="196"/>
      <c r="AF31" s="41"/>
      <c r="AG31" s="41"/>
      <c r="AH31" s="41"/>
      <c r="AI31" s="41"/>
      <c r="AJ31" s="41"/>
      <c r="AK31" s="197">
        <f>ROUND(AV87+SUM(BY93),2)</f>
        <v>0</v>
      </c>
      <c r="AL31" s="196"/>
      <c r="AM31" s="196"/>
      <c r="AN31" s="196"/>
      <c r="AO31" s="196"/>
      <c r="AP31" s="41"/>
      <c r="AQ31" s="45"/>
    </row>
    <row r="32" spans="2:43" s="2" customFormat="1" ht="14.45" customHeight="1">
      <c r="B32" s="40"/>
      <c r="C32" s="41"/>
      <c r="D32" s="41"/>
      <c r="E32" s="41"/>
      <c r="F32" s="42" t="s">
        <v>46</v>
      </c>
      <c r="G32" s="41"/>
      <c r="H32" s="41"/>
      <c r="I32" s="41"/>
      <c r="J32" s="41"/>
      <c r="K32" s="41"/>
      <c r="L32" s="195">
        <v>0.15</v>
      </c>
      <c r="M32" s="196"/>
      <c r="N32" s="196"/>
      <c r="O32" s="196"/>
      <c r="P32" s="41"/>
      <c r="Q32" s="41"/>
      <c r="R32" s="41"/>
      <c r="S32" s="41"/>
      <c r="T32" s="44" t="s">
        <v>45</v>
      </c>
      <c r="U32" s="41"/>
      <c r="V32" s="41"/>
      <c r="W32" s="197">
        <f>ROUND(BA87+SUM(CE93),2)</f>
        <v>0</v>
      </c>
      <c r="X32" s="196"/>
      <c r="Y32" s="196"/>
      <c r="Z32" s="196"/>
      <c r="AA32" s="196"/>
      <c r="AB32" s="196"/>
      <c r="AC32" s="196"/>
      <c r="AD32" s="196"/>
      <c r="AE32" s="196"/>
      <c r="AF32" s="41"/>
      <c r="AG32" s="41"/>
      <c r="AH32" s="41"/>
      <c r="AI32" s="41"/>
      <c r="AJ32" s="41"/>
      <c r="AK32" s="197">
        <f>ROUND(AW87+SUM(BZ93),2)</f>
        <v>0</v>
      </c>
      <c r="AL32" s="196"/>
      <c r="AM32" s="196"/>
      <c r="AN32" s="196"/>
      <c r="AO32" s="196"/>
      <c r="AP32" s="41"/>
      <c r="AQ32" s="45"/>
    </row>
    <row r="33" spans="2:43" s="2" customFormat="1" ht="14.45" customHeight="1" hidden="1">
      <c r="B33" s="40"/>
      <c r="C33" s="41"/>
      <c r="D33" s="41"/>
      <c r="E33" s="41"/>
      <c r="F33" s="42" t="s">
        <v>47</v>
      </c>
      <c r="G33" s="41"/>
      <c r="H33" s="41"/>
      <c r="I33" s="41"/>
      <c r="J33" s="41"/>
      <c r="K33" s="41"/>
      <c r="L33" s="195">
        <v>0.21</v>
      </c>
      <c r="M33" s="196"/>
      <c r="N33" s="196"/>
      <c r="O33" s="196"/>
      <c r="P33" s="41"/>
      <c r="Q33" s="41"/>
      <c r="R33" s="41"/>
      <c r="S33" s="41"/>
      <c r="T33" s="44" t="s">
        <v>45</v>
      </c>
      <c r="U33" s="41"/>
      <c r="V33" s="41"/>
      <c r="W33" s="197">
        <f>ROUND(BB87+SUM(CF93),2)</f>
        <v>0</v>
      </c>
      <c r="X33" s="196"/>
      <c r="Y33" s="196"/>
      <c r="Z33" s="196"/>
      <c r="AA33" s="196"/>
      <c r="AB33" s="196"/>
      <c r="AC33" s="196"/>
      <c r="AD33" s="196"/>
      <c r="AE33" s="196"/>
      <c r="AF33" s="41"/>
      <c r="AG33" s="41"/>
      <c r="AH33" s="41"/>
      <c r="AI33" s="41"/>
      <c r="AJ33" s="41"/>
      <c r="AK33" s="197">
        <v>0</v>
      </c>
      <c r="AL33" s="196"/>
      <c r="AM33" s="196"/>
      <c r="AN33" s="196"/>
      <c r="AO33" s="196"/>
      <c r="AP33" s="41"/>
      <c r="AQ33" s="45"/>
    </row>
    <row r="34" spans="2:43" s="2" customFormat="1" ht="14.45" customHeight="1" hidden="1">
      <c r="B34" s="40"/>
      <c r="C34" s="41"/>
      <c r="D34" s="41"/>
      <c r="E34" s="41"/>
      <c r="F34" s="42" t="s">
        <v>48</v>
      </c>
      <c r="G34" s="41"/>
      <c r="H34" s="41"/>
      <c r="I34" s="41"/>
      <c r="J34" s="41"/>
      <c r="K34" s="41"/>
      <c r="L34" s="195">
        <v>0.15</v>
      </c>
      <c r="M34" s="196"/>
      <c r="N34" s="196"/>
      <c r="O34" s="196"/>
      <c r="P34" s="41"/>
      <c r="Q34" s="41"/>
      <c r="R34" s="41"/>
      <c r="S34" s="41"/>
      <c r="T34" s="44" t="s">
        <v>45</v>
      </c>
      <c r="U34" s="41"/>
      <c r="V34" s="41"/>
      <c r="W34" s="197">
        <f>ROUND(BC87+SUM(CG93),2)</f>
        <v>0</v>
      </c>
      <c r="X34" s="196"/>
      <c r="Y34" s="196"/>
      <c r="Z34" s="196"/>
      <c r="AA34" s="196"/>
      <c r="AB34" s="196"/>
      <c r="AC34" s="196"/>
      <c r="AD34" s="196"/>
      <c r="AE34" s="196"/>
      <c r="AF34" s="41"/>
      <c r="AG34" s="41"/>
      <c r="AH34" s="41"/>
      <c r="AI34" s="41"/>
      <c r="AJ34" s="41"/>
      <c r="AK34" s="197">
        <v>0</v>
      </c>
      <c r="AL34" s="196"/>
      <c r="AM34" s="196"/>
      <c r="AN34" s="196"/>
      <c r="AO34" s="196"/>
      <c r="AP34" s="41"/>
      <c r="AQ34" s="45"/>
    </row>
    <row r="35" spans="2:43" s="2" customFormat="1" ht="14.45" customHeight="1" hidden="1">
      <c r="B35" s="40"/>
      <c r="C35" s="41"/>
      <c r="D35" s="41"/>
      <c r="E35" s="41"/>
      <c r="F35" s="42" t="s">
        <v>49</v>
      </c>
      <c r="G35" s="41"/>
      <c r="H35" s="41"/>
      <c r="I35" s="41"/>
      <c r="J35" s="41"/>
      <c r="K35" s="41"/>
      <c r="L35" s="195">
        <v>0</v>
      </c>
      <c r="M35" s="196"/>
      <c r="N35" s="196"/>
      <c r="O35" s="196"/>
      <c r="P35" s="41"/>
      <c r="Q35" s="41"/>
      <c r="R35" s="41"/>
      <c r="S35" s="41"/>
      <c r="T35" s="44" t="s">
        <v>45</v>
      </c>
      <c r="U35" s="41"/>
      <c r="V35" s="41"/>
      <c r="W35" s="197">
        <f>ROUND(BD87+SUM(CH93),2)</f>
        <v>0</v>
      </c>
      <c r="X35" s="196"/>
      <c r="Y35" s="196"/>
      <c r="Z35" s="196"/>
      <c r="AA35" s="196"/>
      <c r="AB35" s="196"/>
      <c r="AC35" s="196"/>
      <c r="AD35" s="196"/>
      <c r="AE35" s="196"/>
      <c r="AF35" s="41"/>
      <c r="AG35" s="41"/>
      <c r="AH35" s="41"/>
      <c r="AI35" s="41"/>
      <c r="AJ35" s="41"/>
      <c r="AK35" s="197">
        <v>0</v>
      </c>
      <c r="AL35" s="196"/>
      <c r="AM35" s="196"/>
      <c r="AN35" s="196"/>
      <c r="AO35" s="196"/>
      <c r="AP35" s="41"/>
      <c r="AQ35" s="45"/>
    </row>
    <row r="36" spans="2:43" s="1" customFormat="1" ht="6.95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7"/>
    </row>
    <row r="37" spans="2:43" s="1" customFormat="1" ht="25.9" customHeight="1">
      <c r="B37" s="35"/>
      <c r="C37" s="46"/>
      <c r="D37" s="47" t="s">
        <v>50</v>
      </c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9" t="s">
        <v>51</v>
      </c>
      <c r="U37" s="48"/>
      <c r="V37" s="48"/>
      <c r="W37" s="48"/>
      <c r="X37" s="210" t="s">
        <v>52</v>
      </c>
      <c r="Y37" s="211"/>
      <c r="Z37" s="211"/>
      <c r="AA37" s="211"/>
      <c r="AB37" s="211"/>
      <c r="AC37" s="48"/>
      <c r="AD37" s="48"/>
      <c r="AE37" s="48"/>
      <c r="AF37" s="48"/>
      <c r="AG37" s="48"/>
      <c r="AH37" s="48"/>
      <c r="AI37" s="48"/>
      <c r="AJ37" s="48"/>
      <c r="AK37" s="212">
        <f>SUM(AK29:AK35)</f>
        <v>0</v>
      </c>
      <c r="AL37" s="211"/>
      <c r="AM37" s="211"/>
      <c r="AN37" s="211"/>
      <c r="AO37" s="213"/>
      <c r="AP37" s="46"/>
      <c r="AQ37" s="37"/>
    </row>
    <row r="38" spans="2:43" s="1" customFormat="1" ht="14.45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7"/>
    </row>
    <row r="39" spans="2:43" ht="13.5">
      <c r="B39" s="25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6"/>
    </row>
    <row r="40" spans="2:43" ht="13.5">
      <c r="B40" s="25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6"/>
    </row>
    <row r="41" spans="2:43" ht="13.5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6"/>
    </row>
    <row r="42" spans="2:43" ht="13.5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6"/>
    </row>
    <row r="43" spans="2:43" ht="13.5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6"/>
    </row>
    <row r="44" spans="2:43" ht="13.5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6"/>
    </row>
    <row r="45" spans="2:43" ht="13.5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6"/>
    </row>
    <row r="46" spans="2:43" ht="13.5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6"/>
    </row>
    <row r="47" spans="2:43" ht="13.5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6"/>
    </row>
    <row r="48" spans="2:43" ht="13.5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6"/>
    </row>
    <row r="49" spans="2:43" s="1" customFormat="1" ht="15">
      <c r="B49" s="35"/>
      <c r="C49" s="36"/>
      <c r="D49" s="50" t="s">
        <v>53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2"/>
      <c r="AA49" s="36"/>
      <c r="AB49" s="36"/>
      <c r="AC49" s="50" t="s">
        <v>54</v>
      </c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2"/>
      <c r="AP49" s="36"/>
      <c r="AQ49" s="37"/>
    </row>
    <row r="50" spans="2:43" ht="13.5">
      <c r="B50" s="25"/>
      <c r="C50" s="28"/>
      <c r="D50" s="53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54"/>
      <c r="AA50" s="28"/>
      <c r="AB50" s="28"/>
      <c r="AC50" s="53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54"/>
      <c r="AP50" s="28"/>
      <c r="AQ50" s="26"/>
    </row>
    <row r="51" spans="2:43" ht="13.5">
      <c r="B51" s="25"/>
      <c r="C51" s="28"/>
      <c r="D51" s="53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54"/>
      <c r="AA51" s="28"/>
      <c r="AB51" s="28"/>
      <c r="AC51" s="53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54"/>
      <c r="AP51" s="28"/>
      <c r="AQ51" s="26"/>
    </row>
    <row r="52" spans="2:43" ht="13.5">
      <c r="B52" s="25"/>
      <c r="C52" s="28"/>
      <c r="D52" s="53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54"/>
      <c r="AA52" s="28"/>
      <c r="AB52" s="28"/>
      <c r="AC52" s="53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54"/>
      <c r="AP52" s="28"/>
      <c r="AQ52" s="26"/>
    </row>
    <row r="53" spans="2:43" ht="13.5">
      <c r="B53" s="25"/>
      <c r="C53" s="28"/>
      <c r="D53" s="53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54"/>
      <c r="AA53" s="28"/>
      <c r="AB53" s="28"/>
      <c r="AC53" s="53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54"/>
      <c r="AP53" s="28"/>
      <c r="AQ53" s="26"/>
    </row>
    <row r="54" spans="2:43" ht="13.5">
      <c r="B54" s="25"/>
      <c r="C54" s="28"/>
      <c r="D54" s="53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54"/>
      <c r="AA54" s="28"/>
      <c r="AB54" s="28"/>
      <c r="AC54" s="53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54"/>
      <c r="AP54" s="28"/>
      <c r="AQ54" s="26"/>
    </row>
    <row r="55" spans="2:43" ht="13.5">
      <c r="B55" s="25"/>
      <c r="C55" s="28"/>
      <c r="D55" s="53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54"/>
      <c r="AA55" s="28"/>
      <c r="AB55" s="28"/>
      <c r="AC55" s="53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54"/>
      <c r="AP55" s="28"/>
      <c r="AQ55" s="26"/>
    </row>
    <row r="56" spans="2:43" ht="13.5">
      <c r="B56" s="25"/>
      <c r="C56" s="28"/>
      <c r="D56" s="53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54"/>
      <c r="AA56" s="28"/>
      <c r="AB56" s="28"/>
      <c r="AC56" s="53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54"/>
      <c r="AP56" s="28"/>
      <c r="AQ56" s="26"/>
    </row>
    <row r="57" spans="2:43" ht="13.5">
      <c r="B57" s="25"/>
      <c r="C57" s="28"/>
      <c r="D57" s="53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54"/>
      <c r="AA57" s="28"/>
      <c r="AB57" s="28"/>
      <c r="AC57" s="53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54"/>
      <c r="AP57" s="28"/>
      <c r="AQ57" s="26"/>
    </row>
    <row r="58" spans="2:43" s="1" customFormat="1" ht="15">
      <c r="B58" s="35"/>
      <c r="C58" s="36"/>
      <c r="D58" s="55" t="s">
        <v>55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7" t="s">
        <v>56</v>
      </c>
      <c r="S58" s="56"/>
      <c r="T58" s="56"/>
      <c r="U58" s="56"/>
      <c r="V58" s="56"/>
      <c r="W58" s="56"/>
      <c r="X58" s="56"/>
      <c r="Y58" s="56"/>
      <c r="Z58" s="58"/>
      <c r="AA58" s="36"/>
      <c r="AB58" s="36"/>
      <c r="AC58" s="55" t="s">
        <v>55</v>
      </c>
      <c r="AD58" s="56"/>
      <c r="AE58" s="56"/>
      <c r="AF58" s="56"/>
      <c r="AG58" s="56"/>
      <c r="AH58" s="56"/>
      <c r="AI58" s="56"/>
      <c r="AJ58" s="56"/>
      <c r="AK58" s="56"/>
      <c r="AL58" s="56"/>
      <c r="AM58" s="57" t="s">
        <v>56</v>
      </c>
      <c r="AN58" s="56"/>
      <c r="AO58" s="58"/>
      <c r="AP58" s="36"/>
      <c r="AQ58" s="37"/>
    </row>
    <row r="59" spans="2:43" ht="13.5">
      <c r="B59" s="25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6"/>
    </row>
    <row r="60" spans="2:43" s="1" customFormat="1" ht="15">
      <c r="B60" s="35"/>
      <c r="C60" s="36"/>
      <c r="D60" s="50" t="s">
        <v>57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2"/>
      <c r="AA60" s="36"/>
      <c r="AB60" s="36"/>
      <c r="AC60" s="50" t="s">
        <v>58</v>
      </c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2"/>
      <c r="AP60" s="36"/>
      <c r="AQ60" s="37"/>
    </row>
    <row r="61" spans="2:43" ht="13.5">
      <c r="B61" s="25"/>
      <c r="C61" s="28"/>
      <c r="D61" s="53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54"/>
      <c r="AA61" s="28"/>
      <c r="AB61" s="28"/>
      <c r="AC61" s="53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54"/>
      <c r="AP61" s="28"/>
      <c r="AQ61" s="26"/>
    </row>
    <row r="62" spans="2:43" ht="13.5">
      <c r="B62" s="25"/>
      <c r="C62" s="28"/>
      <c r="D62" s="53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54"/>
      <c r="AA62" s="28"/>
      <c r="AB62" s="28"/>
      <c r="AC62" s="53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54"/>
      <c r="AP62" s="28"/>
      <c r="AQ62" s="26"/>
    </row>
    <row r="63" spans="2:43" ht="13.5">
      <c r="B63" s="25"/>
      <c r="C63" s="28"/>
      <c r="D63" s="53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54"/>
      <c r="AA63" s="28"/>
      <c r="AB63" s="28"/>
      <c r="AC63" s="53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54"/>
      <c r="AP63" s="28"/>
      <c r="AQ63" s="26"/>
    </row>
    <row r="64" spans="2:43" ht="13.5">
      <c r="B64" s="25"/>
      <c r="C64" s="28"/>
      <c r="D64" s="53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54"/>
      <c r="AA64" s="28"/>
      <c r="AB64" s="28"/>
      <c r="AC64" s="53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54"/>
      <c r="AP64" s="28"/>
      <c r="AQ64" s="26"/>
    </row>
    <row r="65" spans="2:43" ht="13.5">
      <c r="B65" s="25"/>
      <c r="C65" s="28"/>
      <c r="D65" s="53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54"/>
      <c r="AA65" s="28"/>
      <c r="AB65" s="28"/>
      <c r="AC65" s="53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54"/>
      <c r="AP65" s="28"/>
      <c r="AQ65" s="26"/>
    </row>
    <row r="66" spans="2:43" ht="13.5">
      <c r="B66" s="25"/>
      <c r="C66" s="28"/>
      <c r="D66" s="53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54"/>
      <c r="AA66" s="28"/>
      <c r="AB66" s="28"/>
      <c r="AC66" s="53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54"/>
      <c r="AP66" s="28"/>
      <c r="AQ66" s="26"/>
    </row>
    <row r="67" spans="2:43" ht="13.5">
      <c r="B67" s="25"/>
      <c r="C67" s="28"/>
      <c r="D67" s="53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54"/>
      <c r="AA67" s="28"/>
      <c r="AB67" s="28"/>
      <c r="AC67" s="53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54"/>
      <c r="AP67" s="28"/>
      <c r="AQ67" s="26"/>
    </row>
    <row r="68" spans="2:43" ht="13.5">
      <c r="B68" s="25"/>
      <c r="C68" s="28"/>
      <c r="D68" s="53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54"/>
      <c r="AA68" s="28"/>
      <c r="AB68" s="28"/>
      <c r="AC68" s="53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54"/>
      <c r="AP68" s="28"/>
      <c r="AQ68" s="26"/>
    </row>
    <row r="69" spans="2:43" s="1" customFormat="1" ht="15">
      <c r="B69" s="35"/>
      <c r="C69" s="36"/>
      <c r="D69" s="55" t="s">
        <v>55</v>
      </c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7" t="s">
        <v>56</v>
      </c>
      <c r="S69" s="56"/>
      <c r="T69" s="56"/>
      <c r="U69" s="56"/>
      <c r="V69" s="56"/>
      <c r="W69" s="56"/>
      <c r="X69" s="56"/>
      <c r="Y69" s="56"/>
      <c r="Z69" s="58"/>
      <c r="AA69" s="36"/>
      <c r="AB69" s="36"/>
      <c r="AC69" s="55" t="s">
        <v>55</v>
      </c>
      <c r="AD69" s="56"/>
      <c r="AE69" s="56"/>
      <c r="AF69" s="56"/>
      <c r="AG69" s="56"/>
      <c r="AH69" s="56"/>
      <c r="AI69" s="56"/>
      <c r="AJ69" s="56"/>
      <c r="AK69" s="56"/>
      <c r="AL69" s="56"/>
      <c r="AM69" s="57" t="s">
        <v>56</v>
      </c>
      <c r="AN69" s="56"/>
      <c r="AO69" s="58"/>
      <c r="AP69" s="36"/>
      <c r="AQ69" s="37"/>
    </row>
    <row r="70" spans="2:43" s="1" customFormat="1" ht="6.95" customHeight="1"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7"/>
    </row>
    <row r="71" spans="2:43" s="1" customFormat="1" ht="6.9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1"/>
    </row>
    <row r="75" spans="2:43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4"/>
    </row>
    <row r="76" spans="2:43" s="1" customFormat="1" ht="36.95" customHeight="1">
      <c r="B76" s="35"/>
      <c r="C76" s="200" t="s">
        <v>59</v>
      </c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37"/>
    </row>
    <row r="77" spans="2:43" s="3" customFormat="1" ht="14.45" customHeight="1">
      <c r="B77" s="65"/>
      <c r="C77" s="32" t="s">
        <v>15</v>
      </c>
      <c r="D77" s="66"/>
      <c r="E77" s="66"/>
      <c r="F77" s="66"/>
      <c r="G77" s="66"/>
      <c r="H77" s="66"/>
      <c r="I77" s="66"/>
      <c r="J77" s="66"/>
      <c r="K77" s="66"/>
      <c r="L77" s="66" t="str">
        <f>K5</f>
        <v>2014</v>
      </c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7"/>
    </row>
    <row r="78" spans="2:43" s="4" customFormat="1" ht="36.95" customHeight="1">
      <c r="B78" s="68"/>
      <c r="C78" s="69" t="s">
        <v>17</v>
      </c>
      <c r="D78" s="70"/>
      <c r="E78" s="70"/>
      <c r="F78" s="70"/>
      <c r="G78" s="70"/>
      <c r="H78" s="70"/>
      <c r="I78" s="70"/>
      <c r="J78" s="70"/>
      <c r="K78" s="70"/>
      <c r="L78" s="214" t="str">
        <f>K6</f>
        <v>Albrechtice - Štěrbinová nádrž_2017</v>
      </c>
      <c r="M78" s="215"/>
      <c r="N78" s="215"/>
      <c r="O78" s="215"/>
      <c r="P78" s="215"/>
      <c r="Q78" s="215"/>
      <c r="R78" s="215"/>
      <c r="S78" s="215"/>
      <c r="T78" s="215"/>
      <c r="U78" s="215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5"/>
      <c r="AK78" s="215"/>
      <c r="AL78" s="215"/>
      <c r="AM78" s="215"/>
      <c r="AN78" s="215"/>
      <c r="AO78" s="215"/>
      <c r="AP78" s="70"/>
      <c r="AQ78" s="71"/>
    </row>
    <row r="79" spans="2:43" s="1" customFormat="1" ht="6.95" customHeight="1"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7"/>
    </row>
    <row r="80" spans="2:43" s="1" customFormat="1" ht="15">
      <c r="B80" s="35"/>
      <c r="C80" s="32" t="s">
        <v>23</v>
      </c>
      <c r="D80" s="36"/>
      <c r="E80" s="36"/>
      <c r="F80" s="36"/>
      <c r="G80" s="36"/>
      <c r="H80" s="36"/>
      <c r="I80" s="36"/>
      <c r="J80" s="36"/>
      <c r="K80" s="36"/>
      <c r="L80" s="72" t="str">
        <f>IF(K8="","",K8)</f>
        <v xml:space="preserve">Albrechtice u Českého Těšína </v>
      </c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2" t="s">
        <v>25</v>
      </c>
      <c r="AJ80" s="36"/>
      <c r="AK80" s="36"/>
      <c r="AL80" s="36"/>
      <c r="AM80" s="73" t="str">
        <f>IF(AN8="","",AN8)</f>
        <v/>
      </c>
      <c r="AN80" s="36"/>
      <c r="AO80" s="36"/>
      <c r="AP80" s="36"/>
      <c r="AQ80" s="37"/>
    </row>
    <row r="81" spans="2:43" s="1" customFormat="1" ht="6.9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7"/>
    </row>
    <row r="82" spans="2:56" s="1" customFormat="1" ht="15">
      <c r="B82" s="35"/>
      <c r="C82" s="32" t="s">
        <v>28</v>
      </c>
      <c r="D82" s="36"/>
      <c r="E82" s="36"/>
      <c r="F82" s="36"/>
      <c r="G82" s="36"/>
      <c r="H82" s="36"/>
      <c r="I82" s="36"/>
      <c r="J82" s="36"/>
      <c r="K82" s="36"/>
      <c r="L82" s="66" t="str">
        <f>IF(E11="","",E11)</f>
        <v>Obec Albrechtice, Obecní 186, 735 43 Albrechtice</v>
      </c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2" t="s">
        <v>34</v>
      </c>
      <c r="AJ82" s="36"/>
      <c r="AK82" s="36"/>
      <c r="AL82" s="36"/>
      <c r="AM82" s="216" t="str">
        <f>IF(E17="","",E17)</f>
        <v>IGEA s.r.o., Na Valše 3, 702 95 Ostrava</v>
      </c>
      <c r="AN82" s="216"/>
      <c r="AO82" s="216"/>
      <c r="AP82" s="216"/>
      <c r="AQ82" s="37"/>
      <c r="AS82" s="225" t="s">
        <v>60</v>
      </c>
      <c r="AT82" s="226"/>
      <c r="AU82" s="51"/>
      <c r="AV82" s="51"/>
      <c r="AW82" s="51"/>
      <c r="AX82" s="51"/>
      <c r="AY82" s="51"/>
      <c r="AZ82" s="51"/>
      <c r="BA82" s="51"/>
      <c r="BB82" s="51"/>
      <c r="BC82" s="51"/>
      <c r="BD82" s="52"/>
    </row>
    <row r="83" spans="2:56" s="1" customFormat="1" ht="15">
      <c r="B83" s="35"/>
      <c r="C83" s="32" t="s">
        <v>32</v>
      </c>
      <c r="D83" s="36"/>
      <c r="E83" s="36"/>
      <c r="F83" s="36"/>
      <c r="G83" s="36"/>
      <c r="H83" s="36"/>
      <c r="I83" s="36"/>
      <c r="J83" s="36"/>
      <c r="K83" s="36"/>
      <c r="L83" s="66" t="str">
        <f>IF(E14="","",E14)</f>
        <v xml:space="preserve"> </v>
      </c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2" t="s">
        <v>37</v>
      </c>
      <c r="AJ83" s="36"/>
      <c r="AK83" s="36"/>
      <c r="AL83" s="36"/>
      <c r="AM83" s="216" t="str">
        <f>IF(E20="","",E20)</f>
        <v>IGEA, s.r.o. , Na Valše 3, 702 95 Ostrava</v>
      </c>
      <c r="AN83" s="216"/>
      <c r="AO83" s="216"/>
      <c r="AP83" s="216"/>
      <c r="AQ83" s="37"/>
      <c r="AS83" s="227"/>
      <c r="AT83" s="228"/>
      <c r="AU83" s="36"/>
      <c r="AV83" s="36"/>
      <c r="AW83" s="36"/>
      <c r="AX83" s="36"/>
      <c r="AY83" s="36"/>
      <c r="AZ83" s="36"/>
      <c r="BA83" s="36"/>
      <c r="BB83" s="36"/>
      <c r="BC83" s="36"/>
      <c r="BD83" s="74"/>
    </row>
    <row r="84" spans="2:56" s="1" customFormat="1" ht="10.9" customHeight="1"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7"/>
      <c r="AS84" s="227"/>
      <c r="AT84" s="228"/>
      <c r="AU84" s="36"/>
      <c r="AV84" s="36"/>
      <c r="AW84" s="36"/>
      <c r="AX84" s="36"/>
      <c r="AY84" s="36"/>
      <c r="AZ84" s="36"/>
      <c r="BA84" s="36"/>
      <c r="BB84" s="36"/>
      <c r="BC84" s="36"/>
      <c r="BD84" s="74"/>
    </row>
    <row r="85" spans="2:56" s="1" customFormat="1" ht="29.25" customHeight="1">
      <c r="B85" s="35"/>
      <c r="C85" s="206" t="s">
        <v>61</v>
      </c>
      <c r="D85" s="207"/>
      <c r="E85" s="207"/>
      <c r="F85" s="207"/>
      <c r="G85" s="207"/>
      <c r="H85" s="75"/>
      <c r="I85" s="208" t="s">
        <v>62</v>
      </c>
      <c r="J85" s="207"/>
      <c r="K85" s="207"/>
      <c r="L85" s="207"/>
      <c r="M85" s="207"/>
      <c r="N85" s="207"/>
      <c r="O85" s="207"/>
      <c r="P85" s="207"/>
      <c r="Q85" s="207"/>
      <c r="R85" s="207"/>
      <c r="S85" s="207"/>
      <c r="T85" s="207"/>
      <c r="U85" s="207"/>
      <c r="V85" s="207"/>
      <c r="W85" s="207"/>
      <c r="X85" s="207"/>
      <c r="Y85" s="207"/>
      <c r="Z85" s="207"/>
      <c r="AA85" s="207"/>
      <c r="AB85" s="207"/>
      <c r="AC85" s="207"/>
      <c r="AD85" s="207"/>
      <c r="AE85" s="207"/>
      <c r="AF85" s="207"/>
      <c r="AG85" s="208" t="s">
        <v>63</v>
      </c>
      <c r="AH85" s="207"/>
      <c r="AI85" s="207"/>
      <c r="AJ85" s="207"/>
      <c r="AK85" s="207"/>
      <c r="AL85" s="207"/>
      <c r="AM85" s="207"/>
      <c r="AN85" s="208" t="s">
        <v>64</v>
      </c>
      <c r="AO85" s="207"/>
      <c r="AP85" s="209"/>
      <c r="AQ85" s="37"/>
      <c r="AS85" s="76" t="s">
        <v>65</v>
      </c>
      <c r="AT85" s="77" t="s">
        <v>66</v>
      </c>
      <c r="AU85" s="77" t="s">
        <v>67</v>
      </c>
      <c r="AV85" s="77" t="s">
        <v>68</v>
      </c>
      <c r="AW85" s="77" t="s">
        <v>69</v>
      </c>
      <c r="AX85" s="77" t="s">
        <v>70</v>
      </c>
      <c r="AY85" s="77" t="s">
        <v>71</v>
      </c>
      <c r="AZ85" s="77" t="s">
        <v>72</v>
      </c>
      <c r="BA85" s="77" t="s">
        <v>73</v>
      </c>
      <c r="BB85" s="77" t="s">
        <v>74</v>
      </c>
      <c r="BC85" s="77" t="s">
        <v>75</v>
      </c>
      <c r="BD85" s="78" t="s">
        <v>76</v>
      </c>
    </row>
    <row r="86" spans="2:56" s="1" customFormat="1" ht="10.9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7"/>
      <c r="AS86" s="79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2"/>
    </row>
    <row r="87" spans="2:76" s="4" customFormat="1" ht="32.45" customHeight="1">
      <c r="B87" s="68"/>
      <c r="C87" s="80" t="s">
        <v>77</v>
      </c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218">
        <f>ROUND(SUM(AG88:AG90),2)</f>
        <v>0</v>
      </c>
      <c r="AH87" s="218"/>
      <c r="AI87" s="218"/>
      <c r="AJ87" s="218"/>
      <c r="AK87" s="218"/>
      <c r="AL87" s="218"/>
      <c r="AM87" s="218"/>
      <c r="AN87" s="219">
        <f>SUM(AG87,AT87)</f>
        <v>0</v>
      </c>
      <c r="AO87" s="219"/>
      <c r="AP87" s="219"/>
      <c r="AQ87" s="71"/>
      <c r="AS87" s="82">
        <f>ROUND(SUM(AS88:AS90),2)</f>
        <v>0</v>
      </c>
      <c r="AT87" s="83">
        <f>ROUND(SUM(AV87:AW87),2)</f>
        <v>0</v>
      </c>
      <c r="AU87" s="84">
        <f>ROUND(SUM(AU88:AU90),5)</f>
        <v>9008.69753</v>
      </c>
      <c r="AV87" s="83">
        <f>ROUND(AZ87*L31,2)</f>
        <v>0</v>
      </c>
      <c r="AW87" s="83">
        <f>ROUND(BA87*L32,2)</f>
        <v>0</v>
      </c>
      <c r="AX87" s="83">
        <f>ROUND(BB87*L31,2)</f>
        <v>0</v>
      </c>
      <c r="AY87" s="83">
        <f>ROUND(BC87*L32,2)</f>
        <v>0</v>
      </c>
      <c r="AZ87" s="83">
        <f>ROUND(SUM(AZ88:AZ90),2)</f>
        <v>0</v>
      </c>
      <c r="BA87" s="83">
        <f>ROUND(SUM(BA88:BA90),2)</f>
        <v>0</v>
      </c>
      <c r="BB87" s="83">
        <f>ROUND(SUM(BB88:BB90),2)</f>
        <v>0</v>
      </c>
      <c r="BC87" s="83">
        <f>ROUND(SUM(BC88:BC90),2)</f>
        <v>0</v>
      </c>
      <c r="BD87" s="85">
        <f>ROUND(SUM(BD88:BD90),2)</f>
        <v>0</v>
      </c>
      <c r="BS87" s="86" t="s">
        <v>78</v>
      </c>
      <c r="BT87" s="86" t="s">
        <v>79</v>
      </c>
      <c r="BU87" s="87" t="s">
        <v>80</v>
      </c>
      <c r="BV87" s="86" t="s">
        <v>81</v>
      </c>
      <c r="BW87" s="86" t="s">
        <v>82</v>
      </c>
      <c r="BX87" s="86" t="s">
        <v>83</v>
      </c>
    </row>
    <row r="88" spans="1:76" s="5" customFormat="1" ht="22.5" customHeight="1">
      <c r="A88" s="88" t="s">
        <v>84</v>
      </c>
      <c r="B88" s="89"/>
      <c r="C88" s="90"/>
      <c r="D88" s="217" t="s">
        <v>85</v>
      </c>
      <c r="E88" s="217"/>
      <c r="F88" s="217"/>
      <c r="G88" s="217"/>
      <c r="H88" s="217"/>
      <c r="I88" s="91"/>
      <c r="J88" s="217" t="s">
        <v>86</v>
      </c>
      <c r="K88" s="217"/>
      <c r="L88" s="217"/>
      <c r="M88" s="217"/>
      <c r="N88" s="217"/>
      <c r="O88" s="217"/>
      <c r="P88" s="217"/>
      <c r="Q88" s="217"/>
      <c r="R88" s="217"/>
      <c r="S88" s="217"/>
      <c r="T88" s="217"/>
      <c r="U88" s="217"/>
      <c r="V88" s="217"/>
      <c r="W88" s="217"/>
      <c r="X88" s="217"/>
      <c r="Y88" s="217"/>
      <c r="Z88" s="217"/>
      <c r="AA88" s="217"/>
      <c r="AB88" s="217"/>
      <c r="AC88" s="217"/>
      <c r="AD88" s="217"/>
      <c r="AE88" s="217"/>
      <c r="AF88" s="217"/>
      <c r="AG88" s="220">
        <f>'01 - SO 01 Jednotná kanal...'!M30</f>
        <v>0</v>
      </c>
      <c r="AH88" s="221"/>
      <c r="AI88" s="221"/>
      <c r="AJ88" s="221"/>
      <c r="AK88" s="221"/>
      <c r="AL88" s="221"/>
      <c r="AM88" s="221"/>
      <c r="AN88" s="220">
        <f>SUM(AG88,AT88)</f>
        <v>0</v>
      </c>
      <c r="AO88" s="221"/>
      <c r="AP88" s="221"/>
      <c r="AQ88" s="92"/>
      <c r="AS88" s="93">
        <f>'01 - SO 01 Jednotná kanal...'!M28</f>
        <v>0</v>
      </c>
      <c r="AT88" s="94">
        <f>ROUND(SUM(AV88:AW88),2)</f>
        <v>0</v>
      </c>
      <c r="AU88" s="95">
        <f>'01 - SO 01 Jednotná kanal...'!W121</f>
        <v>8317.115553</v>
      </c>
      <c r="AV88" s="94">
        <f>'01 - SO 01 Jednotná kanal...'!M32</f>
        <v>0</v>
      </c>
      <c r="AW88" s="94">
        <f>'01 - SO 01 Jednotná kanal...'!M33</f>
        <v>0</v>
      </c>
      <c r="AX88" s="94">
        <f>'01 - SO 01 Jednotná kanal...'!M34</f>
        <v>0</v>
      </c>
      <c r="AY88" s="94">
        <f>'01 - SO 01 Jednotná kanal...'!M35</f>
        <v>0</v>
      </c>
      <c r="AZ88" s="94">
        <f>'01 - SO 01 Jednotná kanal...'!H32</f>
        <v>0</v>
      </c>
      <c r="BA88" s="94">
        <f>'01 - SO 01 Jednotná kanal...'!H33</f>
        <v>0</v>
      </c>
      <c r="BB88" s="94">
        <f>'01 - SO 01 Jednotná kanal...'!H34</f>
        <v>0</v>
      </c>
      <c r="BC88" s="94">
        <f>'01 - SO 01 Jednotná kanal...'!H35</f>
        <v>0</v>
      </c>
      <c r="BD88" s="96">
        <f>'01 - SO 01 Jednotná kanal...'!H36</f>
        <v>0</v>
      </c>
      <c r="BT88" s="97" t="s">
        <v>22</v>
      </c>
      <c r="BV88" s="97" t="s">
        <v>81</v>
      </c>
      <c r="BW88" s="97" t="s">
        <v>87</v>
      </c>
      <c r="BX88" s="97" t="s">
        <v>82</v>
      </c>
    </row>
    <row r="89" spans="1:76" s="5" customFormat="1" ht="22.5" customHeight="1">
      <c r="A89" s="88" t="s">
        <v>84</v>
      </c>
      <c r="B89" s="89"/>
      <c r="C89" s="90"/>
      <c r="D89" s="217" t="s">
        <v>88</v>
      </c>
      <c r="E89" s="217"/>
      <c r="F89" s="217"/>
      <c r="G89" s="217"/>
      <c r="H89" s="217"/>
      <c r="I89" s="91"/>
      <c r="J89" s="217" t="s">
        <v>89</v>
      </c>
      <c r="K89" s="217"/>
      <c r="L89" s="217"/>
      <c r="M89" s="217"/>
      <c r="N89" s="217"/>
      <c r="O89" s="217"/>
      <c r="P89" s="217"/>
      <c r="Q89" s="217"/>
      <c r="R89" s="217"/>
      <c r="S89" s="217"/>
      <c r="T89" s="217"/>
      <c r="U89" s="217"/>
      <c r="V89" s="217"/>
      <c r="W89" s="217"/>
      <c r="X89" s="217"/>
      <c r="Y89" s="217"/>
      <c r="Z89" s="217"/>
      <c r="AA89" s="217"/>
      <c r="AB89" s="217"/>
      <c r="AC89" s="217"/>
      <c r="AD89" s="217"/>
      <c r="AE89" s="217"/>
      <c r="AF89" s="217"/>
      <c r="AG89" s="220">
        <f>'02 - SO 02 Odlehčovací ko...'!M30</f>
        <v>0</v>
      </c>
      <c r="AH89" s="221"/>
      <c r="AI89" s="221"/>
      <c r="AJ89" s="221"/>
      <c r="AK89" s="221"/>
      <c r="AL89" s="221"/>
      <c r="AM89" s="221"/>
      <c r="AN89" s="220">
        <f>SUM(AG89,AT89)</f>
        <v>0</v>
      </c>
      <c r="AO89" s="221"/>
      <c r="AP89" s="221"/>
      <c r="AQ89" s="92"/>
      <c r="AS89" s="93">
        <f>'02 - SO 02 Odlehčovací ko...'!M28</f>
        <v>0</v>
      </c>
      <c r="AT89" s="94">
        <f>ROUND(SUM(AV89:AW89),2)</f>
        <v>0</v>
      </c>
      <c r="AU89" s="95">
        <f>'02 - SO 02 Odlehčovací ko...'!W120</f>
        <v>691.581972</v>
      </c>
      <c r="AV89" s="94">
        <f>'02 - SO 02 Odlehčovací ko...'!M32</f>
        <v>0</v>
      </c>
      <c r="AW89" s="94">
        <f>'02 - SO 02 Odlehčovací ko...'!M33</f>
        <v>0</v>
      </c>
      <c r="AX89" s="94">
        <f>'02 - SO 02 Odlehčovací ko...'!M34</f>
        <v>0</v>
      </c>
      <c r="AY89" s="94">
        <f>'02 - SO 02 Odlehčovací ko...'!M35</f>
        <v>0</v>
      </c>
      <c r="AZ89" s="94">
        <f>'02 - SO 02 Odlehčovací ko...'!H32</f>
        <v>0</v>
      </c>
      <c r="BA89" s="94">
        <f>'02 - SO 02 Odlehčovací ko...'!H33</f>
        <v>0</v>
      </c>
      <c r="BB89" s="94">
        <f>'02 - SO 02 Odlehčovací ko...'!H34</f>
        <v>0</v>
      </c>
      <c r="BC89" s="94">
        <f>'02 - SO 02 Odlehčovací ko...'!H35</f>
        <v>0</v>
      </c>
      <c r="BD89" s="96">
        <f>'02 - SO 02 Odlehčovací ko...'!H36</f>
        <v>0</v>
      </c>
      <c r="BT89" s="97" t="s">
        <v>22</v>
      </c>
      <c r="BV89" s="97" t="s">
        <v>81</v>
      </c>
      <c r="BW89" s="97" t="s">
        <v>90</v>
      </c>
      <c r="BX89" s="97" t="s">
        <v>82</v>
      </c>
    </row>
    <row r="90" spans="1:76" s="5" customFormat="1" ht="22.5" customHeight="1">
      <c r="A90" s="88" t="s">
        <v>84</v>
      </c>
      <c r="B90" s="89"/>
      <c r="C90" s="90"/>
      <c r="D90" s="217" t="s">
        <v>91</v>
      </c>
      <c r="E90" s="217"/>
      <c r="F90" s="217"/>
      <c r="G90" s="217"/>
      <c r="H90" s="217"/>
      <c r="I90" s="91"/>
      <c r="J90" s="217" t="s">
        <v>92</v>
      </c>
      <c r="K90" s="217"/>
      <c r="L90" s="217"/>
      <c r="M90" s="217"/>
      <c r="N90" s="217"/>
      <c r="O90" s="217"/>
      <c r="P90" s="217"/>
      <c r="Q90" s="217"/>
      <c r="R90" s="217"/>
      <c r="S90" s="217"/>
      <c r="T90" s="217"/>
      <c r="U90" s="217"/>
      <c r="V90" s="217"/>
      <c r="W90" s="217"/>
      <c r="X90" s="217"/>
      <c r="Y90" s="217"/>
      <c r="Z90" s="217"/>
      <c r="AA90" s="217"/>
      <c r="AB90" s="217"/>
      <c r="AC90" s="217"/>
      <c r="AD90" s="217"/>
      <c r="AE90" s="217"/>
      <c r="AF90" s="217"/>
      <c r="AG90" s="220">
        <f>'03 - Vedlejší a ostatní n...'!M30</f>
        <v>0</v>
      </c>
      <c r="AH90" s="221"/>
      <c r="AI90" s="221"/>
      <c r="AJ90" s="221"/>
      <c r="AK90" s="221"/>
      <c r="AL90" s="221"/>
      <c r="AM90" s="221"/>
      <c r="AN90" s="220">
        <f>SUM(AG90,AT90)</f>
        <v>0</v>
      </c>
      <c r="AO90" s="221"/>
      <c r="AP90" s="221"/>
      <c r="AQ90" s="92"/>
      <c r="AS90" s="98">
        <f>'03 - Vedlejší a ostatní n...'!M28</f>
        <v>0</v>
      </c>
      <c r="AT90" s="99">
        <f>ROUND(SUM(AV90:AW90),2)</f>
        <v>0</v>
      </c>
      <c r="AU90" s="100">
        <f>'03 - Vedlejší a ostatní n...'!W114</f>
        <v>0</v>
      </c>
      <c r="AV90" s="99">
        <f>'03 - Vedlejší a ostatní n...'!M32</f>
        <v>0</v>
      </c>
      <c r="AW90" s="99">
        <f>'03 - Vedlejší a ostatní n...'!M33</f>
        <v>0</v>
      </c>
      <c r="AX90" s="99">
        <f>'03 - Vedlejší a ostatní n...'!M34</f>
        <v>0</v>
      </c>
      <c r="AY90" s="99">
        <f>'03 - Vedlejší a ostatní n...'!M35</f>
        <v>0</v>
      </c>
      <c r="AZ90" s="99">
        <f>'03 - Vedlejší a ostatní n...'!H32</f>
        <v>0</v>
      </c>
      <c r="BA90" s="99">
        <f>'03 - Vedlejší a ostatní n...'!H33</f>
        <v>0</v>
      </c>
      <c r="BB90" s="99">
        <f>'03 - Vedlejší a ostatní n...'!H34</f>
        <v>0</v>
      </c>
      <c r="BC90" s="99">
        <f>'03 - Vedlejší a ostatní n...'!H35</f>
        <v>0</v>
      </c>
      <c r="BD90" s="101">
        <f>'03 - Vedlejší a ostatní n...'!H36</f>
        <v>0</v>
      </c>
      <c r="BT90" s="97" t="s">
        <v>22</v>
      </c>
      <c r="BV90" s="97" t="s">
        <v>81</v>
      </c>
      <c r="BW90" s="97" t="s">
        <v>93</v>
      </c>
      <c r="BX90" s="97" t="s">
        <v>82</v>
      </c>
    </row>
    <row r="91" spans="2:43" ht="13.5">
      <c r="B91" s="25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6"/>
    </row>
    <row r="92" spans="2:48" s="1" customFormat="1" ht="30" customHeight="1">
      <c r="B92" s="35"/>
      <c r="C92" s="80" t="s">
        <v>94</v>
      </c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219">
        <v>0</v>
      </c>
      <c r="AH92" s="219"/>
      <c r="AI92" s="219"/>
      <c r="AJ92" s="219"/>
      <c r="AK92" s="219"/>
      <c r="AL92" s="219"/>
      <c r="AM92" s="219"/>
      <c r="AN92" s="219">
        <v>0</v>
      </c>
      <c r="AO92" s="219"/>
      <c r="AP92" s="219"/>
      <c r="AQ92" s="37"/>
      <c r="AS92" s="76" t="s">
        <v>95</v>
      </c>
      <c r="AT92" s="77" t="s">
        <v>96</v>
      </c>
      <c r="AU92" s="77" t="s">
        <v>43</v>
      </c>
      <c r="AV92" s="78" t="s">
        <v>66</v>
      </c>
    </row>
    <row r="93" spans="2:48" s="1" customFormat="1" ht="10.9" customHeight="1"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7"/>
      <c r="AS93" s="102"/>
      <c r="AT93" s="56"/>
      <c r="AU93" s="56"/>
      <c r="AV93" s="58"/>
    </row>
    <row r="94" spans="2:43" s="1" customFormat="1" ht="30" customHeight="1">
      <c r="B94" s="35"/>
      <c r="C94" s="103" t="s">
        <v>97</v>
      </c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222">
        <f>ROUND(AG87+AG92,2)</f>
        <v>0</v>
      </c>
      <c r="AH94" s="222"/>
      <c r="AI94" s="222"/>
      <c r="AJ94" s="222"/>
      <c r="AK94" s="222"/>
      <c r="AL94" s="222"/>
      <c r="AM94" s="222"/>
      <c r="AN94" s="222">
        <f>AN87+AN92</f>
        <v>0</v>
      </c>
      <c r="AO94" s="222"/>
      <c r="AP94" s="222"/>
      <c r="AQ94" s="37"/>
    </row>
    <row r="95" spans="2:43" s="1" customFormat="1" ht="6.95" customHeight="1">
      <c r="B95" s="59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1"/>
    </row>
  </sheetData>
  <mergeCells count="53">
    <mergeCell ref="AG92:AM92"/>
    <mergeCell ref="AN92:AP92"/>
    <mergeCell ref="AG94:AM94"/>
    <mergeCell ref="AN94:AP94"/>
    <mergeCell ref="AR2:BE2"/>
    <mergeCell ref="AN90:AP90"/>
    <mergeCell ref="AG90:AM90"/>
    <mergeCell ref="AS82:AT84"/>
    <mergeCell ref="AM83:AP83"/>
    <mergeCell ref="AK26:AO26"/>
    <mergeCell ref="AK27:AO27"/>
    <mergeCell ref="AK29:AO29"/>
    <mergeCell ref="D90:H90"/>
    <mergeCell ref="J90:AF90"/>
    <mergeCell ref="AG87:AM87"/>
    <mergeCell ref="AN87:AP87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L34:O34"/>
    <mergeCell ref="W34:AE34"/>
    <mergeCell ref="AK34:AO34"/>
    <mergeCell ref="L35:O35"/>
    <mergeCell ref="W35:AE35"/>
    <mergeCell ref="AK35:AO35"/>
    <mergeCell ref="L32:O32"/>
    <mergeCell ref="W32:AE32"/>
    <mergeCell ref="AK32:AO32"/>
    <mergeCell ref="L33:O33"/>
    <mergeCell ref="W33:AE33"/>
    <mergeCell ref="AK33:AO33"/>
    <mergeCell ref="L31:O31"/>
    <mergeCell ref="W31:AE31"/>
    <mergeCell ref="AK31:AO31"/>
    <mergeCell ref="C2:AP2"/>
    <mergeCell ref="C4:AP4"/>
    <mergeCell ref="K5:AO5"/>
    <mergeCell ref="K6:AO6"/>
    <mergeCell ref="E23:AN23"/>
  </mergeCells>
  <hyperlinks>
    <hyperlink ref="K1:S1" location="C2" display="1) Souhrnný list stavby"/>
    <hyperlink ref="W1:AF1" location="C87" display="2) Rekapitulace objektů"/>
    <hyperlink ref="A88" location="'01 - SO 01 Jednotná kanal...'!C2" display="/"/>
    <hyperlink ref="A89" location="'02 - SO 02 Odlehčovací ko...'!C2" display="/"/>
    <hyperlink ref="A90" location="'03 - Vedlejší a ostatní n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453"/>
  <sheetViews>
    <sheetView showGridLines="0" workbookViewId="0" topLeftCell="A1">
      <pane ySplit="1" topLeftCell="A2" activePane="bottomLeft" state="frozen"/>
      <selection pane="bottomLeft" activeCell="T446" sqref="T44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160156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5"/>
      <c r="B1" s="15"/>
      <c r="C1" s="15"/>
      <c r="D1" s="16" t="s">
        <v>1</v>
      </c>
      <c r="E1" s="15"/>
      <c r="F1" s="17" t="s">
        <v>98</v>
      </c>
      <c r="G1" s="17"/>
      <c r="H1" s="271" t="s">
        <v>99</v>
      </c>
      <c r="I1" s="271"/>
      <c r="J1" s="271"/>
      <c r="K1" s="271"/>
      <c r="L1" s="17" t="s">
        <v>100</v>
      </c>
      <c r="M1" s="15"/>
      <c r="N1" s="15"/>
      <c r="O1" s="16" t="s">
        <v>101</v>
      </c>
      <c r="P1" s="15"/>
      <c r="Q1" s="15"/>
      <c r="R1" s="15"/>
      <c r="S1" s="17" t="s">
        <v>102</v>
      </c>
      <c r="T1" s="17"/>
      <c r="U1" s="105"/>
      <c r="V1" s="105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56" ht="36.95" customHeight="1">
      <c r="C2" s="198" t="s">
        <v>7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T2" s="21" t="s">
        <v>87</v>
      </c>
      <c r="AZ2" s="106" t="s">
        <v>103</v>
      </c>
      <c r="BA2" s="106" t="s">
        <v>103</v>
      </c>
      <c r="BB2" s="106" t="s">
        <v>104</v>
      </c>
      <c r="BC2" s="106" t="s">
        <v>105</v>
      </c>
      <c r="BD2" s="106" t="s">
        <v>106</v>
      </c>
    </row>
    <row r="3" spans="2:4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106</v>
      </c>
    </row>
    <row r="4" spans="2:46" ht="36.95" customHeight="1">
      <c r="B4" s="25"/>
      <c r="C4" s="200" t="s">
        <v>107</v>
      </c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6"/>
      <c r="T4" s="27" t="s">
        <v>13</v>
      </c>
      <c r="AT4" s="21" t="s">
        <v>6</v>
      </c>
    </row>
    <row r="5" spans="2:18" ht="6.95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2:18" ht="25.35" customHeight="1">
      <c r="B6" s="25"/>
      <c r="C6" s="28"/>
      <c r="D6" s="32" t="s">
        <v>17</v>
      </c>
      <c r="E6" s="28"/>
      <c r="F6" s="232" t="str">
        <f>'Rekapitulace stavby'!K6</f>
        <v>Albrechtice - Štěrbinová nádrž_2017</v>
      </c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8"/>
      <c r="R6" s="26"/>
    </row>
    <row r="7" spans="2:18" s="1" customFormat="1" ht="32.85" customHeight="1">
      <c r="B7" s="35"/>
      <c r="C7" s="36"/>
      <c r="D7" s="31" t="s">
        <v>108</v>
      </c>
      <c r="E7" s="36"/>
      <c r="F7" s="204" t="s">
        <v>109</v>
      </c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36"/>
      <c r="R7" s="37"/>
    </row>
    <row r="8" spans="2:18" s="1" customFormat="1" ht="14.45" customHeight="1">
      <c r="B8" s="35"/>
      <c r="C8" s="36"/>
      <c r="D8" s="32" t="s">
        <v>20</v>
      </c>
      <c r="E8" s="36"/>
      <c r="F8" s="30" t="s">
        <v>5</v>
      </c>
      <c r="G8" s="36"/>
      <c r="H8" s="36"/>
      <c r="I8" s="36"/>
      <c r="J8" s="36"/>
      <c r="K8" s="36"/>
      <c r="L8" s="36"/>
      <c r="M8" s="32" t="s">
        <v>21</v>
      </c>
      <c r="N8" s="36"/>
      <c r="O8" s="30" t="s">
        <v>5</v>
      </c>
      <c r="P8" s="36"/>
      <c r="Q8" s="36"/>
      <c r="R8" s="37"/>
    </row>
    <row r="9" spans="2:18" s="1" customFormat="1" ht="14.45" customHeight="1">
      <c r="B9" s="35"/>
      <c r="C9" s="36"/>
      <c r="D9" s="32" t="s">
        <v>23</v>
      </c>
      <c r="E9" s="36"/>
      <c r="F9" s="30" t="s">
        <v>33</v>
      </c>
      <c r="G9" s="36"/>
      <c r="H9" s="36"/>
      <c r="I9" s="36"/>
      <c r="J9" s="36"/>
      <c r="K9" s="36"/>
      <c r="L9" s="36"/>
      <c r="M9" s="32" t="s">
        <v>25</v>
      </c>
      <c r="N9" s="36"/>
      <c r="O9" s="235"/>
      <c r="P9" s="235"/>
      <c r="Q9" s="36"/>
      <c r="R9" s="37"/>
    </row>
    <row r="10" spans="2:18" s="1" customFormat="1" ht="10.9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2:18" s="1" customFormat="1" ht="14.45" customHeight="1">
      <c r="B11" s="35"/>
      <c r="C11" s="36"/>
      <c r="D11" s="32" t="s">
        <v>28</v>
      </c>
      <c r="E11" s="36"/>
      <c r="F11" s="36"/>
      <c r="G11" s="36"/>
      <c r="H11" s="36"/>
      <c r="I11" s="36"/>
      <c r="J11" s="36"/>
      <c r="K11" s="36"/>
      <c r="L11" s="36"/>
      <c r="M11" s="32" t="s">
        <v>29</v>
      </c>
      <c r="N11" s="36"/>
      <c r="O11" s="202" t="str">
        <f>IF('Rekapitulace stavby'!AN10="","",'Rekapitulace stavby'!AN10)</f>
        <v/>
      </c>
      <c r="P11" s="202"/>
      <c r="Q11" s="36"/>
      <c r="R11" s="37"/>
    </row>
    <row r="12" spans="2:18" s="1" customFormat="1" ht="18" customHeight="1">
      <c r="B12" s="35"/>
      <c r="C12" s="36"/>
      <c r="D12" s="36"/>
      <c r="E12" s="30" t="str">
        <f>IF('Rekapitulace stavby'!E11="","",'Rekapitulace stavby'!E11)</f>
        <v>Obec Albrechtice, Obecní 186, 735 43 Albrechtice</v>
      </c>
      <c r="F12" s="36"/>
      <c r="G12" s="36"/>
      <c r="H12" s="36"/>
      <c r="I12" s="36"/>
      <c r="J12" s="36"/>
      <c r="K12" s="36"/>
      <c r="L12" s="36"/>
      <c r="M12" s="32" t="s">
        <v>31</v>
      </c>
      <c r="N12" s="36"/>
      <c r="O12" s="202" t="str">
        <f>IF('Rekapitulace stavby'!AN11="","",'Rekapitulace stavby'!AN11)</f>
        <v/>
      </c>
      <c r="P12" s="202"/>
      <c r="Q12" s="36"/>
      <c r="R12" s="37"/>
    </row>
    <row r="13" spans="2:18" s="1" customFormat="1" ht="6.95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2:18" s="1" customFormat="1" ht="14.45" customHeight="1">
      <c r="B14" s="35"/>
      <c r="C14" s="36"/>
      <c r="D14" s="32" t="s">
        <v>32</v>
      </c>
      <c r="E14" s="36"/>
      <c r="F14" s="36"/>
      <c r="G14" s="36"/>
      <c r="H14" s="36"/>
      <c r="I14" s="36"/>
      <c r="J14" s="36"/>
      <c r="K14" s="36"/>
      <c r="L14" s="36"/>
      <c r="M14" s="32" t="s">
        <v>29</v>
      </c>
      <c r="N14" s="36"/>
      <c r="O14" s="202" t="str">
        <f>IF('Rekapitulace stavby'!AN13="","",'Rekapitulace stavby'!AN13)</f>
        <v/>
      </c>
      <c r="P14" s="202"/>
      <c r="Q14" s="36"/>
      <c r="R14" s="37"/>
    </row>
    <row r="15" spans="2:18" s="1" customFormat="1" ht="18" customHeight="1">
      <c r="B15" s="35"/>
      <c r="C15" s="36"/>
      <c r="D15" s="36"/>
      <c r="E15" s="30" t="str">
        <f>IF('Rekapitulace stavby'!E14="","",'Rekapitulace stavby'!E14)</f>
        <v xml:space="preserve"> </v>
      </c>
      <c r="F15" s="36"/>
      <c r="G15" s="36"/>
      <c r="H15" s="36"/>
      <c r="I15" s="36"/>
      <c r="J15" s="36"/>
      <c r="K15" s="36"/>
      <c r="L15" s="36"/>
      <c r="M15" s="32" t="s">
        <v>31</v>
      </c>
      <c r="N15" s="36"/>
      <c r="O15" s="202" t="str">
        <f>IF('Rekapitulace stavby'!AN14="","",'Rekapitulace stavby'!AN14)</f>
        <v/>
      </c>
      <c r="P15" s="202"/>
      <c r="Q15" s="36"/>
      <c r="R15" s="37"/>
    </row>
    <row r="16" spans="2:18" s="1" customFormat="1" ht="6.95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5" customHeight="1">
      <c r="B17" s="35"/>
      <c r="C17" s="36"/>
      <c r="D17" s="32" t="s">
        <v>34</v>
      </c>
      <c r="E17" s="36"/>
      <c r="F17" s="36"/>
      <c r="G17" s="36"/>
      <c r="H17" s="36"/>
      <c r="I17" s="36"/>
      <c r="J17" s="36"/>
      <c r="K17" s="36"/>
      <c r="L17" s="36"/>
      <c r="M17" s="32" t="s">
        <v>29</v>
      </c>
      <c r="N17" s="36"/>
      <c r="O17" s="202" t="str">
        <f>IF('Rekapitulace stavby'!AN16="","",'Rekapitulace stavby'!AN16)</f>
        <v/>
      </c>
      <c r="P17" s="202"/>
      <c r="Q17" s="36"/>
      <c r="R17" s="37"/>
    </row>
    <row r="18" spans="2:18" s="1" customFormat="1" ht="18" customHeight="1">
      <c r="B18" s="35"/>
      <c r="C18" s="36"/>
      <c r="D18" s="36"/>
      <c r="E18" s="30" t="str">
        <f>IF('Rekapitulace stavby'!E17="","",'Rekapitulace stavby'!E17)</f>
        <v>IGEA s.r.o., Na Valše 3, 702 95 Ostrava</v>
      </c>
      <c r="F18" s="36"/>
      <c r="G18" s="36"/>
      <c r="H18" s="36"/>
      <c r="I18" s="36"/>
      <c r="J18" s="36"/>
      <c r="K18" s="36"/>
      <c r="L18" s="36"/>
      <c r="M18" s="32" t="s">
        <v>31</v>
      </c>
      <c r="N18" s="36"/>
      <c r="O18" s="202" t="str">
        <f>IF('Rekapitulace stavby'!AN17="","",'Rekapitulace stavby'!AN17)</f>
        <v/>
      </c>
      <c r="P18" s="202"/>
      <c r="Q18" s="36"/>
      <c r="R18" s="37"/>
    </row>
    <row r="19" spans="2:18" s="1" customFormat="1" ht="6.95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5" customHeight="1">
      <c r="B20" s="35"/>
      <c r="C20" s="36"/>
      <c r="D20" s="32" t="s">
        <v>37</v>
      </c>
      <c r="E20" s="36"/>
      <c r="F20" s="36"/>
      <c r="G20" s="36"/>
      <c r="H20" s="36"/>
      <c r="I20" s="36"/>
      <c r="J20" s="36"/>
      <c r="K20" s="36"/>
      <c r="L20" s="36"/>
      <c r="M20" s="32" t="s">
        <v>29</v>
      </c>
      <c r="N20" s="36"/>
      <c r="O20" s="202" t="str">
        <f>IF('Rekapitulace stavby'!AN19="","",'Rekapitulace stavby'!AN19)</f>
        <v/>
      </c>
      <c r="P20" s="202"/>
      <c r="Q20" s="36"/>
      <c r="R20" s="37"/>
    </row>
    <row r="21" spans="2:18" s="1" customFormat="1" ht="18" customHeight="1">
      <c r="B21" s="35"/>
      <c r="C21" s="36"/>
      <c r="D21" s="36"/>
      <c r="E21" s="30" t="str">
        <f>IF('Rekapitulace stavby'!E20="","",'Rekapitulace stavby'!E20)</f>
        <v>IGEA, s.r.o. , Na Valše 3, 702 95 Ostrava</v>
      </c>
      <c r="F21" s="36"/>
      <c r="G21" s="36"/>
      <c r="H21" s="36"/>
      <c r="I21" s="36"/>
      <c r="J21" s="36"/>
      <c r="K21" s="36"/>
      <c r="L21" s="36"/>
      <c r="M21" s="32" t="s">
        <v>31</v>
      </c>
      <c r="N21" s="36"/>
      <c r="O21" s="202" t="str">
        <f>IF('Rekapitulace stavby'!AN20="","",'Rekapitulace stavby'!AN20)</f>
        <v/>
      </c>
      <c r="P21" s="202"/>
      <c r="Q21" s="36"/>
      <c r="R21" s="37"/>
    </row>
    <row r="22" spans="2:18" s="1" customFormat="1" ht="6.95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5" customHeight="1">
      <c r="B23" s="35"/>
      <c r="C23" s="36"/>
      <c r="D23" s="32" t="s">
        <v>39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22.5" customHeight="1">
      <c r="B24" s="35"/>
      <c r="C24" s="36"/>
      <c r="D24" s="36"/>
      <c r="E24" s="205" t="s">
        <v>5</v>
      </c>
      <c r="F24" s="205"/>
      <c r="G24" s="205"/>
      <c r="H24" s="205"/>
      <c r="I24" s="205"/>
      <c r="J24" s="205"/>
      <c r="K24" s="205"/>
      <c r="L24" s="205"/>
      <c r="M24" s="36"/>
      <c r="N24" s="36"/>
      <c r="O24" s="36"/>
      <c r="P24" s="36"/>
      <c r="Q24" s="36"/>
      <c r="R24" s="37"/>
    </row>
    <row r="25" spans="2:18" s="1" customFormat="1" ht="6.95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5" customHeight="1">
      <c r="B27" s="35"/>
      <c r="C27" s="36"/>
      <c r="D27" s="107" t="s">
        <v>110</v>
      </c>
      <c r="E27" s="36"/>
      <c r="F27" s="36"/>
      <c r="G27" s="36"/>
      <c r="H27" s="36"/>
      <c r="I27" s="36"/>
      <c r="J27" s="36"/>
      <c r="K27" s="36"/>
      <c r="L27" s="36"/>
      <c r="M27" s="229">
        <f>N88</f>
        <v>0</v>
      </c>
      <c r="N27" s="229"/>
      <c r="O27" s="229"/>
      <c r="P27" s="229"/>
      <c r="Q27" s="36"/>
      <c r="R27" s="37"/>
    </row>
    <row r="28" spans="2:18" s="1" customFormat="1" ht="14.45" customHeight="1">
      <c r="B28" s="35"/>
      <c r="C28" s="36"/>
      <c r="D28" s="34" t="s">
        <v>111</v>
      </c>
      <c r="E28" s="36"/>
      <c r="F28" s="36"/>
      <c r="G28" s="36"/>
      <c r="H28" s="36"/>
      <c r="I28" s="36"/>
      <c r="J28" s="36"/>
      <c r="K28" s="36"/>
      <c r="L28" s="36"/>
      <c r="M28" s="229">
        <f>N102</f>
        <v>0</v>
      </c>
      <c r="N28" s="229"/>
      <c r="O28" s="229"/>
      <c r="P28" s="229"/>
      <c r="Q28" s="36"/>
      <c r="R28" s="37"/>
    </row>
    <row r="29" spans="2:18" s="1" customFormat="1" ht="6.95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5" customHeight="1">
      <c r="B30" s="35"/>
      <c r="C30" s="36"/>
      <c r="D30" s="108" t="s">
        <v>42</v>
      </c>
      <c r="E30" s="36"/>
      <c r="F30" s="36"/>
      <c r="G30" s="36"/>
      <c r="H30" s="36"/>
      <c r="I30" s="36"/>
      <c r="J30" s="36"/>
      <c r="K30" s="36"/>
      <c r="L30" s="36"/>
      <c r="M30" s="236">
        <f>ROUND(M27+M28,2)</f>
        <v>0</v>
      </c>
      <c r="N30" s="234"/>
      <c r="O30" s="234"/>
      <c r="P30" s="234"/>
      <c r="Q30" s="36"/>
      <c r="R30" s="37"/>
    </row>
    <row r="31" spans="2:18" s="1" customFormat="1" ht="6.95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5" customHeight="1">
      <c r="B32" s="35"/>
      <c r="C32" s="36"/>
      <c r="D32" s="42" t="s">
        <v>43</v>
      </c>
      <c r="E32" s="42" t="s">
        <v>44</v>
      </c>
      <c r="F32" s="43">
        <v>0.21</v>
      </c>
      <c r="G32" s="109" t="s">
        <v>45</v>
      </c>
      <c r="H32" s="237">
        <f>ROUND((SUM(BE102:BE103)+SUM(BE121:BE452)),2)</f>
        <v>0</v>
      </c>
      <c r="I32" s="234"/>
      <c r="J32" s="234"/>
      <c r="K32" s="36"/>
      <c r="L32" s="36"/>
      <c r="M32" s="237">
        <f>ROUND(ROUND((SUM(BE102:BE103)+SUM(BE121:BE452)),2)*F32,2)</f>
        <v>0</v>
      </c>
      <c r="N32" s="234"/>
      <c r="O32" s="234"/>
      <c r="P32" s="234"/>
      <c r="Q32" s="36"/>
      <c r="R32" s="37"/>
    </row>
    <row r="33" spans="2:18" s="1" customFormat="1" ht="14.45" customHeight="1">
      <c r="B33" s="35"/>
      <c r="C33" s="36"/>
      <c r="D33" s="36"/>
      <c r="E33" s="42" t="s">
        <v>46</v>
      </c>
      <c r="F33" s="43">
        <v>0.15</v>
      </c>
      <c r="G33" s="109" t="s">
        <v>45</v>
      </c>
      <c r="H33" s="237">
        <f>ROUND((SUM(BF102:BF103)+SUM(BF121:BF452)),2)</f>
        <v>0</v>
      </c>
      <c r="I33" s="234"/>
      <c r="J33" s="234"/>
      <c r="K33" s="36"/>
      <c r="L33" s="36"/>
      <c r="M33" s="237">
        <f>ROUND(ROUND((SUM(BF102:BF103)+SUM(BF121:BF452)),2)*F33,2)</f>
        <v>0</v>
      </c>
      <c r="N33" s="234"/>
      <c r="O33" s="234"/>
      <c r="P33" s="234"/>
      <c r="Q33" s="36"/>
      <c r="R33" s="37"/>
    </row>
    <row r="34" spans="2:18" s="1" customFormat="1" ht="14.45" customHeight="1" hidden="1">
      <c r="B34" s="35"/>
      <c r="C34" s="36"/>
      <c r="D34" s="36"/>
      <c r="E34" s="42" t="s">
        <v>47</v>
      </c>
      <c r="F34" s="43">
        <v>0.21</v>
      </c>
      <c r="G34" s="109" t="s">
        <v>45</v>
      </c>
      <c r="H34" s="237">
        <f>ROUND((SUM(BG102:BG103)+SUM(BG121:BG452)),2)</f>
        <v>0</v>
      </c>
      <c r="I34" s="234"/>
      <c r="J34" s="234"/>
      <c r="K34" s="36"/>
      <c r="L34" s="36"/>
      <c r="M34" s="237">
        <v>0</v>
      </c>
      <c r="N34" s="234"/>
      <c r="O34" s="234"/>
      <c r="P34" s="234"/>
      <c r="Q34" s="36"/>
      <c r="R34" s="37"/>
    </row>
    <row r="35" spans="2:18" s="1" customFormat="1" ht="14.45" customHeight="1" hidden="1">
      <c r="B35" s="35"/>
      <c r="C35" s="36"/>
      <c r="D35" s="36"/>
      <c r="E35" s="42" t="s">
        <v>48</v>
      </c>
      <c r="F35" s="43">
        <v>0.15</v>
      </c>
      <c r="G35" s="109" t="s">
        <v>45</v>
      </c>
      <c r="H35" s="237">
        <f>ROUND((SUM(BH102:BH103)+SUM(BH121:BH452)),2)</f>
        <v>0</v>
      </c>
      <c r="I35" s="234"/>
      <c r="J35" s="234"/>
      <c r="K35" s="36"/>
      <c r="L35" s="36"/>
      <c r="M35" s="237">
        <v>0</v>
      </c>
      <c r="N35" s="234"/>
      <c r="O35" s="234"/>
      <c r="P35" s="234"/>
      <c r="Q35" s="36"/>
      <c r="R35" s="37"/>
    </row>
    <row r="36" spans="2:18" s="1" customFormat="1" ht="14.45" customHeight="1" hidden="1">
      <c r="B36" s="35"/>
      <c r="C36" s="36"/>
      <c r="D36" s="36"/>
      <c r="E36" s="42" t="s">
        <v>49</v>
      </c>
      <c r="F36" s="43">
        <v>0</v>
      </c>
      <c r="G36" s="109" t="s">
        <v>45</v>
      </c>
      <c r="H36" s="237">
        <f>ROUND((SUM(BI102:BI103)+SUM(BI121:BI452)),2)</f>
        <v>0</v>
      </c>
      <c r="I36" s="234"/>
      <c r="J36" s="234"/>
      <c r="K36" s="36"/>
      <c r="L36" s="36"/>
      <c r="M36" s="237">
        <v>0</v>
      </c>
      <c r="N36" s="234"/>
      <c r="O36" s="234"/>
      <c r="P36" s="234"/>
      <c r="Q36" s="36"/>
      <c r="R36" s="37"/>
    </row>
    <row r="37" spans="2:18" s="1" customFormat="1" ht="6.9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5" customHeight="1">
      <c r="B38" s="35"/>
      <c r="C38" s="104"/>
      <c r="D38" s="110" t="s">
        <v>50</v>
      </c>
      <c r="E38" s="75"/>
      <c r="F38" s="75"/>
      <c r="G38" s="111" t="s">
        <v>51</v>
      </c>
      <c r="H38" s="112" t="s">
        <v>52</v>
      </c>
      <c r="I38" s="75"/>
      <c r="J38" s="75"/>
      <c r="K38" s="75"/>
      <c r="L38" s="238">
        <f>SUM(M30:M36)</f>
        <v>0</v>
      </c>
      <c r="M38" s="238"/>
      <c r="N38" s="238"/>
      <c r="O38" s="238"/>
      <c r="P38" s="239"/>
      <c r="Q38" s="104"/>
      <c r="R38" s="37"/>
    </row>
    <row r="39" spans="2:18" s="1" customFormat="1" ht="14.4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ht="13.5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 ht="13.5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3.5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3.5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3.5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3.5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3.5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3.5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3.5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5">
      <c r="B50" s="35"/>
      <c r="C50" s="36"/>
      <c r="D50" s="50" t="s">
        <v>53</v>
      </c>
      <c r="E50" s="51"/>
      <c r="F50" s="51"/>
      <c r="G50" s="51"/>
      <c r="H50" s="52"/>
      <c r="I50" s="36"/>
      <c r="J50" s="50" t="s">
        <v>54</v>
      </c>
      <c r="K50" s="51"/>
      <c r="L50" s="51"/>
      <c r="M50" s="51"/>
      <c r="N50" s="51"/>
      <c r="O50" s="51"/>
      <c r="P50" s="52"/>
      <c r="Q50" s="36"/>
      <c r="R50" s="37"/>
    </row>
    <row r="51" spans="2:18" ht="13.5">
      <c r="B51" s="25"/>
      <c r="C51" s="28"/>
      <c r="D51" s="53"/>
      <c r="E51" s="28"/>
      <c r="F51" s="28"/>
      <c r="G51" s="28"/>
      <c r="H51" s="54"/>
      <c r="I51" s="28"/>
      <c r="J51" s="53"/>
      <c r="K51" s="28"/>
      <c r="L51" s="28"/>
      <c r="M51" s="28"/>
      <c r="N51" s="28"/>
      <c r="O51" s="28"/>
      <c r="P51" s="54"/>
      <c r="Q51" s="28"/>
      <c r="R51" s="26"/>
    </row>
    <row r="52" spans="2:18" ht="13.5">
      <c r="B52" s="25"/>
      <c r="C52" s="28"/>
      <c r="D52" s="53"/>
      <c r="E52" s="28"/>
      <c r="F52" s="28"/>
      <c r="G52" s="28"/>
      <c r="H52" s="54"/>
      <c r="I52" s="28"/>
      <c r="J52" s="53"/>
      <c r="K52" s="28"/>
      <c r="L52" s="28"/>
      <c r="M52" s="28"/>
      <c r="N52" s="28"/>
      <c r="O52" s="28"/>
      <c r="P52" s="54"/>
      <c r="Q52" s="28"/>
      <c r="R52" s="26"/>
    </row>
    <row r="53" spans="2:18" ht="13.5">
      <c r="B53" s="25"/>
      <c r="C53" s="28"/>
      <c r="D53" s="53"/>
      <c r="E53" s="28"/>
      <c r="F53" s="28"/>
      <c r="G53" s="28"/>
      <c r="H53" s="54"/>
      <c r="I53" s="28"/>
      <c r="J53" s="53"/>
      <c r="K53" s="28"/>
      <c r="L53" s="28"/>
      <c r="M53" s="28"/>
      <c r="N53" s="28"/>
      <c r="O53" s="28"/>
      <c r="P53" s="54"/>
      <c r="Q53" s="28"/>
      <c r="R53" s="26"/>
    </row>
    <row r="54" spans="2:18" ht="13.5">
      <c r="B54" s="25"/>
      <c r="C54" s="28"/>
      <c r="D54" s="53"/>
      <c r="E54" s="28"/>
      <c r="F54" s="28"/>
      <c r="G54" s="28"/>
      <c r="H54" s="54"/>
      <c r="I54" s="28"/>
      <c r="J54" s="53"/>
      <c r="K54" s="28"/>
      <c r="L54" s="28"/>
      <c r="M54" s="28"/>
      <c r="N54" s="28"/>
      <c r="O54" s="28"/>
      <c r="P54" s="54"/>
      <c r="Q54" s="28"/>
      <c r="R54" s="26"/>
    </row>
    <row r="55" spans="2:18" ht="13.5">
      <c r="B55" s="25"/>
      <c r="C55" s="28"/>
      <c r="D55" s="53"/>
      <c r="E55" s="28"/>
      <c r="F55" s="28"/>
      <c r="G55" s="28"/>
      <c r="H55" s="54"/>
      <c r="I55" s="28"/>
      <c r="J55" s="53"/>
      <c r="K55" s="28"/>
      <c r="L55" s="28"/>
      <c r="M55" s="28"/>
      <c r="N55" s="28"/>
      <c r="O55" s="28"/>
      <c r="P55" s="54"/>
      <c r="Q55" s="28"/>
      <c r="R55" s="26"/>
    </row>
    <row r="56" spans="2:18" ht="13.5">
      <c r="B56" s="25"/>
      <c r="C56" s="28"/>
      <c r="D56" s="53"/>
      <c r="E56" s="28"/>
      <c r="F56" s="28"/>
      <c r="G56" s="28"/>
      <c r="H56" s="54"/>
      <c r="I56" s="28"/>
      <c r="J56" s="53"/>
      <c r="K56" s="28"/>
      <c r="L56" s="28"/>
      <c r="M56" s="28"/>
      <c r="N56" s="28"/>
      <c r="O56" s="28"/>
      <c r="P56" s="54"/>
      <c r="Q56" s="28"/>
      <c r="R56" s="26"/>
    </row>
    <row r="57" spans="2:18" ht="13.5">
      <c r="B57" s="25"/>
      <c r="C57" s="28"/>
      <c r="D57" s="53"/>
      <c r="E57" s="28"/>
      <c r="F57" s="28"/>
      <c r="G57" s="28"/>
      <c r="H57" s="54"/>
      <c r="I57" s="28"/>
      <c r="J57" s="53"/>
      <c r="K57" s="28"/>
      <c r="L57" s="28"/>
      <c r="M57" s="28"/>
      <c r="N57" s="28"/>
      <c r="O57" s="28"/>
      <c r="P57" s="54"/>
      <c r="Q57" s="28"/>
      <c r="R57" s="26"/>
    </row>
    <row r="58" spans="2:18" ht="13.5">
      <c r="B58" s="25"/>
      <c r="C58" s="28"/>
      <c r="D58" s="53"/>
      <c r="E58" s="28"/>
      <c r="F58" s="28"/>
      <c r="G58" s="28"/>
      <c r="H58" s="54"/>
      <c r="I58" s="28"/>
      <c r="J58" s="53"/>
      <c r="K58" s="28"/>
      <c r="L58" s="28"/>
      <c r="M58" s="28"/>
      <c r="N58" s="28"/>
      <c r="O58" s="28"/>
      <c r="P58" s="54"/>
      <c r="Q58" s="28"/>
      <c r="R58" s="26"/>
    </row>
    <row r="59" spans="2:18" s="1" customFormat="1" ht="15">
      <c r="B59" s="35"/>
      <c r="C59" s="36"/>
      <c r="D59" s="55" t="s">
        <v>55</v>
      </c>
      <c r="E59" s="56"/>
      <c r="F59" s="56"/>
      <c r="G59" s="57" t="s">
        <v>56</v>
      </c>
      <c r="H59" s="58"/>
      <c r="I59" s="36"/>
      <c r="J59" s="55" t="s">
        <v>55</v>
      </c>
      <c r="K59" s="56"/>
      <c r="L59" s="56"/>
      <c r="M59" s="56"/>
      <c r="N59" s="57" t="s">
        <v>56</v>
      </c>
      <c r="O59" s="56"/>
      <c r="P59" s="58"/>
      <c r="Q59" s="36"/>
      <c r="R59" s="37"/>
    </row>
    <row r="60" spans="2:18" ht="13.5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5">
      <c r="B61" s="35"/>
      <c r="C61" s="36"/>
      <c r="D61" s="50" t="s">
        <v>57</v>
      </c>
      <c r="E61" s="51"/>
      <c r="F61" s="51"/>
      <c r="G61" s="51"/>
      <c r="H61" s="52"/>
      <c r="I61" s="36"/>
      <c r="J61" s="50" t="s">
        <v>58</v>
      </c>
      <c r="K61" s="51"/>
      <c r="L61" s="51"/>
      <c r="M61" s="51"/>
      <c r="N61" s="51"/>
      <c r="O61" s="51"/>
      <c r="P61" s="52"/>
      <c r="Q61" s="36"/>
      <c r="R61" s="37"/>
    </row>
    <row r="62" spans="2:18" ht="13.5">
      <c r="B62" s="25"/>
      <c r="C62" s="28"/>
      <c r="D62" s="53"/>
      <c r="E62" s="28"/>
      <c r="F62" s="28"/>
      <c r="G62" s="28"/>
      <c r="H62" s="54"/>
      <c r="I62" s="28"/>
      <c r="J62" s="53"/>
      <c r="K62" s="28"/>
      <c r="L62" s="28"/>
      <c r="M62" s="28"/>
      <c r="N62" s="28"/>
      <c r="O62" s="28"/>
      <c r="P62" s="54"/>
      <c r="Q62" s="28"/>
      <c r="R62" s="26"/>
    </row>
    <row r="63" spans="2:18" ht="13.5">
      <c r="B63" s="25"/>
      <c r="C63" s="28"/>
      <c r="D63" s="53"/>
      <c r="E63" s="28"/>
      <c r="F63" s="28"/>
      <c r="G63" s="28"/>
      <c r="H63" s="54"/>
      <c r="I63" s="28"/>
      <c r="J63" s="53"/>
      <c r="K63" s="28"/>
      <c r="L63" s="28"/>
      <c r="M63" s="28"/>
      <c r="N63" s="28"/>
      <c r="O63" s="28"/>
      <c r="P63" s="54"/>
      <c r="Q63" s="28"/>
      <c r="R63" s="26"/>
    </row>
    <row r="64" spans="2:18" ht="13.5">
      <c r="B64" s="25"/>
      <c r="C64" s="28"/>
      <c r="D64" s="53"/>
      <c r="E64" s="28"/>
      <c r="F64" s="28"/>
      <c r="G64" s="28"/>
      <c r="H64" s="54"/>
      <c r="I64" s="28"/>
      <c r="J64" s="53"/>
      <c r="K64" s="28"/>
      <c r="L64" s="28"/>
      <c r="M64" s="28"/>
      <c r="N64" s="28"/>
      <c r="O64" s="28"/>
      <c r="P64" s="54"/>
      <c r="Q64" s="28"/>
      <c r="R64" s="26"/>
    </row>
    <row r="65" spans="2:18" ht="13.5">
      <c r="B65" s="25"/>
      <c r="C65" s="28"/>
      <c r="D65" s="53"/>
      <c r="E65" s="28"/>
      <c r="F65" s="28"/>
      <c r="G65" s="28"/>
      <c r="H65" s="54"/>
      <c r="I65" s="28"/>
      <c r="J65" s="53"/>
      <c r="K65" s="28"/>
      <c r="L65" s="28"/>
      <c r="M65" s="28"/>
      <c r="N65" s="28"/>
      <c r="O65" s="28"/>
      <c r="P65" s="54"/>
      <c r="Q65" s="28"/>
      <c r="R65" s="26"/>
    </row>
    <row r="66" spans="2:18" ht="13.5">
      <c r="B66" s="25"/>
      <c r="C66" s="28"/>
      <c r="D66" s="53"/>
      <c r="E66" s="28"/>
      <c r="F66" s="28"/>
      <c r="G66" s="28"/>
      <c r="H66" s="54"/>
      <c r="I66" s="28"/>
      <c r="J66" s="53"/>
      <c r="K66" s="28"/>
      <c r="L66" s="28"/>
      <c r="M66" s="28"/>
      <c r="N66" s="28"/>
      <c r="O66" s="28"/>
      <c r="P66" s="54"/>
      <c r="Q66" s="28"/>
      <c r="R66" s="26"/>
    </row>
    <row r="67" spans="2:18" ht="13.5">
      <c r="B67" s="25"/>
      <c r="C67" s="28"/>
      <c r="D67" s="53"/>
      <c r="E67" s="28"/>
      <c r="F67" s="28"/>
      <c r="G67" s="28"/>
      <c r="H67" s="54"/>
      <c r="I67" s="28"/>
      <c r="J67" s="53"/>
      <c r="K67" s="28"/>
      <c r="L67" s="28"/>
      <c r="M67" s="28"/>
      <c r="N67" s="28"/>
      <c r="O67" s="28"/>
      <c r="P67" s="54"/>
      <c r="Q67" s="28"/>
      <c r="R67" s="26"/>
    </row>
    <row r="68" spans="2:18" ht="13.5">
      <c r="B68" s="25"/>
      <c r="C68" s="28"/>
      <c r="D68" s="53"/>
      <c r="E68" s="28"/>
      <c r="F68" s="28"/>
      <c r="G68" s="28"/>
      <c r="H68" s="54"/>
      <c r="I68" s="28"/>
      <c r="J68" s="53"/>
      <c r="K68" s="28"/>
      <c r="L68" s="28"/>
      <c r="M68" s="28"/>
      <c r="N68" s="28"/>
      <c r="O68" s="28"/>
      <c r="P68" s="54"/>
      <c r="Q68" s="28"/>
      <c r="R68" s="26"/>
    </row>
    <row r="69" spans="2:18" ht="13.5">
      <c r="B69" s="25"/>
      <c r="C69" s="28"/>
      <c r="D69" s="53"/>
      <c r="E69" s="28"/>
      <c r="F69" s="28"/>
      <c r="G69" s="28"/>
      <c r="H69" s="54"/>
      <c r="I69" s="28"/>
      <c r="J69" s="53"/>
      <c r="K69" s="28"/>
      <c r="L69" s="28"/>
      <c r="M69" s="28"/>
      <c r="N69" s="28"/>
      <c r="O69" s="28"/>
      <c r="P69" s="54"/>
      <c r="Q69" s="28"/>
      <c r="R69" s="26"/>
    </row>
    <row r="70" spans="2:18" s="1" customFormat="1" ht="15">
      <c r="B70" s="35"/>
      <c r="C70" s="36"/>
      <c r="D70" s="55" t="s">
        <v>55</v>
      </c>
      <c r="E70" s="56"/>
      <c r="F70" s="56"/>
      <c r="G70" s="57" t="s">
        <v>56</v>
      </c>
      <c r="H70" s="58"/>
      <c r="I70" s="36"/>
      <c r="J70" s="55" t="s">
        <v>55</v>
      </c>
      <c r="K70" s="56"/>
      <c r="L70" s="56"/>
      <c r="M70" s="56"/>
      <c r="N70" s="57" t="s">
        <v>56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" customHeight="1">
      <c r="B76" s="35"/>
      <c r="C76" s="200" t="s">
        <v>112</v>
      </c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2" t="s">
        <v>17</v>
      </c>
      <c r="D78" s="36"/>
      <c r="E78" s="36"/>
      <c r="F78" s="232" t="str">
        <f>F6</f>
        <v>Albrechtice - Štěrbinová nádrž_2017</v>
      </c>
      <c r="G78" s="233"/>
      <c r="H78" s="233"/>
      <c r="I78" s="233"/>
      <c r="J78" s="233"/>
      <c r="K78" s="233"/>
      <c r="L78" s="233"/>
      <c r="M78" s="233"/>
      <c r="N78" s="233"/>
      <c r="O78" s="233"/>
      <c r="P78" s="233"/>
      <c r="Q78" s="36"/>
      <c r="R78" s="37"/>
    </row>
    <row r="79" spans="2:18" s="1" customFormat="1" ht="36.95" customHeight="1">
      <c r="B79" s="35"/>
      <c r="C79" s="69" t="s">
        <v>108</v>
      </c>
      <c r="D79" s="36"/>
      <c r="E79" s="36"/>
      <c r="F79" s="214" t="str">
        <f>F7</f>
        <v>01 - SO 01 Jednotná kanalizace</v>
      </c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36"/>
      <c r="R79" s="37"/>
    </row>
    <row r="80" spans="2:18" s="1" customFormat="1" ht="6.95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18" s="1" customFormat="1" ht="18" customHeight="1">
      <c r="B81" s="35"/>
      <c r="C81" s="32" t="s">
        <v>23</v>
      </c>
      <c r="D81" s="36"/>
      <c r="E81" s="36"/>
      <c r="F81" s="30" t="str">
        <f>F9</f>
        <v xml:space="preserve"> </v>
      </c>
      <c r="G81" s="36"/>
      <c r="H81" s="36"/>
      <c r="I81" s="36"/>
      <c r="J81" s="36"/>
      <c r="K81" s="32" t="s">
        <v>25</v>
      </c>
      <c r="L81" s="36"/>
      <c r="M81" s="235" t="str">
        <f>IF(O9="","",O9)</f>
        <v/>
      </c>
      <c r="N81" s="235"/>
      <c r="O81" s="235"/>
      <c r="P81" s="235"/>
      <c r="Q81" s="36"/>
      <c r="R81" s="37"/>
    </row>
    <row r="82" spans="2:18" s="1" customFormat="1" ht="6.9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18" s="1" customFormat="1" ht="15">
      <c r="B83" s="35"/>
      <c r="C83" s="32" t="s">
        <v>28</v>
      </c>
      <c r="D83" s="36"/>
      <c r="E83" s="36"/>
      <c r="F83" s="30" t="str">
        <f>E12</f>
        <v>Obec Albrechtice, Obecní 186, 735 43 Albrechtice</v>
      </c>
      <c r="G83" s="36"/>
      <c r="H83" s="36"/>
      <c r="I83" s="36"/>
      <c r="J83" s="36"/>
      <c r="K83" s="32" t="s">
        <v>34</v>
      </c>
      <c r="L83" s="36"/>
      <c r="M83" s="202" t="str">
        <f>E18</f>
        <v>IGEA s.r.o., Na Valše 3, 702 95 Ostrava</v>
      </c>
      <c r="N83" s="202"/>
      <c r="O83" s="202"/>
      <c r="P83" s="202"/>
      <c r="Q83" s="202"/>
      <c r="R83" s="37"/>
    </row>
    <row r="84" spans="2:18" s="1" customFormat="1" ht="14.45" customHeight="1">
      <c r="B84" s="35"/>
      <c r="C84" s="32" t="s">
        <v>32</v>
      </c>
      <c r="D84" s="36"/>
      <c r="E84" s="36"/>
      <c r="F84" s="30" t="str">
        <f>IF(E15="","",E15)</f>
        <v xml:space="preserve"> </v>
      </c>
      <c r="G84" s="36"/>
      <c r="H84" s="36"/>
      <c r="I84" s="36"/>
      <c r="J84" s="36"/>
      <c r="K84" s="32" t="s">
        <v>37</v>
      </c>
      <c r="L84" s="36"/>
      <c r="M84" s="202" t="str">
        <f>E21</f>
        <v>IGEA, s.r.o. , Na Valše 3, 702 95 Ostrava</v>
      </c>
      <c r="N84" s="202"/>
      <c r="O84" s="202"/>
      <c r="P84" s="202"/>
      <c r="Q84" s="202"/>
      <c r="R84" s="37"/>
    </row>
    <row r="85" spans="2:18" s="1" customFormat="1" ht="10.35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18" s="1" customFormat="1" ht="29.25" customHeight="1">
      <c r="B86" s="35"/>
      <c r="C86" s="240" t="s">
        <v>113</v>
      </c>
      <c r="D86" s="241"/>
      <c r="E86" s="241"/>
      <c r="F86" s="241"/>
      <c r="G86" s="241"/>
      <c r="H86" s="104"/>
      <c r="I86" s="104"/>
      <c r="J86" s="104"/>
      <c r="K86" s="104"/>
      <c r="L86" s="104"/>
      <c r="M86" s="104"/>
      <c r="N86" s="240" t="s">
        <v>114</v>
      </c>
      <c r="O86" s="241"/>
      <c r="P86" s="241"/>
      <c r="Q86" s="241"/>
      <c r="R86" s="37"/>
    </row>
    <row r="87" spans="2:18" s="1" customFormat="1" ht="10.3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47" s="1" customFormat="1" ht="29.25" customHeight="1">
      <c r="B88" s="35"/>
      <c r="C88" s="113" t="s">
        <v>115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19">
        <f>N121</f>
        <v>0</v>
      </c>
      <c r="O88" s="242"/>
      <c r="P88" s="242"/>
      <c r="Q88" s="242"/>
      <c r="R88" s="37"/>
      <c r="AU88" s="21" t="s">
        <v>116</v>
      </c>
    </row>
    <row r="89" spans="2:18" s="6" customFormat="1" ht="24.95" customHeight="1">
      <c r="B89" s="114"/>
      <c r="C89" s="115"/>
      <c r="D89" s="116" t="s">
        <v>117</v>
      </c>
      <c r="E89" s="115"/>
      <c r="F89" s="115"/>
      <c r="G89" s="115"/>
      <c r="H89" s="115"/>
      <c r="I89" s="115"/>
      <c r="J89" s="115"/>
      <c r="K89" s="115"/>
      <c r="L89" s="115"/>
      <c r="M89" s="115"/>
      <c r="N89" s="243">
        <f>N122</f>
        <v>0</v>
      </c>
      <c r="O89" s="244"/>
      <c r="P89" s="244"/>
      <c r="Q89" s="244"/>
      <c r="R89" s="117"/>
    </row>
    <row r="90" spans="2:18" s="7" customFormat="1" ht="19.9" customHeight="1">
      <c r="B90" s="118"/>
      <c r="C90" s="119"/>
      <c r="D90" s="120" t="s">
        <v>118</v>
      </c>
      <c r="E90" s="119"/>
      <c r="F90" s="119"/>
      <c r="G90" s="119"/>
      <c r="H90" s="119"/>
      <c r="I90" s="119"/>
      <c r="J90" s="119"/>
      <c r="K90" s="119"/>
      <c r="L90" s="119"/>
      <c r="M90" s="119"/>
      <c r="N90" s="245">
        <f>N123</f>
        <v>0</v>
      </c>
      <c r="O90" s="246"/>
      <c r="P90" s="246"/>
      <c r="Q90" s="246"/>
      <c r="R90" s="121"/>
    </row>
    <row r="91" spans="2:18" s="7" customFormat="1" ht="19.9" customHeight="1">
      <c r="B91" s="118"/>
      <c r="C91" s="119"/>
      <c r="D91" s="120" t="s">
        <v>119</v>
      </c>
      <c r="E91" s="119"/>
      <c r="F91" s="119"/>
      <c r="G91" s="119"/>
      <c r="H91" s="119"/>
      <c r="I91" s="119"/>
      <c r="J91" s="119"/>
      <c r="K91" s="119"/>
      <c r="L91" s="119"/>
      <c r="M91" s="119"/>
      <c r="N91" s="245">
        <f>N283</f>
        <v>0</v>
      </c>
      <c r="O91" s="246"/>
      <c r="P91" s="246"/>
      <c r="Q91" s="246"/>
      <c r="R91" s="121"/>
    </row>
    <row r="92" spans="2:18" s="7" customFormat="1" ht="19.9" customHeight="1">
      <c r="B92" s="118"/>
      <c r="C92" s="119"/>
      <c r="D92" s="120" t="s">
        <v>120</v>
      </c>
      <c r="E92" s="119"/>
      <c r="F92" s="119"/>
      <c r="G92" s="119"/>
      <c r="H92" s="119"/>
      <c r="I92" s="119"/>
      <c r="J92" s="119"/>
      <c r="K92" s="119"/>
      <c r="L92" s="119"/>
      <c r="M92" s="119"/>
      <c r="N92" s="245">
        <f>N304</f>
        <v>0</v>
      </c>
      <c r="O92" s="246"/>
      <c r="P92" s="246"/>
      <c r="Q92" s="246"/>
      <c r="R92" s="121"/>
    </row>
    <row r="93" spans="2:18" s="7" customFormat="1" ht="19.9" customHeight="1">
      <c r="B93" s="118"/>
      <c r="C93" s="119"/>
      <c r="D93" s="120" t="s">
        <v>121</v>
      </c>
      <c r="E93" s="119"/>
      <c r="F93" s="119"/>
      <c r="G93" s="119"/>
      <c r="H93" s="119"/>
      <c r="I93" s="119"/>
      <c r="J93" s="119"/>
      <c r="K93" s="119"/>
      <c r="L93" s="119"/>
      <c r="M93" s="119"/>
      <c r="N93" s="245">
        <f>N317</f>
        <v>0</v>
      </c>
      <c r="O93" s="246"/>
      <c r="P93" s="246"/>
      <c r="Q93" s="246"/>
      <c r="R93" s="121"/>
    </row>
    <row r="94" spans="2:18" s="7" customFormat="1" ht="19.9" customHeight="1">
      <c r="B94" s="118"/>
      <c r="C94" s="119"/>
      <c r="D94" s="120" t="s">
        <v>122</v>
      </c>
      <c r="E94" s="119"/>
      <c r="F94" s="119"/>
      <c r="G94" s="119"/>
      <c r="H94" s="119"/>
      <c r="I94" s="119"/>
      <c r="J94" s="119"/>
      <c r="K94" s="119"/>
      <c r="L94" s="119"/>
      <c r="M94" s="119"/>
      <c r="N94" s="245">
        <f>N321</f>
        <v>0</v>
      </c>
      <c r="O94" s="246"/>
      <c r="P94" s="246"/>
      <c r="Q94" s="246"/>
      <c r="R94" s="121"/>
    </row>
    <row r="95" spans="2:18" s="7" customFormat="1" ht="19.9" customHeight="1">
      <c r="B95" s="118"/>
      <c r="C95" s="119"/>
      <c r="D95" s="120" t="s">
        <v>123</v>
      </c>
      <c r="E95" s="119"/>
      <c r="F95" s="119"/>
      <c r="G95" s="119"/>
      <c r="H95" s="119"/>
      <c r="I95" s="119"/>
      <c r="J95" s="119"/>
      <c r="K95" s="119"/>
      <c r="L95" s="119"/>
      <c r="M95" s="119"/>
      <c r="N95" s="245">
        <f>N322</f>
        <v>0</v>
      </c>
      <c r="O95" s="246"/>
      <c r="P95" s="246"/>
      <c r="Q95" s="246"/>
      <c r="R95" s="121"/>
    </row>
    <row r="96" spans="2:18" s="7" customFormat="1" ht="19.9" customHeight="1">
      <c r="B96" s="118"/>
      <c r="C96" s="119"/>
      <c r="D96" s="120" t="s">
        <v>124</v>
      </c>
      <c r="E96" s="119"/>
      <c r="F96" s="119"/>
      <c r="G96" s="119"/>
      <c r="H96" s="119"/>
      <c r="I96" s="119"/>
      <c r="J96" s="119"/>
      <c r="K96" s="119"/>
      <c r="L96" s="119"/>
      <c r="M96" s="119"/>
      <c r="N96" s="245">
        <f>N374</f>
        <v>0</v>
      </c>
      <c r="O96" s="246"/>
      <c r="P96" s="246"/>
      <c r="Q96" s="246"/>
      <c r="R96" s="121"/>
    </row>
    <row r="97" spans="2:18" s="7" customFormat="1" ht="14.85" customHeight="1">
      <c r="B97" s="118"/>
      <c r="C97" s="119"/>
      <c r="D97" s="120" t="s">
        <v>125</v>
      </c>
      <c r="E97" s="119"/>
      <c r="F97" s="119"/>
      <c r="G97" s="119"/>
      <c r="H97" s="119"/>
      <c r="I97" s="119"/>
      <c r="J97" s="119"/>
      <c r="K97" s="119"/>
      <c r="L97" s="119"/>
      <c r="M97" s="119"/>
      <c r="N97" s="245">
        <f>N379</f>
        <v>0</v>
      </c>
      <c r="O97" s="246"/>
      <c r="P97" s="246"/>
      <c r="Q97" s="246"/>
      <c r="R97" s="121"/>
    </row>
    <row r="98" spans="2:18" s="6" customFormat="1" ht="24.95" customHeight="1">
      <c r="B98" s="114"/>
      <c r="C98" s="115"/>
      <c r="D98" s="116" t="s">
        <v>126</v>
      </c>
      <c r="E98" s="115"/>
      <c r="F98" s="115"/>
      <c r="G98" s="115"/>
      <c r="H98" s="115"/>
      <c r="I98" s="115"/>
      <c r="J98" s="115"/>
      <c r="K98" s="115"/>
      <c r="L98" s="115"/>
      <c r="M98" s="115"/>
      <c r="N98" s="243">
        <f>N387</f>
        <v>0</v>
      </c>
      <c r="O98" s="244"/>
      <c r="P98" s="244"/>
      <c r="Q98" s="244"/>
      <c r="R98" s="117"/>
    </row>
    <row r="99" spans="2:18" s="7" customFormat="1" ht="19.9" customHeight="1">
      <c r="B99" s="118"/>
      <c r="C99" s="119"/>
      <c r="D99" s="120" t="s">
        <v>127</v>
      </c>
      <c r="E99" s="119"/>
      <c r="F99" s="119"/>
      <c r="G99" s="119"/>
      <c r="H99" s="119"/>
      <c r="I99" s="119"/>
      <c r="J99" s="119"/>
      <c r="K99" s="119"/>
      <c r="L99" s="119"/>
      <c r="M99" s="119"/>
      <c r="N99" s="245">
        <f>N388</f>
        <v>0</v>
      </c>
      <c r="O99" s="246"/>
      <c r="P99" s="246"/>
      <c r="Q99" s="246"/>
      <c r="R99" s="121"/>
    </row>
    <row r="100" spans="2:18" s="7" customFormat="1" ht="19.9" customHeight="1">
      <c r="B100" s="118"/>
      <c r="C100" s="119"/>
      <c r="D100" s="120" t="s">
        <v>128</v>
      </c>
      <c r="E100" s="119"/>
      <c r="F100" s="119"/>
      <c r="G100" s="119"/>
      <c r="H100" s="119"/>
      <c r="I100" s="119"/>
      <c r="J100" s="119"/>
      <c r="K100" s="119"/>
      <c r="L100" s="119"/>
      <c r="M100" s="119"/>
      <c r="N100" s="245">
        <f>N400</f>
        <v>0</v>
      </c>
      <c r="O100" s="246"/>
      <c r="P100" s="246"/>
      <c r="Q100" s="246"/>
      <c r="R100" s="121"/>
    </row>
    <row r="101" spans="2:18" s="1" customFormat="1" ht="21.75" customHeight="1"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7"/>
    </row>
    <row r="102" spans="2:21" s="1" customFormat="1" ht="29.25" customHeight="1">
      <c r="B102" s="35"/>
      <c r="C102" s="113" t="s">
        <v>129</v>
      </c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242">
        <v>0</v>
      </c>
      <c r="O102" s="247"/>
      <c r="P102" s="247"/>
      <c r="Q102" s="247"/>
      <c r="R102" s="37"/>
      <c r="T102" s="122"/>
      <c r="U102" s="123" t="s">
        <v>43</v>
      </c>
    </row>
    <row r="103" spans="2:18" s="1" customFormat="1" ht="18" customHeight="1"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7"/>
    </row>
    <row r="104" spans="2:18" s="1" customFormat="1" ht="29.25" customHeight="1">
      <c r="B104" s="35"/>
      <c r="C104" s="103" t="s">
        <v>97</v>
      </c>
      <c r="D104" s="104"/>
      <c r="E104" s="104"/>
      <c r="F104" s="104"/>
      <c r="G104" s="104"/>
      <c r="H104" s="104"/>
      <c r="I104" s="104"/>
      <c r="J104" s="104"/>
      <c r="K104" s="104"/>
      <c r="L104" s="222">
        <f>ROUND(SUM(N88+N102),2)</f>
        <v>0</v>
      </c>
      <c r="M104" s="222"/>
      <c r="N104" s="222"/>
      <c r="O104" s="222"/>
      <c r="P104" s="222"/>
      <c r="Q104" s="222"/>
      <c r="R104" s="37"/>
    </row>
    <row r="105" spans="2:18" s="1" customFormat="1" ht="6.95" customHeight="1">
      <c r="B105" s="59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1"/>
    </row>
    <row r="109" spans="2:18" s="1" customFormat="1" ht="6.95" customHeight="1">
      <c r="B109" s="62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4"/>
    </row>
    <row r="110" spans="2:18" s="1" customFormat="1" ht="36.95" customHeight="1">
      <c r="B110" s="35"/>
      <c r="C110" s="200" t="s">
        <v>130</v>
      </c>
      <c r="D110" s="234"/>
      <c r="E110" s="234"/>
      <c r="F110" s="234"/>
      <c r="G110" s="234"/>
      <c r="H110" s="234"/>
      <c r="I110" s="234"/>
      <c r="J110" s="234"/>
      <c r="K110" s="234"/>
      <c r="L110" s="234"/>
      <c r="M110" s="234"/>
      <c r="N110" s="234"/>
      <c r="O110" s="234"/>
      <c r="P110" s="234"/>
      <c r="Q110" s="234"/>
      <c r="R110" s="37"/>
    </row>
    <row r="111" spans="2:18" s="1" customFormat="1" ht="6.95" customHeight="1"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7"/>
    </row>
    <row r="112" spans="2:18" s="1" customFormat="1" ht="30" customHeight="1">
      <c r="B112" s="35"/>
      <c r="C112" s="32" t="s">
        <v>17</v>
      </c>
      <c r="D112" s="36"/>
      <c r="E112" s="36"/>
      <c r="F112" s="232" t="str">
        <f>F6</f>
        <v>Albrechtice - Štěrbinová nádrž_2017</v>
      </c>
      <c r="G112" s="233"/>
      <c r="H112" s="233"/>
      <c r="I112" s="233"/>
      <c r="J112" s="233"/>
      <c r="K112" s="233"/>
      <c r="L112" s="233"/>
      <c r="M112" s="233"/>
      <c r="N112" s="233"/>
      <c r="O112" s="233"/>
      <c r="P112" s="233"/>
      <c r="Q112" s="36"/>
      <c r="R112" s="37"/>
    </row>
    <row r="113" spans="2:18" s="1" customFormat="1" ht="36.95" customHeight="1">
      <c r="B113" s="35"/>
      <c r="C113" s="69" t="s">
        <v>108</v>
      </c>
      <c r="D113" s="36"/>
      <c r="E113" s="36"/>
      <c r="F113" s="214" t="str">
        <f>F7</f>
        <v>01 - SO 01 Jednotná kanalizace</v>
      </c>
      <c r="G113" s="234"/>
      <c r="H113" s="234"/>
      <c r="I113" s="234"/>
      <c r="J113" s="234"/>
      <c r="K113" s="234"/>
      <c r="L113" s="234"/>
      <c r="M113" s="234"/>
      <c r="N113" s="234"/>
      <c r="O113" s="234"/>
      <c r="P113" s="234"/>
      <c r="Q113" s="36"/>
      <c r="R113" s="37"/>
    </row>
    <row r="114" spans="2:18" s="1" customFormat="1" ht="6.95" customHeight="1"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7"/>
    </row>
    <row r="115" spans="2:18" s="1" customFormat="1" ht="18" customHeight="1">
      <c r="B115" s="35"/>
      <c r="C115" s="32" t="s">
        <v>23</v>
      </c>
      <c r="D115" s="36"/>
      <c r="E115" s="36"/>
      <c r="F115" s="30" t="str">
        <f>F9</f>
        <v xml:space="preserve"> </v>
      </c>
      <c r="G115" s="36"/>
      <c r="H115" s="36"/>
      <c r="I115" s="36"/>
      <c r="J115" s="36"/>
      <c r="K115" s="32" t="s">
        <v>25</v>
      </c>
      <c r="L115" s="36"/>
      <c r="M115" s="235" t="str">
        <f>IF(O9="","",O9)</f>
        <v/>
      </c>
      <c r="N115" s="235"/>
      <c r="O115" s="235"/>
      <c r="P115" s="235"/>
      <c r="Q115" s="36"/>
      <c r="R115" s="37"/>
    </row>
    <row r="116" spans="2:18" s="1" customFormat="1" ht="6.95" customHeight="1"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7"/>
    </row>
    <row r="117" spans="2:18" s="1" customFormat="1" ht="15">
      <c r="B117" s="35"/>
      <c r="C117" s="32" t="s">
        <v>28</v>
      </c>
      <c r="D117" s="36"/>
      <c r="E117" s="36"/>
      <c r="F117" s="30" t="str">
        <f>E12</f>
        <v>Obec Albrechtice, Obecní 186, 735 43 Albrechtice</v>
      </c>
      <c r="G117" s="36"/>
      <c r="H117" s="36"/>
      <c r="I117" s="36"/>
      <c r="J117" s="36"/>
      <c r="K117" s="32" t="s">
        <v>34</v>
      </c>
      <c r="L117" s="36"/>
      <c r="M117" s="202" t="str">
        <f>E18</f>
        <v>IGEA s.r.o., Na Valše 3, 702 95 Ostrava</v>
      </c>
      <c r="N117" s="202"/>
      <c r="O117" s="202"/>
      <c r="P117" s="202"/>
      <c r="Q117" s="202"/>
      <c r="R117" s="37"/>
    </row>
    <row r="118" spans="2:18" s="1" customFormat="1" ht="14.45" customHeight="1">
      <c r="B118" s="35"/>
      <c r="C118" s="32" t="s">
        <v>32</v>
      </c>
      <c r="D118" s="36"/>
      <c r="E118" s="36"/>
      <c r="F118" s="30" t="str">
        <f>IF(E15="","",E15)</f>
        <v xml:space="preserve"> </v>
      </c>
      <c r="G118" s="36"/>
      <c r="H118" s="36"/>
      <c r="I118" s="36"/>
      <c r="J118" s="36"/>
      <c r="K118" s="32" t="s">
        <v>37</v>
      </c>
      <c r="L118" s="36"/>
      <c r="M118" s="202" t="str">
        <f>E21</f>
        <v>IGEA, s.r.o. , Na Valše 3, 702 95 Ostrava</v>
      </c>
      <c r="N118" s="202"/>
      <c r="O118" s="202"/>
      <c r="P118" s="202"/>
      <c r="Q118" s="202"/>
      <c r="R118" s="37"/>
    </row>
    <row r="119" spans="2:18" s="1" customFormat="1" ht="10.35" customHeight="1"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7"/>
    </row>
    <row r="120" spans="2:27" s="8" customFormat="1" ht="29.25" customHeight="1">
      <c r="B120" s="124"/>
      <c r="C120" s="125" t="s">
        <v>131</v>
      </c>
      <c r="D120" s="126" t="s">
        <v>132</v>
      </c>
      <c r="E120" s="126" t="s">
        <v>61</v>
      </c>
      <c r="F120" s="248" t="s">
        <v>133</v>
      </c>
      <c r="G120" s="248"/>
      <c r="H120" s="248"/>
      <c r="I120" s="248"/>
      <c r="J120" s="126" t="s">
        <v>134</v>
      </c>
      <c r="K120" s="126" t="s">
        <v>135</v>
      </c>
      <c r="L120" s="249" t="s">
        <v>136</v>
      </c>
      <c r="M120" s="249"/>
      <c r="N120" s="248" t="s">
        <v>114</v>
      </c>
      <c r="O120" s="248"/>
      <c r="P120" s="248"/>
      <c r="Q120" s="250"/>
      <c r="R120" s="127"/>
      <c r="T120" s="76" t="s">
        <v>137</v>
      </c>
      <c r="U120" s="77" t="s">
        <v>43</v>
      </c>
      <c r="V120" s="77" t="s">
        <v>138</v>
      </c>
      <c r="W120" s="77" t="s">
        <v>139</v>
      </c>
      <c r="X120" s="77" t="s">
        <v>140</v>
      </c>
      <c r="Y120" s="77" t="s">
        <v>141</v>
      </c>
      <c r="Z120" s="77" t="s">
        <v>142</v>
      </c>
      <c r="AA120" s="78" t="s">
        <v>143</v>
      </c>
    </row>
    <row r="121" spans="2:63" s="1" customFormat="1" ht="29.25" customHeight="1">
      <c r="B121" s="35"/>
      <c r="C121" s="80" t="s">
        <v>110</v>
      </c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272">
        <f>BK121</f>
        <v>0</v>
      </c>
      <c r="O121" s="273"/>
      <c r="P121" s="273"/>
      <c r="Q121" s="273"/>
      <c r="R121" s="37"/>
      <c r="T121" s="79"/>
      <c r="U121" s="51"/>
      <c r="V121" s="51"/>
      <c r="W121" s="128">
        <f>W122+W387</f>
        <v>8317.115553</v>
      </c>
      <c r="X121" s="51"/>
      <c r="Y121" s="128">
        <f>Y122+Y387</f>
        <v>2146.2622629000007</v>
      </c>
      <c r="Z121" s="51"/>
      <c r="AA121" s="129">
        <f>AA122+AA387</f>
        <v>24.5346</v>
      </c>
      <c r="AT121" s="21" t="s">
        <v>78</v>
      </c>
      <c r="AU121" s="21" t="s">
        <v>116</v>
      </c>
      <c r="BK121" s="130">
        <f>BK122+BK387</f>
        <v>0</v>
      </c>
    </row>
    <row r="122" spans="2:63" s="9" customFormat="1" ht="37.35" customHeight="1">
      <c r="B122" s="131"/>
      <c r="C122" s="132"/>
      <c r="D122" s="133" t="s">
        <v>117</v>
      </c>
      <c r="E122" s="133"/>
      <c r="F122" s="133"/>
      <c r="G122" s="133"/>
      <c r="H122" s="133"/>
      <c r="I122" s="133"/>
      <c r="J122" s="133"/>
      <c r="K122" s="133"/>
      <c r="L122" s="133"/>
      <c r="M122" s="133"/>
      <c r="N122" s="274">
        <f>BK122</f>
        <v>0</v>
      </c>
      <c r="O122" s="243"/>
      <c r="P122" s="243"/>
      <c r="Q122" s="243"/>
      <c r="R122" s="134"/>
      <c r="T122" s="135"/>
      <c r="U122" s="132"/>
      <c r="V122" s="132"/>
      <c r="W122" s="136">
        <f>W123+W283+W304+W317+W321+W322+W374</f>
        <v>7751.286388</v>
      </c>
      <c r="X122" s="132"/>
      <c r="Y122" s="136">
        <f>Y123+Y283+Y304+Y317+Y321+Y322+Y374</f>
        <v>2128.8187238000005</v>
      </c>
      <c r="Z122" s="132"/>
      <c r="AA122" s="137">
        <f>AA123+AA283+AA304+AA317+AA321+AA322+AA374</f>
        <v>24.5346</v>
      </c>
      <c r="AR122" s="138" t="s">
        <v>22</v>
      </c>
      <c r="AT122" s="139" t="s">
        <v>78</v>
      </c>
      <c r="AU122" s="139" t="s">
        <v>79</v>
      </c>
      <c r="AY122" s="138" t="s">
        <v>144</v>
      </c>
      <c r="BK122" s="140">
        <f>BK123+BK283+BK304+BK317+BK321+BK322+BK374</f>
        <v>0</v>
      </c>
    </row>
    <row r="123" spans="2:63" s="9" customFormat="1" ht="19.9" customHeight="1">
      <c r="B123" s="131"/>
      <c r="C123" s="132"/>
      <c r="D123" s="141" t="s">
        <v>118</v>
      </c>
      <c r="E123" s="141"/>
      <c r="F123" s="141"/>
      <c r="G123" s="141"/>
      <c r="H123" s="141"/>
      <c r="I123" s="141"/>
      <c r="J123" s="141"/>
      <c r="K123" s="141"/>
      <c r="L123" s="141"/>
      <c r="M123" s="141"/>
      <c r="N123" s="275">
        <f>BK123</f>
        <v>0</v>
      </c>
      <c r="O123" s="276"/>
      <c r="P123" s="276"/>
      <c r="Q123" s="276"/>
      <c r="R123" s="134"/>
      <c r="T123" s="135"/>
      <c r="U123" s="132"/>
      <c r="V123" s="132"/>
      <c r="W123" s="136">
        <f>SUM(W124:W282)</f>
        <v>7071.068888</v>
      </c>
      <c r="X123" s="132"/>
      <c r="Y123" s="136">
        <f>SUM(Y124:Y282)</f>
        <v>1899.5419630000001</v>
      </c>
      <c r="Z123" s="132"/>
      <c r="AA123" s="137">
        <f>SUM(AA124:AA282)</f>
        <v>0</v>
      </c>
      <c r="AR123" s="138" t="s">
        <v>22</v>
      </c>
      <c r="AT123" s="139" t="s">
        <v>78</v>
      </c>
      <c r="AU123" s="139" t="s">
        <v>22</v>
      </c>
      <c r="AY123" s="138" t="s">
        <v>144</v>
      </c>
      <c r="BK123" s="140">
        <f>SUM(BK124:BK282)</f>
        <v>0</v>
      </c>
    </row>
    <row r="124" spans="2:65" s="1" customFormat="1" ht="31.5" customHeight="1">
      <c r="B124" s="142"/>
      <c r="C124" s="143" t="s">
        <v>145</v>
      </c>
      <c r="D124" s="143" t="s">
        <v>146</v>
      </c>
      <c r="E124" s="144" t="s">
        <v>147</v>
      </c>
      <c r="F124" s="251" t="s">
        <v>148</v>
      </c>
      <c r="G124" s="251"/>
      <c r="H124" s="251"/>
      <c r="I124" s="251"/>
      <c r="J124" s="145" t="s">
        <v>149</v>
      </c>
      <c r="K124" s="146">
        <v>46</v>
      </c>
      <c r="L124" s="252"/>
      <c r="M124" s="252"/>
      <c r="N124" s="252">
        <f>ROUND(L124*K124,2)</f>
        <v>0</v>
      </c>
      <c r="O124" s="252"/>
      <c r="P124" s="252"/>
      <c r="Q124" s="252"/>
      <c r="R124" s="147"/>
      <c r="T124" s="148" t="s">
        <v>5</v>
      </c>
      <c r="U124" s="44" t="s">
        <v>44</v>
      </c>
      <c r="V124" s="149">
        <v>0.655</v>
      </c>
      <c r="W124" s="149">
        <f>V124*K124</f>
        <v>30.130000000000003</v>
      </c>
      <c r="X124" s="149">
        <v>0</v>
      </c>
      <c r="Y124" s="149">
        <f>X124*K124</f>
        <v>0</v>
      </c>
      <c r="Z124" s="149">
        <v>0</v>
      </c>
      <c r="AA124" s="150">
        <f>Z124*K124</f>
        <v>0</v>
      </c>
      <c r="AR124" s="21" t="s">
        <v>150</v>
      </c>
      <c r="AT124" s="21" t="s">
        <v>146</v>
      </c>
      <c r="AU124" s="21" t="s">
        <v>106</v>
      </c>
      <c r="AY124" s="21" t="s">
        <v>144</v>
      </c>
      <c r="BE124" s="151">
        <f>IF(U124="základní",N124,0)</f>
        <v>0</v>
      </c>
      <c r="BF124" s="151">
        <f>IF(U124="snížená",N124,0)</f>
        <v>0</v>
      </c>
      <c r="BG124" s="151">
        <f>IF(U124="zákl. přenesená",N124,0)</f>
        <v>0</v>
      </c>
      <c r="BH124" s="151">
        <f>IF(U124="sníž. přenesená",N124,0)</f>
        <v>0</v>
      </c>
      <c r="BI124" s="151">
        <f>IF(U124="nulová",N124,0)</f>
        <v>0</v>
      </c>
      <c r="BJ124" s="21" t="s">
        <v>22</v>
      </c>
      <c r="BK124" s="151">
        <f>ROUND(L124*K124,2)</f>
        <v>0</v>
      </c>
      <c r="BL124" s="21" t="s">
        <v>150</v>
      </c>
      <c r="BM124" s="21" t="s">
        <v>151</v>
      </c>
    </row>
    <row r="125" spans="2:47" s="1" customFormat="1" ht="30" customHeight="1">
      <c r="B125" s="35"/>
      <c r="C125" s="36"/>
      <c r="D125" s="36"/>
      <c r="E125" s="36"/>
      <c r="F125" s="253" t="s">
        <v>152</v>
      </c>
      <c r="G125" s="254"/>
      <c r="H125" s="254"/>
      <c r="I125" s="254"/>
      <c r="J125" s="36"/>
      <c r="K125" s="36"/>
      <c r="L125" s="36"/>
      <c r="M125" s="36"/>
      <c r="N125" s="36"/>
      <c r="O125" s="36"/>
      <c r="P125" s="36"/>
      <c r="Q125" s="36"/>
      <c r="R125" s="37"/>
      <c r="T125" s="152"/>
      <c r="U125" s="36"/>
      <c r="V125" s="36"/>
      <c r="W125" s="36"/>
      <c r="X125" s="36"/>
      <c r="Y125" s="36"/>
      <c r="Z125" s="36"/>
      <c r="AA125" s="74"/>
      <c r="AT125" s="21" t="s">
        <v>153</v>
      </c>
      <c r="AU125" s="21" t="s">
        <v>106</v>
      </c>
    </row>
    <row r="126" spans="2:65" s="1" customFormat="1" ht="31.5" customHeight="1">
      <c r="B126" s="142"/>
      <c r="C126" s="143" t="s">
        <v>154</v>
      </c>
      <c r="D126" s="143" t="s">
        <v>146</v>
      </c>
      <c r="E126" s="144" t="s">
        <v>155</v>
      </c>
      <c r="F126" s="251" t="s">
        <v>156</v>
      </c>
      <c r="G126" s="251"/>
      <c r="H126" s="251"/>
      <c r="I126" s="251"/>
      <c r="J126" s="145" t="s">
        <v>149</v>
      </c>
      <c r="K126" s="146">
        <v>46</v>
      </c>
      <c r="L126" s="252"/>
      <c r="M126" s="252"/>
      <c r="N126" s="252">
        <f>ROUND(L126*K126,2)</f>
        <v>0</v>
      </c>
      <c r="O126" s="252"/>
      <c r="P126" s="252"/>
      <c r="Q126" s="252"/>
      <c r="R126" s="147"/>
      <c r="T126" s="148" t="s">
        <v>5</v>
      </c>
      <c r="U126" s="44" t="s">
        <v>44</v>
      </c>
      <c r="V126" s="149">
        <v>0.889</v>
      </c>
      <c r="W126" s="149">
        <f>V126*K126</f>
        <v>40.894</v>
      </c>
      <c r="X126" s="149">
        <v>0</v>
      </c>
      <c r="Y126" s="149">
        <f>X126*K126</f>
        <v>0</v>
      </c>
      <c r="Z126" s="149">
        <v>0</v>
      </c>
      <c r="AA126" s="150">
        <f>Z126*K126</f>
        <v>0</v>
      </c>
      <c r="AR126" s="21" t="s">
        <v>150</v>
      </c>
      <c r="AT126" s="21" t="s">
        <v>146</v>
      </c>
      <c r="AU126" s="21" t="s">
        <v>106</v>
      </c>
      <c r="AY126" s="21" t="s">
        <v>144</v>
      </c>
      <c r="BE126" s="151">
        <f>IF(U126="základní",N126,0)</f>
        <v>0</v>
      </c>
      <c r="BF126" s="151">
        <f>IF(U126="snížená",N126,0)</f>
        <v>0</v>
      </c>
      <c r="BG126" s="151">
        <f>IF(U126="zákl. přenesená",N126,0)</f>
        <v>0</v>
      </c>
      <c r="BH126" s="151">
        <f>IF(U126="sníž. přenesená",N126,0)</f>
        <v>0</v>
      </c>
      <c r="BI126" s="151">
        <f>IF(U126="nulová",N126,0)</f>
        <v>0</v>
      </c>
      <c r="BJ126" s="21" t="s">
        <v>22</v>
      </c>
      <c r="BK126" s="151">
        <f>ROUND(L126*K126,2)</f>
        <v>0</v>
      </c>
      <c r="BL126" s="21" t="s">
        <v>150</v>
      </c>
      <c r="BM126" s="21" t="s">
        <v>157</v>
      </c>
    </row>
    <row r="127" spans="2:65" s="1" customFormat="1" ht="31.5" customHeight="1">
      <c r="B127" s="142"/>
      <c r="C127" s="143" t="s">
        <v>158</v>
      </c>
      <c r="D127" s="143" t="s">
        <v>146</v>
      </c>
      <c r="E127" s="144" t="s">
        <v>159</v>
      </c>
      <c r="F127" s="251" t="s">
        <v>160</v>
      </c>
      <c r="G127" s="251"/>
      <c r="H127" s="251"/>
      <c r="I127" s="251"/>
      <c r="J127" s="145" t="s">
        <v>161</v>
      </c>
      <c r="K127" s="146">
        <v>320</v>
      </c>
      <c r="L127" s="252"/>
      <c r="M127" s="252"/>
      <c r="N127" s="252">
        <f>ROUND(L127*K127,2)</f>
        <v>0</v>
      </c>
      <c r="O127" s="252"/>
      <c r="P127" s="252"/>
      <c r="Q127" s="252"/>
      <c r="R127" s="147"/>
      <c r="T127" s="148" t="s">
        <v>5</v>
      </c>
      <c r="U127" s="44" t="s">
        <v>44</v>
      </c>
      <c r="V127" s="149">
        <v>0.203</v>
      </c>
      <c r="W127" s="149">
        <f>V127*K127</f>
        <v>64.96000000000001</v>
      </c>
      <c r="X127" s="149">
        <v>0</v>
      </c>
      <c r="Y127" s="149">
        <f>X127*K127</f>
        <v>0</v>
      </c>
      <c r="Z127" s="149">
        <v>0</v>
      </c>
      <c r="AA127" s="150">
        <f>Z127*K127</f>
        <v>0</v>
      </c>
      <c r="AR127" s="21" t="s">
        <v>150</v>
      </c>
      <c r="AT127" s="21" t="s">
        <v>146</v>
      </c>
      <c r="AU127" s="21" t="s">
        <v>106</v>
      </c>
      <c r="AY127" s="21" t="s">
        <v>144</v>
      </c>
      <c r="BE127" s="151">
        <f>IF(U127="základní",N127,0)</f>
        <v>0</v>
      </c>
      <c r="BF127" s="151">
        <f>IF(U127="snížená",N127,0)</f>
        <v>0</v>
      </c>
      <c r="BG127" s="151">
        <f>IF(U127="zákl. přenesená",N127,0)</f>
        <v>0</v>
      </c>
      <c r="BH127" s="151">
        <f>IF(U127="sníž. přenesená",N127,0)</f>
        <v>0</v>
      </c>
      <c r="BI127" s="151">
        <f>IF(U127="nulová",N127,0)</f>
        <v>0</v>
      </c>
      <c r="BJ127" s="21" t="s">
        <v>22</v>
      </c>
      <c r="BK127" s="151">
        <f>ROUND(L127*K127,2)</f>
        <v>0</v>
      </c>
      <c r="BL127" s="21" t="s">
        <v>150</v>
      </c>
      <c r="BM127" s="21" t="s">
        <v>162</v>
      </c>
    </row>
    <row r="128" spans="2:51" s="10" customFormat="1" ht="22.5" customHeight="1">
      <c r="B128" s="153"/>
      <c r="C128" s="154"/>
      <c r="D128" s="154"/>
      <c r="E128" s="155" t="s">
        <v>5</v>
      </c>
      <c r="F128" s="255" t="s">
        <v>163</v>
      </c>
      <c r="G128" s="256"/>
      <c r="H128" s="256"/>
      <c r="I128" s="256"/>
      <c r="J128" s="154"/>
      <c r="K128" s="156">
        <v>320</v>
      </c>
      <c r="L128" s="154"/>
      <c r="M128" s="154"/>
      <c r="N128" s="154"/>
      <c r="O128" s="154"/>
      <c r="P128" s="154"/>
      <c r="Q128" s="154"/>
      <c r="R128" s="157"/>
      <c r="T128" s="158"/>
      <c r="U128" s="154"/>
      <c r="V128" s="154"/>
      <c r="W128" s="154"/>
      <c r="X128" s="154"/>
      <c r="Y128" s="154"/>
      <c r="Z128" s="154"/>
      <c r="AA128" s="159"/>
      <c r="AT128" s="160" t="s">
        <v>164</v>
      </c>
      <c r="AU128" s="160" t="s">
        <v>106</v>
      </c>
      <c r="AV128" s="10" t="s">
        <v>106</v>
      </c>
      <c r="AW128" s="10" t="s">
        <v>36</v>
      </c>
      <c r="AX128" s="10" t="s">
        <v>79</v>
      </c>
      <c r="AY128" s="160" t="s">
        <v>144</v>
      </c>
    </row>
    <row r="129" spans="2:51" s="11" customFormat="1" ht="22.5" customHeight="1">
      <c r="B129" s="161"/>
      <c r="C129" s="162"/>
      <c r="D129" s="162"/>
      <c r="E129" s="163" t="s">
        <v>5</v>
      </c>
      <c r="F129" s="257" t="s">
        <v>165</v>
      </c>
      <c r="G129" s="258"/>
      <c r="H129" s="258"/>
      <c r="I129" s="258"/>
      <c r="J129" s="162"/>
      <c r="K129" s="164">
        <v>320</v>
      </c>
      <c r="L129" s="162"/>
      <c r="M129" s="162"/>
      <c r="N129" s="162"/>
      <c r="O129" s="162"/>
      <c r="P129" s="162"/>
      <c r="Q129" s="162"/>
      <c r="R129" s="165"/>
      <c r="T129" s="166"/>
      <c r="U129" s="162"/>
      <c r="V129" s="162"/>
      <c r="W129" s="162"/>
      <c r="X129" s="162"/>
      <c r="Y129" s="162"/>
      <c r="Z129" s="162"/>
      <c r="AA129" s="167"/>
      <c r="AT129" s="168" t="s">
        <v>164</v>
      </c>
      <c r="AU129" s="168" t="s">
        <v>106</v>
      </c>
      <c r="AV129" s="11" t="s">
        <v>150</v>
      </c>
      <c r="AW129" s="11" t="s">
        <v>36</v>
      </c>
      <c r="AX129" s="11" t="s">
        <v>22</v>
      </c>
      <c r="AY129" s="168" t="s">
        <v>144</v>
      </c>
    </row>
    <row r="130" spans="2:65" s="1" customFormat="1" ht="31.5" customHeight="1">
      <c r="B130" s="142"/>
      <c r="C130" s="143" t="s">
        <v>166</v>
      </c>
      <c r="D130" s="143" t="s">
        <v>146</v>
      </c>
      <c r="E130" s="144" t="s">
        <v>167</v>
      </c>
      <c r="F130" s="251" t="s">
        <v>168</v>
      </c>
      <c r="G130" s="251"/>
      <c r="H130" s="251"/>
      <c r="I130" s="251"/>
      <c r="J130" s="145" t="s">
        <v>169</v>
      </c>
      <c r="K130" s="146">
        <v>40</v>
      </c>
      <c r="L130" s="252"/>
      <c r="M130" s="252"/>
      <c r="N130" s="252">
        <f>ROUND(L130*K130,2)</f>
        <v>0</v>
      </c>
      <c r="O130" s="252"/>
      <c r="P130" s="252"/>
      <c r="Q130" s="252"/>
      <c r="R130" s="147"/>
      <c r="T130" s="148" t="s">
        <v>5</v>
      </c>
      <c r="U130" s="44" t="s">
        <v>44</v>
      </c>
      <c r="V130" s="149">
        <v>0</v>
      </c>
      <c r="W130" s="149">
        <f>V130*K130</f>
        <v>0</v>
      </c>
      <c r="X130" s="149">
        <v>0</v>
      </c>
      <c r="Y130" s="149">
        <f>X130*K130</f>
        <v>0</v>
      </c>
      <c r="Z130" s="149">
        <v>0</v>
      </c>
      <c r="AA130" s="150">
        <f>Z130*K130</f>
        <v>0</v>
      </c>
      <c r="AR130" s="21" t="s">
        <v>150</v>
      </c>
      <c r="AT130" s="21" t="s">
        <v>146</v>
      </c>
      <c r="AU130" s="21" t="s">
        <v>106</v>
      </c>
      <c r="AY130" s="21" t="s">
        <v>144</v>
      </c>
      <c r="BE130" s="151">
        <f>IF(U130="základní",N130,0)</f>
        <v>0</v>
      </c>
      <c r="BF130" s="151">
        <f>IF(U130="snížená",N130,0)</f>
        <v>0</v>
      </c>
      <c r="BG130" s="151">
        <f>IF(U130="zákl. přenesená",N130,0)</f>
        <v>0</v>
      </c>
      <c r="BH130" s="151">
        <f>IF(U130="sníž. přenesená",N130,0)</f>
        <v>0</v>
      </c>
      <c r="BI130" s="151">
        <f>IF(U130="nulová",N130,0)</f>
        <v>0</v>
      </c>
      <c r="BJ130" s="21" t="s">
        <v>22</v>
      </c>
      <c r="BK130" s="151">
        <f>ROUND(L130*K130,2)</f>
        <v>0</v>
      </c>
      <c r="BL130" s="21" t="s">
        <v>150</v>
      </c>
      <c r="BM130" s="21" t="s">
        <v>170</v>
      </c>
    </row>
    <row r="131" spans="2:51" s="10" customFormat="1" ht="22.5" customHeight="1">
      <c r="B131" s="153"/>
      <c r="C131" s="154"/>
      <c r="D131" s="154"/>
      <c r="E131" s="155" t="s">
        <v>5</v>
      </c>
      <c r="F131" s="255" t="s">
        <v>171</v>
      </c>
      <c r="G131" s="256"/>
      <c r="H131" s="256"/>
      <c r="I131" s="256"/>
      <c r="J131" s="154"/>
      <c r="K131" s="156">
        <v>40</v>
      </c>
      <c r="L131" s="154"/>
      <c r="M131" s="154"/>
      <c r="N131" s="154"/>
      <c r="O131" s="154"/>
      <c r="P131" s="154"/>
      <c r="Q131" s="154"/>
      <c r="R131" s="157"/>
      <c r="T131" s="158"/>
      <c r="U131" s="154"/>
      <c r="V131" s="154"/>
      <c r="W131" s="154"/>
      <c r="X131" s="154"/>
      <c r="Y131" s="154"/>
      <c r="Z131" s="154"/>
      <c r="AA131" s="159"/>
      <c r="AT131" s="160" t="s">
        <v>164</v>
      </c>
      <c r="AU131" s="160" t="s">
        <v>106</v>
      </c>
      <c r="AV131" s="10" t="s">
        <v>106</v>
      </c>
      <c r="AW131" s="10" t="s">
        <v>36</v>
      </c>
      <c r="AX131" s="10" t="s">
        <v>22</v>
      </c>
      <c r="AY131" s="160" t="s">
        <v>144</v>
      </c>
    </row>
    <row r="132" spans="2:65" s="1" customFormat="1" ht="31.5" customHeight="1">
      <c r="B132" s="142"/>
      <c r="C132" s="143" t="s">
        <v>172</v>
      </c>
      <c r="D132" s="143" t="s">
        <v>146</v>
      </c>
      <c r="E132" s="144" t="s">
        <v>173</v>
      </c>
      <c r="F132" s="251" t="s">
        <v>174</v>
      </c>
      <c r="G132" s="251"/>
      <c r="H132" s="251"/>
      <c r="I132" s="251"/>
      <c r="J132" s="145" t="s">
        <v>175</v>
      </c>
      <c r="K132" s="146">
        <v>4.5</v>
      </c>
      <c r="L132" s="252"/>
      <c r="M132" s="252"/>
      <c r="N132" s="252">
        <f>ROUND(L132*K132,2)</f>
        <v>0</v>
      </c>
      <c r="O132" s="252"/>
      <c r="P132" s="252"/>
      <c r="Q132" s="252"/>
      <c r="R132" s="147"/>
      <c r="T132" s="148" t="s">
        <v>5</v>
      </c>
      <c r="U132" s="44" t="s">
        <v>44</v>
      </c>
      <c r="V132" s="149">
        <v>0.703</v>
      </c>
      <c r="W132" s="149">
        <f>V132*K132</f>
        <v>3.1635</v>
      </c>
      <c r="X132" s="149">
        <v>0.00868</v>
      </c>
      <c r="Y132" s="149">
        <f>X132*K132</f>
        <v>0.03906</v>
      </c>
      <c r="Z132" s="149">
        <v>0</v>
      </c>
      <c r="AA132" s="150">
        <f>Z132*K132</f>
        <v>0</v>
      </c>
      <c r="AR132" s="21" t="s">
        <v>150</v>
      </c>
      <c r="AT132" s="21" t="s">
        <v>146</v>
      </c>
      <c r="AU132" s="21" t="s">
        <v>106</v>
      </c>
      <c r="AY132" s="21" t="s">
        <v>144</v>
      </c>
      <c r="BE132" s="151">
        <f>IF(U132="základní",N132,0)</f>
        <v>0</v>
      </c>
      <c r="BF132" s="151">
        <f>IF(U132="snížená",N132,0)</f>
        <v>0</v>
      </c>
      <c r="BG132" s="151">
        <f>IF(U132="zákl. přenesená",N132,0)</f>
        <v>0</v>
      </c>
      <c r="BH132" s="151">
        <f>IF(U132="sníž. přenesená",N132,0)</f>
        <v>0</v>
      </c>
      <c r="BI132" s="151">
        <f>IF(U132="nulová",N132,0)</f>
        <v>0</v>
      </c>
      <c r="BJ132" s="21" t="s">
        <v>22</v>
      </c>
      <c r="BK132" s="151">
        <f>ROUND(L132*K132,2)</f>
        <v>0</v>
      </c>
      <c r="BL132" s="21" t="s">
        <v>150</v>
      </c>
      <c r="BM132" s="21" t="s">
        <v>176</v>
      </c>
    </row>
    <row r="133" spans="2:51" s="10" customFormat="1" ht="22.5" customHeight="1">
      <c r="B133" s="153"/>
      <c r="C133" s="154"/>
      <c r="D133" s="154"/>
      <c r="E133" s="155" t="s">
        <v>5</v>
      </c>
      <c r="F133" s="255" t="s">
        <v>177</v>
      </c>
      <c r="G133" s="256"/>
      <c r="H133" s="256"/>
      <c r="I133" s="256"/>
      <c r="J133" s="154"/>
      <c r="K133" s="156">
        <v>4.5</v>
      </c>
      <c r="L133" s="154"/>
      <c r="M133" s="154"/>
      <c r="N133" s="154"/>
      <c r="O133" s="154"/>
      <c r="P133" s="154"/>
      <c r="Q133" s="154"/>
      <c r="R133" s="157"/>
      <c r="T133" s="158"/>
      <c r="U133" s="154"/>
      <c r="V133" s="154"/>
      <c r="W133" s="154"/>
      <c r="X133" s="154"/>
      <c r="Y133" s="154"/>
      <c r="Z133" s="154"/>
      <c r="AA133" s="159"/>
      <c r="AT133" s="160" t="s">
        <v>164</v>
      </c>
      <c r="AU133" s="160" t="s">
        <v>106</v>
      </c>
      <c r="AV133" s="10" t="s">
        <v>106</v>
      </c>
      <c r="AW133" s="10" t="s">
        <v>36</v>
      </c>
      <c r="AX133" s="10" t="s">
        <v>79</v>
      </c>
      <c r="AY133" s="160" t="s">
        <v>144</v>
      </c>
    </row>
    <row r="134" spans="2:51" s="11" customFormat="1" ht="22.5" customHeight="1">
      <c r="B134" s="161"/>
      <c r="C134" s="162"/>
      <c r="D134" s="162"/>
      <c r="E134" s="163" t="s">
        <v>5</v>
      </c>
      <c r="F134" s="257" t="s">
        <v>165</v>
      </c>
      <c r="G134" s="258"/>
      <c r="H134" s="258"/>
      <c r="I134" s="258"/>
      <c r="J134" s="162"/>
      <c r="K134" s="164">
        <v>4.5</v>
      </c>
      <c r="L134" s="162"/>
      <c r="M134" s="162"/>
      <c r="N134" s="162"/>
      <c r="O134" s="162"/>
      <c r="P134" s="162"/>
      <c r="Q134" s="162"/>
      <c r="R134" s="165"/>
      <c r="T134" s="166"/>
      <c r="U134" s="162"/>
      <c r="V134" s="162"/>
      <c r="W134" s="162"/>
      <c r="X134" s="162"/>
      <c r="Y134" s="162"/>
      <c r="Z134" s="162"/>
      <c r="AA134" s="167"/>
      <c r="AT134" s="168" t="s">
        <v>164</v>
      </c>
      <c r="AU134" s="168" t="s">
        <v>106</v>
      </c>
      <c r="AV134" s="11" t="s">
        <v>150</v>
      </c>
      <c r="AW134" s="11" t="s">
        <v>36</v>
      </c>
      <c r="AX134" s="11" t="s">
        <v>22</v>
      </c>
      <c r="AY134" s="168" t="s">
        <v>144</v>
      </c>
    </row>
    <row r="135" spans="2:65" s="1" customFormat="1" ht="31.5" customHeight="1">
      <c r="B135" s="142"/>
      <c r="C135" s="143" t="s">
        <v>178</v>
      </c>
      <c r="D135" s="143" t="s">
        <v>146</v>
      </c>
      <c r="E135" s="144" t="s">
        <v>179</v>
      </c>
      <c r="F135" s="251" t="s">
        <v>180</v>
      </c>
      <c r="G135" s="251"/>
      <c r="H135" s="251"/>
      <c r="I135" s="251"/>
      <c r="J135" s="145" t="s">
        <v>175</v>
      </c>
      <c r="K135" s="146">
        <v>7.5</v>
      </c>
      <c r="L135" s="252"/>
      <c r="M135" s="252"/>
      <c r="N135" s="252">
        <f>ROUND(L135*K135,2)</f>
        <v>0</v>
      </c>
      <c r="O135" s="252"/>
      <c r="P135" s="252"/>
      <c r="Q135" s="252"/>
      <c r="R135" s="147"/>
      <c r="T135" s="148" t="s">
        <v>5</v>
      </c>
      <c r="U135" s="44" t="s">
        <v>44</v>
      </c>
      <c r="V135" s="149">
        <v>0.547</v>
      </c>
      <c r="W135" s="149">
        <f>V135*K135</f>
        <v>4.1025</v>
      </c>
      <c r="X135" s="149">
        <v>0.0369</v>
      </c>
      <c r="Y135" s="149">
        <f>X135*K135</f>
        <v>0.27675</v>
      </c>
      <c r="Z135" s="149">
        <v>0</v>
      </c>
      <c r="AA135" s="150">
        <f>Z135*K135</f>
        <v>0</v>
      </c>
      <c r="AR135" s="21" t="s">
        <v>150</v>
      </c>
      <c r="AT135" s="21" t="s">
        <v>146</v>
      </c>
      <c r="AU135" s="21" t="s">
        <v>106</v>
      </c>
      <c r="AY135" s="21" t="s">
        <v>144</v>
      </c>
      <c r="BE135" s="151">
        <f>IF(U135="základní",N135,0)</f>
        <v>0</v>
      </c>
      <c r="BF135" s="151">
        <f>IF(U135="snížená",N135,0)</f>
        <v>0</v>
      </c>
      <c r="BG135" s="151">
        <f>IF(U135="zákl. přenesená",N135,0)</f>
        <v>0</v>
      </c>
      <c r="BH135" s="151">
        <f>IF(U135="sníž. přenesená",N135,0)</f>
        <v>0</v>
      </c>
      <c r="BI135" s="151">
        <f>IF(U135="nulová",N135,0)</f>
        <v>0</v>
      </c>
      <c r="BJ135" s="21" t="s">
        <v>22</v>
      </c>
      <c r="BK135" s="151">
        <f>ROUND(L135*K135,2)</f>
        <v>0</v>
      </c>
      <c r="BL135" s="21" t="s">
        <v>150</v>
      </c>
      <c r="BM135" s="21" t="s">
        <v>181</v>
      </c>
    </row>
    <row r="136" spans="2:51" s="10" customFormat="1" ht="22.5" customHeight="1">
      <c r="B136" s="153"/>
      <c r="C136" s="154"/>
      <c r="D136" s="154"/>
      <c r="E136" s="155" t="s">
        <v>5</v>
      </c>
      <c r="F136" s="255" t="s">
        <v>182</v>
      </c>
      <c r="G136" s="256"/>
      <c r="H136" s="256"/>
      <c r="I136" s="256"/>
      <c r="J136" s="154"/>
      <c r="K136" s="156">
        <v>7.5</v>
      </c>
      <c r="L136" s="154"/>
      <c r="M136" s="154"/>
      <c r="N136" s="154"/>
      <c r="O136" s="154"/>
      <c r="P136" s="154"/>
      <c r="Q136" s="154"/>
      <c r="R136" s="157"/>
      <c r="T136" s="158"/>
      <c r="U136" s="154"/>
      <c r="V136" s="154"/>
      <c r="W136" s="154"/>
      <c r="X136" s="154"/>
      <c r="Y136" s="154"/>
      <c r="Z136" s="154"/>
      <c r="AA136" s="159"/>
      <c r="AT136" s="160" t="s">
        <v>164</v>
      </c>
      <c r="AU136" s="160" t="s">
        <v>106</v>
      </c>
      <c r="AV136" s="10" t="s">
        <v>106</v>
      </c>
      <c r="AW136" s="10" t="s">
        <v>36</v>
      </c>
      <c r="AX136" s="10" t="s">
        <v>79</v>
      </c>
      <c r="AY136" s="160" t="s">
        <v>144</v>
      </c>
    </row>
    <row r="137" spans="2:51" s="11" customFormat="1" ht="22.5" customHeight="1">
      <c r="B137" s="161"/>
      <c r="C137" s="162"/>
      <c r="D137" s="162"/>
      <c r="E137" s="163" t="s">
        <v>5</v>
      </c>
      <c r="F137" s="257" t="s">
        <v>165</v>
      </c>
      <c r="G137" s="258"/>
      <c r="H137" s="258"/>
      <c r="I137" s="258"/>
      <c r="J137" s="162"/>
      <c r="K137" s="164">
        <v>7.5</v>
      </c>
      <c r="L137" s="162"/>
      <c r="M137" s="162"/>
      <c r="N137" s="162"/>
      <c r="O137" s="162"/>
      <c r="P137" s="162"/>
      <c r="Q137" s="162"/>
      <c r="R137" s="165"/>
      <c r="T137" s="166"/>
      <c r="U137" s="162"/>
      <c r="V137" s="162"/>
      <c r="W137" s="162"/>
      <c r="X137" s="162"/>
      <c r="Y137" s="162"/>
      <c r="Z137" s="162"/>
      <c r="AA137" s="167"/>
      <c r="AT137" s="168" t="s">
        <v>164</v>
      </c>
      <c r="AU137" s="168" t="s">
        <v>106</v>
      </c>
      <c r="AV137" s="11" t="s">
        <v>150</v>
      </c>
      <c r="AW137" s="11" t="s">
        <v>36</v>
      </c>
      <c r="AX137" s="11" t="s">
        <v>22</v>
      </c>
      <c r="AY137" s="168" t="s">
        <v>144</v>
      </c>
    </row>
    <row r="138" spans="2:65" s="1" customFormat="1" ht="31.5" customHeight="1">
      <c r="B138" s="142"/>
      <c r="C138" s="143" t="s">
        <v>183</v>
      </c>
      <c r="D138" s="143" t="s">
        <v>146</v>
      </c>
      <c r="E138" s="144" t="s">
        <v>184</v>
      </c>
      <c r="F138" s="251" t="s">
        <v>185</v>
      </c>
      <c r="G138" s="251"/>
      <c r="H138" s="251"/>
      <c r="I138" s="251"/>
      <c r="J138" s="145" t="s">
        <v>186</v>
      </c>
      <c r="K138" s="146">
        <v>6</v>
      </c>
      <c r="L138" s="252"/>
      <c r="M138" s="252"/>
      <c r="N138" s="252">
        <f>ROUND(L138*K138,2)</f>
        <v>0</v>
      </c>
      <c r="O138" s="252"/>
      <c r="P138" s="252"/>
      <c r="Q138" s="252"/>
      <c r="R138" s="147"/>
      <c r="T138" s="148" t="s">
        <v>5</v>
      </c>
      <c r="U138" s="44" t="s">
        <v>44</v>
      </c>
      <c r="V138" s="149">
        <v>1.763</v>
      </c>
      <c r="W138" s="149">
        <f>V138*K138</f>
        <v>10.578</v>
      </c>
      <c r="X138" s="149">
        <v>0</v>
      </c>
      <c r="Y138" s="149">
        <f>X138*K138</f>
        <v>0</v>
      </c>
      <c r="Z138" s="149">
        <v>0</v>
      </c>
      <c r="AA138" s="150">
        <f>Z138*K138</f>
        <v>0</v>
      </c>
      <c r="AR138" s="21" t="s">
        <v>150</v>
      </c>
      <c r="AT138" s="21" t="s">
        <v>146</v>
      </c>
      <c r="AU138" s="21" t="s">
        <v>106</v>
      </c>
      <c r="AY138" s="21" t="s">
        <v>144</v>
      </c>
      <c r="BE138" s="151">
        <f>IF(U138="základní",N138,0)</f>
        <v>0</v>
      </c>
      <c r="BF138" s="151">
        <f>IF(U138="snížená",N138,0)</f>
        <v>0</v>
      </c>
      <c r="BG138" s="151">
        <f>IF(U138="zákl. přenesená",N138,0)</f>
        <v>0</v>
      </c>
      <c r="BH138" s="151">
        <f>IF(U138="sníž. přenesená",N138,0)</f>
        <v>0</v>
      </c>
      <c r="BI138" s="151">
        <f>IF(U138="nulová",N138,0)</f>
        <v>0</v>
      </c>
      <c r="BJ138" s="21" t="s">
        <v>22</v>
      </c>
      <c r="BK138" s="151">
        <f>ROUND(L138*K138,2)</f>
        <v>0</v>
      </c>
      <c r="BL138" s="21" t="s">
        <v>150</v>
      </c>
      <c r="BM138" s="21" t="s">
        <v>187</v>
      </c>
    </row>
    <row r="139" spans="2:51" s="10" customFormat="1" ht="22.5" customHeight="1">
      <c r="B139" s="153"/>
      <c r="C139" s="154"/>
      <c r="D139" s="154"/>
      <c r="E139" s="155" t="s">
        <v>5</v>
      </c>
      <c r="F139" s="255" t="s">
        <v>188</v>
      </c>
      <c r="G139" s="256"/>
      <c r="H139" s="256"/>
      <c r="I139" s="256"/>
      <c r="J139" s="154"/>
      <c r="K139" s="156">
        <v>6</v>
      </c>
      <c r="L139" s="154"/>
      <c r="M139" s="154"/>
      <c r="N139" s="154"/>
      <c r="O139" s="154"/>
      <c r="P139" s="154"/>
      <c r="Q139" s="154"/>
      <c r="R139" s="157"/>
      <c r="T139" s="158"/>
      <c r="U139" s="154"/>
      <c r="V139" s="154"/>
      <c r="W139" s="154"/>
      <c r="X139" s="154"/>
      <c r="Y139" s="154"/>
      <c r="Z139" s="154"/>
      <c r="AA139" s="159"/>
      <c r="AT139" s="160" t="s">
        <v>164</v>
      </c>
      <c r="AU139" s="160" t="s">
        <v>106</v>
      </c>
      <c r="AV139" s="10" t="s">
        <v>106</v>
      </c>
      <c r="AW139" s="10" t="s">
        <v>36</v>
      </c>
      <c r="AX139" s="10" t="s">
        <v>79</v>
      </c>
      <c r="AY139" s="160" t="s">
        <v>144</v>
      </c>
    </row>
    <row r="140" spans="2:51" s="11" customFormat="1" ht="22.5" customHeight="1">
      <c r="B140" s="161"/>
      <c r="C140" s="162"/>
      <c r="D140" s="162"/>
      <c r="E140" s="163" t="s">
        <v>5</v>
      </c>
      <c r="F140" s="257" t="s">
        <v>165</v>
      </c>
      <c r="G140" s="258"/>
      <c r="H140" s="258"/>
      <c r="I140" s="258"/>
      <c r="J140" s="162"/>
      <c r="K140" s="164">
        <v>6</v>
      </c>
      <c r="L140" s="162"/>
      <c r="M140" s="162"/>
      <c r="N140" s="162"/>
      <c r="O140" s="162"/>
      <c r="P140" s="162"/>
      <c r="Q140" s="162"/>
      <c r="R140" s="165"/>
      <c r="T140" s="166"/>
      <c r="U140" s="162"/>
      <c r="V140" s="162"/>
      <c r="W140" s="162"/>
      <c r="X140" s="162"/>
      <c r="Y140" s="162"/>
      <c r="Z140" s="162"/>
      <c r="AA140" s="167"/>
      <c r="AT140" s="168" t="s">
        <v>164</v>
      </c>
      <c r="AU140" s="168" t="s">
        <v>106</v>
      </c>
      <c r="AV140" s="11" t="s">
        <v>150</v>
      </c>
      <c r="AW140" s="11" t="s">
        <v>36</v>
      </c>
      <c r="AX140" s="11" t="s">
        <v>22</v>
      </c>
      <c r="AY140" s="168" t="s">
        <v>144</v>
      </c>
    </row>
    <row r="141" spans="2:65" s="1" customFormat="1" ht="31.5" customHeight="1">
      <c r="B141" s="142"/>
      <c r="C141" s="143" t="s">
        <v>189</v>
      </c>
      <c r="D141" s="143" t="s">
        <v>146</v>
      </c>
      <c r="E141" s="144" t="s">
        <v>190</v>
      </c>
      <c r="F141" s="251" t="s">
        <v>191</v>
      </c>
      <c r="G141" s="251"/>
      <c r="H141" s="251"/>
      <c r="I141" s="251"/>
      <c r="J141" s="145" t="s">
        <v>186</v>
      </c>
      <c r="K141" s="146">
        <v>416.45</v>
      </c>
      <c r="L141" s="252"/>
      <c r="M141" s="252"/>
      <c r="N141" s="252">
        <f>ROUND(L141*K141,2)</f>
        <v>0</v>
      </c>
      <c r="O141" s="252"/>
      <c r="P141" s="252"/>
      <c r="Q141" s="252"/>
      <c r="R141" s="147"/>
      <c r="T141" s="148" t="s">
        <v>5</v>
      </c>
      <c r="U141" s="44" t="s">
        <v>44</v>
      </c>
      <c r="V141" s="149">
        <v>1.556</v>
      </c>
      <c r="W141" s="149">
        <f>V141*K141</f>
        <v>647.9962</v>
      </c>
      <c r="X141" s="149">
        <v>0</v>
      </c>
      <c r="Y141" s="149">
        <f>X141*K141</f>
        <v>0</v>
      </c>
      <c r="Z141" s="149">
        <v>0</v>
      </c>
      <c r="AA141" s="150">
        <f>Z141*K141</f>
        <v>0</v>
      </c>
      <c r="AR141" s="21" t="s">
        <v>150</v>
      </c>
      <c r="AT141" s="21" t="s">
        <v>146</v>
      </c>
      <c r="AU141" s="21" t="s">
        <v>106</v>
      </c>
      <c r="AY141" s="21" t="s">
        <v>144</v>
      </c>
      <c r="BE141" s="151">
        <f>IF(U141="základní",N141,0)</f>
        <v>0</v>
      </c>
      <c r="BF141" s="151">
        <f>IF(U141="snížená",N141,0)</f>
        <v>0</v>
      </c>
      <c r="BG141" s="151">
        <f>IF(U141="zákl. přenesená",N141,0)</f>
        <v>0</v>
      </c>
      <c r="BH141" s="151">
        <f>IF(U141="sníž. přenesená",N141,0)</f>
        <v>0</v>
      </c>
      <c r="BI141" s="151">
        <f>IF(U141="nulová",N141,0)</f>
        <v>0</v>
      </c>
      <c r="BJ141" s="21" t="s">
        <v>22</v>
      </c>
      <c r="BK141" s="151">
        <f>ROUND(L141*K141,2)</f>
        <v>0</v>
      </c>
      <c r="BL141" s="21" t="s">
        <v>150</v>
      </c>
      <c r="BM141" s="21" t="s">
        <v>192</v>
      </c>
    </row>
    <row r="142" spans="2:51" s="12" customFormat="1" ht="22.5" customHeight="1">
      <c r="B142" s="169"/>
      <c r="C142" s="170"/>
      <c r="D142" s="170"/>
      <c r="E142" s="171" t="s">
        <v>5</v>
      </c>
      <c r="F142" s="259" t="s">
        <v>193</v>
      </c>
      <c r="G142" s="260"/>
      <c r="H142" s="260"/>
      <c r="I142" s="260"/>
      <c r="J142" s="170"/>
      <c r="K142" s="172" t="s">
        <v>5</v>
      </c>
      <c r="L142" s="170"/>
      <c r="M142" s="170"/>
      <c r="N142" s="170"/>
      <c r="O142" s="170"/>
      <c r="P142" s="170"/>
      <c r="Q142" s="170"/>
      <c r="R142" s="173"/>
      <c r="T142" s="174"/>
      <c r="U142" s="170"/>
      <c r="V142" s="170"/>
      <c r="W142" s="170"/>
      <c r="X142" s="170"/>
      <c r="Y142" s="170"/>
      <c r="Z142" s="170"/>
      <c r="AA142" s="175"/>
      <c r="AT142" s="176" t="s">
        <v>164</v>
      </c>
      <c r="AU142" s="176" t="s">
        <v>106</v>
      </c>
      <c r="AV142" s="12" t="s">
        <v>22</v>
      </c>
      <c r="AW142" s="12" t="s">
        <v>36</v>
      </c>
      <c r="AX142" s="12" t="s">
        <v>79</v>
      </c>
      <c r="AY142" s="176" t="s">
        <v>144</v>
      </c>
    </row>
    <row r="143" spans="2:51" s="10" customFormat="1" ht="22.5" customHeight="1">
      <c r="B143" s="153"/>
      <c r="C143" s="154"/>
      <c r="D143" s="154"/>
      <c r="E143" s="155" t="s">
        <v>5</v>
      </c>
      <c r="F143" s="261" t="s">
        <v>194</v>
      </c>
      <c r="G143" s="262"/>
      <c r="H143" s="262"/>
      <c r="I143" s="262"/>
      <c r="J143" s="154"/>
      <c r="K143" s="156">
        <v>49</v>
      </c>
      <c r="L143" s="154"/>
      <c r="M143" s="154"/>
      <c r="N143" s="154"/>
      <c r="O143" s="154"/>
      <c r="P143" s="154"/>
      <c r="Q143" s="154"/>
      <c r="R143" s="157"/>
      <c r="T143" s="158"/>
      <c r="U143" s="154"/>
      <c r="V143" s="154"/>
      <c r="W143" s="154"/>
      <c r="X143" s="154"/>
      <c r="Y143" s="154"/>
      <c r="Z143" s="154"/>
      <c r="AA143" s="159"/>
      <c r="AT143" s="160" t="s">
        <v>164</v>
      </c>
      <c r="AU143" s="160" t="s">
        <v>106</v>
      </c>
      <c r="AV143" s="10" t="s">
        <v>106</v>
      </c>
      <c r="AW143" s="10" t="s">
        <v>36</v>
      </c>
      <c r="AX143" s="10" t="s">
        <v>79</v>
      </c>
      <c r="AY143" s="160" t="s">
        <v>144</v>
      </c>
    </row>
    <row r="144" spans="2:51" s="10" customFormat="1" ht="22.5" customHeight="1">
      <c r="B144" s="153"/>
      <c r="C144" s="154"/>
      <c r="D144" s="154"/>
      <c r="E144" s="155" t="s">
        <v>5</v>
      </c>
      <c r="F144" s="261" t="s">
        <v>195</v>
      </c>
      <c r="G144" s="262"/>
      <c r="H144" s="262"/>
      <c r="I144" s="262"/>
      <c r="J144" s="154"/>
      <c r="K144" s="156">
        <v>8</v>
      </c>
      <c r="L144" s="154"/>
      <c r="M144" s="154"/>
      <c r="N144" s="154"/>
      <c r="O144" s="154"/>
      <c r="P144" s="154"/>
      <c r="Q144" s="154"/>
      <c r="R144" s="157"/>
      <c r="T144" s="158"/>
      <c r="U144" s="154"/>
      <c r="V144" s="154"/>
      <c r="W144" s="154"/>
      <c r="X144" s="154"/>
      <c r="Y144" s="154"/>
      <c r="Z144" s="154"/>
      <c r="AA144" s="159"/>
      <c r="AT144" s="160" t="s">
        <v>164</v>
      </c>
      <c r="AU144" s="160" t="s">
        <v>106</v>
      </c>
      <c r="AV144" s="10" t="s">
        <v>106</v>
      </c>
      <c r="AW144" s="10" t="s">
        <v>36</v>
      </c>
      <c r="AX144" s="10" t="s">
        <v>79</v>
      </c>
      <c r="AY144" s="160" t="s">
        <v>144</v>
      </c>
    </row>
    <row r="145" spans="2:51" s="12" customFormat="1" ht="22.5" customHeight="1">
      <c r="B145" s="169"/>
      <c r="C145" s="170"/>
      <c r="D145" s="170"/>
      <c r="E145" s="171" t="s">
        <v>5</v>
      </c>
      <c r="F145" s="263" t="s">
        <v>196</v>
      </c>
      <c r="G145" s="264"/>
      <c r="H145" s="264"/>
      <c r="I145" s="264"/>
      <c r="J145" s="170"/>
      <c r="K145" s="172" t="s">
        <v>5</v>
      </c>
      <c r="L145" s="170"/>
      <c r="M145" s="170"/>
      <c r="N145" s="170"/>
      <c r="O145" s="170"/>
      <c r="P145" s="170"/>
      <c r="Q145" s="170"/>
      <c r="R145" s="173"/>
      <c r="T145" s="174"/>
      <c r="U145" s="170"/>
      <c r="V145" s="170"/>
      <c r="W145" s="170"/>
      <c r="X145" s="170"/>
      <c r="Y145" s="170"/>
      <c r="Z145" s="170"/>
      <c r="AA145" s="175"/>
      <c r="AT145" s="176" t="s">
        <v>164</v>
      </c>
      <c r="AU145" s="176" t="s">
        <v>106</v>
      </c>
      <c r="AV145" s="12" t="s">
        <v>22</v>
      </c>
      <c r="AW145" s="12" t="s">
        <v>36</v>
      </c>
      <c r="AX145" s="12" t="s">
        <v>79</v>
      </c>
      <c r="AY145" s="176" t="s">
        <v>144</v>
      </c>
    </row>
    <row r="146" spans="2:51" s="10" customFormat="1" ht="22.5" customHeight="1">
      <c r="B146" s="153"/>
      <c r="C146" s="154"/>
      <c r="D146" s="154"/>
      <c r="E146" s="155" t="s">
        <v>5</v>
      </c>
      <c r="F146" s="261" t="s">
        <v>197</v>
      </c>
      <c r="G146" s="262"/>
      <c r="H146" s="262"/>
      <c r="I146" s="262"/>
      <c r="J146" s="154"/>
      <c r="K146" s="156">
        <v>79.625</v>
      </c>
      <c r="L146" s="154"/>
      <c r="M146" s="154"/>
      <c r="N146" s="154"/>
      <c r="O146" s="154"/>
      <c r="P146" s="154"/>
      <c r="Q146" s="154"/>
      <c r="R146" s="157"/>
      <c r="T146" s="158"/>
      <c r="U146" s="154"/>
      <c r="V146" s="154"/>
      <c r="W146" s="154"/>
      <c r="X146" s="154"/>
      <c r="Y146" s="154"/>
      <c r="Z146" s="154"/>
      <c r="AA146" s="159"/>
      <c r="AT146" s="160" t="s">
        <v>164</v>
      </c>
      <c r="AU146" s="160" t="s">
        <v>106</v>
      </c>
      <c r="AV146" s="10" t="s">
        <v>106</v>
      </c>
      <c r="AW146" s="10" t="s">
        <v>36</v>
      </c>
      <c r="AX146" s="10" t="s">
        <v>79</v>
      </c>
      <c r="AY146" s="160" t="s">
        <v>144</v>
      </c>
    </row>
    <row r="147" spans="2:51" s="10" customFormat="1" ht="22.5" customHeight="1">
      <c r="B147" s="153"/>
      <c r="C147" s="154"/>
      <c r="D147" s="154"/>
      <c r="E147" s="155" t="s">
        <v>5</v>
      </c>
      <c r="F147" s="261" t="s">
        <v>198</v>
      </c>
      <c r="G147" s="262"/>
      <c r="H147" s="262"/>
      <c r="I147" s="262"/>
      <c r="J147" s="154"/>
      <c r="K147" s="156">
        <v>91</v>
      </c>
      <c r="L147" s="154"/>
      <c r="M147" s="154"/>
      <c r="N147" s="154"/>
      <c r="O147" s="154"/>
      <c r="P147" s="154"/>
      <c r="Q147" s="154"/>
      <c r="R147" s="157"/>
      <c r="T147" s="158"/>
      <c r="U147" s="154"/>
      <c r="V147" s="154"/>
      <c r="W147" s="154"/>
      <c r="X147" s="154"/>
      <c r="Y147" s="154"/>
      <c r="Z147" s="154"/>
      <c r="AA147" s="159"/>
      <c r="AT147" s="160" t="s">
        <v>164</v>
      </c>
      <c r="AU147" s="160" t="s">
        <v>106</v>
      </c>
      <c r="AV147" s="10" t="s">
        <v>106</v>
      </c>
      <c r="AW147" s="10" t="s">
        <v>36</v>
      </c>
      <c r="AX147" s="10" t="s">
        <v>79</v>
      </c>
      <c r="AY147" s="160" t="s">
        <v>144</v>
      </c>
    </row>
    <row r="148" spans="2:51" s="12" customFormat="1" ht="22.5" customHeight="1">
      <c r="B148" s="169"/>
      <c r="C148" s="170"/>
      <c r="D148" s="170"/>
      <c r="E148" s="171" t="s">
        <v>5</v>
      </c>
      <c r="F148" s="263" t="s">
        <v>199</v>
      </c>
      <c r="G148" s="264"/>
      <c r="H148" s="264"/>
      <c r="I148" s="264"/>
      <c r="J148" s="170"/>
      <c r="K148" s="172" t="s">
        <v>5</v>
      </c>
      <c r="L148" s="170"/>
      <c r="M148" s="170"/>
      <c r="N148" s="170"/>
      <c r="O148" s="170"/>
      <c r="P148" s="170"/>
      <c r="Q148" s="170"/>
      <c r="R148" s="173"/>
      <c r="T148" s="174"/>
      <c r="U148" s="170"/>
      <c r="V148" s="170"/>
      <c r="W148" s="170"/>
      <c r="X148" s="170"/>
      <c r="Y148" s="170"/>
      <c r="Z148" s="170"/>
      <c r="AA148" s="175"/>
      <c r="AT148" s="176" t="s">
        <v>164</v>
      </c>
      <c r="AU148" s="176" t="s">
        <v>106</v>
      </c>
      <c r="AV148" s="12" t="s">
        <v>22</v>
      </c>
      <c r="AW148" s="12" t="s">
        <v>36</v>
      </c>
      <c r="AX148" s="12" t="s">
        <v>79</v>
      </c>
      <c r="AY148" s="176" t="s">
        <v>144</v>
      </c>
    </row>
    <row r="149" spans="2:51" s="10" customFormat="1" ht="22.5" customHeight="1">
      <c r="B149" s="153"/>
      <c r="C149" s="154"/>
      <c r="D149" s="154"/>
      <c r="E149" s="155" t="s">
        <v>5</v>
      </c>
      <c r="F149" s="261" t="s">
        <v>200</v>
      </c>
      <c r="G149" s="262"/>
      <c r="H149" s="262"/>
      <c r="I149" s="262"/>
      <c r="J149" s="154"/>
      <c r="K149" s="156">
        <v>95.55</v>
      </c>
      <c r="L149" s="154"/>
      <c r="M149" s="154"/>
      <c r="N149" s="154"/>
      <c r="O149" s="154"/>
      <c r="P149" s="154"/>
      <c r="Q149" s="154"/>
      <c r="R149" s="157"/>
      <c r="T149" s="158"/>
      <c r="U149" s="154"/>
      <c r="V149" s="154"/>
      <c r="W149" s="154"/>
      <c r="X149" s="154"/>
      <c r="Y149" s="154"/>
      <c r="Z149" s="154"/>
      <c r="AA149" s="159"/>
      <c r="AT149" s="160" t="s">
        <v>164</v>
      </c>
      <c r="AU149" s="160" t="s">
        <v>106</v>
      </c>
      <c r="AV149" s="10" t="s">
        <v>106</v>
      </c>
      <c r="AW149" s="10" t="s">
        <v>36</v>
      </c>
      <c r="AX149" s="10" t="s">
        <v>79</v>
      </c>
      <c r="AY149" s="160" t="s">
        <v>144</v>
      </c>
    </row>
    <row r="150" spans="2:51" s="10" customFormat="1" ht="22.5" customHeight="1">
      <c r="B150" s="153"/>
      <c r="C150" s="154"/>
      <c r="D150" s="154"/>
      <c r="E150" s="155" t="s">
        <v>5</v>
      </c>
      <c r="F150" s="261" t="s">
        <v>201</v>
      </c>
      <c r="G150" s="262"/>
      <c r="H150" s="262"/>
      <c r="I150" s="262"/>
      <c r="J150" s="154"/>
      <c r="K150" s="156">
        <v>93.275</v>
      </c>
      <c r="L150" s="154"/>
      <c r="M150" s="154"/>
      <c r="N150" s="154"/>
      <c r="O150" s="154"/>
      <c r="P150" s="154"/>
      <c r="Q150" s="154"/>
      <c r="R150" s="157"/>
      <c r="T150" s="158"/>
      <c r="U150" s="154"/>
      <c r="V150" s="154"/>
      <c r="W150" s="154"/>
      <c r="X150" s="154"/>
      <c r="Y150" s="154"/>
      <c r="Z150" s="154"/>
      <c r="AA150" s="159"/>
      <c r="AT150" s="160" t="s">
        <v>164</v>
      </c>
      <c r="AU150" s="160" t="s">
        <v>106</v>
      </c>
      <c r="AV150" s="10" t="s">
        <v>106</v>
      </c>
      <c r="AW150" s="10" t="s">
        <v>36</v>
      </c>
      <c r="AX150" s="10" t="s">
        <v>79</v>
      </c>
      <c r="AY150" s="160" t="s">
        <v>144</v>
      </c>
    </row>
    <row r="151" spans="2:51" s="11" customFormat="1" ht="22.5" customHeight="1">
      <c r="B151" s="161"/>
      <c r="C151" s="162"/>
      <c r="D151" s="162"/>
      <c r="E151" s="163" t="s">
        <v>5</v>
      </c>
      <c r="F151" s="257" t="s">
        <v>165</v>
      </c>
      <c r="G151" s="258"/>
      <c r="H151" s="258"/>
      <c r="I151" s="258"/>
      <c r="J151" s="162"/>
      <c r="K151" s="164">
        <v>416.45</v>
      </c>
      <c r="L151" s="162"/>
      <c r="M151" s="162"/>
      <c r="N151" s="162"/>
      <c r="O151" s="162"/>
      <c r="P151" s="162"/>
      <c r="Q151" s="162"/>
      <c r="R151" s="165"/>
      <c r="T151" s="166"/>
      <c r="U151" s="162"/>
      <c r="V151" s="162"/>
      <c r="W151" s="162"/>
      <c r="X151" s="162"/>
      <c r="Y151" s="162"/>
      <c r="Z151" s="162"/>
      <c r="AA151" s="167"/>
      <c r="AT151" s="168" t="s">
        <v>164</v>
      </c>
      <c r="AU151" s="168" t="s">
        <v>106</v>
      </c>
      <c r="AV151" s="11" t="s">
        <v>150</v>
      </c>
      <c r="AW151" s="11" t="s">
        <v>36</v>
      </c>
      <c r="AX151" s="11" t="s">
        <v>22</v>
      </c>
      <c r="AY151" s="168" t="s">
        <v>144</v>
      </c>
    </row>
    <row r="152" spans="2:65" s="1" customFormat="1" ht="31.5" customHeight="1">
      <c r="B152" s="142"/>
      <c r="C152" s="143" t="s">
        <v>202</v>
      </c>
      <c r="D152" s="143" t="s">
        <v>146</v>
      </c>
      <c r="E152" s="144" t="s">
        <v>203</v>
      </c>
      <c r="F152" s="251" t="s">
        <v>204</v>
      </c>
      <c r="G152" s="251"/>
      <c r="H152" s="251"/>
      <c r="I152" s="251"/>
      <c r="J152" s="145" t="s">
        <v>186</v>
      </c>
      <c r="K152" s="146">
        <v>2722.924</v>
      </c>
      <c r="L152" s="252"/>
      <c r="M152" s="252"/>
      <c r="N152" s="252">
        <f>ROUND(L152*K152,2)</f>
        <v>0</v>
      </c>
      <c r="O152" s="252"/>
      <c r="P152" s="252"/>
      <c r="Q152" s="252"/>
      <c r="R152" s="147"/>
      <c r="T152" s="148" t="s">
        <v>5</v>
      </c>
      <c r="U152" s="44" t="s">
        <v>44</v>
      </c>
      <c r="V152" s="149">
        <v>0.609</v>
      </c>
      <c r="W152" s="149">
        <f>V152*K152</f>
        <v>1658.260716</v>
      </c>
      <c r="X152" s="149">
        <v>0</v>
      </c>
      <c r="Y152" s="149">
        <f>X152*K152</f>
        <v>0</v>
      </c>
      <c r="Z152" s="149">
        <v>0</v>
      </c>
      <c r="AA152" s="150">
        <f>Z152*K152</f>
        <v>0</v>
      </c>
      <c r="AR152" s="21" t="s">
        <v>150</v>
      </c>
      <c r="AT152" s="21" t="s">
        <v>146</v>
      </c>
      <c r="AU152" s="21" t="s">
        <v>106</v>
      </c>
      <c r="AY152" s="21" t="s">
        <v>144</v>
      </c>
      <c r="BE152" s="151">
        <f>IF(U152="základní",N152,0)</f>
        <v>0</v>
      </c>
      <c r="BF152" s="151">
        <f>IF(U152="snížená",N152,0)</f>
        <v>0</v>
      </c>
      <c r="BG152" s="151">
        <f>IF(U152="zákl. přenesená",N152,0)</f>
        <v>0</v>
      </c>
      <c r="BH152" s="151">
        <f>IF(U152="sníž. přenesená",N152,0)</f>
        <v>0</v>
      </c>
      <c r="BI152" s="151">
        <f>IF(U152="nulová",N152,0)</f>
        <v>0</v>
      </c>
      <c r="BJ152" s="21" t="s">
        <v>22</v>
      </c>
      <c r="BK152" s="151">
        <f>ROUND(L152*K152,2)</f>
        <v>0</v>
      </c>
      <c r="BL152" s="21" t="s">
        <v>150</v>
      </c>
      <c r="BM152" s="21" t="s">
        <v>205</v>
      </c>
    </row>
    <row r="153" spans="2:51" s="10" customFormat="1" ht="22.5" customHeight="1">
      <c r="B153" s="153"/>
      <c r="C153" s="154"/>
      <c r="D153" s="154"/>
      <c r="E153" s="155" t="s">
        <v>5</v>
      </c>
      <c r="F153" s="255" t="s">
        <v>206</v>
      </c>
      <c r="G153" s="256"/>
      <c r="H153" s="256"/>
      <c r="I153" s="256"/>
      <c r="J153" s="154"/>
      <c r="K153" s="156">
        <v>94.8</v>
      </c>
      <c r="L153" s="154"/>
      <c r="M153" s="154"/>
      <c r="N153" s="154"/>
      <c r="O153" s="154"/>
      <c r="P153" s="154"/>
      <c r="Q153" s="154"/>
      <c r="R153" s="157"/>
      <c r="T153" s="158"/>
      <c r="U153" s="154"/>
      <c r="V153" s="154"/>
      <c r="W153" s="154"/>
      <c r="X153" s="154"/>
      <c r="Y153" s="154"/>
      <c r="Z153" s="154"/>
      <c r="AA153" s="159"/>
      <c r="AT153" s="160" t="s">
        <v>164</v>
      </c>
      <c r="AU153" s="160" t="s">
        <v>106</v>
      </c>
      <c r="AV153" s="10" t="s">
        <v>106</v>
      </c>
      <c r="AW153" s="10" t="s">
        <v>36</v>
      </c>
      <c r="AX153" s="10" t="s">
        <v>79</v>
      </c>
      <c r="AY153" s="160" t="s">
        <v>144</v>
      </c>
    </row>
    <row r="154" spans="2:51" s="10" customFormat="1" ht="22.5" customHeight="1">
      <c r="B154" s="153"/>
      <c r="C154" s="154"/>
      <c r="D154" s="154"/>
      <c r="E154" s="155" t="s">
        <v>5</v>
      </c>
      <c r="F154" s="261" t="s">
        <v>207</v>
      </c>
      <c r="G154" s="262"/>
      <c r="H154" s="262"/>
      <c r="I154" s="262"/>
      <c r="J154" s="154"/>
      <c r="K154" s="156">
        <v>190.164</v>
      </c>
      <c r="L154" s="154"/>
      <c r="M154" s="154"/>
      <c r="N154" s="154"/>
      <c r="O154" s="154"/>
      <c r="P154" s="154"/>
      <c r="Q154" s="154"/>
      <c r="R154" s="157"/>
      <c r="T154" s="158"/>
      <c r="U154" s="154"/>
      <c r="V154" s="154"/>
      <c r="W154" s="154"/>
      <c r="X154" s="154"/>
      <c r="Y154" s="154"/>
      <c r="Z154" s="154"/>
      <c r="AA154" s="159"/>
      <c r="AT154" s="160" t="s">
        <v>164</v>
      </c>
      <c r="AU154" s="160" t="s">
        <v>106</v>
      </c>
      <c r="AV154" s="10" t="s">
        <v>106</v>
      </c>
      <c r="AW154" s="10" t="s">
        <v>36</v>
      </c>
      <c r="AX154" s="10" t="s">
        <v>79</v>
      </c>
      <c r="AY154" s="160" t="s">
        <v>144</v>
      </c>
    </row>
    <row r="155" spans="2:51" s="10" customFormat="1" ht="22.5" customHeight="1">
      <c r="B155" s="153"/>
      <c r="C155" s="154"/>
      <c r="D155" s="154"/>
      <c r="E155" s="155" t="s">
        <v>5</v>
      </c>
      <c r="F155" s="261" t="s">
        <v>208</v>
      </c>
      <c r="G155" s="262"/>
      <c r="H155" s="262"/>
      <c r="I155" s="262"/>
      <c r="J155" s="154"/>
      <c r="K155" s="156">
        <v>55.631</v>
      </c>
      <c r="L155" s="154"/>
      <c r="M155" s="154"/>
      <c r="N155" s="154"/>
      <c r="O155" s="154"/>
      <c r="P155" s="154"/>
      <c r="Q155" s="154"/>
      <c r="R155" s="157"/>
      <c r="T155" s="158"/>
      <c r="U155" s="154"/>
      <c r="V155" s="154"/>
      <c r="W155" s="154"/>
      <c r="X155" s="154"/>
      <c r="Y155" s="154"/>
      <c r="Z155" s="154"/>
      <c r="AA155" s="159"/>
      <c r="AT155" s="160" t="s">
        <v>164</v>
      </c>
      <c r="AU155" s="160" t="s">
        <v>106</v>
      </c>
      <c r="AV155" s="10" t="s">
        <v>106</v>
      </c>
      <c r="AW155" s="10" t="s">
        <v>36</v>
      </c>
      <c r="AX155" s="10" t="s">
        <v>79</v>
      </c>
      <c r="AY155" s="160" t="s">
        <v>144</v>
      </c>
    </row>
    <row r="156" spans="2:51" s="10" customFormat="1" ht="22.5" customHeight="1">
      <c r="B156" s="153"/>
      <c r="C156" s="154"/>
      <c r="D156" s="154"/>
      <c r="E156" s="155" t="s">
        <v>5</v>
      </c>
      <c r="F156" s="261" t="s">
        <v>209</v>
      </c>
      <c r="G156" s="262"/>
      <c r="H156" s="262"/>
      <c r="I156" s="262"/>
      <c r="J156" s="154"/>
      <c r="K156" s="156">
        <v>217.813</v>
      </c>
      <c r="L156" s="154"/>
      <c r="M156" s="154"/>
      <c r="N156" s="154"/>
      <c r="O156" s="154"/>
      <c r="P156" s="154"/>
      <c r="Q156" s="154"/>
      <c r="R156" s="157"/>
      <c r="T156" s="158"/>
      <c r="U156" s="154"/>
      <c r="V156" s="154"/>
      <c r="W156" s="154"/>
      <c r="X156" s="154"/>
      <c r="Y156" s="154"/>
      <c r="Z156" s="154"/>
      <c r="AA156" s="159"/>
      <c r="AT156" s="160" t="s">
        <v>164</v>
      </c>
      <c r="AU156" s="160" t="s">
        <v>106</v>
      </c>
      <c r="AV156" s="10" t="s">
        <v>106</v>
      </c>
      <c r="AW156" s="10" t="s">
        <v>36</v>
      </c>
      <c r="AX156" s="10" t="s">
        <v>79</v>
      </c>
      <c r="AY156" s="160" t="s">
        <v>144</v>
      </c>
    </row>
    <row r="157" spans="2:51" s="10" customFormat="1" ht="22.5" customHeight="1">
      <c r="B157" s="153"/>
      <c r="C157" s="154"/>
      <c r="D157" s="154"/>
      <c r="E157" s="155" t="s">
        <v>5</v>
      </c>
      <c r="F157" s="261" t="s">
        <v>210</v>
      </c>
      <c r="G157" s="262"/>
      <c r="H157" s="262"/>
      <c r="I157" s="262"/>
      <c r="J157" s="154"/>
      <c r="K157" s="156">
        <v>207.5</v>
      </c>
      <c r="L157" s="154"/>
      <c r="M157" s="154"/>
      <c r="N157" s="154"/>
      <c r="O157" s="154"/>
      <c r="P157" s="154"/>
      <c r="Q157" s="154"/>
      <c r="R157" s="157"/>
      <c r="T157" s="158"/>
      <c r="U157" s="154"/>
      <c r="V157" s="154"/>
      <c r="W157" s="154"/>
      <c r="X157" s="154"/>
      <c r="Y157" s="154"/>
      <c r="Z157" s="154"/>
      <c r="AA157" s="159"/>
      <c r="AT157" s="160" t="s">
        <v>164</v>
      </c>
      <c r="AU157" s="160" t="s">
        <v>106</v>
      </c>
      <c r="AV157" s="10" t="s">
        <v>106</v>
      </c>
      <c r="AW157" s="10" t="s">
        <v>36</v>
      </c>
      <c r="AX157" s="10" t="s">
        <v>79</v>
      </c>
      <c r="AY157" s="160" t="s">
        <v>144</v>
      </c>
    </row>
    <row r="158" spans="2:51" s="10" customFormat="1" ht="22.5" customHeight="1">
      <c r="B158" s="153"/>
      <c r="C158" s="154"/>
      <c r="D158" s="154"/>
      <c r="E158" s="155" t="s">
        <v>5</v>
      </c>
      <c r="F158" s="261" t="s">
        <v>211</v>
      </c>
      <c r="G158" s="262"/>
      <c r="H158" s="262"/>
      <c r="I158" s="262"/>
      <c r="J158" s="154"/>
      <c r="K158" s="156">
        <v>174.688</v>
      </c>
      <c r="L158" s="154"/>
      <c r="M158" s="154"/>
      <c r="N158" s="154"/>
      <c r="O158" s="154"/>
      <c r="P158" s="154"/>
      <c r="Q158" s="154"/>
      <c r="R158" s="157"/>
      <c r="T158" s="158"/>
      <c r="U158" s="154"/>
      <c r="V158" s="154"/>
      <c r="W158" s="154"/>
      <c r="X158" s="154"/>
      <c r="Y158" s="154"/>
      <c r="Z158" s="154"/>
      <c r="AA158" s="159"/>
      <c r="AT158" s="160" t="s">
        <v>164</v>
      </c>
      <c r="AU158" s="160" t="s">
        <v>106</v>
      </c>
      <c r="AV158" s="10" t="s">
        <v>106</v>
      </c>
      <c r="AW158" s="10" t="s">
        <v>36</v>
      </c>
      <c r="AX158" s="10" t="s">
        <v>79</v>
      </c>
      <c r="AY158" s="160" t="s">
        <v>144</v>
      </c>
    </row>
    <row r="159" spans="2:51" s="10" customFormat="1" ht="22.5" customHeight="1">
      <c r="B159" s="153"/>
      <c r="C159" s="154"/>
      <c r="D159" s="154"/>
      <c r="E159" s="155" t="s">
        <v>5</v>
      </c>
      <c r="F159" s="261" t="s">
        <v>212</v>
      </c>
      <c r="G159" s="262"/>
      <c r="H159" s="262"/>
      <c r="I159" s="262"/>
      <c r="J159" s="154"/>
      <c r="K159" s="156">
        <v>11.781</v>
      </c>
      <c r="L159" s="154"/>
      <c r="M159" s="154"/>
      <c r="N159" s="154"/>
      <c r="O159" s="154"/>
      <c r="P159" s="154"/>
      <c r="Q159" s="154"/>
      <c r="R159" s="157"/>
      <c r="T159" s="158"/>
      <c r="U159" s="154"/>
      <c r="V159" s="154"/>
      <c r="W159" s="154"/>
      <c r="X159" s="154"/>
      <c r="Y159" s="154"/>
      <c r="Z159" s="154"/>
      <c r="AA159" s="159"/>
      <c r="AT159" s="160" t="s">
        <v>164</v>
      </c>
      <c r="AU159" s="160" t="s">
        <v>106</v>
      </c>
      <c r="AV159" s="10" t="s">
        <v>106</v>
      </c>
      <c r="AW159" s="10" t="s">
        <v>36</v>
      </c>
      <c r="AX159" s="10" t="s">
        <v>79</v>
      </c>
      <c r="AY159" s="160" t="s">
        <v>144</v>
      </c>
    </row>
    <row r="160" spans="2:51" s="10" customFormat="1" ht="22.5" customHeight="1">
      <c r="B160" s="153"/>
      <c r="C160" s="154"/>
      <c r="D160" s="154"/>
      <c r="E160" s="155" t="s">
        <v>5</v>
      </c>
      <c r="F160" s="261" t="s">
        <v>213</v>
      </c>
      <c r="G160" s="262"/>
      <c r="H160" s="262"/>
      <c r="I160" s="262"/>
      <c r="J160" s="154"/>
      <c r="K160" s="156">
        <v>123.75</v>
      </c>
      <c r="L160" s="154"/>
      <c r="M160" s="154"/>
      <c r="N160" s="154"/>
      <c r="O160" s="154"/>
      <c r="P160" s="154"/>
      <c r="Q160" s="154"/>
      <c r="R160" s="157"/>
      <c r="T160" s="158"/>
      <c r="U160" s="154"/>
      <c r="V160" s="154"/>
      <c r="W160" s="154"/>
      <c r="X160" s="154"/>
      <c r="Y160" s="154"/>
      <c r="Z160" s="154"/>
      <c r="AA160" s="159"/>
      <c r="AT160" s="160" t="s">
        <v>164</v>
      </c>
      <c r="AU160" s="160" t="s">
        <v>106</v>
      </c>
      <c r="AV160" s="10" t="s">
        <v>106</v>
      </c>
      <c r="AW160" s="10" t="s">
        <v>36</v>
      </c>
      <c r="AX160" s="10" t="s">
        <v>79</v>
      </c>
      <c r="AY160" s="160" t="s">
        <v>144</v>
      </c>
    </row>
    <row r="161" spans="2:51" s="10" customFormat="1" ht="22.5" customHeight="1">
      <c r="B161" s="153"/>
      <c r="C161" s="154"/>
      <c r="D161" s="154"/>
      <c r="E161" s="155" t="s">
        <v>5</v>
      </c>
      <c r="F161" s="261" t="s">
        <v>214</v>
      </c>
      <c r="G161" s="262"/>
      <c r="H161" s="262"/>
      <c r="I161" s="262"/>
      <c r="J161" s="154"/>
      <c r="K161" s="156">
        <v>22.448</v>
      </c>
      <c r="L161" s="154"/>
      <c r="M161" s="154"/>
      <c r="N161" s="154"/>
      <c r="O161" s="154"/>
      <c r="P161" s="154"/>
      <c r="Q161" s="154"/>
      <c r="R161" s="157"/>
      <c r="T161" s="158"/>
      <c r="U161" s="154"/>
      <c r="V161" s="154"/>
      <c r="W161" s="154"/>
      <c r="X161" s="154"/>
      <c r="Y161" s="154"/>
      <c r="Z161" s="154"/>
      <c r="AA161" s="159"/>
      <c r="AT161" s="160" t="s">
        <v>164</v>
      </c>
      <c r="AU161" s="160" t="s">
        <v>106</v>
      </c>
      <c r="AV161" s="10" t="s">
        <v>106</v>
      </c>
      <c r="AW161" s="10" t="s">
        <v>36</v>
      </c>
      <c r="AX161" s="10" t="s">
        <v>79</v>
      </c>
      <c r="AY161" s="160" t="s">
        <v>144</v>
      </c>
    </row>
    <row r="162" spans="2:51" s="10" customFormat="1" ht="22.5" customHeight="1">
      <c r="B162" s="153"/>
      <c r="C162" s="154"/>
      <c r="D162" s="154"/>
      <c r="E162" s="155" t="s">
        <v>5</v>
      </c>
      <c r="F162" s="261" t="s">
        <v>215</v>
      </c>
      <c r="G162" s="262"/>
      <c r="H162" s="262"/>
      <c r="I162" s="262"/>
      <c r="J162" s="154"/>
      <c r="K162" s="156">
        <v>80.444</v>
      </c>
      <c r="L162" s="154"/>
      <c r="M162" s="154"/>
      <c r="N162" s="154"/>
      <c r="O162" s="154"/>
      <c r="P162" s="154"/>
      <c r="Q162" s="154"/>
      <c r="R162" s="157"/>
      <c r="T162" s="158"/>
      <c r="U162" s="154"/>
      <c r="V162" s="154"/>
      <c r="W162" s="154"/>
      <c r="X162" s="154"/>
      <c r="Y162" s="154"/>
      <c r="Z162" s="154"/>
      <c r="AA162" s="159"/>
      <c r="AT162" s="160" t="s">
        <v>164</v>
      </c>
      <c r="AU162" s="160" t="s">
        <v>106</v>
      </c>
      <c r="AV162" s="10" t="s">
        <v>106</v>
      </c>
      <c r="AW162" s="10" t="s">
        <v>36</v>
      </c>
      <c r="AX162" s="10" t="s">
        <v>79</v>
      </c>
      <c r="AY162" s="160" t="s">
        <v>144</v>
      </c>
    </row>
    <row r="163" spans="2:51" s="10" customFormat="1" ht="22.5" customHeight="1">
      <c r="B163" s="153"/>
      <c r="C163" s="154"/>
      <c r="D163" s="154"/>
      <c r="E163" s="155" t="s">
        <v>5</v>
      </c>
      <c r="F163" s="261" t="s">
        <v>216</v>
      </c>
      <c r="G163" s="262"/>
      <c r="H163" s="262"/>
      <c r="I163" s="262"/>
      <c r="J163" s="154"/>
      <c r="K163" s="156">
        <v>7.734</v>
      </c>
      <c r="L163" s="154"/>
      <c r="M163" s="154"/>
      <c r="N163" s="154"/>
      <c r="O163" s="154"/>
      <c r="P163" s="154"/>
      <c r="Q163" s="154"/>
      <c r="R163" s="157"/>
      <c r="T163" s="158"/>
      <c r="U163" s="154"/>
      <c r="V163" s="154"/>
      <c r="W163" s="154"/>
      <c r="X163" s="154"/>
      <c r="Y163" s="154"/>
      <c r="Z163" s="154"/>
      <c r="AA163" s="159"/>
      <c r="AT163" s="160" t="s">
        <v>164</v>
      </c>
      <c r="AU163" s="160" t="s">
        <v>106</v>
      </c>
      <c r="AV163" s="10" t="s">
        <v>106</v>
      </c>
      <c r="AW163" s="10" t="s">
        <v>36</v>
      </c>
      <c r="AX163" s="10" t="s">
        <v>79</v>
      </c>
      <c r="AY163" s="160" t="s">
        <v>144</v>
      </c>
    </row>
    <row r="164" spans="2:51" s="10" customFormat="1" ht="22.5" customHeight="1">
      <c r="B164" s="153"/>
      <c r="C164" s="154"/>
      <c r="D164" s="154"/>
      <c r="E164" s="155" t="s">
        <v>5</v>
      </c>
      <c r="F164" s="261" t="s">
        <v>217</v>
      </c>
      <c r="G164" s="262"/>
      <c r="H164" s="262"/>
      <c r="I164" s="262"/>
      <c r="J164" s="154"/>
      <c r="K164" s="156">
        <v>81.094</v>
      </c>
      <c r="L164" s="154"/>
      <c r="M164" s="154"/>
      <c r="N164" s="154"/>
      <c r="O164" s="154"/>
      <c r="P164" s="154"/>
      <c r="Q164" s="154"/>
      <c r="R164" s="157"/>
      <c r="T164" s="158"/>
      <c r="U164" s="154"/>
      <c r="V164" s="154"/>
      <c r="W164" s="154"/>
      <c r="X164" s="154"/>
      <c r="Y164" s="154"/>
      <c r="Z164" s="154"/>
      <c r="AA164" s="159"/>
      <c r="AT164" s="160" t="s">
        <v>164</v>
      </c>
      <c r="AU164" s="160" t="s">
        <v>106</v>
      </c>
      <c r="AV164" s="10" t="s">
        <v>106</v>
      </c>
      <c r="AW164" s="10" t="s">
        <v>36</v>
      </c>
      <c r="AX164" s="10" t="s">
        <v>79</v>
      </c>
      <c r="AY164" s="160" t="s">
        <v>144</v>
      </c>
    </row>
    <row r="165" spans="2:51" s="10" customFormat="1" ht="22.5" customHeight="1">
      <c r="B165" s="153"/>
      <c r="C165" s="154"/>
      <c r="D165" s="154"/>
      <c r="E165" s="155" t="s">
        <v>5</v>
      </c>
      <c r="F165" s="261" t="s">
        <v>218</v>
      </c>
      <c r="G165" s="262"/>
      <c r="H165" s="262"/>
      <c r="I165" s="262"/>
      <c r="J165" s="154"/>
      <c r="K165" s="156">
        <v>65.378</v>
      </c>
      <c r="L165" s="154"/>
      <c r="M165" s="154"/>
      <c r="N165" s="154"/>
      <c r="O165" s="154"/>
      <c r="P165" s="154"/>
      <c r="Q165" s="154"/>
      <c r="R165" s="157"/>
      <c r="T165" s="158"/>
      <c r="U165" s="154"/>
      <c r="V165" s="154"/>
      <c r="W165" s="154"/>
      <c r="X165" s="154"/>
      <c r="Y165" s="154"/>
      <c r="Z165" s="154"/>
      <c r="AA165" s="159"/>
      <c r="AT165" s="160" t="s">
        <v>164</v>
      </c>
      <c r="AU165" s="160" t="s">
        <v>106</v>
      </c>
      <c r="AV165" s="10" t="s">
        <v>106</v>
      </c>
      <c r="AW165" s="10" t="s">
        <v>36</v>
      </c>
      <c r="AX165" s="10" t="s">
        <v>79</v>
      </c>
      <c r="AY165" s="160" t="s">
        <v>144</v>
      </c>
    </row>
    <row r="166" spans="2:51" s="10" customFormat="1" ht="22.5" customHeight="1">
      <c r="B166" s="153"/>
      <c r="C166" s="154"/>
      <c r="D166" s="154"/>
      <c r="E166" s="155" t="s">
        <v>5</v>
      </c>
      <c r="F166" s="261" t="s">
        <v>219</v>
      </c>
      <c r="G166" s="262"/>
      <c r="H166" s="262"/>
      <c r="I166" s="262"/>
      <c r="J166" s="154"/>
      <c r="K166" s="156">
        <v>23.28</v>
      </c>
      <c r="L166" s="154"/>
      <c r="M166" s="154"/>
      <c r="N166" s="154"/>
      <c r="O166" s="154"/>
      <c r="P166" s="154"/>
      <c r="Q166" s="154"/>
      <c r="R166" s="157"/>
      <c r="T166" s="158"/>
      <c r="U166" s="154"/>
      <c r="V166" s="154"/>
      <c r="W166" s="154"/>
      <c r="X166" s="154"/>
      <c r="Y166" s="154"/>
      <c r="Z166" s="154"/>
      <c r="AA166" s="159"/>
      <c r="AT166" s="160" t="s">
        <v>164</v>
      </c>
      <c r="AU166" s="160" t="s">
        <v>106</v>
      </c>
      <c r="AV166" s="10" t="s">
        <v>106</v>
      </c>
      <c r="AW166" s="10" t="s">
        <v>36</v>
      </c>
      <c r="AX166" s="10" t="s">
        <v>79</v>
      </c>
      <c r="AY166" s="160" t="s">
        <v>144</v>
      </c>
    </row>
    <row r="167" spans="2:51" s="10" customFormat="1" ht="22.5" customHeight="1">
      <c r="B167" s="153"/>
      <c r="C167" s="154"/>
      <c r="D167" s="154"/>
      <c r="E167" s="155" t="s">
        <v>5</v>
      </c>
      <c r="F167" s="261" t="s">
        <v>220</v>
      </c>
      <c r="G167" s="262"/>
      <c r="H167" s="262"/>
      <c r="I167" s="262"/>
      <c r="J167" s="154"/>
      <c r="K167" s="156">
        <v>116.25</v>
      </c>
      <c r="L167" s="154"/>
      <c r="M167" s="154"/>
      <c r="N167" s="154"/>
      <c r="O167" s="154"/>
      <c r="P167" s="154"/>
      <c r="Q167" s="154"/>
      <c r="R167" s="157"/>
      <c r="T167" s="158"/>
      <c r="U167" s="154"/>
      <c r="V167" s="154"/>
      <c r="W167" s="154"/>
      <c r="X167" s="154"/>
      <c r="Y167" s="154"/>
      <c r="Z167" s="154"/>
      <c r="AA167" s="159"/>
      <c r="AT167" s="160" t="s">
        <v>164</v>
      </c>
      <c r="AU167" s="160" t="s">
        <v>106</v>
      </c>
      <c r="AV167" s="10" t="s">
        <v>106</v>
      </c>
      <c r="AW167" s="10" t="s">
        <v>36</v>
      </c>
      <c r="AX167" s="10" t="s">
        <v>79</v>
      </c>
      <c r="AY167" s="160" t="s">
        <v>144</v>
      </c>
    </row>
    <row r="168" spans="2:51" s="10" customFormat="1" ht="22.5" customHeight="1">
      <c r="B168" s="153"/>
      <c r="C168" s="154"/>
      <c r="D168" s="154"/>
      <c r="E168" s="155" t="s">
        <v>5</v>
      </c>
      <c r="F168" s="261" t="s">
        <v>221</v>
      </c>
      <c r="G168" s="262"/>
      <c r="H168" s="262"/>
      <c r="I168" s="262"/>
      <c r="J168" s="154"/>
      <c r="K168" s="156">
        <v>116.25</v>
      </c>
      <c r="L168" s="154"/>
      <c r="M168" s="154"/>
      <c r="N168" s="154"/>
      <c r="O168" s="154"/>
      <c r="P168" s="154"/>
      <c r="Q168" s="154"/>
      <c r="R168" s="157"/>
      <c r="T168" s="158"/>
      <c r="U168" s="154"/>
      <c r="V168" s="154"/>
      <c r="W168" s="154"/>
      <c r="X168" s="154"/>
      <c r="Y168" s="154"/>
      <c r="Z168" s="154"/>
      <c r="AA168" s="159"/>
      <c r="AT168" s="160" t="s">
        <v>164</v>
      </c>
      <c r="AU168" s="160" t="s">
        <v>106</v>
      </c>
      <c r="AV168" s="10" t="s">
        <v>106</v>
      </c>
      <c r="AW168" s="10" t="s">
        <v>36</v>
      </c>
      <c r="AX168" s="10" t="s">
        <v>79</v>
      </c>
      <c r="AY168" s="160" t="s">
        <v>144</v>
      </c>
    </row>
    <row r="169" spans="2:51" s="10" customFormat="1" ht="22.5" customHeight="1">
      <c r="B169" s="153"/>
      <c r="C169" s="154"/>
      <c r="D169" s="154"/>
      <c r="E169" s="155" t="s">
        <v>5</v>
      </c>
      <c r="F169" s="261" t="s">
        <v>222</v>
      </c>
      <c r="G169" s="262"/>
      <c r="H169" s="262"/>
      <c r="I169" s="262"/>
      <c r="J169" s="154"/>
      <c r="K169" s="156">
        <v>113.75</v>
      </c>
      <c r="L169" s="154"/>
      <c r="M169" s="154"/>
      <c r="N169" s="154"/>
      <c r="O169" s="154"/>
      <c r="P169" s="154"/>
      <c r="Q169" s="154"/>
      <c r="R169" s="157"/>
      <c r="T169" s="158"/>
      <c r="U169" s="154"/>
      <c r="V169" s="154"/>
      <c r="W169" s="154"/>
      <c r="X169" s="154"/>
      <c r="Y169" s="154"/>
      <c r="Z169" s="154"/>
      <c r="AA169" s="159"/>
      <c r="AT169" s="160" t="s">
        <v>164</v>
      </c>
      <c r="AU169" s="160" t="s">
        <v>106</v>
      </c>
      <c r="AV169" s="10" t="s">
        <v>106</v>
      </c>
      <c r="AW169" s="10" t="s">
        <v>36</v>
      </c>
      <c r="AX169" s="10" t="s">
        <v>79</v>
      </c>
      <c r="AY169" s="160" t="s">
        <v>144</v>
      </c>
    </row>
    <row r="170" spans="2:51" s="10" customFormat="1" ht="22.5" customHeight="1">
      <c r="B170" s="153"/>
      <c r="C170" s="154"/>
      <c r="D170" s="154"/>
      <c r="E170" s="155" t="s">
        <v>5</v>
      </c>
      <c r="F170" s="261" t="s">
        <v>223</v>
      </c>
      <c r="G170" s="262"/>
      <c r="H170" s="262"/>
      <c r="I170" s="262"/>
      <c r="J170" s="154"/>
      <c r="K170" s="156">
        <v>38.453</v>
      </c>
      <c r="L170" s="154"/>
      <c r="M170" s="154"/>
      <c r="N170" s="154"/>
      <c r="O170" s="154"/>
      <c r="P170" s="154"/>
      <c r="Q170" s="154"/>
      <c r="R170" s="157"/>
      <c r="T170" s="158"/>
      <c r="U170" s="154"/>
      <c r="V170" s="154"/>
      <c r="W170" s="154"/>
      <c r="X170" s="154"/>
      <c r="Y170" s="154"/>
      <c r="Z170" s="154"/>
      <c r="AA170" s="159"/>
      <c r="AT170" s="160" t="s">
        <v>164</v>
      </c>
      <c r="AU170" s="160" t="s">
        <v>106</v>
      </c>
      <c r="AV170" s="10" t="s">
        <v>106</v>
      </c>
      <c r="AW170" s="10" t="s">
        <v>36</v>
      </c>
      <c r="AX170" s="10" t="s">
        <v>79</v>
      </c>
      <c r="AY170" s="160" t="s">
        <v>144</v>
      </c>
    </row>
    <row r="171" spans="2:51" s="10" customFormat="1" ht="22.5" customHeight="1">
      <c r="B171" s="153"/>
      <c r="C171" s="154"/>
      <c r="D171" s="154"/>
      <c r="E171" s="155" t="s">
        <v>5</v>
      </c>
      <c r="F171" s="261" t="s">
        <v>224</v>
      </c>
      <c r="G171" s="262"/>
      <c r="H171" s="262"/>
      <c r="I171" s="262"/>
      <c r="J171" s="154"/>
      <c r="K171" s="156">
        <v>39.78</v>
      </c>
      <c r="L171" s="154"/>
      <c r="M171" s="154"/>
      <c r="N171" s="154"/>
      <c r="O171" s="154"/>
      <c r="P171" s="154"/>
      <c r="Q171" s="154"/>
      <c r="R171" s="157"/>
      <c r="T171" s="158"/>
      <c r="U171" s="154"/>
      <c r="V171" s="154"/>
      <c r="W171" s="154"/>
      <c r="X171" s="154"/>
      <c r="Y171" s="154"/>
      <c r="Z171" s="154"/>
      <c r="AA171" s="159"/>
      <c r="AT171" s="160" t="s">
        <v>164</v>
      </c>
      <c r="AU171" s="160" t="s">
        <v>106</v>
      </c>
      <c r="AV171" s="10" t="s">
        <v>106</v>
      </c>
      <c r="AW171" s="10" t="s">
        <v>36</v>
      </c>
      <c r="AX171" s="10" t="s">
        <v>79</v>
      </c>
      <c r="AY171" s="160" t="s">
        <v>144</v>
      </c>
    </row>
    <row r="172" spans="2:51" s="10" customFormat="1" ht="22.5" customHeight="1">
      <c r="B172" s="153"/>
      <c r="C172" s="154"/>
      <c r="D172" s="154"/>
      <c r="E172" s="155" t="s">
        <v>5</v>
      </c>
      <c r="F172" s="261" t="s">
        <v>225</v>
      </c>
      <c r="G172" s="262"/>
      <c r="H172" s="262"/>
      <c r="I172" s="262"/>
      <c r="J172" s="154"/>
      <c r="K172" s="156">
        <v>190.313</v>
      </c>
      <c r="L172" s="154"/>
      <c r="M172" s="154"/>
      <c r="N172" s="154"/>
      <c r="O172" s="154"/>
      <c r="P172" s="154"/>
      <c r="Q172" s="154"/>
      <c r="R172" s="157"/>
      <c r="T172" s="158"/>
      <c r="U172" s="154"/>
      <c r="V172" s="154"/>
      <c r="W172" s="154"/>
      <c r="X172" s="154"/>
      <c r="Y172" s="154"/>
      <c r="Z172" s="154"/>
      <c r="AA172" s="159"/>
      <c r="AT172" s="160" t="s">
        <v>164</v>
      </c>
      <c r="AU172" s="160" t="s">
        <v>106</v>
      </c>
      <c r="AV172" s="10" t="s">
        <v>106</v>
      </c>
      <c r="AW172" s="10" t="s">
        <v>36</v>
      </c>
      <c r="AX172" s="10" t="s">
        <v>79</v>
      </c>
      <c r="AY172" s="160" t="s">
        <v>144</v>
      </c>
    </row>
    <row r="173" spans="2:51" s="10" customFormat="1" ht="22.5" customHeight="1">
      <c r="B173" s="153"/>
      <c r="C173" s="154"/>
      <c r="D173" s="154"/>
      <c r="E173" s="155" t="s">
        <v>5</v>
      </c>
      <c r="F173" s="261" t="s">
        <v>226</v>
      </c>
      <c r="G173" s="262"/>
      <c r="H173" s="262"/>
      <c r="I173" s="262"/>
      <c r="J173" s="154"/>
      <c r="K173" s="156">
        <v>113.988</v>
      </c>
      <c r="L173" s="154"/>
      <c r="M173" s="154"/>
      <c r="N173" s="154"/>
      <c r="O173" s="154"/>
      <c r="P173" s="154"/>
      <c r="Q173" s="154"/>
      <c r="R173" s="157"/>
      <c r="T173" s="158"/>
      <c r="U173" s="154"/>
      <c r="V173" s="154"/>
      <c r="W173" s="154"/>
      <c r="X173" s="154"/>
      <c r="Y173" s="154"/>
      <c r="Z173" s="154"/>
      <c r="AA173" s="159"/>
      <c r="AT173" s="160" t="s">
        <v>164</v>
      </c>
      <c r="AU173" s="160" t="s">
        <v>106</v>
      </c>
      <c r="AV173" s="10" t="s">
        <v>106</v>
      </c>
      <c r="AW173" s="10" t="s">
        <v>36</v>
      </c>
      <c r="AX173" s="10" t="s">
        <v>79</v>
      </c>
      <c r="AY173" s="160" t="s">
        <v>144</v>
      </c>
    </row>
    <row r="174" spans="2:51" s="10" customFormat="1" ht="22.5" customHeight="1">
      <c r="B174" s="153"/>
      <c r="C174" s="154"/>
      <c r="D174" s="154"/>
      <c r="E174" s="155" t="s">
        <v>5</v>
      </c>
      <c r="F174" s="261" t="s">
        <v>227</v>
      </c>
      <c r="G174" s="262"/>
      <c r="H174" s="262"/>
      <c r="I174" s="262"/>
      <c r="J174" s="154"/>
      <c r="K174" s="156">
        <v>105.713</v>
      </c>
      <c r="L174" s="154"/>
      <c r="M174" s="154"/>
      <c r="N174" s="154"/>
      <c r="O174" s="154"/>
      <c r="P174" s="154"/>
      <c r="Q174" s="154"/>
      <c r="R174" s="157"/>
      <c r="T174" s="158"/>
      <c r="U174" s="154"/>
      <c r="V174" s="154"/>
      <c r="W174" s="154"/>
      <c r="X174" s="154"/>
      <c r="Y174" s="154"/>
      <c r="Z174" s="154"/>
      <c r="AA174" s="159"/>
      <c r="AT174" s="160" t="s">
        <v>164</v>
      </c>
      <c r="AU174" s="160" t="s">
        <v>106</v>
      </c>
      <c r="AV174" s="10" t="s">
        <v>106</v>
      </c>
      <c r="AW174" s="10" t="s">
        <v>36</v>
      </c>
      <c r="AX174" s="10" t="s">
        <v>79</v>
      </c>
      <c r="AY174" s="160" t="s">
        <v>144</v>
      </c>
    </row>
    <row r="175" spans="2:51" s="10" customFormat="1" ht="22.5" customHeight="1">
      <c r="B175" s="153"/>
      <c r="C175" s="154"/>
      <c r="D175" s="154"/>
      <c r="E175" s="155" t="s">
        <v>5</v>
      </c>
      <c r="F175" s="261" t="s">
        <v>228</v>
      </c>
      <c r="G175" s="262"/>
      <c r="H175" s="262"/>
      <c r="I175" s="262"/>
      <c r="J175" s="154"/>
      <c r="K175" s="156">
        <v>78.344</v>
      </c>
      <c r="L175" s="154"/>
      <c r="M175" s="154"/>
      <c r="N175" s="154"/>
      <c r="O175" s="154"/>
      <c r="P175" s="154"/>
      <c r="Q175" s="154"/>
      <c r="R175" s="157"/>
      <c r="T175" s="158"/>
      <c r="U175" s="154"/>
      <c r="V175" s="154"/>
      <c r="W175" s="154"/>
      <c r="X175" s="154"/>
      <c r="Y175" s="154"/>
      <c r="Z175" s="154"/>
      <c r="AA175" s="159"/>
      <c r="AT175" s="160" t="s">
        <v>164</v>
      </c>
      <c r="AU175" s="160" t="s">
        <v>106</v>
      </c>
      <c r="AV175" s="10" t="s">
        <v>106</v>
      </c>
      <c r="AW175" s="10" t="s">
        <v>36</v>
      </c>
      <c r="AX175" s="10" t="s">
        <v>79</v>
      </c>
      <c r="AY175" s="160" t="s">
        <v>144</v>
      </c>
    </row>
    <row r="176" spans="2:51" s="10" customFormat="1" ht="22.5" customHeight="1">
      <c r="B176" s="153"/>
      <c r="C176" s="154"/>
      <c r="D176" s="154"/>
      <c r="E176" s="155" t="s">
        <v>5</v>
      </c>
      <c r="F176" s="261" t="s">
        <v>229</v>
      </c>
      <c r="G176" s="262"/>
      <c r="H176" s="262"/>
      <c r="I176" s="262"/>
      <c r="J176" s="154"/>
      <c r="K176" s="156">
        <v>57.81</v>
      </c>
      <c r="L176" s="154"/>
      <c r="M176" s="154"/>
      <c r="N176" s="154"/>
      <c r="O176" s="154"/>
      <c r="P176" s="154"/>
      <c r="Q176" s="154"/>
      <c r="R176" s="157"/>
      <c r="T176" s="158"/>
      <c r="U176" s="154"/>
      <c r="V176" s="154"/>
      <c r="W176" s="154"/>
      <c r="X176" s="154"/>
      <c r="Y176" s="154"/>
      <c r="Z176" s="154"/>
      <c r="AA176" s="159"/>
      <c r="AT176" s="160" t="s">
        <v>164</v>
      </c>
      <c r="AU176" s="160" t="s">
        <v>106</v>
      </c>
      <c r="AV176" s="10" t="s">
        <v>106</v>
      </c>
      <c r="AW176" s="10" t="s">
        <v>36</v>
      </c>
      <c r="AX176" s="10" t="s">
        <v>79</v>
      </c>
      <c r="AY176" s="160" t="s">
        <v>144</v>
      </c>
    </row>
    <row r="177" spans="2:51" s="10" customFormat="1" ht="22.5" customHeight="1">
      <c r="B177" s="153"/>
      <c r="C177" s="154"/>
      <c r="D177" s="154"/>
      <c r="E177" s="155" t="s">
        <v>5</v>
      </c>
      <c r="F177" s="261" t="s">
        <v>230</v>
      </c>
      <c r="G177" s="262"/>
      <c r="H177" s="262"/>
      <c r="I177" s="262"/>
      <c r="J177" s="154"/>
      <c r="K177" s="156">
        <v>43.865</v>
      </c>
      <c r="L177" s="154"/>
      <c r="M177" s="154"/>
      <c r="N177" s="154"/>
      <c r="O177" s="154"/>
      <c r="P177" s="154"/>
      <c r="Q177" s="154"/>
      <c r="R177" s="157"/>
      <c r="T177" s="158"/>
      <c r="U177" s="154"/>
      <c r="V177" s="154"/>
      <c r="W177" s="154"/>
      <c r="X177" s="154"/>
      <c r="Y177" s="154"/>
      <c r="Z177" s="154"/>
      <c r="AA177" s="159"/>
      <c r="AT177" s="160" t="s">
        <v>164</v>
      </c>
      <c r="AU177" s="160" t="s">
        <v>106</v>
      </c>
      <c r="AV177" s="10" t="s">
        <v>106</v>
      </c>
      <c r="AW177" s="10" t="s">
        <v>36</v>
      </c>
      <c r="AX177" s="10" t="s">
        <v>79</v>
      </c>
      <c r="AY177" s="160" t="s">
        <v>144</v>
      </c>
    </row>
    <row r="178" spans="2:51" s="10" customFormat="1" ht="22.5" customHeight="1">
      <c r="B178" s="153"/>
      <c r="C178" s="154"/>
      <c r="D178" s="154"/>
      <c r="E178" s="155" t="s">
        <v>5</v>
      </c>
      <c r="F178" s="261" t="s">
        <v>231</v>
      </c>
      <c r="G178" s="262"/>
      <c r="H178" s="262"/>
      <c r="I178" s="262"/>
      <c r="J178" s="154"/>
      <c r="K178" s="156">
        <v>127.714</v>
      </c>
      <c r="L178" s="154"/>
      <c r="M178" s="154"/>
      <c r="N178" s="154"/>
      <c r="O178" s="154"/>
      <c r="P178" s="154"/>
      <c r="Q178" s="154"/>
      <c r="R178" s="157"/>
      <c r="T178" s="158"/>
      <c r="U178" s="154"/>
      <c r="V178" s="154"/>
      <c r="W178" s="154"/>
      <c r="X178" s="154"/>
      <c r="Y178" s="154"/>
      <c r="Z178" s="154"/>
      <c r="AA178" s="159"/>
      <c r="AT178" s="160" t="s">
        <v>164</v>
      </c>
      <c r="AU178" s="160" t="s">
        <v>106</v>
      </c>
      <c r="AV178" s="10" t="s">
        <v>106</v>
      </c>
      <c r="AW178" s="10" t="s">
        <v>36</v>
      </c>
      <c r="AX178" s="10" t="s">
        <v>79</v>
      </c>
      <c r="AY178" s="160" t="s">
        <v>144</v>
      </c>
    </row>
    <row r="179" spans="2:51" s="10" customFormat="1" ht="22.5" customHeight="1">
      <c r="B179" s="153"/>
      <c r="C179" s="154"/>
      <c r="D179" s="154"/>
      <c r="E179" s="155" t="s">
        <v>5</v>
      </c>
      <c r="F179" s="261" t="s">
        <v>232</v>
      </c>
      <c r="G179" s="262"/>
      <c r="H179" s="262"/>
      <c r="I179" s="262"/>
      <c r="J179" s="154"/>
      <c r="K179" s="156">
        <v>122.5</v>
      </c>
      <c r="L179" s="154"/>
      <c r="M179" s="154"/>
      <c r="N179" s="154"/>
      <c r="O179" s="154"/>
      <c r="P179" s="154"/>
      <c r="Q179" s="154"/>
      <c r="R179" s="157"/>
      <c r="T179" s="158"/>
      <c r="U179" s="154"/>
      <c r="V179" s="154"/>
      <c r="W179" s="154"/>
      <c r="X179" s="154"/>
      <c r="Y179" s="154"/>
      <c r="Z179" s="154"/>
      <c r="AA179" s="159"/>
      <c r="AT179" s="160" t="s">
        <v>164</v>
      </c>
      <c r="AU179" s="160" t="s">
        <v>106</v>
      </c>
      <c r="AV179" s="10" t="s">
        <v>106</v>
      </c>
      <c r="AW179" s="10" t="s">
        <v>36</v>
      </c>
      <c r="AX179" s="10" t="s">
        <v>79</v>
      </c>
      <c r="AY179" s="160" t="s">
        <v>144</v>
      </c>
    </row>
    <row r="180" spans="2:51" s="10" customFormat="1" ht="22.5" customHeight="1">
      <c r="B180" s="153"/>
      <c r="C180" s="154"/>
      <c r="D180" s="154"/>
      <c r="E180" s="155" t="s">
        <v>5</v>
      </c>
      <c r="F180" s="261" t="s">
        <v>233</v>
      </c>
      <c r="G180" s="262"/>
      <c r="H180" s="262"/>
      <c r="I180" s="262"/>
      <c r="J180" s="154"/>
      <c r="K180" s="156">
        <v>101.689</v>
      </c>
      <c r="L180" s="154"/>
      <c r="M180" s="154"/>
      <c r="N180" s="154"/>
      <c r="O180" s="154"/>
      <c r="P180" s="154"/>
      <c r="Q180" s="154"/>
      <c r="R180" s="157"/>
      <c r="T180" s="158"/>
      <c r="U180" s="154"/>
      <c r="V180" s="154"/>
      <c r="W180" s="154"/>
      <c r="X180" s="154"/>
      <c r="Y180" s="154"/>
      <c r="Z180" s="154"/>
      <c r="AA180" s="159"/>
      <c r="AT180" s="160" t="s">
        <v>164</v>
      </c>
      <c r="AU180" s="160" t="s">
        <v>106</v>
      </c>
      <c r="AV180" s="10" t="s">
        <v>106</v>
      </c>
      <c r="AW180" s="10" t="s">
        <v>36</v>
      </c>
      <c r="AX180" s="10" t="s">
        <v>79</v>
      </c>
      <c r="AY180" s="160" t="s">
        <v>144</v>
      </c>
    </row>
    <row r="181" spans="2:51" s="11" customFormat="1" ht="22.5" customHeight="1">
      <c r="B181" s="161"/>
      <c r="C181" s="162"/>
      <c r="D181" s="162"/>
      <c r="E181" s="163" t="s">
        <v>5</v>
      </c>
      <c r="F181" s="257" t="s">
        <v>165</v>
      </c>
      <c r="G181" s="258"/>
      <c r="H181" s="258"/>
      <c r="I181" s="258"/>
      <c r="J181" s="162"/>
      <c r="K181" s="164">
        <v>2722.924</v>
      </c>
      <c r="L181" s="162"/>
      <c r="M181" s="162"/>
      <c r="N181" s="162"/>
      <c r="O181" s="162"/>
      <c r="P181" s="162"/>
      <c r="Q181" s="162"/>
      <c r="R181" s="165"/>
      <c r="T181" s="166"/>
      <c r="U181" s="162"/>
      <c r="V181" s="162"/>
      <c r="W181" s="162"/>
      <c r="X181" s="162"/>
      <c r="Y181" s="162"/>
      <c r="Z181" s="162"/>
      <c r="AA181" s="167"/>
      <c r="AT181" s="168" t="s">
        <v>164</v>
      </c>
      <c r="AU181" s="168" t="s">
        <v>106</v>
      </c>
      <c r="AV181" s="11" t="s">
        <v>150</v>
      </c>
      <c r="AW181" s="11" t="s">
        <v>36</v>
      </c>
      <c r="AX181" s="11" t="s">
        <v>22</v>
      </c>
      <c r="AY181" s="168" t="s">
        <v>144</v>
      </c>
    </row>
    <row r="182" spans="2:65" s="1" customFormat="1" ht="31.5" customHeight="1">
      <c r="B182" s="142"/>
      <c r="C182" s="143" t="s">
        <v>234</v>
      </c>
      <c r="D182" s="143" t="s">
        <v>146</v>
      </c>
      <c r="E182" s="144" t="s">
        <v>235</v>
      </c>
      <c r="F182" s="251" t="s">
        <v>236</v>
      </c>
      <c r="G182" s="251"/>
      <c r="H182" s="251"/>
      <c r="I182" s="251"/>
      <c r="J182" s="145" t="s">
        <v>186</v>
      </c>
      <c r="K182" s="146">
        <v>1361.46</v>
      </c>
      <c r="L182" s="252"/>
      <c r="M182" s="252"/>
      <c r="N182" s="252">
        <f>ROUND(L182*K182,2)</f>
        <v>0</v>
      </c>
      <c r="O182" s="252"/>
      <c r="P182" s="252"/>
      <c r="Q182" s="252"/>
      <c r="R182" s="147"/>
      <c r="T182" s="148" t="s">
        <v>5</v>
      </c>
      <c r="U182" s="44" t="s">
        <v>44</v>
      </c>
      <c r="V182" s="149">
        <v>0.085</v>
      </c>
      <c r="W182" s="149">
        <f>V182*K182</f>
        <v>115.7241</v>
      </c>
      <c r="X182" s="149">
        <v>0</v>
      </c>
      <c r="Y182" s="149">
        <f>X182*K182</f>
        <v>0</v>
      </c>
      <c r="Z182" s="149">
        <v>0</v>
      </c>
      <c r="AA182" s="150">
        <f>Z182*K182</f>
        <v>0</v>
      </c>
      <c r="AR182" s="21" t="s">
        <v>150</v>
      </c>
      <c r="AT182" s="21" t="s">
        <v>146</v>
      </c>
      <c r="AU182" s="21" t="s">
        <v>106</v>
      </c>
      <c r="AY182" s="21" t="s">
        <v>144</v>
      </c>
      <c r="BE182" s="151">
        <f>IF(U182="základní",N182,0)</f>
        <v>0</v>
      </c>
      <c r="BF182" s="151">
        <f>IF(U182="snížená",N182,0)</f>
        <v>0</v>
      </c>
      <c r="BG182" s="151">
        <f>IF(U182="zákl. přenesená",N182,0)</f>
        <v>0</v>
      </c>
      <c r="BH182" s="151">
        <f>IF(U182="sníž. přenesená",N182,0)</f>
        <v>0</v>
      </c>
      <c r="BI182" s="151">
        <f>IF(U182="nulová",N182,0)</f>
        <v>0</v>
      </c>
      <c r="BJ182" s="21" t="s">
        <v>22</v>
      </c>
      <c r="BK182" s="151">
        <f>ROUND(L182*K182,2)</f>
        <v>0</v>
      </c>
      <c r="BL182" s="21" t="s">
        <v>150</v>
      </c>
      <c r="BM182" s="21" t="s">
        <v>237</v>
      </c>
    </row>
    <row r="183" spans="2:65" s="1" customFormat="1" ht="31.5" customHeight="1">
      <c r="B183" s="142"/>
      <c r="C183" s="143" t="s">
        <v>238</v>
      </c>
      <c r="D183" s="143" t="s">
        <v>146</v>
      </c>
      <c r="E183" s="144" t="s">
        <v>239</v>
      </c>
      <c r="F183" s="251" t="s">
        <v>240</v>
      </c>
      <c r="G183" s="251"/>
      <c r="H183" s="251"/>
      <c r="I183" s="251"/>
      <c r="J183" s="145" t="s">
        <v>104</v>
      </c>
      <c r="K183" s="146">
        <v>4356.675</v>
      </c>
      <c r="L183" s="252"/>
      <c r="M183" s="252"/>
      <c r="N183" s="252">
        <f>ROUND(L183*K183,2)</f>
        <v>0</v>
      </c>
      <c r="O183" s="252"/>
      <c r="P183" s="252"/>
      <c r="Q183" s="252"/>
      <c r="R183" s="147"/>
      <c r="T183" s="148" t="s">
        <v>5</v>
      </c>
      <c r="U183" s="44" t="s">
        <v>44</v>
      </c>
      <c r="V183" s="149">
        <v>0.182</v>
      </c>
      <c r="W183" s="149">
        <f>V183*K183</f>
        <v>792.91485</v>
      </c>
      <c r="X183" s="149">
        <v>0</v>
      </c>
      <c r="Y183" s="149">
        <f>X183*K183</f>
        <v>0</v>
      </c>
      <c r="Z183" s="149">
        <v>0</v>
      </c>
      <c r="AA183" s="150">
        <f>Z183*K183</f>
        <v>0</v>
      </c>
      <c r="AR183" s="21" t="s">
        <v>150</v>
      </c>
      <c r="AT183" s="21" t="s">
        <v>146</v>
      </c>
      <c r="AU183" s="21" t="s">
        <v>106</v>
      </c>
      <c r="AY183" s="21" t="s">
        <v>144</v>
      </c>
      <c r="BE183" s="151">
        <f>IF(U183="základní",N183,0)</f>
        <v>0</v>
      </c>
      <c r="BF183" s="151">
        <f>IF(U183="snížená",N183,0)</f>
        <v>0</v>
      </c>
      <c r="BG183" s="151">
        <f>IF(U183="zákl. přenesená",N183,0)</f>
        <v>0</v>
      </c>
      <c r="BH183" s="151">
        <f>IF(U183="sníž. přenesená",N183,0)</f>
        <v>0</v>
      </c>
      <c r="BI183" s="151">
        <f>IF(U183="nulová",N183,0)</f>
        <v>0</v>
      </c>
      <c r="BJ183" s="21" t="s">
        <v>22</v>
      </c>
      <c r="BK183" s="151">
        <f>ROUND(L183*K183,2)</f>
        <v>0</v>
      </c>
      <c r="BL183" s="21" t="s">
        <v>150</v>
      </c>
      <c r="BM183" s="21" t="s">
        <v>241</v>
      </c>
    </row>
    <row r="184" spans="2:51" s="10" customFormat="1" ht="22.5" customHeight="1">
      <c r="B184" s="153"/>
      <c r="C184" s="154"/>
      <c r="D184" s="154"/>
      <c r="E184" s="155" t="s">
        <v>5</v>
      </c>
      <c r="F184" s="255" t="s">
        <v>242</v>
      </c>
      <c r="G184" s="256"/>
      <c r="H184" s="256"/>
      <c r="I184" s="256"/>
      <c r="J184" s="154"/>
      <c r="K184" s="156">
        <v>151.68</v>
      </c>
      <c r="L184" s="154"/>
      <c r="M184" s="154"/>
      <c r="N184" s="154"/>
      <c r="O184" s="154"/>
      <c r="P184" s="154"/>
      <c r="Q184" s="154"/>
      <c r="R184" s="157"/>
      <c r="T184" s="158"/>
      <c r="U184" s="154"/>
      <c r="V184" s="154"/>
      <c r="W184" s="154"/>
      <c r="X184" s="154"/>
      <c r="Y184" s="154"/>
      <c r="Z184" s="154"/>
      <c r="AA184" s="159"/>
      <c r="AT184" s="160" t="s">
        <v>164</v>
      </c>
      <c r="AU184" s="160" t="s">
        <v>106</v>
      </c>
      <c r="AV184" s="10" t="s">
        <v>106</v>
      </c>
      <c r="AW184" s="10" t="s">
        <v>36</v>
      </c>
      <c r="AX184" s="10" t="s">
        <v>79</v>
      </c>
      <c r="AY184" s="160" t="s">
        <v>144</v>
      </c>
    </row>
    <row r="185" spans="2:51" s="10" customFormat="1" ht="22.5" customHeight="1">
      <c r="B185" s="153"/>
      <c r="C185" s="154"/>
      <c r="D185" s="154"/>
      <c r="E185" s="155" t="s">
        <v>5</v>
      </c>
      <c r="F185" s="261" t="s">
        <v>243</v>
      </c>
      <c r="G185" s="262"/>
      <c r="H185" s="262"/>
      <c r="I185" s="262"/>
      <c r="J185" s="154"/>
      <c r="K185" s="156">
        <v>304.262</v>
      </c>
      <c r="L185" s="154"/>
      <c r="M185" s="154"/>
      <c r="N185" s="154"/>
      <c r="O185" s="154"/>
      <c r="P185" s="154"/>
      <c r="Q185" s="154"/>
      <c r="R185" s="157"/>
      <c r="T185" s="158"/>
      <c r="U185" s="154"/>
      <c r="V185" s="154"/>
      <c r="W185" s="154"/>
      <c r="X185" s="154"/>
      <c r="Y185" s="154"/>
      <c r="Z185" s="154"/>
      <c r="AA185" s="159"/>
      <c r="AT185" s="160" t="s">
        <v>164</v>
      </c>
      <c r="AU185" s="160" t="s">
        <v>106</v>
      </c>
      <c r="AV185" s="10" t="s">
        <v>106</v>
      </c>
      <c r="AW185" s="10" t="s">
        <v>36</v>
      </c>
      <c r="AX185" s="10" t="s">
        <v>79</v>
      </c>
      <c r="AY185" s="160" t="s">
        <v>144</v>
      </c>
    </row>
    <row r="186" spans="2:51" s="10" customFormat="1" ht="22.5" customHeight="1">
      <c r="B186" s="153"/>
      <c r="C186" s="154"/>
      <c r="D186" s="154"/>
      <c r="E186" s="155" t="s">
        <v>5</v>
      </c>
      <c r="F186" s="261" t="s">
        <v>244</v>
      </c>
      <c r="G186" s="262"/>
      <c r="H186" s="262"/>
      <c r="I186" s="262"/>
      <c r="J186" s="154"/>
      <c r="K186" s="156">
        <v>89.01</v>
      </c>
      <c r="L186" s="154"/>
      <c r="M186" s="154"/>
      <c r="N186" s="154"/>
      <c r="O186" s="154"/>
      <c r="P186" s="154"/>
      <c r="Q186" s="154"/>
      <c r="R186" s="157"/>
      <c r="T186" s="158"/>
      <c r="U186" s="154"/>
      <c r="V186" s="154"/>
      <c r="W186" s="154"/>
      <c r="X186" s="154"/>
      <c r="Y186" s="154"/>
      <c r="Z186" s="154"/>
      <c r="AA186" s="159"/>
      <c r="AT186" s="160" t="s">
        <v>164</v>
      </c>
      <c r="AU186" s="160" t="s">
        <v>106</v>
      </c>
      <c r="AV186" s="10" t="s">
        <v>106</v>
      </c>
      <c r="AW186" s="10" t="s">
        <v>36</v>
      </c>
      <c r="AX186" s="10" t="s">
        <v>79</v>
      </c>
      <c r="AY186" s="160" t="s">
        <v>144</v>
      </c>
    </row>
    <row r="187" spans="2:51" s="10" customFormat="1" ht="22.5" customHeight="1">
      <c r="B187" s="153"/>
      <c r="C187" s="154"/>
      <c r="D187" s="154"/>
      <c r="E187" s="155" t="s">
        <v>5</v>
      </c>
      <c r="F187" s="261" t="s">
        <v>245</v>
      </c>
      <c r="G187" s="262"/>
      <c r="H187" s="262"/>
      <c r="I187" s="262"/>
      <c r="J187" s="154"/>
      <c r="K187" s="156">
        <v>348.5</v>
      </c>
      <c r="L187" s="154"/>
      <c r="M187" s="154"/>
      <c r="N187" s="154"/>
      <c r="O187" s="154"/>
      <c r="P187" s="154"/>
      <c r="Q187" s="154"/>
      <c r="R187" s="157"/>
      <c r="T187" s="158"/>
      <c r="U187" s="154"/>
      <c r="V187" s="154"/>
      <c r="W187" s="154"/>
      <c r="X187" s="154"/>
      <c r="Y187" s="154"/>
      <c r="Z187" s="154"/>
      <c r="AA187" s="159"/>
      <c r="AT187" s="160" t="s">
        <v>164</v>
      </c>
      <c r="AU187" s="160" t="s">
        <v>106</v>
      </c>
      <c r="AV187" s="10" t="s">
        <v>106</v>
      </c>
      <c r="AW187" s="10" t="s">
        <v>36</v>
      </c>
      <c r="AX187" s="10" t="s">
        <v>79</v>
      </c>
      <c r="AY187" s="160" t="s">
        <v>144</v>
      </c>
    </row>
    <row r="188" spans="2:51" s="10" customFormat="1" ht="22.5" customHeight="1">
      <c r="B188" s="153"/>
      <c r="C188" s="154"/>
      <c r="D188" s="154"/>
      <c r="E188" s="155" t="s">
        <v>5</v>
      </c>
      <c r="F188" s="261" t="s">
        <v>246</v>
      </c>
      <c r="G188" s="262"/>
      <c r="H188" s="262"/>
      <c r="I188" s="262"/>
      <c r="J188" s="154"/>
      <c r="K188" s="156">
        <v>332</v>
      </c>
      <c r="L188" s="154"/>
      <c r="M188" s="154"/>
      <c r="N188" s="154"/>
      <c r="O188" s="154"/>
      <c r="P188" s="154"/>
      <c r="Q188" s="154"/>
      <c r="R188" s="157"/>
      <c r="T188" s="158"/>
      <c r="U188" s="154"/>
      <c r="V188" s="154"/>
      <c r="W188" s="154"/>
      <c r="X188" s="154"/>
      <c r="Y188" s="154"/>
      <c r="Z188" s="154"/>
      <c r="AA188" s="159"/>
      <c r="AT188" s="160" t="s">
        <v>164</v>
      </c>
      <c r="AU188" s="160" t="s">
        <v>106</v>
      </c>
      <c r="AV188" s="10" t="s">
        <v>106</v>
      </c>
      <c r="AW188" s="10" t="s">
        <v>36</v>
      </c>
      <c r="AX188" s="10" t="s">
        <v>79</v>
      </c>
      <c r="AY188" s="160" t="s">
        <v>144</v>
      </c>
    </row>
    <row r="189" spans="2:51" s="10" customFormat="1" ht="22.5" customHeight="1">
      <c r="B189" s="153"/>
      <c r="C189" s="154"/>
      <c r="D189" s="154"/>
      <c r="E189" s="155" t="s">
        <v>5</v>
      </c>
      <c r="F189" s="261" t="s">
        <v>247</v>
      </c>
      <c r="G189" s="262"/>
      <c r="H189" s="262"/>
      <c r="I189" s="262"/>
      <c r="J189" s="154"/>
      <c r="K189" s="156">
        <v>279.5</v>
      </c>
      <c r="L189" s="154"/>
      <c r="M189" s="154"/>
      <c r="N189" s="154"/>
      <c r="O189" s="154"/>
      <c r="P189" s="154"/>
      <c r="Q189" s="154"/>
      <c r="R189" s="157"/>
      <c r="T189" s="158"/>
      <c r="U189" s="154"/>
      <c r="V189" s="154"/>
      <c r="W189" s="154"/>
      <c r="X189" s="154"/>
      <c r="Y189" s="154"/>
      <c r="Z189" s="154"/>
      <c r="AA189" s="159"/>
      <c r="AT189" s="160" t="s">
        <v>164</v>
      </c>
      <c r="AU189" s="160" t="s">
        <v>106</v>
      </c>
      <c r="AV189" s="10" t="s">
        <v>106</v>
      </c>
      <c r="AW189" s="10" t="s">
        <v>36</v>
      </c>
      <c r="AX189" s="10" t="s">
        <v>79</v>
      </c>
      <c r="AY189" s="160" t="s">
        <v>144</v>
      </c>
    </row>
    <row r="190" spans="2:51" s="10" customFormat="1" ht="22.5" customHeight="1">
      <c r="B190" s="153"/>
      <c r="C190" s="154"/>
      <c r="D190" s="154"/>
      <c r="E190" s="155" t="s">
        <v>5</v>
      </c>
      <c r="F190" s="261" t="s">
        <v>248</v>
      </c>
      <c r="G190" s="262"/>
      <c r="H190" s="262"/>
      <c r="I190" s="262"/>
      <c r="J190" s="154"/>
      <c r="K190" s="156">
        <v>18.85</v>
      </c>
      <c r="L190" s="154"/>
      <c r="M190" s="154"/>
      <c r="N190" s="154"/>
      <c r="O190" s="154"/>
      <c r="P190" s="154"/>
      <c r="Q190" s="154"/>
      <c r="R190" s="157"/>
      <c r="T190" s="158"/>
      <c r="U190" s="154"/>
      <c r="V190" s="154"/>
      <c r="W190" s="154"/>
      <c r="X190" s="154"/>
      <c r="Y190" s="154"/>
      <c r="Z190" s="154"/>
      <c r="AA190" s="159"/>
      <c r="AT190" s="160" t="s">
        <v>164</v>
      </c>
      <c r="AU190" s="160" t="s">
        <v>106</v>
      </c>
      <c r="AV190" s="10" t="s">
        <v>106</v>
      </c>
      <c r="AW190" s="10" t="s">
        <v>36</v>
      </c>
      <c r="AX190" s="10" t="s">
        <v>79</v>
      </c>
      <c r="AY190" s="160" t="s">
        <v>144</v>
      </c>
    </row>
    <row r="191" spans="2:51" s="10" customFormat="1" ht="22.5" customHeight="1">
      <c r="B191" s="153"/>
      <c r="C191" s="154"/>
      <c r="D191" s="154"/>
      <c r="E191" s="155" t="s">
        <v>5</v>
      </c>
      <c r="F191" s="261" t="s">
        <v>249</v>
      </c>
      <c r="G191" s="262"/>
      <c r="H191" s="262"/>
      <c r="I191" s="262"/>
      <c r="J191" s="154"/>
      <c r="K191" s="156">
        <v>198</v>
      </c>
      <c r="L191" s="154"/>
      <c r="M191" s="154"/>
      <c r="N191" s="154"/>
      <c r="O191" s="154"/>
      <c r="P191" s="154"/>
      <c r="Q191" s="154"/>
      <c r="R191" s="157"/>
      <c r="T191" s="158"/>
      <c r="U191" s="154"/>
      <c r="V191" s="154"/>
      <c r="W191" s="154"/>
      <c r="X191" s="154"/>
      <c r="Y191" s="154"/>
      <c r="Z191" s="154"/>
      <c r="AA191" s="159"/>
      <c r="AT191" s="160" t="s">
        <v>164</v>
      </c>
      <c r="AU191" s="160" t="s">
        <v>106</v>
      </c>
      <c r="AV191" s="10" t="s">
        <v>106</v>
      </c>
      <c r="AW191" s="10" t="s">
        <v>36</v>
      </c>
      <c r="AX191" s="10" t="s">
        <v>79</v>
      </c>
      <c r="AY191" s="160" t="s">
        <v>144</v>
      </c>
    </row>
    <row r="192" spans="2:51" s="10" customFormat="1" ht="22.5" customHeight="1">
      <c r="B192" s="153"/>
      <c r="C192" s="154"/>
      <c r="D192" s="154"/>
      <c r="E192" s="155" t="s">
        <v>5</v>
      </c>
      <c r="F192" s="261" t="s">
        <v>250</v>
      </c>
      <c r="G192" s="262"/>
      <c r="H192" s="262"/>
      <c r="I192" s="262"/>
      <c r="J192" s="154"/>
      <c r="K192" s="156">
        <v>35.916</v>
      </c>
      <c r="L192" s="154"/>
      <c r="M192" s="154"/>
      <c r="N192" s="154"/>
      <c r="O192" s="154"/>
      <c r="P192" s="154"/>
      <c r="Q192" s="154"/>
      <c r="R192" s="157"/>
      <c r="T192" s="158"/>
      <c r="U192" s="154"/>
      <c r="V192" s="154"/>
      <c r="W192" s="154"/>
      <c r="X192" s="154"/>
      <c r="Y192" s="154"/>
      <c r="Z192" s="154"/>
      <c r="AA192" s="159"/>
      <c r="AT192" s="160" t="s">
        <v>164</v>
      </c>
      <c r="AU192" s="160" t="s">
        <v>106</v>
      </c>
      <c r="AV192" s="10" t="s">
        <v>106</v>
      </c>
      <c r="AW192" s="10" t="s">
        <v>36</v>
      </c>
      <c r="AX192" s="10" t="s">
        <v>79</v>
      </c>
      <c r="AY192" s="160" t="s">
        <v>144</v>
      </c>
    </row>
    <row r="193" spans="2:51" s="10" customFormat="1" ht="22.5" customHeight="1">
      <c r="B193" s="153"/>
      <c r="C193" s="154"/>
      <c r="D193" s="154"/>
      <c r="E193" s="155" t="s">
        <v>5</v>
      </c>
      <c r="F193" s="261" t="s">
        <v>251</v>
      </c>
      <c r="G193" s="262"/>
      <c r="H193" s="262"/>
      <c r="I193" s="262"/>
      <c r="J193" s="154"/>
      <c r="K193" s="156">
        <v>128.71</v>
      </c>
      <c r="L193" s="154"/>
      <c r="M193" s="154"/>
      <c r="N193" s="154"/>
      <c r="O193" s="154"/>
      <c r="P193" s="154"/>
      <c r="Q193" s="154"/>
      <c r="R193" s="157"/>
      <c r="T193" s="158"/>
      <c r="U193" s="154"/>
      <c r="V193" s="154"/>
      <c r="W193" s="154"/>
      <c r="X193" s="154"/>
      <c r="Y193" s="154"/>
      <c r="Z193" s="154"/>
      <c r="AA193" s="159"/>
      <c r="AT193" s="160" t="s">
        <v>164</v>
      </c>
      <c r="AU193" s="160" t="s">
        <v>106</v>
      </c>
      <c r="AV193" s="10" t="s">
        <v>106</v>
      </c>
      <c r="AW193" s="10" t="s">
        <v>36</v>
      </c>
      <c r="AX193" s="10" t="s">
        <v>79</v>
      </c>
      <c r="AY193" s="160" t="s">
        <v>144</v>
      </c>
    </row>
    <row r="194" spans="2:51" s="10" customFormat="1" ht="22.5" customHeight="1">
      <c r="B194" s="153"/>
      <c r="C194" s="154"/>
      <c r="D194" s="154"/>
      <c r="E194" s="155" t="s">
        <v>5</v>
      </c>
      <c r="F194" s="261" t="s">
        <v>252</v>
      </c>
      <c r="G194" s="262"/>
      <c r="H194" s="262"/>
      <c r="I194" s="262"/>
      <c r="J194" s="154"/>
      <c r="K194" s="156">
        <v>12.375</v>
      </c>
      <c r="L194" s="154"/>
      <c r="M194" s="154"/>
      <c r="N194" s="154"/>
      <c r="O194" s="154"/>
      <c r="P194" s="154"/>
      <c r="Q194" s="154"/>
      <c r="R194" s="157"/>
      <c r="T194" s="158"/>
      <c r="U194" s="154"/>
      <c r="V194" s="154"/>
      <c r="W194" s="154"/>
      <c r="X194" s="154"/>
      <c r="Y194" s="154"/>
      <c r="Z194" s="154"/>
      <c r="AA194" s="159"/>
      <c r="AT194" s="160" t="s">
        <v>164</v>
      </c>
      <c r="AU194" s="160" t="s">
        <v>106</v>
      </c>
      <c r="AV194" s="10" t="s">
        <v>106</v>
      </c>
      <c r="AW194" s="10" t="s">
        <v>36</v>
      </c>
      <c r="AX194" s="10" t="s">
        <v>79</v>
      </c>
      <c r="AY194" s="160" t="s">
        <v>144</v>
      </c>
    </row>
    <row r="195" spans="2:51" s="10" customFormat="1" ht="22.5" customHeight="1">
      <c r="B195" s="153"/>
      <c r="C195" s="154"/>
      <c r="D195" s="154"/>
      <c r="E195" s="155" t="s">
        <v>5</v>
      </c>
      <c r="F195" s="261" t="s">
        <v>253</v>
      </c>
      <c r="G195" s="262"/>
      <c r="H195" s="262"/>
      <c r="I195" s="262"/>
      <c r="J195" s="154"/>
      <c r="K195" s="156">
        <v>129.75</v>
      </c>
      <c r="L195" s="154"/>
      <c r="M195" s="154"/>
      <c r="N195" s="154"/>
      <c r="O195" s="154"/>
      <c r="P195" s="154"/>
      <c r="Q195" s="154"/>
      <c r="R195" s="157"/>
      <c r="T195" s="158"/>
      <c r="U195" s="154"/>
      <c r="V195" s="154"/>
      <c r="W195" s="154"/>
      <c r="X195" s="154"/>
      <c r="Y195" s="154"/>
      <c r="Z195" s="154"/>
      <c r="AA195" s="159"/>
      <c r="AT195" s="160" t="s">
        <v>164</v>
      </c>
      <c r="AU195" s="160" t="s">
        <v>106</v>
      </c>
      <c r="AV195" s="10" t="s">
        <v>106</v>
      </c>
      <c r="AW195" s="10" t="s">
        <v>36</v>
      </c>
      <c r="AX195" s="10" t="s">
        <v>79</v>
      </c>
      <c r="AY195" s="160" t="s">
        <v>144</v>
      </c>
    </row>
    <row r="196" spans="2:51" s="10" customFormat="1" ht="22.5" customHeight="1">
      <c r="B196" s="153"/>
      <c r="C196" s="154"/>
      <c r="D196" s="154"/>
      <c r="E196" s="155" t="s">
        <v>5</v>
      </c>
      <c r="F196" s="261" t="s">
        <v>254</v>
      </c>
      <c r="G196" s="262"/>
      <c r="H196" s="262"/>
      <c r="I196" s="262"/>
      <c r="J196" s="154"/>
      <c r="K196" s="156">
        <v>104.604</v>
      </c>
      <c r="L196" s="154"/>
      <c r="M196" s="154"/>
      <c r="N196" s="154"/>
      <c r="O196" s="154"/>
      <c r="P196" s="154"/>
      <c r="Q196" s="154"/>
      <c r="R196" s="157"/>
      <c r="T196" s="158"/>
      <c r="U196" s="154"/>
      <c r="V196" s="154"/>
      <c r="W196" s="154"/>
      <c r="X196" s="154"/>
      <c r="Y196" s="154"/>
      <c r="Z196" s="154"/>
      <c r="AA196" s="159"/>
      <c r="AT196" s="160" t="s">
        <v>164</v>
      </c>
      <c r="AU196" s="160" t="s">
        <v>106</v>
      </c>
      <c r="AV196" s="10" t="s">
        <v>106</v>
      </c>
      <c r="AW196" s="10" t="s">
        <v>36</v>
      </c>
      <c r="AX196" s="10" t="s">
        <v>79</v>
      </c>
      <c r="AY196" s="160" t="s">
        <v>144</v>
      </c>
    </row>
    <row r="197" spans="2:51" s="10" customFormat="1" ht="22.5" customHeight="1">
      <c r="B197" s="153"/>
      <c r="C197" s="154"/>
      <c r="D197" s="154"/>
      <c r="E197" s="155" t="s">
        <v>5</v>
      </c>
      <c r="F197" s="261" t="s">
        <v>255</v>
      </c>
      <c r="G197" s="262"/>
      <c r="H197" s="262"/>
      <c r="I197" s="262"/>
      <c r="J197" s="154"/>
      <c r="K197" s="156">
        <v>37.248</v>
      </c>
      <c r="L197" s="154"/>
      <c r="M197" s="154"/>
      <c r="N197" s="154"/>
      <c r="O197" s="154"/>
      <c r="P197" s="154"/>
      <c r="Q197" s="154"/>
      <c r="R197" s="157"/>
      <c r="T197" s="158"/>
      <c r="U197" s="154"/>
      <c r="V197" s="154"/>
      <c r="W197" s="154"/>
      <c r="X197" s="154"/>
      <c r="Y197" s="154"/>
      <c r="Z197" s="154"/>
      <c r="AA197" s="159"/>
      <c r="AT197" s="160" t="s">
        <v>164</v>
      </c>
      <c r="AU197" s="160" t="s">
        <v>106</v>
      </c>
      <c r="AV197" s="10" t="s">
        <v>106</v>
      </c>
      <c r="AW197" s="10" t="s">
        <v>36</v>
      </c>
      <c r="AX197" s="10" t="s">
        <v>79</v>
      </c>
      <c r="AY197" s="160" t="s">
        <v>144</v>
      </c>
    </row>
    <row r="198" spans="2:51" s="10" customFormat="1" ht="22.5" customHeight="1">
      <c r="B198" s="153"/>
      <c r="C198" s="154"/>
      <c r="D198" s="154"/>
      <c r="E198" s="155" t="s">
        <v>5</v>
      </c>
      <c r="F198" s="261" t="s">
        <v>256</v>
      </c>
      <c r="G198" s="262"/>
      <c r="H198" s="262"/>
      <c r="I198" s="262"/>
      <c r="J198" s="154"/>
      <c r="K198" s="156">
        <v>186</v>
      </c>
      <c r="L198" s="154"/>
      <c r="M198" s="154"/>
      <c r="N198" s="154"/>
      <c r="O198" s="154"/>
      <c r="P198" s="154"/>
      <c r="Q198" s="154"/>
      <c r="R198" s="157"/>
      <c r="T198" s="158"/>
      <c r="U198" s="154"/>
      <c r="V198" s="154"/>
      <c r="W198" s="154"/>
      <c r="X198" s="154"/>
      <c r="Y198" s="154"/>
      <c r="Z198" s="154"/>
      <c r="AA198" s="159"/>
      <c r="AT198" s="160" t="s">
        <v>164</v>
      </c>
      <c r="AU198" s="160" t="s">
        <v>106</v>
      </c>
      <c r="AV198" s="10" t="s">
        <v>106</v>
      </c>
      <c r="AW198" s="10" t="s">
        <v>36</v>
      </c>
      <c r="AX198" s="10" t="s">
        <v>79</v>
      </c>
      <c r="AY198" s="160" t="s">
        <v>144</v>
      </c>
    </row>
    <row r="199" spans="2:51" s="10" customFormat="1" ht="22.5" customHeight="1">
      <c r="B199" s="153"/>
      <c r="C199" s="154"/>
      <c r="D199" s="154"/>
      <c r="E199" s="155" t="s">
        <v>5</v>
      </c>
      <c r="F199" s="261" t="s">
        <v>257</v>
      </c>
      <c r="G199" s="262"/>
      <c r="H199" s="262"/>
      <c r="I199" s="262"/>
      <c r="J199" s="154"/>
      <c r="K199" s="156">
        <v>186</v>
      </c>
      <c r="L199" s="154"/>
      <c r="M199" s="154"/>
      <c r="N199" s="154"/>
      <c r="O199" s="154"/>
      <c r="P199" s="154"/>
      <c r="Q199" s="154"/>
      <c r="R199" s="157"/>
      <c r="T199" s="158"/>
      <c r="U199" s="154"/>
      <c r="V199" s="154"/>
      <c r="W199" s="154"/>
      <c r="X199" s="154"/>
      <c r="Y199" s="154"/>
      <c r="Z199" s="154"/>
      <c r="AA199" s="159"/>
      <c r="AT199" s="160" t="s">
        <v>164</v>
      </c>
      <c r="AU199" s="160" t="s">
        <v>106</v>
      </c>
      <c r="AV199" s="10" t="s">
        <v>106</v>
      </c>
      <c r="AW199" s="10" t="s">
        <v>36</v>
      </c>
      <c r="AX199" s="10" t="s">
        <v>79</v>
      </c>
      <c r="AY199" s="160" t="s">
        <v>144</v>
      </c>
    </row>
    <row r="200" spans="2:51" s="10" customFormat="1" ht="22.5" customHeight="1">
      <c r="B200" s="153"/>
      <c r="C200" s="154"/>
      <c r="D200" s="154"/>
      <c r="E200" s="155" t="s">
        <v>5</v>
      </c>
      <c r="F200" s="261" t="s">
        <v>258</v>
      </c>
      <c r="G200" s="262"/>
      <c r="H200" s="262"/>
      <c r="I200" s="262"/>
      <c r="J200" s="154"/>
      <c r="K200" s="156">
        <v>182</v>
      </c>
      <c r="L200" s="154"/>
      <c r="M200" s="154"/>
      <c r="N200" s="154"/>
      <c r="O200" s="154"/>
      <c r="P200" s="154"/>
      <c r="Q200" s="154"/>
      <c r="R200" s="157"/>
      <c r="T200" s="158"/>
      <c r="U200" s="154"/>
      <c r="V200" s="154"/>
      <c r="W200" s="154"/>
      <c r="X200" s="154"/>
      <c r="Y200" s="154"/>
      <c r="Z200" s="154"/>
      <c r="AA200" s="159"/>
      <c r="AT200" s="160" t="s">
        <v>164</v>
      </c>
      <c r="AU200" s="160" t="s">
        <v>106</v>
      </c>
      <c r="AV200" s="10" t="s">
        <v>106</v>
      </c>
      <c r="AW200" s="10" t="s">
        <v>36</v>
      </c>
      <c r="AX200" s="10" t="s">
        <v>79</v>
      </c>
      <c r="AY200" s="160" t="s">
        <v>144</v>
      </c>
    </row>
    <row r="201" spans="2:51" s="10" customFormat="1" ht="22.5" customHeight="1">
      <c r="B201" s="153"/>
      <c r="C201" s="154"/>
      <c r="D201" s="154"/>
      <c r="E201" s="155" t="s">
        <v>5</v>
      </c>
      <c r="F201" s="261" t="s">
        <v>259</v>
      </c>
      <c r="G201" s="262"/>
      <c r="H201" s="262"/>
      <c r="I201" s="262"/>
      <c r="J201" s="154"/>
      <c r="K201" s="156">
        <v>61.525</v>
      </c>
      <c r="L201" s="154"/>
      <c r="M201" s="154"/>
      <c r="N201" s="154"/>
      <c r="O201" s="154"/>
      <c r="P201" s="154"/>
      <c r="Q201" s="154"/>
      <c r="R201" s="157"/>
      <c r="T201" s="158"/>
      <c r="U201" s="154"/>
      <c r="V201" s="154"/>
      <c r="W201" s="154"/>
      <c r="X201" s="154"/>
      <c r="Y201" s="154"/>
      <c r="Z201" s="154"/>
      <c r="AA201" s="159"/>
      <c r="AT201" s="160" t="s">
        <v>164</v>
      </c>
      <c r="AU201" s="160" t="s">
        <v>106</v>
      </c>
      <c r="AV201" s="10" t="s">
        <v>106</v>
      </c>
      <c r="AW201" s="10" t="s">
        <v>36</v>
      </c>
      <c r="AX201" s="10" t="s">
        <v>79</v>
      </c>
      <c r="AY201" s="160" t="s">
        <v>144</v>
      </c>
    </row>
    <row r="202" spans="2:51" s="10" customFormat="1" ht="22.5" customHeight="1">
      <c r="B202" s="153"/>
      <c r="C202" s="154"/>
      <c r="D202" s="154"/>
      <c r="E202" s="155" t="s">
        <v>5</v>
      </c>
      <c r="F202" s="261" t="s">
        <v>260</v>
      </c>
      <c r="G202" s="262"/>
      <c r="H202" s="262"/>
      <c r="I202" s="262"/>
      <c r="J202" s="154"/>
      <c r="K202" s="156">
        <v>63.648</v>
      </c>
      <c r="L202" s="154"/>
      <c r="M202" s="154"/>
      <c r="N202" s="154"/>
      <c r="O202" s="154"/>
      <c r="P202" s="154"/>
      <c r="Q202" s="154"/>
      <c r="R202" s="157"/>
      <c r="T202" s="158"/>
      <c r="U202" s="154"/>
      <c r="V202" s="154"/>
      <c r="W202" s="154"/>
      <c r="X202" s="154"/>
      <c r="Y202" s="154"/>
      <c r="Z202" s="154"/>
      <c r="AA202" s="159"/>
      <c r="AT202" s="160" t="s">
        <v>164</v>
      </c>
      <c r="AU202" s="160" t="s">
        <v>106</v>
      </c>
      <c r="AV202" s="10" t="s">
        <v>106</v>
      </c>
      <c r="AW202" s="10" t="s">
        <v>36</v>
      </c>
      <c r="AX202" s="10" t="s">
        <v>79</v>
      </c>
      <c r="AY202" s="160" t="s">
        <v>144</v>
      </c>
    </row>
    <row r="203" spans="2:51" s="10" customFormat="1" ht="22.5" customHeight="1">
      <c r="B203" s="153"/>
      <c r="C203" s="154"/>
      <c r="D203" s="154"/>
      <c r="E203" s="155" t="s">
        <v>5</v>
      </c>
      <c r="F203" s="261" t="s">
        <v>261</v>
      </c>
      <c r="G203" s="262"/>
      <c r="H203" s="262"/>
      <c r="I203" s="262"/>
      <c r="J203" s="154"/>
      <c r="K203" s="156">
        <v>304.5</v>
      </c>
      <c r="L203" s="154"/>
      <c r="M203" s="154"/>
      <c r="N203" s="154"/>
      <c r="O203" s="154"/>
      <c r="P203" s="154"/>
      <c r="Q203" s="154"/>
      <c r="R203" s="157"/>
      <c r="T203" s="158"/>
      <c r="U203" s="154"/>
      <c r="V203" s="154"/>
      <c r="W203" s="154"/>
      <c r="X203" s="154"/>
      <c r="Y203" s="154"/>
      <c r="Z203" s="154"/>
      <c r="AA203" s="159"/>
      <c r="AT203" s="160" t="s">
        <v>164</v>
      </c>
      <c r="AU203" s="160" t="s">
        <v>106</v>
      </c>
      <c r="AV203" s="10" t="s">
        <v>106</v>
      </c>
      <c r="AW203" s="10" t="s">
        <v>36</v>
      </c>
      <c r="AX203" s="10" t="s">
        <v>79</v>
      </c>
      <c r="AY203" s="160" t="s">
        <v>144</v>
      </c>
    </row>
    <row r="204" spans="2:51" s="10" customFormat="1" ht="22.5" customHeight="1">
      <c r="B204" s="153"/>
      <c r="C204" s="154"/>
      <c r="D204" s="154"/>
      <c r="E204" s="155" t="s">
        <v>5</v>
      </c>
      <c r="F204" s="261" t="s">
        <v>262</v>
      </c>
      <c r="G204" s="262"/>
      <c r="H204" s="262"/>
      <c r="I204" s="262"/>
      <c r="J204" s="154"/>
      <c r="K204" s="156">
        <v>182.381</v>
      </c>
      <c r="L204" s="154"/>
      <c r="M204" s="154"/>
      <c r="N204" s="154"/>
      <c r="O204" s="154"/>
      <c r="P204" s="154"/>
      <c r="Q204" s="154"/>
      <c r="R204" s="157"/>
      <c r="T204" s="158"/>
      <c r="U204" s="154"/>
      <c r="V204" s="154"/>
      <c r="W204" s="154"/>
      <c r="X204" s="154"/>
      <c r="Y204" s="154"/>
      <c r="Z204" s="154"/>
      <c r="AA204" s="159"/>
      <c r="AT204" s="160" t="s">
        <v>164</v>
      </c>
      <c r="AU204" s="160" t="s">
        <v>106</v>
      </c>
      <c r="AV204" s="10" t="s">
        <v>106</v>
      </c>
      <c r="AW204" s="10" t="s">
        <v>36</v>
      </c>
      <c r="AX204" s="10" t="s">
        <v>79</v>
      </c>
      <c r="AY204" s="160" t="s">
        <v>144</v>
      </c>
    </row>
    <row r="205" spans="2:51" s="10" customFormat="1" ht="22.5" customHeight="1">
      <c r="B205" s="153"/>
      <c r="C205" s="154"/>
      <c r="D205" s="154"/>
      <c r="E205" s="155" t="s">
        <v>5</v>
      </c>
      <c r="F205" s="261" t="s">
        <v>263</v>
      </c>
      <c r="G205" s="262"/>
      <c r="H205" s="262"/>
      <c r="I205" s="262"/>
      <c r="J205" s="154"/>
      <c r="K205" s="156">
        <v>169.141</v>
      </c>
      <c r="L205" s="154"/>
      <c r="M205" s="154"/>
      <c r="N205" s="154"/>
      <c r="O205" s="154"/>
      <c r="P205" s="154"/>
      <c r="Q205" s="154"/>
      <c r="R205" s="157"/>
      <c r="T205" s="158"/>
      <c r="U205" s="154"/>
      <c r="V205" s="154"/>
      <c r="W205" s="154"/>
      <c r="X205" s="154"/>
      <c r="Y205" s="154"/>
      <c r="Z205" s="154"/>
      <c r="AA205" s="159"/>
      <c r="AT205" s="160" t="s">
        <v>164</v>
      </c>
      <c r="AU205" s="160" t="s">
        <v>106</v>
      </c>
      <c r="AV205" s="10" t="s">
        <v>106</v>
      </c>
      <c r="AW205" s="10" t="s">
        <v>36</v>
      </c>
      <c r="AX205" s="10" t="s">
        <v>79</v>
      </c>
      <c r="AY205" s="160" t="s">
        <v>144</v>
      </c>
    </row>
    <row r="206" spans="2:51" s="10" customFormat="1" ht="22.5" customHeight="1">
      <c r="B206" s="153"/>
      <c r="C206" s="154"/>
      <c r="D206" s="154"/>
      <c r="E206" s="155" t="s">
        <v>5</v>
      </c>
      <c r="F206" s="261" t="s">
        <v>264</v>
      </c>
      <c r="G206" s="262"/>
      <c r="H206" s="262"/>
      <c r="I206" s="262"/>
      <c r="J206" s="154"/>
      <c r="K206" s="156">
        <v>125.35</v>
      </c>
      <c r="L206" s="154"/>
      <c r="M206" s="154"/>
      <c r="N206" s="154"/>
      <c r="O206" s="154"/>
      <c r="P206" s="154"/>
      <c r="Q206" s="154"/>
      <c r="R206" s="157"/>
      <c r="T206" s="158"/>
      <c r="U206" s="154"/>
      <c r="V206" s="154"/>
      <c r="W206" s="154"/>
      <c r="X206" s="154"/>
      <c r="Y206" s="154"/>
      <c r="Z206" s="154"/>
      <c r="AA206" s="159"/>
      <c r="AT206" s="160" t="s">
        <v>164</v>
      </c>
      <c r="AU206" s="160" t="s">
        <v>106</v>
      </c>
      <c r="AV206" s="10" t="s">
        <v>106</v>
      </c>
      <c r="AW206" s="10" t="s">
        <v>36</v>
      </c>
      <c r="AX206" s="10" t="s">
        <v>79</v>
      </c>
      <c r="AY206" s="160" t="s">
        <v>144</v>
      </c>
    </row>
    <row r="207" spans="2:51" s="10" customFormat="1" ht="22.5" customHeight="1">
      <c r="B207" s="153"/>
      <c r="C207" s="154"/>
      <c r="D207" s="154"/>
      <c r="E207" s="155" t="s">
        <v>5</v>
      </c>
      <c r="F207" s="261" t="s">
        <v>265</v>
      </c>
      <c r="G207" s="262"/>
      <c r="H207" s="262"/>
      <c r="I207" s="262"/>
      <c r="J207" s="154"/>
      <c r="K207" s="156">
        <v>92.496</v>
      </c>
      <c r="L207" s="154"/>
      <c r="M207" s="154"/>
      <c r="N207" s="154"/>
      <c r="O207" s="154"/>
      <c r="P207" s="154"/>
      <c r="Q207" s="154"/>
      <c r="R207" s="157"/>
      <c r="T207" s="158"/>
      <c r="U207" s="154"/>
      <c r="V207" s="154"/>
      <c r="W207" s="154"/>
      <c r="X207" s="154"/>
      <c r="Y207" s="154"/>
      <c r="Z207" s="154"/>
      <c r="AA207" s="159"/>
      <c r="AT207" s="160" t="s">
        <v>164</v>
      </c>
      <c r="AU207" s="160" t="s">
        <v>106</v>
      </c>
      <c r="AV207" s="10" t="s">
        <v>106</v>
      </c>
      <c r="AW207" s="10" t="s">
        <v>36</v>
      </c>
      <c r="AX207" s="10" t="s">
        <v>79</v>
      </c>
      <c r="AY207" s="160" t="s">
        <v>144</v>
      </c>
    </row>
    <row r="208" spans="2:51" s="10" customFormat="1" ht="22.5" customHeight="1">
      <c r="B208" s="153"/>
      <c r="C208" s="154"/>
      <c r="D208" s="154"/>
      <c r="E208" s="155" t="s">
        <v>5</v>
      </c>
      <c r="F208" s="261" t="s">
        <v>266</v>
      </c>
      <c r="G208" s="262"/>
      <c r="H208" s="262"/>
      <c r="I208" s="262"/>
      <c r="J208" s="154"/>
      <c r="K208" s="156">
        <v>70.184</v>
      </c>
      <c r="L208" s="154"/>
      <c r="M208" s="154"/>
      <c r="N208" s="154"/>
      <c r="O208" s="154"/>
      <c r="P208" s="154"/>
      <c r="Q208" s="154"/>
      <c r="R208" s="157"/>
      <c r="T208" s="158"/>
      <c r="U208" s="154"/>
      <c r="V208" s="154"/>
      <c r="W208" s="154"/>
      <c r="X208" s="154"/>
      <c r="Y208" s="154"/>
      <c r="Z208" s="154"/>
      <c r="AA208" s="159"/>
      <c r="AT208" s="160" t="s">
        <v>164</v>
      </c>
      <c r="AU208" s="160" t="s">
        <v>106</v>
      </c>
      <c r="AV208" s="10" t="s">
        <v>106</v>
      </c>
      <c r="AW208" s="10" t="s">
        <v>36</v>
      </c>
      <c r="AX208" s="10" t="s">
        <v>79</v>
      </c>
      <c r="AY208" s="160" t="s">
        <v>144</v>
      </c>
    </row>
    <row r="209" spans="2:51" s="10" customFormat="1" ht="22.5" customHeight="1">
      <c r="B209" s="153"/>
      <c r="C209" s="154"/>
      <c r="D209" s="154"/>
      <c r="E209" s="155" t="s">
        <v>5</v>
      </c>
      <c r="F209" s="261" t="s">
        <v>267</v>
      </c>
      <c r="G209" s="262"/>
      <c r="H209" s="262"/>
      <c r="I209" s="262"/>
      <c r="J209" s="154"/>
      <c r="K209" s="156">
        <v>204.343</v>
      </c>
      <c r="L209" s="154"/>
      <c r="M209" s="154"/>
      <c r="N209" s="154"/>
      <c r="O209" s="154"/>
      <c r="P209" s="154"/>
      <c r="Q209" s="154"/>
      <c r="R209" s="157"/>
      <c r="T209" s="158"/>
      <c r="U209" s="154"/>
      <c r="V209" s="154"/>
      <c r="W209" s="154"/>
      <c r="X209" s="154"/>
      <c r="Y209" s="154"/>
      <c r="Z209" s="154"/>
      <c r="AA209" s="159"/>
      <c r="AT209" s="160" t="s">
        <v>164</v>
      </c>
      <c r="AU209" s="160" t="s">
        <v>106</v>
      </c>
      <c r="AV209" s="10" t="s">
        <v>106</v>
      </c>
      <c r="AW209" s="10" t="s">
        <v>36</v>
      </c>
      <c r="AX209" s="10" t="s">
        <v>79</v>
      </c>
      <c r="AY209" s="160" t="s">
        <v>144</v>
      </c>
    </row>
    <row r="210" spans="2:51" s="10" customFormat="1" ht="22.5" customHeight="1">
      <c r="B210" s="153"/>
      <c r="C210" s="154"/>
      <c r="D210" s="154"/>
      <c r="E210" s="155" t="s">
        <v>5</v>
      </c>
      <c r="F210" s="261" t="s">
        <v>268</v>
      </c>
      <c r="G210" s="262"/>
      <c r="H210" s="262"/>
      <c r="I210" s="262"/>
      <c r="J210" s="154"/>
      <c r="K210" s="156">
        <v>196</v>
      </c>
      <c r="L210" s="154"/>
      <c r="M210" s="154"/>
      <c r="N210" s="154"/>
      <c r="O210" s="154"/>
      <c r="P210" s="154"/>
      <c r="Q210" s="154"/>
      <c r="R210" s="157"/>
      <c r="T210" s="158"/>
      <c r="U210" s="154"/>
      <c r="V210" s="154"/>
      <c r="W210" s="154"/>
      <c r="X210" s="154"/>
      <c r="Y210" s="154"/>
      <c r="Z210" s="154"/>
      <c r="AA210" s="159"/>
      <c r="AT210" s="160" t="s">
        <v>164</v>
      </c>
      <c r="AU210" s="160" t="s">
        <v>106</v>
      </c>
      <c r="AV210" s="10" t="s">
        <v>106</v>
      </c>
      <c r="AW210" s="10" t="s">
        <v>36</v>
      </c>
      <c r="AX210" s="10" t="s">
        <v>79</v>
      </c>
      <c r="AY210" s="160" t="s">
        <v>144</v>
      </c>
    </row>
    <row r="211" spans="2:51" s="10" customFormat="1" ht="22.5" customHeight="1">
      <c r="B211" s="153"/>
      <c r="C211" s="154"/>
      <c r="D211" s="154"/>
      <c r="E211" s="155" t="s">
        <v>5</v>
      </c>
      <c r="F211" s="261" t="s">
        <v>269</v>
      </c>
      <c r="G211" s="262"/>
      <c r="H211" s="262"/>
      <c r="I211" s="262"/>
      <c r="J211" s="154"/>
      <c r="K211" s="156">
        <v>162.702</v>
      </c>
      <c r="L211" s="154"/>
      <c r="M211" s="154"/>
      <c r="N211" s="154"/>
      <c r="O211" s="154"/>
      <c r="P211" s="154"/>
      <c r="Q211" s="154"/>
      <c r="R211" s="157"/>
      <c r="T211" s="158"/>
      <c r="U211" s="154"/>
      <c r="V211" s="154"/>
      <c r="W211" s="154"/>
      <c r="X211" s="154"/>
      <c r="Y211" s="154"/>
      <c r="Z211" s="154"/>
      <c r="AA211" s="159"/>
      <c r="AT211" s="160" t="s">
        <v>164</v>
      </c>
      <c r="AU211" s="160" t="s">
        <v>106</v>
      </c>
      <c r="AV211" s="10" t="s">
        <v>106</v>
      </c>
      <c r="AW211" s="10" t="s">
        <v>36</v>
      </c>
      <c r="AX211" s="10" t="s">
        <v>79</v>
      </c>
      <c r="AY211" s="160" t="s">
        <v>144</v>
      </c>
    </row>
    <row r="212" spans="2:51" s="11" customFormat="1" ht="22.5" customHeight="1">
      <c r="B212" s="161"/>
      <c r="C212" s="162"/>
      <c r="D212" s="162"/>
      <c r="E212" s="163" t="s">
        <v>103</v>
      </c>
      <c r="F212" s="257" t="s">
        <v>165</v>
      </c>
      <c r="G212" s="258"/>
      <c r="H212" s="258"/>
      <c r="I212" s="258"/>
      <c r="J212" s="162"/>
      <c r="K212" s="164">
        <v>4356.675</v>
      </c>
      <c r="L212" s="162"/>
      <c r="M212" s="162"/>
      <c r="N212" s="162"/>
      <c r="O212" s="162"/>
      <c r="P212" s="162"/>
      <c r="Q212" s="162"/>
      <c r="R212" s="165"/>
      <c r="T212" s="166"/>
      <c r="U212" s="162"/>
      <c r="V212" s="162"/>
      <c r="W212" s="162"/>
      <c r="X212" s="162"/>
      <c r="Y212" s="162"/>
      <c r="Z212" s="162"/>
      <c r="AA212" s="167"/>
      <c r="AT212" s="168" t="s">
        <v>164</v>
      </c>
      <c r="AU212" s="168" t="s">
        <v>106</v>
      </c>
      <c r="AV212" s="11" t="s">
        <v>150</v>
      </c>
      <c r="AW212" s="11" t="s">
        <v>36</v>
      </c>
      <c r="AX212" s="11" t="s">
        <v>22</v>
      </c>
      <c r="AY212" s="168" t="s">
        <v>144</v>
      </c>
    </row>
    <row r="213" spans="2:65" s="1" customFormat="1" ht="31.5" customHeight="1">
      <c r="B213" s="142"/>
      <c r="C213" s="143" t="s">
        <v>270</v>
      </c>
      <c r="D213" s="143" t="s">
        <v>146</v>
      </c>
      <c r="E213" s="144" t="s">
        <v>271</v>
      </c>
      <c r="F213" s="251" t="s">
        <v>272</v>
      </c>
      <c r="G213" s="251"/>
      <c r="H213" s="251"/>
      <c r="I213" s="251"/>
      <c r="J213" s="145" t="s">
        <v>104</v>
      </c>
      <c r="K213" s="146">
        <v>4356.675</v>
      </c>
      <c r="L213" s="252"/>
      <c r="M213" s="252"/>
      <c r="N213" s="252">
        <f>ROUND(L213*K213,2)</f>
        <v>0</v>
      </c>
      <c r="O213" s="252"/>
      <c r="P213" s="252"/>
      <c r="Q213" s="252"/>
      <c r="R213" s="147"/>
      <c r="T213" s="148" t="s">
        <v>5</v>
      </c>
      <c r="U213" s="44" t="s">
        <v>44</v>
      </c>
      <c r="V213" s="149">
        <v>0</v>
      </c>
      <c r="W213" s="149">
        <f>V213*K213</f>
        <v>0</v>
      </c>
      <c r="X213" s="149">
        <v>0</v>
      </c>
      <c r="Y213" s="149">
        <f>X213*K213</f>
        <v>0</v>
      </c>
      <c r="Z213" s="149">
        <v>0</v>
      </c>
      <c r="AA213" s="150">
        <f>Z213*K213</f>
        <v>0</v>
      </c>
      <c r="AR213" s="21" t="s">
        <v>150</v>
      </c>
      <c r="AT213" s="21" t="s">
        <v>146</v>
      </c>
      <c r="AU213" s="21" t="s">
        <v>106</v>
      </c>
      <c r="AY213" s="21" t="s">
        <v>144</v>
      </c>
      <c r="BE213" s="151">
        <f>IF(U213="základní",N213,0)</f>
        <v>0</v>
      </c>
      <c r="BF213" s="151">
        <f>IF(U213="snížená",N213,0)</f>
        <v>0</v>
      </c>
      <c r="BG213" s="151">
        <f>IF(U213="zákl. přenesená",N213,0)</f>
        <v>0</v>
      </c>
      <c r="BH213" s="151">
        <f>IF(U213="sníž. přenesená",N213,0)</f>
        <v>0</v>
      </c>
      <c r="BI213" s="151">
        <f>IF(U213="nulová",N213,0)</f>
        <v>0</v>
      </c>
      <c r="BJ213" s="21" t="s">
        <v>22</v>
      </c>
      <c r="BK213" s="151">
        <f>ROUND(L213*K213,2)</f>
        <v>0</v>
      </c>
      <c r="BL213" s="21" t="s">
        <v>150</v>
      </c>
      <c r="BM213" s="21" t="s">
        <v>273</v>
      </c>
    </row>
    <row r="214" spans="2:51" s="10" customFormat="1" ht="31.5" customHeight="1">
      <c r="B214" s="153"/>
      <c r="C214" s="154"/>
      <c r="D214" s="154"/>
      <c r="E214" s="155" t="s">
        <v>5</v>
      </c>
      <c r="F214" s="255" t="s">
        <v>274</v>
      </c>
      <c r="G214" s="256"/>
      <c r="H214" s="256"/>
      <c r="I214" s="256"/>
      <c r="J214" s="154"/>
      <c r="K214" s="156">
        <v>4356.675</v>
      </c>
      <c r="L214" s="154"/>
      <c r="M214" s="154"/>
      <c r="N214" s="154"/>
      <c r="O214" s="154"/>
      <c r="P214" s="154"/>
      <c r="Q214" s="154"/>
      <c r="R214" s="157"/>
      <c r="T214" s="158"/>
      <c r="U214" s="154"/>
      <c r="V214" s="154"/>
      <c r="W214" s="154"/>
      <c r="X214" s="154"/>
      <c r="Y214" s="154"/>
      <c r="Z214" s="154"/>
      <c r="AA214" s="159"/>
      <c r="AT214" s="160" t="s">
        <v>164</v>
      </c>
      <c r="AU214" s="160" t="s">
        <v>106</v>
      </c>
      <c r="AV214" s="10" t="s">
        <v>106</v>
      </c>
      <c r="AW214" s="10" t="s">
        <v>36</v>
      </c>
      <c r="AX214" s="10" t="s">
        <v>79</v>
      </c>
      <c r="AY214" s="160" t="s">
        <v>144</v>
      </c>
    </row>
    <row r="215" spans="2:65" s="1" customFormat="1" ht="31.5" customHeight="1">
      <c r="B215" s="142"/>
      <c r="C215" s="143" t="s">
        <v>275</v>
      </c>
      <c r="D215" s="143" t="s">
        <v>146</v>
      </c>
      <c r="E215" s="144" t="s">
        <v>276</v>
      </c>
      <c r="F215" s="251" t="s">
        <v>277</v>
      </c>
      <c r="G215" s="251"/>
      <c r="H215" s="251"/>
      <c r="I215" s="251"/>
      <c r="J215" s="145" t="s">
        <v>186</v>
      </c>
      <c r="K215" s="146">
        <v>3139.374</v>
      </c>
      <c r="L215" s="252"/>
      <c r="M215" s="252"/>
      <c r="N215" s="252">
        <f>ROUND(L215*K215,2)</f>
        <v>0</v>
      </c>
      <c r="O215" s="252"/>
      <c r="P215" s="252"/>
      <c r="Q215" s="252"/>
      <c r="R215" s="147"/>
      <c r="T215" s="148" t="s">
        <v>5</v>
      </c>
      <c r="U215" s="44" t="s">
        <v>44</v>
      </c>
      <c r="V215" s="149">
        <v>0.519</v>
      </c>
      <c r="W215" s="149">
        <f>V215*K215</f>
        <v>1629.335106</v>
      </c>
      <c r="X215" s="149">
        <v>0</v>
      </c>
      <c r="Y215" s="149">
        <f>X215*K215</f>
        <v>0</v>
      </c>
      <c r="Z215" s="149">
        <v>0</v>
      </c>
      <c r="AA215" s="150">
        <f>Z215*K215</f>
        <v>0</v>
      </c>
      <c r="AR215" s="21" t="s">
        <v>150</v>
      </c>
      <c r="AT215" s="21" t="s">
        <v>146</v>
      </c>
      <c r="AU215" s="21" t="s">
        <v>106</v>
      </c>
      <c r="AY215" s="21" t="s">
        <v>144</v>
      </c>
      <c r="BE215" s="151">
        <f>IF(U215="základní",N215,0)</f>
        <v>0</v>
      </c>
      <c r="BF215" s="151">
        <f>IF(U215="snížená",N215,0)</f>
        <v>0</v>
      </c>
      <c r="BG215" s="151">
        <f>IF(U215="zákl. přenesená",N215,0)</f>
        <v>0</v>
      </c>
      <c r="BH215" s="151">
        <f>IF(U215="sníž. přenesená",N215,0)</f>
        <v>0</v>
      </c>
      <c r="BI215" s="151">
        <f>IF(U215="nulová",N215,0)</f>
        <v>0</v>
      </c>
      <c r="BJ215" s="21" t="s">
        <v>22</v>
      </c>
      <c r="BK215" s="151">
        <f>ROUND(L215*K215,2)</f>
        <v>0</v>
      </c>
      <c r="BL215" s="21" t="s">
        <v>150</v>
      </c>
      <c r="BM215" s="21" t="s">
        <v>278</v>
      </c>
    </row>
    <row r="216" spans="2:51" s="12" customFormat="1" ht="22.5" customHeight="1">
      <c r="B216" s="169"/>
      <c r="C216" s="170"/>
      <c r="D216" s="170"/>
      <c r="E216" s="171" t="s">
        <v>5</v>
      </c>
      <c r="F216" s="259" t="s">
        <v>279</v>
      </c>
      <c r="G216" s="260"/>
      <c r="H216" s="260"/>
      <c r="I216" s="260"/>
      <c r="J216" s="170"/>
      <c r="K216" s="172" t="s">
        <v>5</v>
      </c>
      <c r="L216" s="170"/>
      <c r="M216" s="170"/>
      <c r="N216" s="170"/>
      <c r="O216" s="170"/>
      <c r="P216" s="170"/>
      <c r="Q216" s="170"/>
      <c r="R216" s="173"/>
      <c r="T216" s="174"/>
      <c r="U216" s="170"/>
      <c r="V216" s="170"/>
      <c r="W216" s="170"/>
      <c r="X216" s="170"/>
      <c r="Y216" s="170"/>
      <c r="Z216" s="170"/>
      <c r="AA216" s="175"/>
      <c r="AT216" s="176" t="s">
        <v>164</v>
      </c>
      <c r="AU216" s="176" t="s">
        <v>106</v>
      </c>
      <c r="AV216" s="12" t="s">
        <v>22</v>
      </c>
      <c r="AW216" s="12" t="s">
        <v>36</v>
      </c>
      <c r="AX216" s="12" t="s">
        <v>79</v>
      </c>
      <c r="AY216" s="176" t="s">
        <v>144</v>
      </c>
    </row>
    <row r="217" spans="2:51" s="10" customFormat="1" ht="22.5" customHeight="1">
      <c r="B217" s="153"/>
      <c r="C217" s="154"/>
      <c r="D217" s="154"/>
      <c r="E217" s="155" t="s">
        <v>5</v>
      </c>
      <c r="F217" s="261" t="s">
        <v>280</v>
      </c>
      <c r="G217" s="262"/>
      <c r="H217" s="262"/>
      <c r="I217" s="262"/>
      <c r="J217" s="154"/>
      <c r="K217" s="156">
        <v>416.45</v>
      </c>
      <c r="L217" s="154"/>
      <c r="M217" s="154"/>
      <c r="N217" s="154"/>
      <c r="O217" s="154"/>
      <c r="P217" s="154"/>
      <c r="Q217" s="154"/>
      <c r="R217" s="157"/>
      <c r="T217" s="158"/>
      <c r="U217" s="154"/>
      <c r="V217" s="154"/>
      <c r="W217" s="154"/>
      <c r="X217" s="154"/>
      <c r="Y217" s="154"/>
      <c r="Z217" s="154"/>
      <c r="AA217" s="159"/>
      <c r="AT217" s="160" t="s">
        <v>164</v>
      </c>
      <c r="AU217" s="160" t="s">
        <v>106</v>
      </c>
      <c r="AV217" s="10" t="s">
        <v>106</v>
      </c>
      <c r="AW217" s="10" t="s">
        <v>36</v>
      </c>
      <c r="AX217" s="10" t="s">
        <v>79</v>
      </c>
      <c r="AY217" s="160" t="s">
        <v>144</v>
      </c>
    </row>
    <row r="218" spans="2:51" s="12" customFormat="1" ht="22.5" customHeight="1">
      <c r="B218" s="169"/>
      <c r="C218" s="170"/>
      <c r="D218" s="170"/>
      <c r="E218" s="171" t="s">
        <v>5</v>
      </c>
      <c r="F218" s="263" t="s">
        <v>281</v>
      </c>
      <c r="G218" s="264"/>
      <c r="H218" s="264"/>
      <c r="I218" s="264"/>
      <c r="J218" s="170"/>
      <c r="K218" s="172" t="s">
        <v>5</v>
      </c>
      <c r="L218" s="170"/>
      <c r="M218" s="170"/>
      <c r="N218" s="170"/>
      <c r="O218" s="170"/>
      <c r="P218" s="170"/>
      <c r="Q218" s="170"/>
      <c r="R218" s="173"/>
      <c r="T218" s="174"/>
      <c r="U218" s="170"/>
      <c r="V218" s="170"/>
      <c r="W218" s="170"/>
      <c r="X218" s="170"/>
      <c r="Y218" s="170"/>
      <c r="Z218" s="170"/>
      <c r="AA218" s="175"/>
      <c r="AT218" s="176" t="s">
        <v>164</v>
      </c>
      <c r="AU218" s="176" t="s">
        <v>106</v>
      </c>
      <c r="AV218" s="12" t="s">
        <v>22</v>
      </c>
      <c r="AW218" s="12" t="s">
        <v>36</v>
      </c>
      <c r="AX218" s="12" t="s">
        <v>79</v>
      </c>
      <c r="AY218" s="176" t="s">
        <v>144</v>
      </c>
    </row>
    <row r="219" spans="2:51" s="10" customFormat="1" ht="22.5" customHeight="1">
      <c r="B219" s="153"/>
      <c r="C219" s="154"/>
      <c r="D219" s="154"/>
      <c r="E219" s="155" t="s">
        <v>5</v>
      </c>
      <c r="F219" s="261" t="s">
        <v>282</v>
      </c>
      <c r="G219" s="262"/>
      <c r="H219" s="262"/>
      <c r="I219" s="262"/>
      <c r="J219" s="154"/>
      <c r="K219" s="156">
        <v>2722.924</v>
      </c>
      <c r="L219" s="154"/>
      <c r="M219" s="154"/>
      <c r="N219" s="154"/>
      <c r="O219" s="154"/>
      <c r="P219" s="154"/>
      <c r="Q219" s="154"/>
      <c r="R219" s="157"/>
      <c r="T219" s="158"/>
      <c r="U219" s="154"/>
      <c r="V219" s="154"/>
      <c r="W219" s="154"/>
      <c r="X219" s="154"/>
      <c r="Y219" s="154"/>
      <c r="Z219" s="154"/>
      <c r="AA219" s="159"/>
      <c r="AT219" s="160" t="s">
        <v>164</v>
      </c>
      <c r="AU219" s="160" t="s">
        <v>106</v>
      </c>
      <c r="AV219" s="10" t="s">
        <v>106</v>
      </c>
      <c r="AW219" s="10" t="s">
        <v>36</v>
      </c>
      <c r="AX219" s="10" t="s">
        <v>79</v>
      </c>
      <c r="AY219" s="160" t="s">
        <v>144</v>
      </c>
    </row>
    <row r="220" spans="2:51" s="11" customFormat="1" ht="22.5" customHeight="1">
      <c r="B220" s="161"/>
      <c r="C220" s="162"/>
      <c r="D220" s="162"/>
      <c r="E220" s="163" t="s">
        <v>5</v>
      </c>
      <c r="F220" s="257" t="s">
        <v>165</v>
      </c>
      <c r="G220" s="258"/>
      <c r="H220" s="258"/>
      <c r="I220" s="258"/>
      <c r="J220" s="162"/>
      <c r="K220" s="164">
        <v>3139.374</v>
      </c>
      <c r="L220" s="162"/>
      <c r="M220" s="162"/>
      <c r="N220" s="162"/>
      <c r="O220" s="162"/>
      <c r="P220" s="162"/>
      <c r="Q220" s="162"/>
      <c r="R220" s="165"/>
      <c r="T220" s="166"/>
      <c r="U220" s="162"/>
      <c r="V220" s="162"/>
      <c r="W220" s="162"/>
      <c r="X220" s="162"/>
      <c r="Y220" s="162"/>
      <c r="Z220" s="162"/>
      <c r="AA220" s="167"/>
      <c r="AT220" s="168" t="s">
        <v>164</v>
      </c>
      <c r="AU220" s="168" t="s">
        <v>106</v>
      </c>
      <c r="AV220" s="11" t="s">
        <v>150</v>
      </c>
      <c r="AW220" s="11" t="s">
        <v>36</v>
      </c>
      <c r="AX220" s="11" t="s">
        <v>22</v>
      </c>
      <c r="AY220" s="168" t="s">
        <v>144</v>
      </c>
    </row>
    <row r="221" spans="2:65" s="1" customFormat="1" ht="31.5" customHeight="1">
      <c r="B221" s="142"/>
      <c r="C221" s="143" t="s">
        <v>11</v>
      </c>
      <c r="D221" s="143" t="s">
        <v>146</v>
      </c>
      <c r="E221" s="144" t="s">
        <v>283</v>
      </c>
      <c r="F221" s="251" t="s">
        <v>284</v>
      </c>
      <c r="G221" s="251"/>
      <c r="H221" s="251"/>
      <c r="I221" s="251"/>
      <c r="J221" s="145" t="s">
        <v>186</v>
      </c>
      <c r="K221" s="146">
        <v>1126.61</v>
      </c>
      <c r="L221" s="252"/>
      <c r="M221" s="252"/>
      <c r="N221" s="252">
        <f>ROUND(L221*K221,2)</f>
        <v>0</v>
      </c>
      <c r="O221" s="252"/>
      <c r="P221" s="252"/>
      <c r="Q221" s="252"/>
      <c r="R221" s="147"/>
      <c r="T221" s="148" t="s">
        <v>5</v>
      </c>
      <c r="U221" s="44" t="s">
        <v>44</v>
      </c>
      <c r="V221" s="149">
        <v>0.011</v>
      </c>
      <c r="W221" s="149">
        <f>V221*K221</f>
        <v>12.392709999999997</v>
      </c>
      <c r="X221" s="149">
        <v>0</v>
      </c>
      <c r="Y221" s="149">
        <f>X221*K221</f>
        <v>0</v>
      </c>
      <c r="Z221" s="149">
        <v>0</v>
      </c>
      <c r="AA221" s="150">
        <f>Z221*K221</f>
        <v>0</v>
      </c>
      <c r="AR221" s="21" t="s">
        <v>150</v>
      </c>
      <c r="AT221" s="21" t="s">
        <v>146</v>
      </c>
      <c r="AU221" s="21" t="s">
        <v>106</v>
      </c>
      <c r="AY221" s="21" t="s">
        <v>144</v>
      </c>
      <c r="BE221" s="151">
        <f>IF(U221="základní",N221,0)</f>
        <v>0</v>
      </c>
      <c r="BF221" s="151">
        <f>IF(U221="snížená",N221,0)</f>
        <v>0</v>
      </c>
      <c r="BG221" s="151">
        <f>IF(U221="zákl. přenesená",N221,0)</f>
        <v>0</v>
      </c>
      <c r="BH221" s="151">
        <f>IF(U221="sníž. přenesená",N221,0)</f>
        <v>0</v>
      </c>
      <c r="BI221" s="151">
        <f>IF(U221="nulová",N221,0)</f>
        <v>0</v>
      </c>
      <c r="BJ221" s="21" t="s">
        <v>22</v>
      </c>
      <c r="BK221" s="151">
        <f>ROUND(L221*K221,2)</f>
        <v>0</v>
      </c>
      <c r="BL221" s="21" t="s">
        <v>150</v>
      </c>
      <c r="BM221" s="21" t="s">
        <v>285</v>
      </c>
    </row>
    <row r="222" spans="2:51" s="12" customFormat="1" ht="22.5" customHeight="1">
      <c r="B222" s="169"/>
      <c r="C222" s="170"/>
      <c r="D222" s="170"/>
      <c r="E222" s="171" t="s">
        <v>5</v>
      </c>
      <c r="F222" s="259" t="s">
        <v>286</v>
      </c>
      <c r="G222" s="260"/>
      <c r="H222" s="260"/>
      <c r="I222" s="260"/>
      <c r="J222" s="170"/>
      <c r="K222" s="172" t="s">
        <v>5</v>
      </c>
      <c r="L222" s="170"/>
      <c r="M222" s="170"/>
      <c r="N222" s="170"/>
      <c r="O222" s="170"/>
      <c r="P222" s="170"/>
      <c r="Q222" s="170"/>
      <c r="R222" s="173"/>
      <c r="T222" s="174"/>
      <c r="U222" s="170"/>
      <c r="V222" s="170"/>
      <c r="W222" s="170"/>
      <c r="X222" s="170"/>
      <c r="Y222" s="170"/>
      <c r="Z222" s="170"/>
      <c r="AA222" s="175"/>
      <c r="AT222" s="176" t="s">
        <v>164</v>
      </c>
      <c r="AU222" s="176" t="s">
        <v>106</v>
      </c>
      <c r="AV222" s="12" t="s">
        <v>22</v>
      </c>
      <c r="AW222" s="12" t="s">
        <v>36</v>
      </c>
      <c r="AX222" s="12" t="s">
        <v>79</v>
      </c>
      <c r="AY222" s="176" t="s">
        <v>144</v>
      </c>
    </row>
    <row r="223" spans="2:51" s="10" customFormat="1" ht="22.5" customHeight="1">
      <c r="B223" s="153"/>
      <c r="C223" s="154"/>
      <c r="D223" s="154"/>
      <c r="E223" s="155" t="s">
        <v>5</v>
      </c>
      <c r="F223" s="261" t="s">
        <v>287</v>
      </c>
      <c r="G223" s="262"/>
      <c r="H223" s="262"/>
      <c r="I223" s="262"/>
      <c r="J223" s="154"/>
      <c r="K223" s="156">
        <v>1126.61</v>
      </c>
      <c r="L223" s="154"/>
      <c r="M223" s="154"/>
      <c r="N223" s="154"/>
      <c r="O223" s="154"/>
      <c r="P223" s="154"/>
      <c r="Q223" s="154"/>
      <c r="R223" s="157"/>
      <c r="T223" s="158"/>
      <c r="U223" s="154"/>
      <c r="V223" s="154"/>
      <c r="W223" s="154"/>
      <c r="X223" s="154"/>
      <c r="Y223" s="154"/>
      <c r="Z223" s="154"/>
      <c r="AA223" s="159"/>
      <c r="AT223" s="160" t="s">
        <v>164</v>
      </c>
      <c r="AU223" s="160" t="s">
        <v>106</v>
      </c>
      <c r="AV223" s="10" t="s">
        <v>106</v>
      </c>
      <c r="AW223" s="10" t="s">
        <v>36</v>
      </c>
      <c r="AX223" s="10" t="s">
        <v>79</v>
      </c>
      <c r="AY223" s="160" t="s">
        <v>144</v>
      </c>
    </row>
    <row r="224" spans="2:51" s="11" customFormat="1" ht="22.5" customHeight="1">
      <c r="B224" s="161"/>
      <c r="C224" s="162"/>
      <c r="D224" s="162"/>
      <c r="E224" s="163" t="s">
        <v>5</v>
      </c>
      <c r="F224" s="257" t="s">
        <v>165</v>
      </c>
      <c r="G224" s="258"/>
      <c r="H224" s="258"/>
      <c r="I224" s="258"/>
      <c r="J224" s="162"/>
      <c r="K224" s="164">
        <v>1126.61</v>
      </c>
      <c r="L224" s="162"/>
      <c r="M224" s="162"/>
      <c r="N224" s="162"/>
      <c r="O224" s="162"/>
      <c r="P224" s="162"/>
      <c r="Q224" s="162"/>
      <c r="R224" s="165"/>
      <c r="T224" s="166"/>
      <c r="U224" s="162"/>
      <c r="V224" s="162"/>
      <c r="W224" s="162"/>
      <c r="X224" s="162"/>
      <c r="Y224" s="162"/>
      <c r="Z224" s="162"/>
      <c r="AA224" s="167"/>
      <c r="AT224" s="168" t="s">
        <v>164</v>
      </c>
      <c r="AU224" s="168" t="s">
        <v>106</v>
      </c>
      <c r="AV224" s="11" t="s">
        <v>150</v>
      </c>
      <c r="AW224" s="11" t="s">
        <v>36</v>
      </c>
      <c r="AX224" s="11" t="s">
        <v>22</v>
      </c>
      <c r="AY224" s="168" t="s">
        <v>144</v>
      </c>
    </row>
    <row r="225" spans="2:65" s="1" customFormat="1" ht="44.25" customHeight="1">
      <c r="B225" s="142"/>
      <c r="C225" s="143" t="s">
        <v>288</v>
      </c>
      <c r="D225" s="143" t="s">
        <v>146</v>
      </c>
      <c r="E225" s="144" t="s">
        <v>289</v>
      </c>
      <c r="F225" s="251" t="s">
        <v>290</v>
      </c>
      <c r="G225" s="251"/>
      <c r="H225" s="251"/>
      <c r="I225" s="251"/>
      <c r="J225" s="145" t="s">
        <v>186</v>
      </c>
      <c r="K225" s="146">
        <v>28165.25</v>
      </c>
      <c r="L225" s="252"/>
      <c r="M225" s="252"/>
      <c r="N225" s="252">
        <f>ROUND(L225*K225,2)</f>
        <v>0</v>
      </c>
      <c r="O225" s="252"/>
      <c r="P225" s="252"/>
      <c r="Q225" s="252"/>
      <c r="R225" s="147"/>
      <c r="T225" s="148" t="s">
        <v>5</v>
      </c>
      <c r="U225" s="44" t="s">
        <v>44</v>
      </c>
      <c r="V225" s="149">
        <v>0.004</v>
      </c>
      <c r="W225" s="149">
        <f>V225*K225</f>
        <v>112.661</v>
      </c>
      <c r="X225" s="149">
        <v>0</v>
      </c>
      <c r="Y225" s="149">
        <f>X225*K225</f>
        <v>0</v>
      </c>
      <c r="Z225" s="149">
        <v>0</v>
      </c>
      <c r="AA225" s="150">
        <f>Z225*K225</f>
        <v>0</v>
      </c>
      <c r="AR225" s="21" t="s">
        <v>150</v>
      </c>
      <c r="AT225" s="21" t="s">
        <v>146</v>
      </c>
      <c r="AU225" s="21" t="s">
        <v>106</v>
      </c>
      <c r="AY225" s="21" t="s">
        <v>144</v>
      </c>
      <c r="BE225" s="151">
        <f>IF(U225="základní",N225,0)</f>
        <v>0</v>
      </c>
      <c r="BF225" s="151">
        <f>IF(U225="snížená",N225,0)</f>
        <v>0</v>
      </c>
      <c r="BG225" s="151">
        <f>IF(U225="zákl. přenesená",N225,0)</f>
        <v>0</v>
      </c>
      <c r="BH225" s="151">
        <f>IF(U225="sníž. přenesená",N225,0)</f>
        <v>0</v>
      </c>
      <c r="BI225" s="151">
        <f>IF(U225="nulová",N225,0)</f>
        <v>0</v>
      </c>
      <c r="BJ225" s="21" t="s">
        <v>22</v>
      </c>
      <c r="BK225" s="151">
        <f>ROUND(L225*K225,2)</f>
        <v>0</v>
      </c>
      <c r="BL225" s="21" t="s">
        <v>150</v>
      </c>
      <c r="BM225" s="21" t="s">
        <v>291</v>
      </c>
    </row>
    <row r="226" spans="2:51" s="12" customFormat="1" ht="22.5" customHeight="1">
      <c r="B226" s="169"/>
      <c r="C226" s="170"/>
      <c r="D226" s="170"/>
      <c r="E226" s="171" t="s">
        <v>5</v>
      </c>
      <c r="F226" s="259" t="s">
        <v>292</v>
      </c>
      <c r="G226" s="260"/>
      <c r="H226" s="260"/>
      <c r="I226" s="260"/>
      <c r="J226" s="170"/>
      <c r="K226" s="172" t="s">
        <v>5</v>
      </c>
      <c r="L226" s="170"/>
      <c r="M226" s="170"/>
      <c r="N226" s="170"/>
      <c r="O226" s="170"/>
      <c r="P226" s="170"/>
      <c r="Q226" s="170"/>
      <c r="R226" s="173"/>
      <c r="T226" s="174"/>
      <c r="U226" s="170"/>
      <c r="V226" s="170"/>
      <c r="W226" s="170"/>
      <c r="X226" s="170"/>
      <c r="Y226" s="170"/>
      <c r="Z226" s="170"/>
      <c r="AA226" s="175"/>
      <c r="AT226" s="176" t="s">
        <v>164</v>
      </c>
      <c r="AU226" s="176" t="s">
        <v>106</v>
      </c>
      <c r="AV226" s="12" t="s">
        <v>22</v>
      </c>
      <c r="AW226" s="12" t="s">
        <v>36</v>
      </c>
      <c r="AX226" s="12" t="s">
        <v>79</v>
      </c>
      <c r="AY226" s="176" t="s">
        <v>144</v>
      </c>
    </row>
    <row r="227" spans="2:51" s="10" customFormat="1" ht="22.5" customHeight="1">
      <c r="B227" s="153"/>
      <c r="C227" s="154"/>
      <c r="D227" s="154"/>
      <c r="E227" s="155" t="s">
        <v>5</v>
      </c>
      <c r="F227" s="261" t="s">
        <v>293</v>
      </c>
      <c r="G227" s="262"/>
      <c r="H227" s="262"/>
      <c r="I227" s="262"/>
      <c r="J227" s="154"/>
      <c r="K227" s="156">
        <v>5633.05</v>
      </c>
      <c r="L227" s="154"/>
      <c r="M227" s="154"/>
      <c r="N227" s="154"/>
      <c r="O227" s="154"/>
      <c r="P227" s="154"/>
      <c r="Q227" s="154"/>
      <c r="R227" s="157"/>
      <c r="T227" s="158"/>
      <c r="U227" s="154"/>
      <c r="V227" s="154"/>
      <c r="W227" s="154"/>
      <c r="X227" s="154"/>
      <c r="Y227" s="154"/>
      <c r="Z227" s="154"/>
      <c r="AA227" s="159"/>
      <c r="AT227" s="160" t="s">
        <v>164</v>
      </c>
      <c r="AU227" s="160" t="s">
        <v>106</v>
      </c>
      <c r="AV227" s="10" t="s">
        <v>106</v>
      </c>
      <c r="AW227" s="10" t="s">
        <v>36</v>
      </c>
      <c r="AX227" s="10" t="s">
        <v>79</v>
      </c>
      <c r="AY227" s="160" t="s">
        <v>144</v>
      </c>
    </row>
    <row r="228" spans="2:51" s="11" customFormat="1" ht="22.5" customHeight="1">
      <c r="B228" s="161"/>
      <c r="C228" s="162"/>
      <c r="D228" s="162"/>
      <c r="E228" s="163" t="s">
        <v>5</v>
      </c>
      <c r="F228" s="257" t="s">
        <v>165</v>
      </c>
      <c r="G228" s="258"/>
      <c r="H228" s="258"/>
      <c r="I228" s="258"/>
      <c r="J228" s="162"/>
      <c r="K228" s="164">
        <v>5633.05</v>
      </c>
      <c r="L228" s="162"/>
      <c r="M228" s="162"/>
      <c r="N228" s="162"/>
      <c r="O228" s="162"/>
      <c r="P228" s="162"/>
      <c r="Q228" s="162"/>
      <c r="R228" s="165"/>
      <c r="T228" s="166"/>
      <c r="U228" s="162"/>
      <c r="V228" s="162"/>
      <c r="W228" s="162"/>
      <c r="X228" s="162"/>
      <c r="Y228" s="162"/>
      <c r="Z228" s="162"/>
      <c r="AA228" s="167"/>
      <c r="AT228" s="168" t="s">
        <v>164</v>
      </c>
      <c r="AU228" s="168" t="s">
        <v>106</v>
      </c>
      <c r="AV228" s="11" t="s">
        <v>150</v>
      </c>
      <c r="AW228" s="11" t="s">
        <v>36</v>
      </c>
      <c r="AX228" s="11" t="s">
        <v>22</v>
      </c>
      <c r="AY228" s="168" t="s">
        <v>144</v>
      </c>
    </row>
    <row r="229" spans="2:65" s="1" customFormat="1" ht="31.5" customHeight="1">
      <c r="B229" s="142"/>
      <c r="C229" s="143" t="s">
        <v>294</v>
      </c>
      <c r="D229" s="143" t="s">
        <v>146</v>
      </c>
      <c r="E229" s="144" t="s">
        <v>295</v>
      </c>
      <c r="F229" s="251" t="s">
        <v>296</v>
      </c>
      <c r="G229" s="251"/>
      <c r="H229" s="251"/>
      <c r="I229" s="251"/>
      <c r="J229" s="145" t="s">
        <v>297</v>
      </c>
      <c r="K229" s="146">
        <v>2095.132</v>
      </c>
      <c r="L229" s="252"/>
      <c r="M229" s="252"/>
      <c r="N229" s="252">
        <f>ROUND(L229*K229,2)</f>
        <v>0</v>
      </c>
      <c r="O229" s="252"/>
      <c r="P229" s="252"/>
      <c r="Q229" s="252"/>
      <c r="R229" s="147"/>
      <c r="T229" s="148" t="s">
        <v>5</v>
      </c>
      <c r="U229" s="44" t="s">
        <v>44</v>
      </c>
      <c r="V229" s="149">
        <v>0</v>
      </c>
      <c r="W229" s="149">
        <f>V229*K229</f>
        <v>0</v>
      </c>
      <c r="X229" s="149">
        <v>0</v>
      </c>
      <c r="Y229" s="149">
        <f>X229*K229</f>
        <v>0</v>
      </c>
      <c r="Z229" s="149">
        <v>0</v>
      </c>
      <c r="AA229" s="150">
        <f>Z229*K229</f>
        <v>0</v>
      </c>
      <c r="AR229" s="21" t="s">
        <v>150</v>
      </c>
      <c r="AT229" s="21" t="s">
        <v>146</v>
      </c>
      <c r="AU229" s="21" t="s">
        <v>106</v>
      </c>
      <c r="AY229" s="21" t="s">
        <v>144</v>
      </c>
      <c r="BE229" s="151">
        <f>IF(U229="základní",N229,0)</f>
        <v>0</v>
      </c>
      <c r="BF229" s="151">
        <f>IF(U229="snížená",N229,0)</f>
        <v>0</v>
      </c>
      <c r="BG229" s="151">
        <f>IF(U229="zákl. přenesená",N229,0)</f>
        <v>0</v>
      </c>
      <c r="BH229" s="151">
        <f>IF(U229="sníž. přenesená",N229,0)</f>
        <v>0</v>
      </c>
      <c r="BI229" s="151">
        <f>IF(U229="nulová",N229,0)</f>
        <v>0</v>
      </c>
      <c r="BJ229" s="21" t="s">
        <v>22</v>
      </c>
      <c r="BK229" s="151">
        <f>ROUND(L229*K229,2)</f>
        <v>0</v>
      </c>
      <c r="BL229" s="21" t="s">
        <v>150</v>
      </c>
      <c r="BM229" s="21" t="s">
        <v>298</v>
      </c>
    </row>
    <row r="230" spans="2:51" s="10" customFormat="1" ht="22.5" customHeight="1">
      <c r="B230" s="153"/>
      <c r="C230" s="154"/>
      <c r="D230" s="154"/>
      <c r="E230" s="155" t="s">
        <v>5</v>
      </c>
      <c r="F230" s="255" t="s">
        <v>299</v>
      </c>
      <c r="G230" s="256"/>
      <c r="H230" s="256"/>
      <c r="I230" s="256"/>
      <c r="J230" s="154"/>
      <c r="K230" s="156">
        <v>2095.132</v>
      </c>
      <c r="L230" s="154"/>
      <c r="M230" s="154"/>
      <c r="N230" s="154"/>
      <c r="O230" s="154"/>
      <c r="P230" s="154"/>
      <c r="Q230" s="154"/>
      <c r="R230" s="157"/>
      <c r="T230" s="158"/>
      <c r="U230" s="154"/>
      <c r="V230" s="154"/>
      <c r="W230" s="154"/>
      <c r="X230" s="154"/>
      <c r="Y230" s="154"/>
      <c r="Z230" s="154"/>
      <c r="AA230" s="159"/>
      <c r="AT230" s="160" t="s">
        <v>164</v>
      </c>
      <c r="AU230" s="160" t="s">
        <v>106</v>
      </c>
      <c r="AV230" s="10" t="s">
        <v>106</v>
      </c>
      <c r="AW230" s="10" t="s">
        <v>36</v>
      </c>
      <c r="AX230" s="10" t="s">
        <v>79</v>
      </c>
      <c r="AY230" s="160" t="s">
        <v>144</v>
      </c>
    </row>
    <row r="231" spans="2:51" s="11" customFormat="1" ht="22.5" customHeight="1">
      <c r="B231" s="161"/>
      <c r="C231" s="162"/>
      <c r="D231" s="162"/>
      <c r="E231" s="163" t="s">
        <v>5</v>
      </c>
      <c r="F231" s="257" t="s">
        <v>165</v>
      </c>
      <c r="G231" s="258"/>
      <c r="H231" s="258"/>
      <c r="I231" s="258"/>
      <c r="J231" s="162"/>
      <c r="K231" s="164">
        <v>2095.132</v>
      </c>
      <c r="L231" s="162"/>
      <c r="M231" s="162"/>
      <c r="N231" s="162"/>
      <c r="O231" s="162"/>
      <c r="P231" s="162"/>
      <c r="Q231" s="162"/>
      <c r="R231" s="165"/>
      <c r="T231" s="166"/>
      <c r="U231" s="162"/>
      <c r="V231" s="162"/>
      <c r="W231" s="162"/>
      <c r="X231" s="162"/>
      <c r="Y231" s="162"/>
      <c r="Z231" s="162"/>
      <c r="AA231" s="167"/>
      <c r="AT231" s="168" t="s">
        <v>164</v>
      </c>
      <c r="AU231" s="168" t="s">
        <v>106</v>
      </c>
      <c r="AV231" s="11" t="s">
        <v>150</v>
      </c>
      <c r="AW231" s="11" t="s">
        <v>36</v>
      </c>
      <c r="AX231" s="11" t="s">
        <v>22</v>
      </c>
      <c r="AY231" s="168" t="s">
        <v>144</v>
      </c>
    </row>
    <row r="232" spans="2:65" s="1" customFormat="1" ht="31.5" customHeight="1">
      <c r="B232" s="142"/>
      <c r="C232" s="143" t="s">
        <v>300</v>
      </c>
      <c r="D232" s="143" t="s">
        <v>146</v>
      </c>
      <c r="E232" s="144" t="s">
        <v>301</v>
      </c>
      <c r="F232" s="251" t="s">
        <v>302</v>
      </c>
      <c r="G232" s="251"/>
      <c r="H232" s="251"/>
      <c r="I232" s="251"/>
      <c r="J232" s="145" t="s">
        <v>297</v>
      </c>
      <c r="K232" s="146">
        <v>23.913</v>
      </c>
      <c r="L232" s="252"/>
      <c r="M232" s="252"/>
      <c r="N232" s="252">
        <f>ROUND(L232*K232,2)</f>
        <v>0</v>
      </c>
      <c r="O232" s="252"/>
      <c r="P232" s="252"/>
      <c r="Q232" s="252"/>
      <c r="R232" s="147"/>
      <c r="T232" s="148" t="s">
        <v>5</v>
      </c>
      <c r="U232" s="44" t="s">
        <v>44</v>
      </c>
      <c r="V232" s="149">
        <v>0</v>
      </c>
      <c r="W232" s="149">
        <f>V232*K232</f>
        <v>0</v>
      </c>
      <c r="X232" s="149">
        <v>0</v>
      </c>
      <c r="Y232" s="149">
        <f>X232*K232</f>
        <v>0</v>
      </c>
      <c r="Z232" s="149">
        <v>0</v>
      </c>
      <c r="AA232" s="150">
        <f>Z232*K232</f>
        <v>0</v>
      </c>
      <c r="AR232" s="21" t="s">
        <v>150</v>
      </c>
      <c r="AT232" s="21" t="s">
        <v>146</v>
      </c>
      <c r="AU232" s="21" t="s">
        <v>106</v>
      </c>
      <c r="AY232" s="21" t="s">
        <v>144</v>
      </c>
      <c r="BE232" s="151">
        <f>IF(U232="základní",N232,0)</f>
        <v>0</v>
      </c>
      <c r="BF232" s="151">
        <f>IF(U232="snížená",N232,0)</f>
        <v>0</v>
      </c>
      <c r="BG232" s="151">
        <f>IF(U232="zákl. přenesená",N232,0)</f>
        <v>0</v>
      </c>
      <c r="BH232" s="151">
        <f>IF(U232="sníž. přenesená",N232,0)</f>
        <v>0</v>
      </c>
      <c r="BI232" s="151">
        <f>IF(U232="nulová",N232,0)</f>
        <v>0</v>
      </c>
      <c r="BJ232" s="21" t="s">
        <v>22</v>
      </c>
      <c r="BK232" s="151">
        <f>ROUND(L232*K232,2)</f>
        <v>0</v>
      </c>
      <c r="BL232" s="21" t="s">
        <v>150</v>
      </c>
      <c r="BM232" s="21" t="s">
        <v>303</v>
      </c>
    </row>
    <row r="233" spans="2:51" s="12" customFormat="1" ht="22.5" customHeight="1">
      <c r="B233" s="169"/>
      <c r="C233" s="170"/>
      <c r="D233" s="170"/>
      <c r="E233" s="171" t="s">
        <v>5</v>
      </c>
      <c r="F233" s="259" t="s">
        <v>304</v>
      </c>
      <c r="G233" s="260"/>
      <c r="H233" s="260"/>
      <c r="I233" s="260"/>
      <c r="J233" s="170"/>
      <c r="K233" s="172" t="s">
        <v>5</v>
      </c>
      <c r="L233" s="170"/>
      <c r="M233" s="170"/>
      <c r="N233" s="170"/>
      <c r="O233" s="170"/>
      <c r="P233" s="170"/>
      <c r="Q233" s="170"/>
      <c r="R233" s="173"/>
      <c r="T233" s="174"/>
      <c r="U233" s="170"/>
      <c r="V233" s="170"/>
      <c r="W233" s="170"/>
      <c r="X233" s="170"/>
      <c r="Y233" s="170"/>
      <c r="Z233" s="170"/>
      <c r="AA233" s="175"/>
      <c r="AT233" s="176" t="s">
        <v>164</v>
      </c>
      <c r="AU233" s="176" t="s">
        <v>106</v>
      </c>
      <c r="AV233" s="12" t="s">
        <v>22</v>
      </c>
      <c r="AW233" s="12" t="s">
        <v>36</v>
      </c>
      <c r="AX233" s="12" t="s">
        <v>79</v>
      </c>
      <c r="AY233" s="176" t="s">
        <v>144</v>
      </c>
    </row>
    <row r="234" spans="2:51" s="10" customFormat="1" ht="22.5" customHeight="1">
      <c r="B234" s="153"/>
      <c r="C234" s="154"/>
      <c r="D234" s="154"/>
      <c r="E234" s="155" t="s">
        <v>5</v>
      </c>
      <c r="F234" s="261" t="s">
        <v>305</v>
      </c>
      <c r="G234" s="262"/>
      <c r="H234" s="262"/>
      <c r="I234" s="262"/>
      <c r="J234" s="154"/>
      <c r="K234" s="156">
        <v>5.875</v>
      </c>
      <c r="L234" s="154"/>
      <c r="M234" s="154"/>
      <c r="N234" s="154"/>
      <c r="O234" s="154"/>
      <c r="P234" s="154"/>
      <c r="Q234" s="154"/>
      <c r="R234" s="157"/>
      <c r="T234" s="158"/>
      <c r="U234" s="154"/>
      <c r="V234" s="154"/>
      <c r="W234" s="154"/>
      <c r="X234" s="154"/>
      <c r="Y234" s="154"/>
      <c r="Z234" s="154"/>
      <c r="AA234" s="159"/>
      <c r="AT234" s="160" t="s">
        <v>164</v>
      </c>
      <c r="AU234" s="160" t="s">
        <v>106</v>
      </c>
      <c r="AV234" s="10" t="s">
        <v>106</v>
      </c>
      <c r="AW234" s="10" t="s">
        <v>36</v>
      </c>
      <c r="AX234" s="10" t="s">
        <v>79</v>
      </c>
      <c r="AY234" s="160" t="s">
        <v>144</v>
      </c>
    </row>
    <row r="235" spans="2:51" s="10" customFormat="1" ht="22.5" customHeight="1">
      <c r="B235" s="153"/>
      <c r="C235" s="154"/>
      <c r="D235" s="154"/>
      <c r="E235" s="155" t="s">
        <v>5</v>
      </c>
      <c r="F235" s="261" t="s">
        <v>306</v>
      </c>
      <c r="G235" s="262"/>
      <c r="H235" s="262"/>
      <c r="I235" s="262"/>
      <c r="J235" s="154"/>
      <c r="K235" s="156">
        <v>0.157</v>
      </c>
      <c r="L235" s="154"/>
      <c r="M235" s="154"/>
      <c r="N235" s="154"/>
      <c r="O235" s="154"/>
      <c r="P235" s="154"/>
      <c r="Q235" s="154"/>
      <c r="R235" s="157"/>
      <c r="T235" s="158"/>
      <c r="U235" s="154"/>
      <c r="V235" s="154"/>
      <c r="W235" s="154"/>
      <c r="X235" s="154"/>
      <c r="Y235" s="154"/>
      <c r="Z235" s="154"/>
      <c r="AA235" s="159"/>
      <c r="AT235" s="160" t="s">
        <v>164</v>
      </c>
      <c r="AU235" s="160" t="s">
        <v>106</v>
      </c>
      <c r="AV235" s="10" t="s">
        <v>106</v>
      </c>
      <c r="AW235" s="10" t="s">
        <v>36</v>
      </c>
      <c r="AX235" s="10" t="s">
        <v>79</v>
      </c>
      <c r="AY235" s="160" t="s">
        <v>144</v>
      </c>
    </row>
    <row r="236" spans="2:51" s="10" customFormat="1" ht="22.5" customHeight="1">
      <c r="B236" s="153"/>
      <c r="C236" s="154"/>
      <c r="D236" s="154"/>
      <c r="E236" s="155" t="s">
        <v>5</v>
      </c>
      <c r="F236" s="261" t="s">
        <v>307</v>
      </c>
      <c r="G236" s="262"/>
      <c r="H236" s="262"/>
      <c r="I236" s="262"/>
      <c r="J236" s="154"/>
      <c r="K236" s="156">
        <v>14</v>
      </c>
      <c r="L236" s="154"/>
      <c r="M236" s="154"/>
      <c r="N236" s="154"/>
      <c r="O236" s="154"/>
      <c r="P236" s="154"/>
      <c r="Q236" s="154"/>
      <c r="R236" s="157"/>
      <c r="T236" s="158"/>
      <c r="U236" s="154"/>
      <c r="V236" s="154"/>
      <c r="W236" s="154"/>
      <c r="X236" s="154"/>
      <c r="Y236" s="154"/>
      <c r="Z236" s="154"/>
      <c r="AA236" s="159"/>
      <c r="AT236" s="160" t="s">
        <v>164</v>
      </c>
      <c r="AU236" s="160" t="s">
        <v>106</v>
      </c>
      <c r="AV236" s="10" t="s">
        <v>106</v>
      </c>
      <c r="AW236" s="10" t="s">
        <v>36</v>
      </c>
      <c r="AX236" s="10" t="s">
        <v>79</v>
      </c>
      <c r="AY236" s="160" t="s">
        <v>144</v>
      </c>
    </row>
    <row r="237" spans="2:51" s="10" customFormat="1" ht="22.5" customHeight="1">
      <c r="B237" s="153"/>
      <c r="C237" s="154"/>
      <c r="D237" s="154"/>
      <c r="E237" s="155" t="s">
        <v>5</v>
      </c>
      <c r="F237" s="261" t="s">
        <v>308</v>
      </c>
      <c r="G237" s="262"/>
      <c r="H237" s="262"/>
      <c r="I237" s="262"/>
      <c r="J237" s="154"/>
      <c r="K237" s="156">
        <v>0.794</v>
      </c>
      <c r="L237" s="154"/>
      <c r="M237" s="154"/>
      <c r="N237" s="154"/>
      <c r="O237" s="154"/>
      <c r="P237" s="154"/>
      <c r="Q237" s="154"/>
      <c r="R237" s="157"/>
      <c r="T237" s="158"/>
      <c r="U237" s="154"/>
      <c r="V237" s="154"/>
      <c r="W237" s="154"/>
      <c r="X237" s="154"/>
      <c r="Y237" s="154"/>
      <c r="Z237" s="154"/>
      <c r="AA237" s="159"/>
      <c r="AT237" s="160" t="s">
        <v>164</v>
      </c>
      <c r="AU237" s="160" t="s">
        <v>106</v>
      </c>
      <c r="AV237" s="10" t="s">
        <v>106</v>
      </c>
      <c r="AW237" s="10" t="s">
        <v>36</v>
      </c>
      <c r="AX237" s="10" t="s">
        <v>79</v>
      </c>
      <c r="AY237" s="160" t="s">
        <v>144</v>
      </c>
    </row>
    <row r="238" spans="2:51" s="10" customFormat="1" ht="22.5" customHeight="1">
      <c r="B238" s="153"/>
      <c r="C238" s="154"/>
      <c r="D238" s="154"/>
      <c r="E238" s="155" t="s">
        <v>5</v>
      </c>
      <c r="F238" s="261" t="s">
        <v>309</v>
      </c>
      <c r="G238" s="262"/>
      <c r="H238" s="262"/>
      <c r="I238" s="262"/>
      <c r="J238" s="154"/>
      <c r="K238" s="156">
        <v>3.087</v>
      </c>
      <c r="L238" s="154"/>
      <c r="M238" s="154"/>
      <c r="N238" s="154"/>
      <c r="O238" s="154"/>
      <c r="P238" s="154"/>
      <c r="Q238" s="154"/>
      <c r="R238" s="157"/>
      <c r="T238" s="158"/>
      <c r="U238" s="154"/>
      <c r="V238" s="154"/>
      <c r="W238" s="154"/>
      <c r="X238" s="154"/>
      <c r="Y238" s="154"/>
      <c r="Z238" s="154"/>
      <c r="AA238" s="159"/>
      <c r="AT238" s="160" t="s">
        <v>164</v>
      </c>
      <c r="AU238" s="160" t="s">
        <v>106</v>
      </c>
      <c r="AV238" s="10" t="s">
        <v>106</v>
      </c>
      <c r="AW238" s="10" t="s">
        <v>36</v>
      </c>
      <c r="AX238" s="10" t="s">
        <v>79</v>
      </c>
      <c r="AY238" s="160" t="s">
        <v>144</v>
      </c>
    </row>
    <row r="239" spans="2:51" s="11" customFormat="1" ht="22.5" customHeight="1">
      <c r="B239" s="161"/>
      <c r="C239" s="162"/>
      <c r="D239" s="162"/>
      <c r="E239" s="163" t="s">
        <v>5</v>
      </c>
      <c r="F239" s="257" t="s">
        <v>165</v>
      </c>
      <c r="G239" s="258"/>
      <c r="H239" s="258"/>
      <c r="I239" s="258"/>
      <c r="J239" s="162"/>
      <c r="K239" s="164">
        <v>23.913</v>
      </c>
      <c r="L239" s="162"/>
      <c r="M239" s="162"/>
      <c r="N239" s="162"/>
      <c r="O239" s="162"/>
      <c r="P239" s="162"/>
      <c r="Q239" s="162"/>
      <c r="R239" s="165"/>
      <c r="T239" s="166"/>
      <c r="U239" s="162"/>
      <c r="V239" s="162"/>
      <c r="W239" s="162"/>
      <c r="X239" s="162"/>
      <c r="Y239" s="162"/>
      <c r="Z239" s="162"/>
      <c r="AA239" s="167"/>
      <c r="AT239" s="168" t="s">
        <v>164</v>
      </c>
      <c r="AU239" s="168" t="s">
        <v>106</v>
      </c>
      <c r="AV239" s="11" t="s">
        <v>150</v>
      </c>
      <c r="AW239" s="11" t="s">
        <v>36</v>
      </c>
      <c r="AX239" s="11" t="s">
        <v>22</v>
      </c>
      <c r="AY239" s="168" t="s">
        <v>144</v>
      </c>
    </row>
    <row r="240" spans="2:65" s="1" customFormat="1" ht="31.5" customHeight="1">
      <c r="B240" s="142"/>
      <c r="C240" s="143" t="s">
        <v>310</v>
      </c>
      <c r="D240" s="143" t="s">
        <v>146</v>
      </c>
      <c r="E240" s="144" t="s">
        <v>311</v>
      </c>
      <c r="F240" s="251" t="s">
        <v>312</v>
      </c>
      <c r="G240" s="251"/>
      <c r="H240" s="251"/>
      <c r="I240" s="251"/>
      <c r="J240" s="145" t="s">
        <v>186</v>
      </c>
      <c r="K240" s="146">
        <v>1126.61</v>
      </c>
      <c r="L240" s="252"/>
      <c r="M240" s="252"/>
      <c r="N240" s="252">
        <f>ROUND(L240*K240,2)</f>
        <v>0</v>
      </c>
      <c r="O240" s="252"/>
      <c r="P240" s="252"/>
      <c r="Q240" s="252"/>
      <c r="R240" s="147"/>
      <c r="T240" s="148" t="s">
        <v>5</v>
      </c>
      <c r="U240" s="44" t="s">
        <v>44</v>
      </c>
      <c r="V240" s="149">
        <v>0.097</v>
      </c>
      <c r="W240" s="149">
        <f>V240*K240</f>
        <v>109.28116999999999</v>
      </c>
      <c r="X240" s="149">
        <v>0</v>
      </c>
      <c r="Y240" s="149">
        <f>X240*K240</f>
        <v>0</v>
      </c>
      <c r="Z240" s="149">
        <v>0</v>
      </c>
      <c r="AA240" s="150">
        <f>Z240*K240</f>
        <v>0</v>
      </c>
      <c r="AR240" s="21" t="s">
        <v>150</v>
      </c>
      <c r="AT240" s="21" t="s">
        <v>146</v>
      </c>
      <c r="AU240" s="21" t="s">
        <v>106</v>
      </c>
      <c r="AY240" s="21" t="s">
        <v>144</v>
      </c>
      <c r="BE240" s="151">
        <f>IF(U240="základní",N240,0)</f>
        <v>0</v>
      </c>
      <c r="BF240" s="151">
        <f>IF(U240="snížená",N240,0)</f>
        <v>0</v>
      </c>
      <c r="BG240" s="151">
        <f>IF(U240="zákl. přenesená",N240,0)</f>
        <v>0</v>
      </c>
      <c r="BH240" s="151">
        <f>IF(U240="sníž. přenesená",N240,0)</f>
        <v>0</v>
      </c>
      <c r="BI240" s="151">
        <f>IF(U240="nulová",N240,0)</f>
        <v>0</v>
      </c>
      <c r="BJ240" s="21" t="s">
        <v>22</v>
      </c>
      <c r="BK240" s="151">
        <f>ROUND(L240*K240,2)</f>
        <v>0</v>
      </c>
      <c r="BL240" s="21" t="s">
        <v>150</v>
      </c>
      <c r="BM240" s="21" t="s">
        <v>313</v>
      </c>
    </row>
    <row r="241" spans="2:51" s="12" customFormat="1" ht="22.5" customHeight="1">
      <c r="B241" s="169"/>
      <c r="C241" s="170"/>
      <c r="D241" s="170"/>
      <c r="E241" s="171" t="s">
        <v>5</v>
      </c>
      <c r="F241" s="259" t="s">
        <v>286</v>
      </c>
      <c r="G241" s="260"/>
      <c r="H241" s="260"/>
      <c r="I241" s="260"/>
      <c r="J241" s="170"/>
      <c r="K241" s="172" t="s">
        <v>5</v>
      </c>
      <c r="L241" s="170"/>
      <c r="M241" s="170"/>
      <c r="N241" s="170"/>
      <c r="O241" s="170"/>
      <c r="P241" s="170"/>
      <c r="Q241" s="170"/>
      <c r="R241" s="173"/>
      <c r="T241" s="174"/>
      <c r="U241" s="170"/>
      <c r="V241" s="170"/>
      <c r="W241" s="170"/>
      <c r="X241" s="170"/>
      <c r="Y241" s="170"/>
      <c r="Z241" s="170"/>
      <c r="AA241" s="175"/>
      <c r="AT241" s="176" t="s">
        <v>164</v>
      </c>
      <c r="AU241" s="176" t="s">
        <v>106</v>
      </c>
      <c r="AV241" s="12" t="s">
        <v>22</v>
      </c>
      <c r="AW241" s="12" t="s">
        <v>36</v>
      </c>
      <c r="AX241" s="12" t="s">
        <v>79</v>
      </c>
      <c r="AY241" s="176" t="s">
        <v>144</v>
      </c>
    </row>
    <row r="242" spans="2:51" s="10" customFormat="1" ht="22.5" customHeight="1">
      <c r="B242" s="153"/>
      <c r="C242" s="154"/>
      <c r="D242" s="154"/>
      <c r="E242" s="155" t="s">
        <v>5</v>
      </c>
      <c r="F242" s="261" t="s">
        <v>287</v>
      </c>
      <c r="G242" s="262"/>
      <c r="H242" s="262"/>
      <c r="I242" s="262"/>
      <c r="J242" s="154"/>
      <c r="K242" s="156">
        <v>1126.61</v>
      </c>
      <c r="L242" s="154"/>
      <c r="M242" s="154"/>
      <c r="N242" s="154"/>
      <c r="O242" s="154"/>
      <c r="P242" s="154"/>
      <c r="Q242" s="154"/>
      <c r="R242" s="157"/>
      <c r="T242" s="158"/>
      <c r="U242" s="154"/>
      <c r="V242" s="154"/>
      <c r="W242" s="154"/>
      <c r="X242" s="154"/>
      <c r="Y242" s="154"/>
      <c r="Z242" s="154"/>
      <c r="AA242" s="159"/>
      <c r="AT242" s="160" t="s">
        <v>164</v>
      </c>
      <c r="AU242" s="160" t="s">
        <v>106</v>
      </c>
      <c r="AV242" s="10" t="s">
        <v>106</v>
      </c>
      <c r="AW242" s="10" t="s">
        <v>36</v>
      </c>
      <c r="AX242" s="10" t="s">
        <v>79</v>
      </c>
      <c r="AY242" s="160" t="s">
        <v>144</v>
      </c>
    </row>
    <row r="243" spans="2:51" s="11" customFormat="1" ht="22.5" customHeight="1">
      <c r="B243" s="161"/>
      <c r="C243" s="162"/>
      <c r="D243" s="162"/>
      <c r="E243" s="163" t="s">
        <v>5</v>
      </c>
      <c r="F243" s="257" t="s">
        <v>165</v>
      </c>
      <c r="G243" s="258"/>
      <c r="H243" s="258"/>
      <c r="I243" s="258"/>
      <c r="J243" s="162"/>
      <c r="K243" s="164">
        <v>1126.61</v>
      </c>
      <c r="L243" s="162"/>
      <c r="M243" s="162"/>
      <c r="N243" s="162"/>
      <c r="O243" s="162"/>
      <c r="P243" s="162"/>
      <c r="Q243" s="162"/>
      <c r="R243" s="165"/>
      <c r="T243" s="166"/>
      <c r="U243" s="162"/>
      <c r="V243" s="162"/>
      <c r="W243" s="162"/>
      <c r="X243" s="162"/>
      <c r="Y243" s="162"/>
      <c r="Z243" s="162"/>
      <c r="AA243" s="167"/>
      <c r="AT243" s="168" t="s">
        <v>164</v>
      </c>
      <c r="AU243" s="168" t="s">
        <v>106</v>
      </c>
      <c r="AV243" s="11" t="s">
        <v>150</v>
      </c>
      <c r="AW243" s="11" t="s">
        <v>36</v>
      </c>
      <c r="AX243" s="11" t="s">
        <v>22</v>
      </c>
      <c r="AY243" s="168" t="s">
        <v>144</v>
      </c>
    </row>
    <row r="244" spans="2:65" s="1" customFormat="1" ht="22.5" customHeight="1">
      <c r="B244" s="142"/>
      <c r="C244" s="143" t="s">
        <v>314</v>
      </c>
      <c r="D244" s="143" t="s">
        <v>146</v>
      </c>
      <c r="E244" s="144" t="s">
        <v>315</v>
      </c>
      <c r="F244" s="251" t="s">
        <v>316</v>
      </c>
      <c r="G244" s="251"/>
      <c r="H244" s="251"/>
      <c r="I244" s="251"/>
      <c r="J244" s="145" t="s">
        <v>186</v>
      </c>
      <c r="K244" s="146">
        <v>1126.61</v>
      </c>
      <c r="L244" s="252"/>
      <c r="M244" s="252"/>
      <c r="N244" s="252">
        <f>ROUND(L244*K244,2)</f>
        <v>0</v>
      </c>
      <c r="O244" s="252"/>
      <c r="P244" s="252"/>
      <c r="Q244" s="252"/>
      <c r="R244" s="147"/>
      <c r="T244" s="148" t="s">
        <v>5</v>
      </c>
      <c r="U244" s="44" t="s">
        <v>44</v>
      </c>
      <c r="V244" s="149">
        <v>0.009</v>
      </c>
      <c r="W244" s="149">
        <f>V244*K244</f>
        <v>10.139489999999999</v>
      </c>
      <c r="X244" s="149">
        <v>0</v>
      </c>
      <c r="Y244" s="149">
        <f>X244*K244</f>
        <v>0</v>
      </c>
      <c r="Z244" s="149">
        <v>0</v>
      </c>
      <c r="AA244" s="150">
        <f>Z244*K244</f>
        <v>0</v>
      </c>
      <c r="AR244" s="21" t="s">
        <v>150</v>
      </c>
      <c r="AT244" s="21" t="s">
        <v>146</v>
      </c>
      <c r="AU244" s="21" t="s">
        <v>106</v>
      </c>
      <c r="AY244" s="21" t="s">
        <v>144</v>
      </c>
      <c r="BE244" s="151">
        <f>IF(U244="základní",N244,0)</f>
        <v>0</v>
      </c>
      <c r="BF244" s="151">
        <f>IF(U244="snížená",N244,0)</f>
        <v>0</v>
      </c>
      <c r="BG244" s="151">
        <f>IF(U244="zákl. přenesená",N244,0)</f>
        <v>0</v>
      </c>
      <c r="BH244" s="151">
        <f>IF(U244="sníž. přenesená",N244,0)</f>
        <v>0</v>
      </c>
      <c r="BI244" s="151">
        <f>IF(U244="nulová",N244,0)</f>
        <v>0</v>
      </c>
      <c r="BJ244" s="21" t="s">
        <v>22</v>
      </c>
      <c r="BK244" s="151">
        <f>ROUND(L244*K244,2)</f>
        <v>0</v>
      </c>
      <c r="BL244" s="21" t="s">
        <v>150</v>
      </c>
      <c r="BM244" s="21" t="s">
        <v>317</v>
      </c>
    </row>
    <row r="245" spans="2:51" s="12" customFormat="1" ht="22.5" customHeight="1">
      <c r="B245" s="169"/>
      <c r="C245" s="170"/>
      <c r="D245" s="170"/>
      <c r="E245" s="171" t="s">
        <v>5</v>
      </c>
      <c r="F245" s="259" t="s">
        <v>286</v>
      </c>
      <c r="G245" s="260"/>
      <c r="H245" s="260"/>
      <c r="I245" s="260"/>
      <c r="J245" s="170"/>
      <c r="K245" s="172" t="s">
        <v>5</v>
      </c>
      <c r="L245" s="170"/>
      <c r="M245" s="170"/>
      <c r="N245" s="170"/>
      <c r="O245" s="170"/>
      <c r="P245" s="170"/>
      <c r="Q245" s="170"/>
      <c r="R245" s="173"/>
      <c r="T245" s="174"/>
      <c r="U245" s="170"/>
      <c r="V245" s="170"/>
      <c r="W245" s="170"/>
      <c r="X245" s="170"/>
      <c r="Y245" s="170"/>
      <c r="Z245" s="170"/>
      <c r="AA245" s="175"/>
      <c r="AT245" s="176" t="s">
        <v>164</v>
      </c>
      <c r="AU245" s="176" t="s">
        <v>106</v>
      </c>
      <c r="AV245" s="12" t="s">
        <v>22</v>
      </c>
      <c r="AW245" s="12" t="s">
        <v>36</v>
      </c>
      <c r="AX245" s="12" t="s">
        <v>79</v>
      </c>
      <c r="AY245" s="176" t="s">
        <v>144</v>
      </c>
    </row>
    <row r="246" spans="2:51" s="10" customFormat="1" ht="22.5" customHeight="1">
      <c r="B246" s="153"/>
      <c r="C246" s="154"/>
      <c r="D246" s="154"/>
      <c r="E246" s="155" t="s">
        <v>5</v>
      </c>
      <c r="F246" s="261" t="s">
        <v>287</v>
      </c>
      <c r="G246" s="262"/>
      <c r="H246" s="262"/>
      <c r="I246" s="262"/>
      <c r="J246" s="154"/>
      <c r="K246" s="156">
        <v>1126.61</v>
      </c>
      <c r="L246" s="154"/>
      <c r="M246" s="154"/>
      <c r="N246" s="154"/>
      <c r="O246" s="154"/>
      <c r="P246" s="154"/>
      <c r="Q246" s="154"/>
      <c r="R246" s="157"/>
      <c r="T246" s="158"/>
      <c r="U246" s="154"/>
      <c r="V246" s="154"/>
      <c r="W246" s="154"/>
      <c r="X246" s="154"/>
      <c r="Y246" s="154"/>
      <c r="Z246" s="154"/>
      <c r="AA246" s="159"/>
      <c r="AT246" s="160" t="s">
        <v>164</v>
      </c>
      <c r="AU246" s="160" t="s">
        <v>106</v>
      </c>
      <c r="AV246" s="10" t="s">
        <v>106</v>
      </c>
      <c r="AW246" s="10" t="s">
        <v>36</v>
      </c>
      <c r="AX246" s="10" t="s">
        <v>79</v>
      </c>
      <c r="AY246" s="160" t="s">
        <v>144</v>
      </c>
    </row>
    <row r="247" spans="2:51" s="11" customFormat="1" ht="22.5" customHeight="1">
      <c r="B247" s="161"/>
      <c r="C247" s="162"/>
      <c r="D247" s="162"/>
      <c r="E247" s="163" t="s">
        <v>5</v>
      </c>
      <c r="F247" s="257" t="s">
        <v>165</v>
      </c>
      <c r="G247" s="258"/>
      <c r="H247" s="258"/>
      <c r="I247" s="258"/>
      <c r="J247" s="162"/>
      <c r="K247" s="164">
        <v>1126.61</v>
      </c>
      <c r="L247" s="162"/>
      <c r="M247" s="162"/>
      <c r="N247" s="162"/>
      <c r="O247" s="162"/>
      <c r="P247" s="162"/>
      <c r="Q247" s="162"/>
      <c r="R247" s="165"/>
      <c r="T247" s="166"/>
      <c r="U247" s="162"/>
      <c r="V247" s="162"/>
      <c r="W247" s="162"/>
      <c r="X247" s="162"/>
      <c r="Y247" s="162"/>
      <c r="Z247" s="162"/>
      <c r="AA247" s="167"/>
      <c r="AT247" s="168" t="s">
        <v>164</v>
      </c>
      <c r="AU247" s="168" t="s">
        <v>106</v>
      </c>
      <c r="AV247" s="11" t="s">
        <v>150</v>
      </c>
      <c r="AW247" s="11" t="s">
        <v>36</v>
      </c>
      <c r="AX247" s="11" t="s">
        <v>22</v>
      </c>
      <c r="AY247" s="168" t="s">
        <v>144</v>
      </c>
    </row>
    <row r="248" spans="2:65" s="1" customFormat="1" ht="31.5" customHeight="1">
      <c r="B248" s="142"/>
      <c r="C248" s="143" t="s">
        <v>318</v>
      </c>
      <c r="D248" s="143" t="s">
        <v>146</v>
      </c>
      <c r="E248" s="144" t="s">
        <v>319</v>
      </c>
      <c r="F248" s="251" t="s">
        <v>320</v>
      </c>
      <c r="G248" s="251"/>
      <c r="H248" s="251"/>
      <c r="I248" s="251"/>
      <c r="J248" s="145" t="s">
        <v>297</v>
      </c>
      <c r="K248" s="146">
        <v>2022.498</v>
      </c>
      <c r="L248" s="252"/>
      <c r="M248" s="252"/>
      <c r="N248" s="252">
        <f>ROUND(L248*K248,2)</f>
        <v>0</v>
      </c>
      <c r="O248" s="252"/>
      <c r="P248" s="252"/>
      <c r="Q248" s="252"/>
      <c r="R248" s="147"/>
      <c r="T248" s="148" t="s">
        <v>5</v>
      </c>
      <c r="U248" s="44" t="s">
        <v>44</v>
      </c>
      <c r="V248" s="149">
        <v>0</v>
      </c>
      <c r="W248" s="149">
        <f>V248*K248</f>
        <v>0</v>
      </c>
      <c r="X248" s="149">
        <v>0</v>
      </c>
      <c r="Y248" s="149">
        <f>X248*K248</f>
        <v>0</v>
      </c>
      <c r="Z248" s="149">
        <v>0</v>
      </c>
      <c r="AA248" s="150">
        <f>Z248*K248</f>
        <v>0</v>
      </c>
      <c r="AR248" s="21" t="s">
        <v>150</v>
      </c>
      <c r="AT248" s="21" t="s">
        <v>146</v>
      </c>
      <c r="AU248" s="21" t="s">
        <v>106</v>
      </c>
      <c r="AY248" s="21" t="s">
        <v>144</v>
      </c>
      <c r="BE248" s="151">
        <f>IF(U248="základní",N248,0)</f>
        <v>0</v>
      </c>
      <c r="BF248" s="151">
        <f>IF(U248="snížená",N248,0)</f>
        <v>0</v>
      </c>
      <c r="BG248" s="151">
        <f>IF(U248="zákl. přenesená",N248,0)</f>
        <v>0</v>
      </c>
      <c r="BH248" s="151">
        <f>IF(U248="sníž. přenesená",N248,0)</f>
        <v>0</v>
      </c>
      <c r="BI248" s="151">
        <f>IF(U248="nulová",N248,0)</f>
        <v>0</v>
      </c>
      <c r="BJ248" s="21" t="s">
        <v>22</v>
      </c>
      <c r="BK248" s="151">
        <f>ROUND(L248*K248,2)</f>
        <v>0</v>
      </c>
      <c r="BL248" s="21" t="s">
        <v>150</v>
      </c>
      <c r="BM248" s="21" t="s">
        <v>321</v>
      </c>
    </row>
    <row r="249" spans="2:51" s="12" customFormat="1" ht="22.5" customHeight="1">
      <c r="B249" s="169"/>
      <c r="C249" s="170"/>
      <c r="D249" s="170"/>
      <c r="E249" s="171" t="s">
        <v>5</v>
      </c>
      <c r="F249" s="259" t="s">
        <v>322</v>
      </c>
      <c r="G249" s="260"/>
      <c r="H249" s="260"/>
      <c r="I249" s="260"/>
      <c r="J249" s="170"/>
      <c r="K249" s="172" t="s">
        <v>5</v>
      </c>
      <c r="L249" s="170"/>
      <c r="M249" s="170"/>
      <c r="N249" s="170"/>
      <c r="O249" s="170"/>
      <c r="P249" s="170"/>
      <c r="Q249" s="170"/>
      <c r="R249" s="173"/>
      <c r="T249" s="174"/>
      <c r="U249" s="170"/>
      <c r="V249" s="170"/>
      <c r="W249" s="170"/>
      <c r="X249" s="170"/>
      <c r="Y249" s="170"/>
      <c r="Z249" s="170"/>
      <c r="AA249" s="175"/>
      <c r="AT249" s="176" t="s">
        <v>164</v>
      </c>
      <c r="AU249" s="176" t="s">
        <v>106</v>
      </c>
      <c r="AV249" s="12" t="s">
        <v>22</v>
      </c>
      <c r="AW249" s="12" t="s">
        <v>36</v>
      </c>
      <c r="AX249" s="12" t="s">
        <v>79</v>
      </c>
      <c r="AY249" s="176" t="s">
        <v>144</v>
      </c>
    </row>
    <row r="250" spans="2:51" s="10" customFormat="1" ht="22.5" customHeight="1">
      <c r="B250" s="153"/>
      <c r="C250" s="154"/>
      <c r="D250" s="154"/>
      <c r="E250" s="155" t="s">
        <v>5</v>
      </c>
      <c r="F250" s="261" t="s">
        <v>323</v>
      </c>
      <c r="G250" s="262"/>
      <c r="H250" s="262"/>
      <c r="I250" s="262"/>
      <c r="J250" s="154"/>
      <c r="K250" s="156">
        <v>2022.498</v>
      </c>
      <c r="L250" s="154"/>
      <c r="M250" s="154"/>
      <c r="N250" s="154"/>
      <c r="O250" s="154"/>
      <c r="P250" s="154"/>
      <c r="Q250" s="154"/>
      <c r="R250" s="157"/>
      <c r="T250" s="158"/>
      <c r="U250" s="154"/>
      <c r="V250" s="154"/>
      <c r="W250" s="154"/>
      <c r="X250" s="154"/>
      <c r="Y250" s="154"/>
      <c r="Z250" s="154"/>
      <c r="AA250" s="159"/>
      <c r="AT250" s="160" t="s">
        <v>164</v>
      </c>
      <c r="AU250" s="160" t="s">
        <v>106</v>
      </c>
      <c r="AV250" s="10" t="s">
        <v>106</v>
      </c>
      <c r="AW250" s="10" t="s">
        <v>36</v>
      </c>
      <c r="AX250" s="10" t="s">
        <v>79</v>
      </c>
      <c r="AY250" s="160" t="s">
        <v>144</v>
      </c>
    </row>
    <row r="251" spans="2:51" s="11" customFormat="1" ht="22.5" customHeight="1">
      <c r="B251" s="161"/>
      <c r="C251" s="162"/>
      <c r="D251" s="162"/>
      <c r="E251" s="163" t="s">
        <v>5</v>
      </c>
      <c r="F251" s="257" t="s">
        <v>165</v>
      </c>
      <c r="G251" s="258"/>
      <c r="H251" s="258"/>
      <c r="I251" s="258"/>
      <c r="J251" s="162"/>
      <c r="K251" s="164">
        <v>2022.498</v>
      </c>
      <c r="L251" s="162"/>
      <c r="M251" s="162"/>
      <c r="N251" s="162"/>
      <c r="O251" s="162"/>
      <c r="P251" s="162"/>
      <c r="Q251" s="162"/>
      <c r="R251" s="165"/>
      <c r="T251" s="166"/>
      <c r="U251" s="162"/>
      <c r="V251" s="162"/>
      <c r="W251" s="162"/>
      <c r="X251" s="162"/>
      <c r="Y251" s="162"/>
      <c r="Z251" s="162"/>
      <c r="AA251" s="167"/>
      <c r="AT251" s="168" t="s">
        <v>164</v>
      </c>
      <c r="AU251" s="168" t="s">
        <v>106</v>
      </c>
      <c r="AV251" s="11" t="s">
        <v>150</v>
      </c>
      <c r="AW251" s="11" t="s">
        <v>36</v>
      </c>
      <c r="AX251" s="11" t="s">
        <v>22</v>
      </c>
      <c r="AY251" s="168" t="s">
        <v>144</v>
      </c>
    </row>
    <row r="252" spans="2:65" s="1" customFormat="1" ht="31.5" customHeight="1">
      <c r="B252" s="142"/>
      <c r="C252" s="143" t="s">
        <v>324</v>
      </c>
      <c r="D252" s="143" t="s">
        <v>146</v>
      </c>
      <c r="E252" s="144" t="s">
        <v>325</v>
      </c>
      <c r="F252" s="251" t="s">
        <v>326</v>
      </c>
      <c r="G252" s="251"/>
      <c r="H252" s="251"/>
      <c r="I252" s="251"/>
      <c r="J252" s="145" t="s">
        <v>186</v>
      </c>
      <c r="K252" s="146">
        <v>2429.214</v>
      </c>
      <c r="L252" s="252"/>
      <c r="M252" s="252"/>
      <c r="N252" s="252">
        <f>ROUND(L252*K252,2)</f>
        <v>0</v>
      </c>
      <c r="O252" s="252"/>
      <c r="P252" s="252"/>
      <c r="Q252" s="252"/>
      <c r="R252" s="147"/>
      <c r="T252" s="148" t="s">
        <v>5</v>
      </c>
      <c r="U252" s="44" t="s">
        <v>44</v>
      </c>
      <c r="V252" s="149">
        <v>0.299</v>
      </c>
      <c r="W252" s="149">
        <f>V252*K252</f>
        <v>726.334986</v>
      </c>
      <c r="X252" s="149">
        <v>0</v>
      </c>
      <c r="Y252" s="149">
        <f>X252*K252</f>
        <v>0</v>
      </c>
      <c r="Z252" s="149">
        <v>0</v>
      </c>
      <c r="AA252" s="150">
        <f>Z252*K252</f>
        <v>0</v>
      </c>
      <c r="AR252" s="21" t="s">
        <v>150</v>
      </c>
      <c r="AT252" s="21" t="s">
        <v>146</v>
      </c>
      <c r="AU252" s="21" t="s">
        <v>106</v>
      </c>
      <c r="AY252" s="21" t="s">
        <v>144</v>
      </c>
      <c r="BE252" s="151">
        <f>IF(U252="základní",N252,0)</f>
        <v>0</v>
      </c>
      <c r="BF252" s="151">
        <f>IF(U252="snížená",N252,0)</f>
        <v>0</v>
      </c>
      <c r="BG252" s="151">
        <f>IF(U252="zákl. přenesená",N252,0)</f>
        <v>0</v>
      </c>
      <c r="BH252" s="151">
        <f>IF(U252="sníž. přenesená",N252,0)</f>
        <v>0</v>
      </c>
      <c r="BI252" s="151">
        <f>IF(U252="nulová",N252,0)</f>
        <v>0</v>
      </c>
      <c r="BJ252" s="21" t="s">
        <v>22</v>
      </c>
      <c r="BK252" s="151">
        <f>ROUND(L252*K252,2)</f>
        <v>0</v>
      </c>
      <c r="BL252" s="21" t="s">
        <v>150</v>
      </c>
      <c r="BM252" s="21" t="s">
        <v>327</v>
      </c>
    </row>
    <row r="253" spans="2:51" s="12" customFormat="1" ht="22.5" customHeight="1">
      <c r="B253" s="169"/>
      <c r="C253" s="170"/>
      <c r="D253" s="170"/>
      <c r="E253" s="171" t="s">
        <v>5</v>
      </c>
      <c r="F253" s="259" t="s">
        <v>328</v>
      </c>
      <c r="G253" s="260"/>
      <c r="H253" s="260"/>
      <c r="I253" s="260"/>
      <c r="J253" s="170"/>
      <c r="K253" s="172" t="s">
        <v>5</v>
      </c>
      <c r="L253" s="170"/>
      <c r="M253" s="170"/>
      <c r="N253" s="170"/>
      <c r="O253" s="170"/>
      <c r="P253" s="170"/>
      <c r="Q253" s="170"/>
      <c r="R253" s="173"/>
      <c r="T253" s="174"/>
      <c r="U253" s="170"/>
      <c r="V253" s="170"/>
      <c r="W253" s="170"/>
      <c r="X253" s="170"/>
      <c r="Y253" s="170"/>
      <c r="Z253" s="170"/>
      <c r="AA253" s="175"/>
      <c r="AT253" s="176" t="s">
        <v>164</v>
      </c>
      <c r="AU253" s="176" t="s">
        <v>106</v>
      </c>
      <c r="AV253" s="12" t="s">
        <v>22</v>
      </c>
      <c r="AW253" s="12" t="s">
        <v>36</v>
      </c>
      <c r="AX253" s="12" t="s">
        <v>79</v>
      </c>
      <c r="AY253" s="176" t="s">
        <v>144</v>
      </c>
    </row>
    <row r="254" spans="2:51" s="10" customFormat="1" ht="44.25" customHeight="1">
      <c r="B254" s="153"/>
      <c r="C254" s="154"/>
      <c r="D254" s="154"/>
      <c r="E254" s="155" t="s">
        <v>5</v>
      </c>
      <c r="F254" s="261" t="s">
        <v>329</v>
      </c>
      <c r="G254" s="262"/>
      <c r="H254" s="262"/>
      <c r="I254" s="262"/>
      <c r="J254" s="154"/>
      <c r="K254" s="156">
        <v>2012.764</v>
      </c>
      <c r="L254" s="154"/>
      <c r="M254" s="154"/>
      <c r="N254" s="154"/>
      <c r="O254" s="154"/>
      <c r="P254" s="154"/>
      <c r="Q254" s="154"/>
      <c r="R254" s="157"/>
      <c r="T254" s="158"/>
      <c r="U254" s="154"/>
      <c r="V254" s="154"/>
      <c r="W254" s="154"/>
      <c r="X254" s="154"/>
      <c r="Y254" s="154"/>
      <c r="Z254" s="154"/>
      <c r="AA254" s="159"/>
      <c r="AT254" s="160" t="s">
        <v>164</v>
      </c>
      <c r="AU254" s="160" t="s">
        <v>106</v>
      </c>
      <c r="AV254" s="10" t="s">
        <v>106</v>
      </c>
      <c r="AW254" s="10" t="s">
        <v>36</v>
      </c>
      <c r="AX254" s="10" t="s">
        <v>79</v>
      </c>
      <c r="AY254" s="160" t="s">
        <v>144</v>
      </c>
    </row>
    <row r="255" spans="2:51" s="12" customFormat="1" ht="22.5" customHeight="1">
      <c r="B255" s="169"/>
      <c r="C255" s="170"/>
      <c r="D255" s="170"/>
      <c r="E255" s="171" t="s">
        <v>5</v>
      </c>
      <c r="F255" s="263" t="s">
        <v>330</v>
      </c>
      <c r="G255" s="264"/>
      <c r="H255" s="264"/>
      <c r="I255" s="264"/>
      <c r="J255" s="170"/>
      <c r="K255" s="172" t="s">
        <v>5</v>
      </c>
      <c r="L255" s="170"/>
      <c r="M255" s="170"/>
      <c r="N255" s="170"/>
      <c r="O255" s="170"/>
      <c r="P255" s="170"/>
      <c r="Q255" s="170"/>
      <c r="R255" s="173"/>
      <c r="T255" s="174"/>
      <c r="U255" s="170"/>
      <c r="V255" s="170"/>
      <c r="W255" s="170"/>
      <c r="X255" s="170"/>
      <c r="Y255" s="170"/>
      <c r="Z255" s="170"/>
      <c r="AA255" s="175"/>
      <c r="AT255" s="176" t="s">
        <v>164</v>
      </c>
      <c r="AU255" s="176" t="s">
        <v>106</v>
      </c>
      <c r="AV255" s="12" t="s">
        <v>22</v>
      </c>
      <c r="AW255" s="12" t="s">
        <v>36</v>
      </c>
      <c r="AX255" s="12" t="s">
        <v>79</v>
      </c>
      <c r="AY255" s="176" t="s">
        <v>144</v>
      </c>
    </row>
    <row r="256" spans="2:51" s="10" customFormat="1" ht="22.5" customHeight="1">
      <c r="B256" s="153"/>
      <c r="C256" s="154"/>
      <c r="D256" s="154"/>
      <c r="E256" s="155" t="s">
        <v>5</v>
      </c>
      <c r="F256" s="261" t="s">
        <v>331</v>
      </c>
      <c r="G256" s="262"/>
      <c r="H256" s="262"/>
      <c r="I256" s="262"/>
      <c r="J256" s="154"/>
      <c r="K256" s="156">
        <v>416.45</v>
      </c>
      <c r="L256" s="154"/>
      <c r="M256" s="154"/>
      <c r="N256" s="154"/>
      <c r="O256" s="154"/>
      <c r="P256" s="154"/>
      <c r="Q256" s="154"/>
      <c r="R256" s="157"/>
      <c r="T256" s="158"/>
      <c r="U256" s="154"/>
      <c r="V256" s="154"/>
      <c r="W256" s="154"/>
      <c r="X256" s="154"/>
      <c r="Y256" s="154"/>
      <c r="Z256" s="154"/>
      <c r="AA256" s="159"/>
      <c r="AT256" s="160" t="s">
        <v>164</v>
      </c>
      <c r="AU256" s="160" t="s">
        <v>106</v>
      </c>
      <c r="AV256" s="10" t="s">
        <v>106</v>
      </c>
      <c r="AW256" s="10" t="s">
        <v>36</v>
      </c>
      <c r="AX256" s="10" t="s">
        <v>79</v>
      </c>
      <c r="AY256" s="160" t="s">
        <v>144</v>
      </c>
    </row>
    <row r="257" spans="2:51" s="11" customFormat="1" ht="22.5" customHeight="1">
      <c r="B257" s="161"/>
      <c r="C257" s="162"/>
      <c r="D257" s="162"/>
      <c r="E257" s="163" t="s">
        <v>5</v>
      </c>
      <c r="F257" s="257" t="s">
        <v>165</v>
      </c>
      <c r="G257" s="258"/>
      <c r="H257" s="258"/>
      <c r="I257" s="258"/>
      <c r="J257" s="162"/>
      <c r="K257" s="164">
        <v>2429.214</v>
      </c>
      <c r="L257" s="162"/>
      <c r="M257" s="162"/>
      <c r="N257" s="162"/>
      <c r="O257" s="162"/>
      <c r="P257" s="162"/>
      <c r="Q257" s="162"/>
      <c r="R257" s="165"/>
      <c r="T257" s="166"/>
      <c r="U257" s="162"/>
      <c r="V257" s="162"/>
      <c r="W257" s="162"/>
      <c r="X257" s="162"/>
      <c r="Y257" s="162"/>
      <c r="Z257" s="162"/>
      <c r="AA257" s="167"/>
      <c r="AT257" s="168" t="s">
        <v>164</v>
      </c>
      <c r="AU257" s="168" t="s">
        <v>106</v>
      </c>
      <c r="AV257" s="11" t="s">
        <v>150</v>
      </c>
      <c r="AW257" s="11" t="s">
        <v>36</v>
      </c>
      <c r="AX257" s="11" t="s">
        <v>22</v>
      </c>
      <c r="AY257" s="168" t="s">
        <v>144</v>
      </c>
    </row>
    <row r="258" spans="2:65" s="1" customFormat="1" ht="31.5" customHeight="1">
      <c r="B258" s="142"/>
      <c r="C258" s="143" t="s">
        <v>332</v>
      </c>
      <c r="D258" s="143" t="s">
        <v>146</v>
      </c>
      <c r="E258" s="144" t="s">
        <v>325</v>
      </c>
      <c r="F258" s="251" t="s">
        <v>326</v>
      </c>
      <c r="G258" s="251"/>
      <c r="H258" s="251"/>
      <c r="I258" s="251"/>
      <c r="J258" s="145" t="s">
        <v>186</v>
      </c>
      <c r="K258" s="146">
        <v>338.142</v>
      </c>
      <c r="L258" s="252"/>
      <c r="M258" s="252"/>
      <c r="N258" s="252">
        <f>ROUND(L258*K258,2)</f>
        <v>0</v>
      </c>
      <c r="O258" s="252"/>
      <c r="P258" s="252"/>
      <c r="Q258" s="252"/>
      <c r="R258" s="147"/>
      <c r="T258" s="148" t="s">
        <v>5</v>
      </c>
      <c r="U258" s="44" t="s">
        <v>44</v>
      </c>
      <c r="V258" s="149">
        <v>0.299</v>
      </c>
      <c r="W258" s="149">
        <f>V258*K258</f>
        <v>101.104458</v>
      </c>
      <c r="X258" s="149">
        <v>0</v>
      </c>
      <c r="Y258" s="149">
        <f>X258*K258</f>
        <v>0</v>
      </c>
      <c r="Z258" s="149">
        <v>0</v>
      </c>
      <c r="AA258" s="150">
        <f>Z258*K258</f>
        <v>0</v>
      </c>
      <c r="AR258" s="21" t="s">
        <v>150</v>
      </c>
      <c r="AT258" s="21" t="s">
        <v>146</v>
      </c>
      <c r="AU258" s="21" t="s">
        <v>106</v>
      </c>
      <c r="AY258" s="21" t="s">
        <v>144</v>
      </c>
      <c r="BE258" s="151">
        <f>IF(U258="základní",N258,0)</f>
        <v>0</v>
      </c>
      <c r="BF258" s="151">
        <f>IF(U258="snížená",N258,0)</f>
        <v>0</v>
      </c>
      <c r="BG258" s="151">
        <f>IF(U258="zákl. přenesená",N258,0)</f>
        <v>0</v>
      </c>
      <c r="BH258" s="151">
        <f>IF(U258="sníž. přenesená",N258,0)</f>
        <v>0</v>
      </c>
      <c r="BI258" s="151">
        <f>IF(U258="nulová",N258,0)</f>
        <v>0</v>
      </c>
      <c r="BJ258" s="21" t="s">
        <v>22</v>
      </c>
      <c r="BK258" s="151">
        <f>ROUND(L258*K258,2)</f>
        <v>0</v>
      </c>
      <c r="BL258" s="21" t="s">
        <v>150</v>
      </c>
      <c r="BM258" s="21" t="s">
        <v>333</v>
      </c>
    </row>
    <row r="259" spans="2:51" s="12" customFormat="1" ht="22.5" customHeight="1">
      <c r="B259" s="169"/>
      <c r="C259" s="170"/>
      <c r="D259" s="170"/>
      <c r="E259" s="171" t="s">
        <v>5</v>
      </c>
      <c r="F259" s="259" t="s">
        <v>334</v>
      </c>
      <c r="G259" s="260"/>
      <c r="H259" s="260"/>
      <c r="I259" s="260"/>
      <c r="J259" s="170"/>
      <c r="K259" s="172" t="s">
        <v>5</v>
      </c>
      <c r="L259" s="170"/>
      <c r="M259" s="170"/>
      <c r="N259" s="170"/>
      <c r="O259" s="170"/>
      <c r="P259" s="170"/>
      <c r="Q259" s="170"/>
      <c r="R259" s="173"/>
      <c r="T259" s="174"/>
      <c r="U259" s="170"/>
      <c r="V259" s="170"/>
      <c r="W259" s="170"/>
      <c r="X259" s="170"/>
      <c r="Y259" s="170"/>
      <c r="Z259" s="170"/>
      <c r="AA259" s="175"/>
      <c r="AT259" s="176" t="s">
        <v>164</v>
      </c>
      <c r="AU259" s="176" t="s">
        <v>106</v>
      </c>
      <c r="AV259" s="12" t="s">
        <v>22</v>
      </c>
      <c r="AW259" s="12" t="s">
        <v>36</v>
      </c>
      <c r="AX259" s="12" t="s">
        <v>79</v>
      </c>
      <c r="AY259" s="176" t="s">
        <v>144</v>
      </c>
    </row>
    <row r="260" spans="2:51" s="10" customFormat="1" ht="31.5" customHeight="1">
      <c r="B260" s="153"/>
      <c r="C260" s="154"/>
      <c r="D260" s="154"/>
      <c r="E260" s="155" t="s">
        <v>5</v>
      </c>
      <c r="F260" s="261" t="s">
        <v>335</v>
      </c>
      <c r="G260" s="262"/>
      <c r="H260" s="262"/>
      <c r="I260" s="262"/>
      <c r="J260" s="154"/>
      <c r="K260" s="156">
        <v>338.142</v>
      </c>
      <c r="L260" s="154"/>
      <c r="M260" s="154"/>
      <c r="N260" s="154"/>
      <c r="O260" s="154"/>
      <c r="P260" s="154"/>
      <c r="Q260" s="154"/>
      <c r="R260" s="157"/>
      <c r="T260" s="158"/>
      <c r="U260" s="154"/>
      <c r="V260" s="154"/>
      <c r="W260" s="154"/>
      <c r="X260" s="154"/>
      <c r="Y260" s="154"/>
      <c r="Z260" s="154"/>
      <c r="AA260" s="159"/>
      <c r="AT260" s="160" t="s">
        <v>164</v>
      </c>
      <c r="AU260" s="160" t="s">
        <v>106</v>
      </c>
      <c r="AV260" s="10" t="s">
        <v>106</v>
      </c>
      <c r="AW260" s="10" t="s">
        <v>36</v>
      </c>
      <c r="AX260" s="10" t="s">
        <v>79</v>
      </c>
      <c r="AY260" s="160" t="s">
        <v>144</v>
      </c>
    </row>
    <row r="261" spans="2:51" s="11" customFormat="1" ht="22.5" customHeight="1">
      <c r="B261" s="161"/>
      <c r="C261" s="162"/>
      <c r="D261" s="162"/>
      <c r="E261" s="163" t="s">
        <v>5</v>
      </c>
      <c r="F261" s="257" t="s">
        <v>165</v>
      </c>
      <c r="G261" s="258"/>
      <c r="H261" s="258"/>
      <c r="I261" s="258"/>
      <c r="J261" s="162"/>
      <c r="K261" s="164">
        <v>338.142</v>
      </c>
      <c r="L261" s="162"/>
      <c r="M261" s="162"/>
      <c r="N261" s="162"/>
      <c r="O261" s="162"/>
      <c r="P261" s="162"/>
      <c r="Q261" s="162"/>
      <c r="R261" s="165"/>
      <c r="T261" s="166"/>
      <c r="U261" s="162"/>
      <c r="V261" s="162"/>
      <c r="W261" s="162"/>
      <c r="X261" s="162"/>
      <c r="Y261" s="162"/>
      <c r="Z261" s="162"/>
      <c r="AA261" s="167"/>
      <c r="AT261" s="168" t="s">
        <v>164</v>
      </c>
      <c r="AU261" s="168" t="s">
        <v>106</v>
      </c>
      <c r="AV261" s="11" t="s">
        <v>150</v>
      </c>
      <c r="AW261" s="11" t="s">
        <v>36</v>
      </c>
      <c r="AX261" s="11" t="s">
        <v>22</v>
      </c>
      <c r="AY261" s="168" t="s">
        <v>144</v>
      </c>
    </row>
    <row r="262" spans="2:65" s="1" customFormat="1" ht="22.5" customHeight="1">
      <c r="B262" s="142"/>
      <c r="C262" s="177" t="s">
        <v>336</v>
      </c>
      <c r="D262" s="177" t="s">
        <v>337</v>
      </c>
      <c r="E262" s="178" t="s">
        <v>338</v>
      </c>
      <c r="F262" s="265" t="s">
        <v>339</v>
      </c>
      <c r="G262" s="265"/>
      <c r="H262" s="265"/>
      <c r="I262" s="265"/>
      <c r="J262" s="179" t="s">
        <v>297</v>
      </c>
      <c r="K262" s="180">
        <v>738.84</v>
      </c>
      <c r="L262" s="266"/>
      <c r="M262" s="266"/>
      <c r="N262" s="266">
        <f>ROUND(L262*K262,2)</f>
        <v>0</v>
      </c>
      <c r="O262" s="252"/>
      <c r="P262" s="252"/>
      <c r="Q262" s="252"/>
      <c r="R262" s="147"/>
      <c r="T262" s="148" t="s">
        <v>5</v>
      </c>
      <c r="U262" s="44" t="s">
        <v>44</v>
      </c>
      <c r="V262" s="149">
        <v>0</v>
      </c>
      <c r="W262" s="149">
        <f>V262*K262</f>
        <v>0</v>
      </c>
      <c r="X262" s="149">
        <v>1</v>
      </c>
      <c r="Y262" s="149">
        <f>X262*K262</f>
        <v>738.84</v>
      </c>
      <c r="Z262" s="149">
        <v>0</v>
      </c>
      <c r="AA262" s="150">
        <f>Z262*K262</f>
        <v>0</v>
      </c>
      <c r="AR262" s="21" t="s">
        <v>340</v>
      </c>
      <c r="AT262" s="21" t="s">
        <v>337</v>
      </c>
      <c r="AU262" s="21" t="s">
        <v>106</v>
      </c>
      <c r="AY262" s="21" t="s">
        <v>144</v>
      </c>
      <c r="BE262" s="151">
        <f>IF(U262="základní",N262,0)</f>
        <v>0</v>
      </c>
      <c r="BF262" s="151">
        <f>IF(U262="snížená",N262,0)</f>
        <v>0</v>
      </c>
      <c r="BG262" s="151">
        <f>IF(U262="zákl. přenesená",N262,0)</f>
        <v>0</v>
      </c>
      <c r="BH262" s="151">
        <f>IF(U262="sníž. přenesená",N262,0)</f>
        <v>0</v>
      </c>
      <c r="BI262" s="151">
        <f>IF(U262="nulová",N262,0)</f>
        <v>0</v>
      </c>
      <c r="BJ262" s="21" t="s">
        <v>22</v>
      </c>
      <c r="BK262" s="151">
        <f>ROUND(L262*K262,2)</f>
        <v>0</v>
      </c>
      <c r="BL262" s="21" t="s">
        <v>150</v>
      </c>
      <c r="BM262" s="21" t="s">
        <v>341</v>
      </c>
    </row>
    <row r="263" spans="2:51" s="12" customFormat="1" ht="44.25" customHeight="1">
      <c r="B263" s="169"/>
      <c r="C263" s="170"/>
      <c r="D263" s="170"/>
      <c r="E263" s="171" t="s">
        <v>5</v>
      </c>
      <c r="F263" s="259" t="s">
        <v>342</v>
      </c>
      <c r="G263" s="260"/>
      <c r="H263" s="260"/>
      <c r="I263" s="260"/>
      <c r="J263" s="170"/>
      <c r="K263" s="172" t="s">
        <v>5</v>
      </c>
      <c r="L263" s="170"/>
      <c r="M263" s="170"/>
      <c r="N263" s="170"/>
      <c r="O263" s="170"/>
      <c r="P263" s="170"/>
      <c r="Q263" s="170"/>
      <c r="R263" s="173"/>
      <c r="T263" s="174"/>
      <c r="U263" s="170"/>
      <c r="V263" s="170"/>
      <c r="W263" s="170"/>
      <c r="X263" s="170"/>
      <c r="Y263" s="170"/>
      <c r="Z263" s="170"/>
      <c r="AA263" s="175"/>
      <c r="AT263" s="176" t="s">
        <v>164</v>
      </c>
      <c r="AU263" s="176" t="s">
        <v>106</v>
      </c>
      <c r="AV263" s="12" t="s">
        <v>22</v>
      </c>
      <c r="AW263" s="12" t="s">
        <v>36</v>
      </c>
      <c r="AX263" s="12" t="s">
        <v>79</v>
      </c>
      <c r="AY263" s="176" t="s">
        <v>144</v>
      </c>
    </row>
    <row r="264" spans="2:51" s="10" customFormat="1" ht="22.5" customHeight="1">
      <c r="B264" s="153"/>
      <c r="C264" s="154"/>
      <c r="D264" s="154"/>
      <c r="E264" s="155" t="s">
        <v>5</v>
      </c>
      <c r="F264" s="261" t="s">
        <v>343</v>
      </c>
      <c r="G264" s="262"/>
      <c r="H264" s="262"/>
      <c r="I264" s="262"/>
      <c r="J264" s="154"/>
      <c r="K264" s="156">
        <v>738.84</v>
      </c>
      <c r="L264" s="154"/>
      <c r="M264" s="154"/>
      <c r="N264" s="154"/>
      <c r="O264" s="154"/>
      <c r="P264" s="154"/>
      <c r="Q264" s="154"/>
      <c r="R264" s="157"/>
      <c r="T264" s="158"/>
      <c r="U264" s="154"/>
      <c r="V264" s="154"/>
      <c r="W264" s="154"/>
      <c r="X264" s="154"/>
      <c r="Y264" s="154"/>
      <c r="Z264" s="154"/>
      <c r="AA264" s="159"/>
      <c r="AT264" s="160" t="s">
        <v>164</v>
      </c>
      <c r="AU264" s="160" t="s">
        <v>106</v>
      </c>
      <c r="AV264" s="10" t="s">
        <v>106</v>
      </c>
      <c r="AW264" s="10" t="s">
        <v>36</v>
      </c>
      <c r="AX264" s="10" t="s">
        <v>79</v>
      </c>
      <c r="AY264" s="160" t="s">
        <v>144</v>
      </c>
    </row>
    <row r="265" spans="2:51" s="11" customFormat="1" ht="22.5" customHeight="1">
      <c r="B265" s="161"/>
      <c r="C265" s="162"/>
      <c r="D265" s="162"/>
      <c r="E265" s="163" t="s">
        <v>5</v>
      </c>
      <c r="F265" s="257" t="s">
        <v>165</v>
      </c>
      <c r="G265" s="258"/>
      <c r="H265" s="258"/>
      <c r="I265" s="258"/>
      <c r="J265" s="162"/>
      <c r="K265" s="164">
        <v>738.84</v>
      </c>
      <c r="L265" s="162"/>
      <c r="M265" s="162"/>
      <c r="N265" s="162"/>
      <c r="O265" s="162"/>
      <c r="P265" s="162"/>
      <c r="Q265" s="162"/>
      <c r="R265" s="165"/>
      <c r="T265" s="166"/>
      <c r="U265" s="162"/>
      <c r="V265" s="162"/>
      <c r="W265" s="162"/>
      <c r="X265" s="162"/>
      <c r="Y265" s="162"/>
      <c r="Z265" s="162"/>
      <c r="AA265" s="167"/>
      <c r="AT265" s="168" t="s">
        <v>164</v>
      </c>
      <c r="AU265" s="168" t="s">
        <v>106</v>
      </c>
      <c r="AV265" s="11" t="s">
        <v>150</v>
      </c>
      <c r="AW265" s="11" t="s">
        <v>36</v>
      </c>
      <c r="AX265" s="11" t="s">
        <v>22</v>
      </c>
      <c r="AY265" s="168" t="s">
        <v>144</v>
      </c>
    </row>
    <row r="266" spans="2:65" s="1" customFormat="1" ht="31.5" customHeight="1">
      <c r="B266" s="142"/>
      <c r="C266" s="143" t="s">
        <v>344</v>
      </c>
      <c r="D266" s="143" t="s">
        <v>146</v>
      </c>
      <c r="E266" s="144" t="s">
        <v>345</v>
      </c>
      <c r="F266" s="251" t="s">
        <v>346</v>
      </c>
      <c r="G266" s="251"/>
      <c r="H266" s="251"/>
      <c r="I266" s="251"/>
      <c r="J266" s="145" t="s">
        <v>186</v>
      </c>
      <c r="K266" s="146">
        <v>580.046</v>
      </c>
      <c r="L266" s="252"/>
      <c r="M266" s="252"/>
      <c r="N266" s="252">
        <f>ROUND(L266*K266,2)</f>
        <v>0</v>
      </c>
      <c r="O266" s="252"/>
      <c r="P266" s="252"/>
      <c r="Q266" s="252"/>
      <c r="R266" s="147"/>
      <c r="T266" s="148" t="s">
        <v>5</v>
      </c>
      <c r="U266" s="44" t="s">
        <v>44</v>
      </c>
      <c r="V266" s="149">
        <v>1.587</v>
      </c>
      <c r="W266" s="149">
        <f>V266*K266</f>
        <v>920.533002</v>
      </c>
      <c r="X266" s="149">
        <v>0</v>
      </c>
      <c r="Y266" s="149">
        <f>X266*K266</f>
        <v>0</v>
      </c>
      <c r="Z266" s="149">
        <v>0</v>
      </c>
      <c r="AA266" s="150">
        <f>Z266*K266</f>
        <v>0</v>
      </c>
      <c r="AR266" s="21" t="s">
        <v>150</v>
      </c>
      <c r="AT266" s="21" t="s">
        <v>146</v>
      </c>
      <c r="AU266" s="21" t="s">
        <v>106</v>
      </c>
      <c r="AY266" s="21" t="s">
        <v>144</v>
      </c>
      <c r="BE266" s="151">
        <f>IF(U266="základní",N266,0)</f>
        <v>0</v>
      </c>
      <c r="BF266" s="151">
        <f>IF(U266="snížená",N266,0)</f>
        <v>0</v>
      </c>
      <c r="BG266" s="151">
        <f>IF(U266="zákl. přenesená",N266,0)</f>
        <v>0</v>
      </c>
      <c r="BH266" s="151">
        <f>IF(U266="sníž. přenesená",N266,0)</f>
        <v>0</v>
      </c>
      <c r="BI266" s="151">
        <f>IF(U266="nulová",N266,0)</f>
        <v>0</v>
      </c>
      <c r="BJ266" s="21" t="s">
        <v>22</v>
      </c>
      <c r="BK266" s="151">
        <f>ROUND(L266*K266,2)</f>
        <v>0</v>
      </c>
      <c r="BL266" s="21" t="s">
        <v>150</v>
      </c>
      <c r="BM266" s="21" t="s">
        <v>347</v>
      </c>
    </row>
    <row r="267" spans="2:51" s="10" customFormat="1" ht="22.5" customHeight="1">
      <c r="B267" s="153"/>
      <c r="C267" s="154"/>
      <c r="D267" s="154"/>
      <c r="E267" s="155" t="s">
        <v>5</v>
      </c>
      <c r="F267" s="255" t="s">
        <v>348</v>
      </c>
      <c r="G267" s="256"/>
      <c r="H267" s="256"/>
      <c r="I267" s="256"/>
      <c r="J267" s="154"/>
      <c r="K267" s="156">
        <v>23.328</v>
      </c>
      <c r="L267" s="154"/>
      <c r="M267" s="154"/>
      <c r="N267" s="154"/>
      <c r="O267" s="154"/>
      <c r="P267" s="154"/>
      <c r="Q267" s="154"/>
      <c r="R267" s="157"/>
      <c r="T267" s="158"/>
      <c r="U267" s="154"/>
      <c r="V267" s="154"/>
      <c r="W267" s="154"/>
      <c r="X267" s="154"/>
      <c r="Y267" s="154"/>
      <c r="Z267" s="154"/>
      <c r="AA267" s="159"/>
      <c r="AT267" s="160" t="s">
        <v>164</v>
      </c>
      <c r="AU267" s="160" t="s">
        <v>106</v>
      </c>
      <c r="AV267" s="10" t="s">
        <v>106</v>
      </c>
      <c r="AW267" s="10" t="s">
        <v>36</v>
      </c>
      <c r="AX267" s="10" t="s">
        <v>79</v>
      </c>
      <c r="AY267" s="160" t="s">
        <v>144</v>
      </c>
    </row>
    <row r="268" spans="2:51" s="13" customFormat="1" ht="22.5" customHeight="1">
      <c r="B268" s="181"/>
      <c r="C268" s="182"/>
      <c r="D268" s="182"/>
      <c r="E268" s="183" t="s">
        <v>5</v>
      </c>
      <c r="F268" s="267" t="s">
        <v>349</v>
      </c>
      <c r="G268" s="268"/>
      <c r="H268" s="268"/>
      <c r="I268" s="268"/>
      <c r="J268" s="182"/>
      <c r="K268" s="184">
        <v>23.328</v>
      </c>
      <c r="L268" s="182"/>
      <c r="M268" s="182"/>
      <c r="N268" s="182"/>
      <c r="O268" s="182"/>
      <c r="P268" s="182"/>
      <c r="Q268" s="182"/>
      <c r="R268" s="185"/>
      <c r="T268" s="186"/>
      <c r="U268" s="182"/>
      <c r="V268" s="182"/>
      <c r="W268" s="182"/>
      <c r="X268" s="182"/>
      <c r="Y268" s="182"/>
      <c r="Z268" s="182"/>
      <c r="AA268" s="187"/>
      <c r="AT268" s="188" t="s">
        <v>164</v>
      </c>
      <c r="AU268" s="188" t="s">
        <v>106</v>
      </c>
      <c r="AV268" s="13" t="s">
        <v>350</v>
      </c>
      <c r="AW268" s="13" t="s">
        <v>36</v>
      </c>
      <c r="AX268" s="13" t="s">
        <v>79</v>
      </c>
      <c r="AY268" s="188" t="s">
        <v>144</v>
      </c>
    </row>
    <row r="269" spans="2:51" s="10" customFormat="1" ht="22.5" customHeight="1">
      <c r="B269" s="153"/>
      <c r="C269" s="154"/>
      <c r="D269" s="154"/>
      <c r="E269" s="155" t="s">
        <v>5</v>
      </c>
      <c r="F269" s="261" t="s">
        <v>351</v>
      </c>
      <c r="G269" s="262"/>
      <c r="H269" s="262"/>
      <c r="I269" s="262"/>
      <c r="J269" s="154"/>
      <c r="K269" s="156">
        <v>556.718</v>
      </c>
      <c r="L269" s="154"/>
      <c r="M269" s="154"/>
      <c r="N269" s="154"/>
      <c r="O269" s="154"/>
      <c r="P269" s="154"/>
      <c r="Q269" s="154"/>
      <c r="R269" s="157"/>
      <c r="T269" s="158"/>
      <c r="U269" s="154"/>
      <c r="V269" s="154"/>
      <c r="W269" s="154"/>
      <c r="X269" s="154"/>
      <c r="Y269" s="154"/>
      <c r="Z269" s="154"/>
      <c r="AA269" s="159"/>
      <c r="AT269" s="160" t="s">
        <v>164</v>
      </c>
      <c r="AU269" s="160" t="s">
        <v>106</v>
      </c>
      <c r="AV269" s="10" t="s">
        <v>106</v>
      </c>
      <c r="AW269" s="10" t="s">
        <v>36</v>
      </c>
      <c r="AX269" s="10" t="s">
        <v>79</v>
      </c>
      <c r="AY269" s="160" t="s">
        <v>144</v>
      </c>
    </row>
    <row r="270" spans="2:51" s="13" customFormat="1" ht="22.5" customHeight="1">
      <c r="B270" s="181"/>
      <c r="C270" s="182"/>
      <c r="D270" s="182"/>
      <c r="E270" s="183" t="s">
        <v>5</v>
      </c>
      <c r="F270" s="267" t="s">
        <v>349</v>
      </c>
      <c r="G270" s="268"/>
      <c r="H270" s="268"/>
      <c r="I270" s="268"/>
      <c r="J270" s="182"/>
      <c r="K270" s="184">
        <v>556.718</v>
      </c>
      <c r="L270" s="182"/>
      <c r="M270" s="182"/>
      <c r="N270" s="182"/>
      <c r="O270" s="182"/>
      <c r="P270" s="182"/>
      <c r="Q270" s="182"/>
      <c r="R270" s="185"/>
      <c r="T270" s="186"/>
      <c r="U270" s="182"/>
      <c r="V270" s="182"/>
      <c r="W270" s="182"/>
      <c r="X270" s="182"/>
      <c r="Y270" s="182"/>
      <c r="Z270" s="182"/>
      <c r="AA270" s="187"/>
      <c r="AT270" s="188" t="s">
        <v>164</v>
      </c>
      <c r="AU270" s="188" t="s">
        <v>106</v>
      </c>
      <c r="AV270" s="13" t="s">
        <v>350</v>
      </c>
      <c r="AW270" s="13" t="s">
        <v>36</v>
      </c>
      <c r="AX270" s="13" t="s">
        <v>79</v>
      </c>
      <c r="AY270" s="188" t="s">
        <v>144</v>
      </c>
    </row>
    <row r="271" spans="2:51" s="11" customFormat="1" ht="22.5" customHeight="1">
      <c r="B271" s="161"/>
      <c r="C271" s="162"/>
      <c r="D271" s="162"/>
      <c r="E271" s="163" t="s">
        <v>5</v>
      </c>
      <c r="F271" s="257" t="s">
        <v>165</v>
      </c>
      <c r="G271" s="258"/>
      <c r="H271" s="258"/>
      <c r="I271" s="258"/>
      <c r="J271" s="162"/>
      <c r="K271" s="164">
        <v>580.046</v>
      </c>
      <c r="L271" s="162"/>
      <c r="M271" s="162"/>
      <c r="N271" s="162"/>
      <c r="O271" s="162"/>
      <c r="P271" s="162"/>
      <c r="Q271" s="162"/>
      <c r="R271" s="165"/>
      <c r="T271" s="166"/>
      <c r="U271" s="162"/>
      <c r="V271" s="162"/>
      <c r="W271" s="162"/>
      <c r="X271" s="162"/>
      <c r="Y271" s="162"/>
      <c r="Z271" s="162"/>
      <c r="AA271" s="167"/>
      <c r="AT271" s="168" t="s">
        <v>164</v>
      </c>
      <c r="AU271" s="168" t="s">
        <v>106</v>
      </c>
      <c r="AV271" s="11" t="s">
        <v>150</v>
      </c>
      <c r="AW271" s="11" t="s">
        <v>36</v>
      </c>
      <c r="AX271" s="11" t="s">
        <v>22</v>
      </c>
      <c r="AY271" s="168" t="s">
        <v>144</v>
      </c>
    </row>
    <row r="272" spans="2:65" s="1" customFormat="1" ht="22.5" customHeight="1">
      <c r="B272" s="142"/>
      <c r="C272" s="177" t="s">
        <v>352</v>
      </c>
      <c r="D272" s="177" t="s">
        <v>337</v>
      </c>
      <c r="E272" s="178" t="s">
        <v>353</v>
      </c>
      <c r="F272" s="265" t="s">
        <v>354</v>
      </c>
      <c r="G272" s="265"/>
      <c r="H272" s="265"/>
      <c r="I272" s="265"/>
      <c r="J272" s="179" t="s">
        <v>297</v>
      </c>
      <c r="K272" s="180">
        <v>1160.092</v>
      </c>
      <c r="L272" s="266"/>
      <c r="M272" s="266"/>
      <c r="N272" s="266">
        <f>ROUND(L272*K272,2)</f>
        <v>0</v>
      </c>
      <c r="O272" s="252"/>
      <c r="P272" s="252"/>
      <c r="Q272" s="252"/>
      <c r="R272" s="147"/>
      <c r="T272" s="148" t="s">
        <v>5</v>
      </c>
      <c r="U272" s="44" t="s">
        <v>44</v>
      </c>
      <c r="V272" s="149">
        <v>0</v>
      </c>
      <c r="W272" s="149">
        <f>V272*K272</f>
        <v>0</v>
      </c>
      <c r="X272" s="149">
        <v>1</v>
      </c>
      <c r="Y272" s="149">
        <f>X272*K272</f>
        <v>1160.092</v>
      </c>
      <c r="Z272" s="149">
        <v>0</v>
      </c>
      <c r="AA272" s="150">
        <f>Z272*K272</f>
        <v>0</v>
      </c>
      <c r="AR272" s="21" t="s">
        <v>355</v>
      </c>
      <c r="AT272" s="21" t="s">
        <v>337</v>
      </c>
      <c r="AU272" s="21" t="s">
        <v>106</v>
      </c>
      <c r="AY272" s="21" t="s">
        <v>144</v>
      </c>
      <c r="BE272" s="151">
        <f>IF(U272="základní",N272,0)</f>
        <v>0</v>
      </c>
      <c r="BF272" s="151">
        <f>IF(U272="snížená",N272,0)</f>
        <v>0</v>
      </c>
      <c r="BG272" s="151">
        <f>IF(U272="zákl. přenesená",N272,0)</f>
        <v>0</v>
      </c>
      <c r="BH272" s="151">
        <f>IF(U272="sníž. přenesená",N272,0)</f>
        <v>0</v>
      </c>
      <c r="BI272" s="151">
        <f>IF(U272="nulová",N272,0)</f>
        <v>0</v>
      </c>
      <c r="BJ272" s="21" t="s">
        <v>22</v>
      </c>
      <c r="BK272" s="151">
        <f>ROUND(L272*K272,2)</f>
        <v>0</v>
      </c>
      <c r="BL272" s="21" t="s">
        <v>355</v>
      </c>
      <c r="BM272" s="21" t="s">
        <v>356</v>
      </c>
    </row>
    <row r="273" spans="2:51" s="12" customFormat="1" ht="22.5" customHeight="1">
      <c r="B273" s="169"/>
      <c r="C273" s="170"/>
      <c r="D273" s="170"/>
      <c r="E273" s="171" t="s">
        <v>5</v>
      </c>
      <c r="F273" s="259" t="s">
        <v>357</v>
      </c>
      <c r="G273" s="260"/>
      <c r="H273" s="260"/>
      <c r="I273" s="260"/>
      <c r="J273" s="170"/>
      <c r="K273" s="172" t="s">
        <v>5</v>
      </c>
      <c r="L273" s="170"/>
      <c r="M273" s="170"/>
      <c r="N273" s="170"/>
      <c r="O273" s="170"/>
      <c r="P273" s="170"/>
      <c r="Q273" s="170"/>
      <c r="R273" s="173"/>
      <c r="T273" s="174"/>
      <c r="U273" s="170"/>
      <c r="V273" s="170"/>
      <c r="W273" s="170"/>
      <c r="X273" s="170"/>
      <c r="Y273" s="170"/>
      <c r="Z273" s="170"/>
      <c r="AA273" s="175"/>
      <c r="AT273" s="176" t="s">
        <v>164</v>
      </c>
      <c r="AU273" s="176" t="s">
        <v>106</v>
      </c>
      <c r="AV273" s="12" t="s">
        <v>22</v>
      </c>
      <c r="AW273" s="12" t="s">
        <v>36</v>
      </c>
      <c r="AX273" s="12" t="s">
        <v>79</v>
      </c>
      <c r="AY273" s="176" t="s">
        <v>144</v>
      </c>
    </row>
    <row r="274" spans="2:51" s="10" customFormat="1" ht="22.5" customHeight="1">
      <c r="B274" s="153"/>
      <c r="C274" s="154"/>
      <c r="D274" s="154"/>
      <c r="E274" s="155" t="s">
        <v>5</v>
      </c>
      <c r="F274" s="261" t="s">
        <v>358</v>
      </c>
      <c r="G274" s="262"/>
      <c r="H274" s="262"/>
      <c r="I274" s="262"/>
      <c r="J274" s="154"/>
      <c r="K274" s="156">
        <v>1160.092</v>
      </c>
      <c r="L274" s="154"/>
      <c r="M274" s="154"/>
      <c r="N274" s="154"/>
      <c r="O274" s="154"/>
      <c r="P274" s="154"/>
      <c r="Q274" s="154"/>
      <c r="R274" s="157"/>
      <c r="T274" s="158"/>
      <c r="U274" s="154"/>
      <c r="V274" s="154"/>
      <c r="W274" s="154"/>
      <c r="X274" s="154"/>
      <c r="Y274" s="154"/>
      <c r="Z274" s="154"/>
      <c r="AA274" s="159"/>
      <c r="AT274" s="160" t="s">
        <v>164</v>
      </c>
      <c r="AU274" s="160" t="s">
        <v>106</v>
      </c>
      <c r="AV274" s="10" t="s">
        <v>106</v>
      </c>
      <c r="AW274" s="10" t="s">
        <v>36</v>
      </c>
      <c r="AX274" s="10" t="s">
        <v>79</v>
      </c>
      <c r="AY274" s="160" t="s">
        <v>144</v>
      </c>
    </row>
    <row r="275" spans="2:51" s="11" customFormat="1" ht="22.5" customHeight="1">
      <c r="B275" s="161"/>
      <c r="C275" s="162"/>
      <c r="D275" s="162"/>
      <c r="E275" s="163" t="s">
        <v>5</v>
      </c>
      <c r="F275" s="257" t="s">
        <v>165</v>
      </c>
      <c r="G275" s="258"/>
      <c r="H275" s="258"/>
      <c r="I275" s="258"/>
      <c r="J275" s="162"/>
      <c r="K275" s="164">
        <v>1160.092</v>
      </c>
      <c r="L275" s="162"/>
      <c r="M275" s="162"/>
      <c r="N275" s="162"/>
      <c r="O275" s="162"/>
      <c r="P275" s="162"/>
      <c r="Q275" s="162"/>
      <c r="R275" s="165"/>
      <c r="T275" s="166"/>
      <c r="U275" s="162"/>
      <c r="V275" s="162"/>
      <c r="W275" s="162"/>
      <c r="X275" s="162"/>
      <c r="Y275" s="162"/>
      <c r="Z275" s="162"/>
      <c r="AA275" s="167"/>
      <c r="AT275" s="168" t="s">
        <v>164</v>
      </c>
      <c r="AU275" s="168" t="s">
        <v>106</v>
      </c>
      <c r="AV275" s="11" t="s">
        <v>150</v>
      </c>
      <c r="AW275" s="11" t="s">
        <v>36</v>
      </c>
      <c r="AX275" s="11" t="s">
        <v>22</v>
      </c>
      <c r="AY275" s="168" t="s">
        <v>144</v>
      </c>
    </row>
    <row r="276" spans="2:65" s="1" customFormat="1" ht="31.5" customHeight="1">
      <c r="B276" s="142"/>
      <c r="C276" s="143" t="s">
        <v>359</v>
      </c>
      <c r="D276" s="143" t="s">
        <v>146</v>
      </c>
      <c r="E276" s="144" t="s">
        <v>360</v>
      </c>
      <c r="F276" s="251" t="s">
        <v>361</v>
      </c>
      <c r="G276" s="251"/>
      <c r="H276" s="251"/>
      <c r="I276" s="251"/>
      <c r="J276" s="145" t="s">
        <v>104</v>
      </c>
      <c r="K276" s="146">
        <v>2366.1</v>
      </c>
      <c r="L276" s="252"/>
      <c r="M276" s="252"/>
      <c r="N276" s="252">
        <f>ROUND(L276*K276,2)</f>
        <v>0</v>
      </c>
      <c r="O276" s="252"/>
      <c r="P276" s="252"/>
      <c r="Q276" s="252"/>
      <c r="R276" s="147"/>
      <c r="T276" s="148" t="s">
        <v>5</v>
      </c>
      <c r="U276" s="44" t="s">
        <v>44</v>
      </c>
      <c r="V276" s="149">
        <v>0.021</v>
      </c>
      <c r="W276" s="149">
        <f>V276*K276</f>
        <v>49.6881</v>
      </c>
      <c r="X276" s="149">
        <v>0</v>
      </c>
      <c r="Y276" s="149">
        <f>X276*K276</f>
        <v>0</v>
      </c>
      <c r="Z276" s="149">
        <v>0</v>
      </c>
      <c r="AA276" s="150">
        <f>Z276*K276</f>
        <v>0</v>
      </c>
      <c r="AR276" s="21" t="s">
        <v>150</v>
      </c>
      <c r="AT276" s="21" t="s">
        <v>146</v>
      </c>
      <c r="AU276" s="21" t="s">
        <v>106</v>
      </c>
      <c r="AY276" s="21" t="s">
        <v>144</v>
      </c>
      <c r="BE276" s="151">
        <f>IF(U276="základní",N276,0)</f>
        <v>0</v>
      </c>
      <c r="BF276" s="151">
        <f>IF(U276="snížená",N276,0)</f>
        <v>0</v>
      </c>
      <c r="BG276" s="151">
        <f>IF(U276="zákl. přenesená",N276,0)</f>
        <v>0</v>
      </c>
      <c r="BH276" s="151">
        <f>IF(U276="sníž. přenesená",N276,0)</f>
        <v>0</v>
      </c>
      <c r="BI276" s="151">
        <f>IF(U276="nulová",N276,0)</f>
        <v>0</v>
      </c>
      <c r="BJ276" s="21" t="s">
        <v>22</v>
      </c>
      <c r="BK276" s="151">
        <f>ROUND(L276*K276,2)</f>
        <v>0</v>
      </c>
      <c r="BL276" s="21" t="s">
        <v>150</v>
      </c>
      <c r="BM276" s="21" t="s">
        <v>362</v>
      </c>
    </row>
    <row r="277" spans="2:51" s="12" customFormat="1" ht="22.5" customHeight="1">
      <c r="B277" s="169"/>
      <c r="C277" s="170"/>
      <c r="D277" s="170"/>
      <c r="E277" s="171" t="s">
        <v>5</v>
      </c>
      <c r="F277" s="259" t="s">
        <v>363</v>
      </c>
      <c r="G277" s="260"/>
      <c r="H277" s="260"/>
      <c r="I277" s="260"/>
      <c r="J277" s="170"/>
      <c r="K277" s="172" t="s">
        <v>5</v>
      </c>
      <c r="L277" s="170"/>
      <c r="M277" s="170"/>
      <c r="N277" s="170"/>
      <c r="O277" s="170"/>
      <c r="P277" s="170"/>
      <c r="Q277" s="170"/>
      <c r="R277" s="173"/>
      <c r="T277" s="174"/>
      <c r="U277" s="170"/>
      <c r="V277" s="170"/>
      <c r="W277" s="170"/>
      <c r="X277" s="170"/>
      <c r="Y277" s="170"/>
      <c r="Z277" s="170"/>
      <c r="AA277" s="175"/>
      <c r="AT277" s="176" t="s">
        <v>164</v>
      </c>
      <c r="AU277" s="176" t="s">
        <v>106</v>
      </c>
      <c r="AV277" s="12" t="s">
        <v>22</v>
      </c>
      <c r="AW277" s="12" t="s">
        <v>36</v>
      </c>
      <c r="AX277" s="12" t="s">
        <v>79</v>
      </c>
      <c r="AY277" s="176" t="s">
        <v>144</v>
      </c>
    </row>
    <row r="278" spans="2:51" s="10" customFormat="1" ht="31.5" customHeight="1">
      <c r="B278" s="153"/>
      <c r="C278" s="154"/>
      <c r="D278" s="154"/>
      <c r="E278" s="155" t="s">
        <v>5</v>
      </c>
      <c r="F278" s="261" t="s">
        <v>364</v>
      </c>
      <c r="G278" s="262"/>
      <c r="H278" s="262"/>
      <c r="I278" s="262"/>
      <c r="J278" s="154"/>
      <c r="K278" s="156">
        <v>2366.1</v>
      </c>
      <c r="L278" s="154"/>
      <c r="M278" s="154"/>
      <c r="N278" s="154"/>
      <c r="O278" s="154"/>
      <c r="P278" s="154"/>
      <c r="Q278" s="154"/>
      <c r="R278" s="157"/>
      <c r="T278" s="158"/>
      <c r="U278" s="154"/>
      <c r="V278" s="154"/>
      <c r="W278" s="154"/>
      <c r="X278" s="154"/>
      <c r="Y278" s="154"/>
      <c r="Z278" s="154"/>
      <c r="AA278" s="159"/>
      <c r="AT278" s="160" t="s">
        <v>164</v>
      </c>
      <c r="AU278" s="160" t="s">
        <v>106</v>
      </c>
      <c r="AV278" s="10" t="s">
        <v>106</v>
      </c>
      <c r="AW278" s="10" t="s">
        <v>36</v>
      </c>
      <c r="AX278" s="10" t="s">
        <v>79</v>
      </c>
      <c r="AY278" s="160" t="s">
        <v>144</v>
      </c>
    </row>
    <row r="279" spans="2:51" s="11" customFormat="1" ht="22.5" customHeight="1">
      <c r="B279" s="161"/>
      <c r="C279" s="162"/>
      <c r="D279" s="162"/>
      <c r="E279" s="163" t="s">
        <v>5</v>
      </c>
      <c r="F279" s="257" t="s">
        <v>165</v>
      </c>
      <c r="G279" s="258"/>
      <c r="H279" s="258"/>
      <c r="I279" s="258"/>
      <c r="J279" s="162"/>
      <c r="K279" s="164">
        <v>2366.1</v>
      </c>
      <c r="L279" s="162"/>
      <c r="M279" s="162"/>
      <c r="N279" s="162"/>
      <c r="O279" s="162"/>
      <c r="P279" s="162"/>
      <c r="Q279" s="162"/>
      <c r="R279" s="165"/>
      <c r="T279" s="166"/>
      <c r="U279" s="162"/>
      <c r="V279" s="162"/>
      <c r="W279" s="162"/>
      <c r="X279" s="162"/>
      <c r="Y279" s="162"/>
      <c r="Z279" s="162"/>
      <c r="AA279" s="167"/>
      <c r="AT279" s="168" t="s">
        <v>164</v>
      </c>
      <c r="AU279" s="168" t="s">
        <v>106</v>
      </c>
      <c r="AV279" s="11" t="s">
        <v>150</v>
      </c>
      <c r="AW279" s="11" t="s">
        <v>36</v>
      </c>
      <c r="AX279" s="11" t="s">
        <v>22</v>
      </c>
      <c r="AY279" s="168" t="s">
        <v>144</v>
      </c>
    </row>
    <row r="280" spans="2:65" s="1" customFormat="1" ht="22.5" customHeight="1">
      <c r="B280" s="142"/>
      <c r="C280" s="177" t="s">
        <v>365</v>
      </c>
      <c r="D280" s="177" t="s">
        <v>337</v>
      </c>
      <c r="E280" s="178" t="s">
        <v>366</v>
      </c>
      <c r="F280" s="265" t="s">
        <v>367</v>
      </c>
      <c r="G280" s="265"/>
      <c r="H280" s="265"/>
      <c r="I280" s="265"/>
      <c r="J280" s="179" t="s">
        <v>368</v>
      </c>
      <c r="K280" s="180">
        <v>59.153</v>
      </c>
      <c r="L280" s="266"/>
      <c r="M280" s="266"/>
      <c r="N280" s="266">
        <f>ROUND(L280*K280,2)</f>
        <v>0</v>
      </c>
      <c r="O280" s="252"/>
      <c r="P280" s="252"/>
      <c r="Q280" s="252"/>
      <c r="R280" s="147"/>
      <c r="T280" s="148" t="s">
        <v>5</v>
      </c>
      <c r="U280" s="44" t="s">
        <v>44</v>
      </c>
      <c r="V280" s="149">
        <v>0</v>
      </c>
      <c r="W280" s="149">
        <f>V280*K280</f>
        <v>0</v>
      </c>
      <c r="X280" s="149">
        <v>0.001</v>
      </c>
      <c r="Y280" s="149">
        <f>X280*K280</f>
        <v>0.059153</v>
      </c>
      <c r="Z280" s="149">
        <v>0</v>
      </c>
      <c r="AA280" s="150">
        <f>Z280*K280</f>
        <v>0</v>
      </c>
      <c r="AR280" s="21" t="s">
        <v>340</v>
      </c>
      <c r="AT280" s="21" t="s">
        <v>337</v>
      </c>
      <c r="AU280" s="21" t="s">
        <v>106</v>
      </c>
      <c r="AY280" s="21" t="s">
        <v>144</v>
      </c>
      <c r="BE280" s="151">
        <f>IF(U280="základní",N280,0)</f>
        <v>0</v>
      </c>
      <c r="BF280" s="151">
        <f>IF(U280="snížená",N280,0)</f>
        <v>0</v>
      </c>
      <c r="BG280" s="151">
        <f>IF(U280="zákl. přenesená",N280,0)</f>
        <v>0</v>
      </c>
      <c r="BH280" s="151">
        <f>IF(U280="sníž. přenesená",N280,0)</f>
        <v>0</v>
      </c>
      <c r="BI280" s="151">
        <f>IF(U280="nulová",N280,0)</f>
        <v>0</v>
      </c>
      <c r="BJ280" s="21" t="s">
        <v>22</v>
      </c>
      <c r="BK280" s="151">
        <f>ROUND(L280*K280,2)</f>
        <v>0</v>
      </c>
      <c r="BL280" s="21" t="s">
        <v>150</v>
      </c>
      <c r="BM280" s="21" t="s">
        <v>369</v>
      </c>
    </row>
    <row r="281" spans="2:65" s="1" customFormat="1" ht="22.5" customHeight="1">
      <c r="B281" s="142"/>
      <c r="C281" s="143" t="s">
        <v>370</v>
      </c>
      <c r="D281" s="143" t="s">
        <v>146</v>
      </c>
      <c r="E281" s="144" t="s">
        <v>371</v>
      </c>
      <c r="F281" s="251" t="s">
        <v>372</v>
      </c>
      <c r="G281" s="251"/>
      <c r="H281" s="251"/>
      <c r="I281" s="251"/>
      <c r="J281" s="145" t="s">
        <v>104</v>
      </c>
      <c r="K281" s="146">
        <v>25</v>
      </c>
      <c r="L281" s="252"/>
      <c r="M281" s="252"/>
      <c r="N281" s="252">
        <f>ROUND(L281*K281,2)</f>
        <v>0</v>
      </c>
      <c r="O281" s="252"/>
      <c r="P281" s="252"/>
      <c r="Q281" s="252"/>
      <c r="R281" s="147"/>
      <c r="T281" s="148" t="s">
        <v>5</v>
      </c>
      <c r="U281" s="44" t="s">
        <v>44</v>
      </c>
      <c r="V281" s="149">
        <v>0.864</v>
      </c>
      <c r="W281" s="149">
        <f>V281*K281</f>
        <v>21.6</v>
      </c>
      <c r="X281" s="149">
        <v>0.0094</v>
      </c>
      <c r="Y281" s="149">
        <f>X281*K281</f>
        <v>0.23500000000000001</v>
      </c>
      <c r="Z281" s="149">
        <v>0</v>
      </c>
      <c r="AA281" s="150">
        <f>Z281*K281</f>
        <v>0</v>
      </c>
      <c r="AR281" s="21" t="s">
        <v>150</v>
      </c>
      <c r="AT281" s="21" t="s">
        <v>146</v>
      </c>
      <c r="AU281" s="21" t="s">
        <v>106</v>
      </c>
      <c r="AY281" s="21" t="s">
        <v>144</v>
      </c>
      <c r="BE281" s="151">
        <f>IF(U281="základní",N281,0)</f>
        <v>0</v>
      </c>
      <c r="BF281" s="151">
        <f>IF(U281="snížená",N281,0)</f>
        <v>0</v>
      </c>
      <c r="BG281" s="151">
        <f>IF(U281="zákl. přenesená",N281,0)</f>
        <v>0</v>
      </c>
      <c r="BH281" s="151">
        <f>IF(U281="sníž. přenesená",N281,0)</f>
        <v>0</v>
      </c>
      <c r="BI281" s="151">
        <f>IF(U281="nulová",N281,0)</f>
        <v>0</v>
      </c>
      <c r="BJ281" s="21" t="s">
        <v>22</v>
      </c>
      <c r="BK281" s="151">
        <f>ROUND(L281*K281,2)</f>
        <v>0</v>
      </c>
      <c r="BL281" s="21" t="s">
        <v>150</v>
      </c>
      <c r="BM281" s="21" t="s">
        <v>373</v>
      </c>
    </row>
    <row r="282" spans="2:65" s="1" customFormat="1" ht="22.5" customHeight="1">
      <c r="B282" s="142"/>
      <c r="C282" s="143" t="s">
        <v>374</v>
      </c>
      <c r="D282" s="143" t="s">
        <v>146</v>
      </c>
      <c r="E282" s="144" t="s">
        <v>375</v>
      </c>
      <c r="F282" s="251" t="s">
        <v>376</v>
      </c>
      <c r="G282" s="251"/>
      <c r="H282" s="251"/>
      <c r="I282" s="251"/>
      <c r="J282" s="145" t="s">
        <v>104</v>
      </c>
      <c r="K282" s="146">
        <v>25</v>
      </c>
      <c r="L282" s="252"/>
      <c r="M282" s="252"/>
      <c r="N282" s="252">
        <f>ROUND(L282*K282,2)</f>
        <v>0</v>
      </c>
      <c r="O282" s="252"/>
      <c r="P282" s="252"/>
      <c r="Q282" s="252"/>
      <c r="R282" s="147"/>
      <c r="T282" s="148" t="s">
        <v>5</v>
      </c>
      <c r="U282" s="44" t="s">
        <v>44</v>
      </c>
      <c r="V282" s="149">
        <v>0.371</v>
      </c>
      <c r="W282" s="149">
        <f>V282*K282</f>
        <v>9.275</v>
      </c>
      <c r="X282" s="149">
        <v>0</v>
      </c>
      <c r="Y282" s="149">
        <f>X282*K282</f>
        <v>0</v>
      </c>
      <c r="Z282" s="149">
        <v>0</v>
      </c>
      <c r="AA282" s="150">
        <f>Z282*K282</f>
        <v>0</v>
      </c>
      <c r="AR282" s="21" t="s">
        <v>150</v>
      </c>
      <c r="AT282" s="21" t="s">
        <v>146</v>
      </c>
      <c r="AU282" s="21" t="s">
        <v>106</v>
      </c>
      <c r="AY282" s="21" t="s">
        <v>144</v>
      </c>
      <c r="BE282" s="151">
        <f>IF(U282="základní",N282,0)</f>
        <v>0</v>
      </c>
      <c r="BF282" s="151">
        <f>IF(U282="snížená",N282,0)</f>
        <v>0</v>
      </c>
      <c r="BG282" s="151">
        <f>IF(U282="zákl. přenesená",N282,0)</f>
        <v>0</v>
      </c>
      <c r="BH282" s="151">
        <f>IF(U282="sníž. přenesená",N282,0)</f>
        <v>0</v>
      </c>
      <c r="BI282" s="151">
        <f>IF(U282="nulová",N282,0)</f>
        <v>0</v>
      </c>
      <c r="BJ282" s="21" t="s">
        <v>22</v>
      </c>
      <c r="BK282" s="151">
        <f>ROUND(L282*K282,2)</f>
        <v>0</v>
      </c>
      <c r="BL282" s="21" t="s">
        <v>150</v>
      </c>
      <c r="BM282" s="21" t="s">
        <v>377</v>
      </c>
    </row>
    <row r="283" spans="2:63" s="9" customFormat="1" ht="29.85" customHeight="1">
      <c r="B283" s="131"/>
      <c r="C283" s="132"/>
      <c r="D283" s="141" t="s">
        <v>119</v>
      </c>
      <c r="E283" s="141"/>
      <c r="F283" s="141"/>
      <c r="G283" s="141"/>
      <c r="H283" s="141"/>
      <c r="I283" s="141"/>
      <c r="J283" s="141"/>
      <c r="K283" s="141"/>
      <c r="L283" s="141"/>
      <c r="M283" s="141"/>
      <c r="N283" s="277">
        <f>BK283</f>
        <v>0</v>
      </c>
      <c r="O283" s="278"/>
      <c r="P283" s="278"/>
      <c r="Q283" s="278"/>
      <c r="R283" s="134"/>
      <c r="T283" s="135"/>
      <c r="U283" s="132"/>
      <c r="V283" s="132"/>
      <c r="W283" s="136">
        <f>SUM(W284:W303)</f>
        <v>40.028800000000004</v>
      </c>
      <c r="X283" s="132"/>
      <c r="Y283" s="136">
        <f>SUM(Y284:Y303)</f>
        <v>18.120032000000005</v>
      </c>
      <c r="Z283" s="132"/>
      <c r="AA283" s="137">
        <f>SUM(AA284:AA303)</f>
        <v>0</v>
      </c>
      <c r="AR283" s="138" t="s">
        <v>22</v>
      </c>
      <c r="AT283" s="139" t="s">
        <v>78</v>
      </c>
      <c r="AU283" s="139" t="s">
        <v>22</v>
      </c>
      <c r="AY283" s="138" t="s">
        <v>144</v>
      </c>
      <c r="BK283" s="140">
        <f>SUM(BK284:BK303)</f>
        <v>0</v>
      </c>
    </row>
    <row r="284" spans="2:65" s="1" customFormat="1" ht="22.5" customHeight="1">
      <c r="B284" s="142"/>
      <c r="C284" s="143" t="s">
        <v>378</v>
      </c>
      <c r="D284" s="143" t="s">
        <v>146</v>
      </c>
      <c r="E284" s="144" t="s">
        <v>379</v>
      </c>
      <c r="F284" s="251" t="s">
        <v>380</v>
      </c>
      <c r="G284" s="251"/>
      <c r="H284" s="251"/>
      <c r="I284" s="251"/>
      <c r="J284" s="145" t="s">
        <v>381</v>
      </c>
      <c r="K284" s="146">
        <v>2</v>
      </c>
      <c r="L284" s="252"/>
      <c r="M284" s="252"/>
      <c r="N284" s="252">
        <f>ROUND(L284*K284,2)</f>
        <v>0</v>
      </c>
      <c r="O284" s="252"/>
      <c r="P284" s="252"/>
      <c r="Q284" s="252"/>
      <c r="R284" s="147"/>
      <c r="T284" s="148" t="s">
        <v>5</v>
      </c>
      <c r="U284" s="44" t="s">
        <v>44</v>
      </c>
      <c r="V284" s="149">
        <v>0</v>
      </c>
      <c r="W284" s="149">
        <f>V284*K284</f>
        <v>0</v>
      </c>
      <c r="X284" s="149">
        <v>0</v>
      </c>
      <c r="Y284" s="149">
        <f>X284*K284</f>
        <v>0</v>
      </c>
      <c r="Z284" s="149">
        <v>0</v>
      </c>
      <c r="AA284" s="150">
        <f>Z284*K284</f>
        <v>0</v>
      </c>
      <c r="AR284" s="21" t="s">
        <v>150</v>
      </c>
      <c r="AT284" s="21" t="s">
        <v>146</v>
      </c>
      <c r="AU284" s="21" t="s">
        <v>106</v>
      </c>
      <c r="AY284" s="21" t="s">
        <v>144</v>
      </c>
      <c r="BE284" s="151">
        <f>IF(U284="základní",N284,0)</f>
        <v>0</v>
      </c>
      <c r="BF284" s="151">
        <f>IF(U284="snížená",N284,0)</f>
        <v>0</v>
      </c>
      <c r="BG284" s="151">
        <f>IF(U284="zákl. přenesená",N284,0)</f>
        <v>0</v>
      </c>
      <c r="BH284" s="151">
        <f>IF(U284="sníž. přenesená",N284,0)</f>
        <v>0</v>
      </c>
      <c r="BI284" s="151">
        <f>IF(U284="nulová",N284,0)</f>
        <v>0</v>
      </c>
      <c r="BJ284" s="21" t="s">
        <v>22</v>
      </c>
      <c r="BK284" s="151">
        <f>ROUND(L284*K284,2)</f>
        <v>0</v>
      </c>
      <c r="BL284" s="21" t="s">
        <v>150</v>
      </c>
      <c r="BM284" s="21" t="s">
        <v>382</v>
      </c>
    </row>
    <row r="285" spans="2:65" s="1" customFormat="1" ht="22.5" customHeight="1">
      <c r="B285" s="142"/>
      <c r="C285" s="143" t="s">
        <v>383</v>
      </c>
      <c r="D285" s="143" t="s">
        <v>146</v>
      </c>
      <c r="E285" s="144" t="s">
        <v>384</v>
      </c>
      <c r="F285" s="251" t="s">
        <v>385</v>
      </c>
      <c r="G285" s="251"/>
      <c r="H285" s="251"/>
      <c r="I285" s="251"/>
      <c r="J285" s="145" t="s">
        <v>381</v>
      </c>
      <c r="K285" s="146">
        <v>2</v>
      </c>
      <c r="L285" s="252"/>
      <c r="M285" s="252"/>
      <c r="N285" s="252">
        <f>ROUND(L285*K285,2)</f>
        <v>0</v>
      </c>
      <c r="O285" s="252"/>
      <c r="P285" s="252"/>
      <c r="Q285" s="252"/>
      <c r="R285" s="147"/>
      <c r="T285" s="148" t="s">
        <v>5</v>
      </c>
      <c r="U285" s="44" t="s">
        <v>44</v>
      </c>
      <c r="V285" s="149">
        <v>0</v>
      </c>
      <c r="W285" s="149">
        <f>V285*K285</f>
        <v>0</v>
      </c>
      <c r="X285" s="149">
        <v>0</v>
      </c>
      <c r="Y285" s="149">
        <f>X285*K285</f>
        <v>0</v>
      </c>
      <c r="Z285" s="149">
        <v>0</v>
      </c>
      <c r="AA285" s="150">
        <f>Z285*K285</f>
        <v>0</v>
      </c>
      <c r="AR285" s="21" t="s">
        <v>150</v>
      </c>
      <c r="AT285" s="21" t="s">
        <v>146</v>
      </c>
      <c r="AU285" s="21" t="s">
        <v>106</v>
      </c>
      <c r="AY285" s="21" t="s">
        <v>144</v>
      </c>
      <c r="BE285" s="151">
        <f>IF(U285="základní",N285,0)</f>
        <v>0</v>
      </c>
      <c r="BF285" s="151">
        <f>IF(U285="snížená",N285,0)</f>
        <v>0</v>
      </c>
      <c r="BG285" s="151">
        <f>IF(U285="zákl. přenesená",N285,0)</f>
        <v>0</v>
      </c>
      <c r="BH285" s="151">
        <f>IF(U285="sníž. přenesená",N285,0)</f>
        <v>0</v>
      </c>
      <c r="BI285" s="151">
        <f>IF(U285="nulová",N285,0)</f>
        <v>0</v>
      </c>
      <c r="BJ285" s="21" t="s">
        <v>22</v>
      </c>
      <c r="BK285" s="151">
        <f>ROUND(L285*K285,2)</f>
        <v>0</v>
      </c>
      <c r="BL285" s="21" t="s">
        <v>150</v>
      </c>
      <c r="BM285" s="21" t="s">
        <v>386</v>
      </c>
    </row>
    <row r="286" spans="2:65" s="1" customFormat="1" ht="31.5" customHeight="1">
      <c r="B286" s="142"/>
      <c r="C286" s="143" t="s">
        <v>387</v>
      </c>
      <c r="D286" s="143" t="s">
        <v>146</v>
      </c>
      <c r="E286" s="144" t="s">
        <v>388</v>
      </c>
      <c r="F286" s="251" t="s">
        <v>389</v>
      </c>
      <c r="G286" s="251"/>
      <c r="H286" s="251"/>
      <c r="I286" s="251"/>
      <c r="J286" s="145" t="s">
        <v>175</v>
      </c>
      <c r="K286" s="146">
        <v>88.2</v>
      </c>
      <c r="L286" s="252"/>
      <c r="M286" s="252"/>
      <c r="N286" s="252">
        <f>ROUND(L286*K286,2)</f>
        <v>0</v>
      </c>
      <c r="O286" s="252"/>
      <c r="P286" s="252"/>
      <c r="Q286" s="252"/>
      <c r="R286" s="147"/>
      <c r="T286" s="148" t="s">
        <v>5</v>
      </c>
      <c r="U286" s="44" t="s">
        <v>44</v>
      </c>
      <c r="V286" s="149">
        <v>0.384</v>
      </c>
      <c r="W286" s="149">
        <f>V286*K286</f>
        <v>33.8688</v>
      </c>
      <c r="X286" s="149">
        <v>0.00016</v>
      </c>
      <c r="Y286" s="149">
        <f>X286*K286</f>
        <v>0.014112000000000001</v>
      </c>
      <c r="Z286" s="149">
        <v>0</v>
      </c>
      <c r="AA286" s="150">
        <f>Z286*K286</f>
        <v>0</v>
      </c>
      <c r="AR286" s="21" t="s">
        <v>150</v>
      </c>
      <c r="AT286" s="21" t="s">
        <v>146</v>
      </c>
      <c r="AU286" s="21" t="s">
        <v>106</v>
      </c>
      <c r="AY286" s="21" t="s">
        <v>144</v>
      </c>
      <c r="BE286" s="151">
        <f>IF(U286="základní",N286,0)</f>
        <v>0</v>
      </c>
      <c r="BF286" s="151">
        <f>IF(U286="snížená",N286,0)</f>
        <v>0</v>
      </c>
      <c r="BG286" s="151">
        <f>IF(U286="zákl. přenesená",N286,0)</f>
        <v>0</v>
      </c>
      <c r="BH286" s="151">
        <f>IF(U286="sníž. přenesená",N286,0)</f>
        <v>0</v>
      </c>
      <c r="BI286" s="151">
        <f>IF(U286="nulová",N286,0)</f>
        <v>0</v>
      </c>
      <c r="BJ286" s="21" t="s">
        <v>22</v>
      </c>
      <c r="BK286" s="151">
        <f>ROUND(L286*K286,2)</f>
        <v>0</v>
      </c>
      <c r="BL286" s="21" t="s">
        <v>150</v>
      </c>
      <c r="BM286" s="21" t="s">
        <v>390</v>
      </c>
    </row>
    <row r="287" spans="2:51" s="12" customFormat="1" ht="31.5" customHeight="1">
      <c r="B287" s="169"/>
      <c r="C287" s="170"/>
      <c r="D287" s="170"/>
      <c r="E287" s="171" t="s">
        <v>5</v>
      </c>
      <c r="F287" s="259" t="s">
        <v>391</v>
      </c>
      <c r="G287" s="260"/>
      <c r="H287" s="260"/>
      <c r="I287" s="260"/>
      <c r="J287" s="170"/>
      <c r="K287" s="172" t="s">
        <v>5</v>
      </c>
      <c r="L287" s="170"/>
      <c r="M287" s="170"/>
      <c r="N287" s="170"/>
      <c r="O287" s="170"/>
      <c r="P287" s="170"/>
      <c r="Q287" s="170"/>
      <c r="R287" s="173"/>
      <c r="T287" s="174"/>
      <c r="U287" s="170"/>
      <c r="V287" s="170"/>
      <c r="W287" s="170"/>
      <c r="X287" s="170"/>
      <c r="Y287" s="170"/>
      <c r="Z287" s="170"/>
      <c r="AA287" s="175"/>
      <c r="AT287" s="176" t="s">
        <v>164</v>
      </c>
      <c r="AU287" s="176" t="s">
        <v>106</v>
      </c>
      <c r="AV287" s="12" t="s">
        <v>22</v>
      </c>
      <c r="AW287" s="12" t="s">
        <v>36</v>
      </c>
      <c r="AX287" s="12" t="s">
        <v>79</v>
      </c>
      <c r="AY287" s="176" t="s">
        <v>144</v>
      </c>
    </row>
    <row r="288" spans="2:51" s="10" customFormat="1" ht="22.5" customHeight="1">
      <c r="B288" s="153"/>
      <c r="C288" s="154"/>
      <c r="D288" s="154"/>
      <c r="E288" s="155" t="s">
        <v>5</v>
      </c>
      <c r="F288" s="261" t="s">
        <v>392</v>
      </c>
      <c r="G288" s="262"/>
      <c r="H288" s="262"/>
      <c r="I288" s="262"/>
      <c r="J288" s="154"/>
      <c r="K288" s="156">
        <v>88.2</v>
      </c>
      <c r="L288" s="154"/>
      <c r="M288" s="154"/>
      <c r="N288" s="154"/>
      <c r="O288" s="154"/>
      <c r="P288" s="154"/>
      <c r="Q288" s="154"/>
      <c r="R288" s="157"/>
      <c r="T288" s="158"/>
      <c r="U288" s="154"/>
      <c r="V288" s="154"/>
      <c r="W288" s="154"/>
      <c r="X288" s="154"/>
      <c r="Y288" s="154"/>
      <c r="Z288" s="154"/>
      <c r="AA288" s="159"/>
      <c r="AT288" s="160" t="s">
        <v>164</v>
      </c>
      <c r="AU288" s="160" t="s">
        <v>106</v>
      </c>
      <c r="AV288" s="10" t="s">
        <v>106</v>
      </c>
      <c r="AW288" s="10" t="s">
        <v>36</v>
      </c>
      <c r="AX288" s="10" t="s">
        <v>79</v>
      </c>
      <c r="AY288" s="160" t="s">
        <v>144</v>
      </c>
    </row>
    <row r="289" spans="2:51" s="11" customFormat="1" ht="22.5" customHeight="1">
      <c r="B289" s="161"/>
      <c r="C289" s="162"/>
      <c r="D289" s="162"/>
      <c r="E289" s="163" t="s">
        <v>5</v>
      </c>
      <c r="F289" s="257" t="s">
        <v>165</v>
      </c>
      <c r="G289" s="258"/>
      <c r="H289" s="258"/>
      <c r="I289" s="258"/>
      <c r="J289" s="162"/>
      <c r="K289" s="164">
        <v>88.2</v>
      </c>
      <c r="L289" s="162"/>
      <c r="M289" s="162"/>
      <c r="N289" s="162"/>
      <c r="O289" s="162"/>
      <c r="P289" s="162"/>
      <c r="Q289" s="162"/>
      <c r="R289" s="165"/>
      <c r="T289" s="166"/>
      <c r="U289" s="162"/>
      <c r="V289" s="162"/>
      <c r="W289" s="162"/>
      <c r="X289" s="162"/>
      <c r="Y289" s="162"/>
      <c r="Z289" s="162"/>
      <c r="AA289" s="167"/>
      <c r="AT289" s="168" t="s">
        <v>164</v>
      </c>
      <c r="AU289" s="168" t="s">
        <v>106</v>
      </c>
      <c r="AV289" s="11" t="s">
        <v>150</v>
      </c>
      <c r="AW289" s="11" t="s">
        <v>36</v>
      </c>
      <c r="AX289" s="11" t="s">
        <v>22</v>
      </c>
      <c r="AY289" s="168" t="s">
        <v>144</v>
      </c>
    </row>
    <row r="290" spans="2:65" s="1" customFormat="1" ht="31.5" customHeight="1">
      <c r="B290" s="142"/>
      <c r="C290" s="177" t="s">
        <v>393</v>
      </c>
      <c r="D290" s="177" t="s">
        <v>337</v>
      </c>
      <c r="E290" s="178" t="s">
        <v>394</v>
      </c>
      <c r="F290" s="265" t="s">
        <v>395</v>
      </c>
      <c r="G290" s="265"/>
      <c r="H290" s="265"/>
      <c r="I290" s="265"/>
      <c r="J290" s="179" t="s">
        <v>175</v>
      </c>
      <c r="K290" s="180">
        <v>88.2</v>
      </c>
      <c r="L290" s="266"/>
      <c r="M290" s="266"/>
      <c r="N290" s="266">
        <f>ROUND(L290*K290,2)</f>
        <v>0</v>
      </c>
      <c r="O290" s="252"/>
      <c r="P290" s="252"/>
      <c r="Q290" s="252"/>
      <c r="R290" s="147"/>
      <c r="T290" s="148" t="s">
        <v>5</v>
      </c>
      <c r="U290" s="44" t="s">
        <v>44</v>
      </c>
      <c r="V290" s="149">
        <v>0</v>
      </c>
      <c r="W290" s="149">
        <f>V290*K290</f>
        <v>0</v>
      </c>
      <c r="X290" s="149">
        <v>0.198</v>
      </c>
      <c r="Y290" s="149">
        <f>X290*K290</f>
        <v>17.463600000000003</v>
      </c>
      <c r="Z290" s="149">
        <v>0</v>
      </c>
      <c r="AA290" s="150">
        <f>Z290*K290</f>
        <v>0</v>
      </c>
      <c r="AR290" s="21" t="s">
        <v>340</v>
      </c>
      <c r="AT290" s="21" t="s">
        <v>337</v>
      </c>
      <c r="AU290" s="21" t="s">
        <v>106</v>
      </c>
      <c r="AY290" s="21" t="s">
        <v>144</v>
      </c>
      <c r="BE290" s="151">
        <f>IF(U290="základní",N290,0)</f>
        <v>0</v>
      </c>
      <c r="BF290" s="151">
        <f>IF(U290="snížená",N290,0)</f>
        <v>0</v>
      </c>
      <c r="BG290" s="151">
        <f>IF(U290="zákl. přenesená",N290,0)</f>
        <v>0</v>
      </c>
      <c r="BH290" s="151">
        <f>IF(U290="sníž. přenesená",N290,0)</f>
        <v>0</v>
      </c>
      <c r="BI290" s="151">
        <f>IF(U290="nulová",N290,0)</f>
        <v>0</v>
      </c>
      <c r="BJ290" s="21" t="s">
        <v>22</v>
      </c>
      <c r="BK290" s="151">
        <f>ROUND(L290*K290,2)</f>
        <v>0</v>
      </c>
      <c r="BL290" s="21" t="s">
        <v>150</v>
      </c>
      <c r="BM290" s="21" t="s">
        <v>396</v>
      </c>
    </row>
    <row r="291" spans="2:47" s="1" customFormat="1" ht="22.5" customHeight="1">
      <c r="B291" s="35"/>
      <c r="C291" s="36"/>
      <c r="D291" s="36"/>
      <c r="E291" s="36"/>
      <c r="F291" s="253" t="s">
        <v>397</v>
      </c>
      <c r="G291" s="254"/>
      <c r="H291" s="254"/>
      <c r="I291" s="254"/>
      <c r="J291" s="36"/>
      <c r="K291" s="36"/>
      <c r="L291" s="36"/>
      <c r="M291" s="36"/>
      <c r="N291" s="36"/>
      <c r="O291" s="36"/>
      <c r="P291" s="36"/>
      <c r="Q291" s="36"/>
      <c r="R291" s="37"/>
      <c r="T291" s="152"/>
      <c r="U291" s="36"/>
      <c r="V291" s="36"/>
      <c r="W291" s="36"/>
      <c r="X291" s="36"/>
      <c r="Y291" s="36"/>
      <c r="Z291" s="36"/>
      <c r="AA291" s="74"/>
      <c r="AT291" s="21" t="s">
        <v>153</v>
      </c>
      <c r="AU291" s="21" t="s">
        <v>106</v>
      </c>
    </row>
    <row r="292" spans="2:51" s="12" customFormat="1" ht="31.5" customHeight="1">
      <c r="B292" s="169"/>
      <c r="C292" s="170"/>
      <c r="D292" s="170"/>
      <c r="E292" s="171" t="s">
        <v>5</v>
      </c>
      <c r="F292" s="263" t="s">
        <v>391</v>
      </c>
      <c r="G292" s="264"/>
      <c r="H292" s="264"/>
      <c r="I292" s="264"/>
      <c r="J292" s="170"/>
      <c r="K292" s="172" t="s">
        <v>5</v>
      </c>
      <c r="L292" s="170"/>
      <c r="M292" s="170"/>
      <c r="N292" s="170"/>
      <c r="O292" s="170"/>
      <c r="P292" s="170"/>
      <c r="Q292" s="170"/>
      <c r="R292" s="173"/>
      <c r="T292" s="174"/>
      <c r="U292" s="170"/>
      <c r="V292" s="170"/>
      <c r="W292" s="170"/>
      <c r="X292" s="170"/>
      <c r="Y292" s="170"/>
      <c r="Z292" s="170"/>
      <c r="AA292" s="175"/>
      <c r="AT292" s="176" t="s">
        <v>164</v>
      </c>
      <c r="AU292" s="176" t="s">
        <v>106</v>
      </c>
      <c r="AV292" s="12" t="s">
        <v>22</v>
      </c>
      <c r="AW292" s="12" t="s">
        <v>36</v>
      </c>
      <c r="AX292" s="12" t="s">
        <v>79</v>
      </c>
      <c r="AY292" s="176" t="s">
        <v>144</v>
      </c>
    </row>
    <row r="293" spans="2:51" s="10" customFormat="1" ht="22.5" customHeight="1">
      <c r="B293" s="153"/>
      <c r="C293" s="154"/>
      <c r="D293" s="154"/>
      <c r="E293" s="155" t="s">
        <v>5</v>
      </c>
      <c r="F293" s="261" t="s">
        <v>392</v>
      </c>
      <c r="G293" s="262"/>
      <c r="H293" s="262"/>
      <c r="I293" s="262"/>
      <c r="J293" s="154"/>
      <c r="K293" s="156">
        <v>88.2</v>
      </c>
      <c r="L293" s="154"/>
      <c r="M293" s="154"/>
      <c r="N293" s="154"/>
      <c r="O293" s="154"/>
      <c r="P293" s="154"/>
      <c r="Q293" s="154"/>
      <c r="R293" s="157"/>
      <c r="T293" s="158"/>
      <c r="U293" s="154"/>
      <c r="V293" s="154"/>
      <c r="W293" s="154"/>
      <c r="X293" s="154"/>
      <c r="Y293" s="154"/>
      <c r="Z293" s="154"/>
      <c r="AA293" s="159"/>
      <c r="AT293" s="160" t="s">
        <v>164</v>
      </c>
      <c r="AU293" s="160" t="s">
        <v>106</v>
      </c>
      <c r="AV293" s="10" t="s">
        <v>106</v>
      </c>
      <c r="AW293" s="10" t="s">
        <v>36</v>
      </c>
      <c r="AX293" s="10" t="s">
        <v>79</v>
      </c>
      <c r="AY293" s="160" t="s">
        <v>144</v>
      </c>
    </row>
    <row r="294" spans="2:51" s="11" customFormat="1" ht="22.5" customHeight="1">
      <c r="B294" s="161"/>
      <c r="C294" s="162"/>
      <c r="D294" s="162"/>
      <c r="E294" s="163" t="s">
        <v>5</v>
      </c>
      <c r="F294" s="257" t="s">
        <v>165</v>
      </c>
      <c r="G294" s="258"/>
      <c r="H294" s="258"/>
      <c r="I294" s="258"/>
      <c r="J294" s="162"/>
      <c r="K294" s="164">
        <v>88.2</v>
      </c>
      <c r="L294" s="162"/>
      <c r="M294" s="162"/>
      <c r="N294" s="162"/>
      <c r="O294" s="162"/>
      <c r="P294" s="162"/>
      <c r="Q294" s="162"/>
      <c r="R294" s="165"/>
      <c r="T294" s="166"/>
      <c r="U294" s="162"/>
      <c r="V294" s="162"/>
      <c r="W294" s="162"/>
      <c r="X294" s="162"/>
      <c r="Y294" s="162"/>
      <c r="Z294" s="162"/>
      <c r="AA294" s="167"/>
      <c r="AT294" s="168" t="s">
        <v>164</v>
      </c>
      <c r="AU294" s="168" t="s">
        <v>106</v>
      </c>
      <c r="AV294" s="11" t="s">
        <v>150</v>
      </c>
      <c r="AW294" s="11" t="s">
        <v>36</v>
      </c>
      <c r="AX294" s="11" t="s">
        <v>22</v>
      </c>
      <c r="AY294" s="168" t="s">
        <v>144</v>
      </c>
    </row>
    <row r="295" spans="2:65" s="1" customFormat="1" ht="22.5" customHeight="1">
      <c r="B295" s="142"/>
      <c r="C295" s="177" t="s">
        <v>398</v>
      </c>
      <c r="D295" s="177" t="s">
        <v>337</v>
      </c>
      <c r="E295" s="178" t="s">
        <v>91</v>
      </c>
      <c r="F295" s="265" t="s">
        <v>399</v>
      </c>
      <c r="G295" s="265"/>
      <c r="H295" s="265"/>
      <c r="I295" s="265"/>
      <c r="J295" s="179" t="s">
        <v>149</v>
      </c>
      <c r="K295" s="180">
        <v>88</v>
      </c>
      <c r="L295" s="266"/>
      <c r="M295" s="266"/>
      <c r="N295" s="266">
        <f>ROUND(L295*K295,2)</f>
        <v>0</v>
      </c>
      <c r="O295" s="252"/>
      <c r="P295" s="252"/>
      <c r="Q295" s="252"/>
      <c r="R295" s="147"/>
      <c r="T295" s="148" t="s">
        <v>5</v>
      </c>
      <c r="U295" s="44" t="s">
        <v>44</v>
      </c>
      <c r="V295" s="149">
        <v>0</v>
      </c>
      <c r="W295" s="149">
        <f>V295*K295</f>
        <v>0</v>
      </c>
      <c r="X295" s="149">
        <v>0</v>
      </c>
      <c r="Y295" s="149">
        <f>X295*K295</f>
        <v>0</v>
      </c>
      <c r="Z295" s="149">
        <v>0</v>
      </c>
      <c r="AA295" s="150">
        <f>Z295*K295</f>
        <v>0</v>
      </c>
      <c r="AR295" s="21" t="s">
        <v>340</v>
      </c>
      <c r="AT295" s="21" t="s">
        <v>337</v>
      </c>
      <c r="AU295" s="21" t="s">
        <v>106</v>
      </c>
      <c r="AY295" s="21" t="s">
        <v>144</v>
      </c>
      <c r="BE295" s="151">
        <f>IF(U295="základní",N295,0)</f>
        <v>0</v>
      </c>
      <c r="BF295" s="151">
        <f>IF(U295="snížená",N295,0)</f>
        <v>0</v>
      </c>
      <c r="BG295" s="151">
        <f>IF(U295="zákl. přenesená",N295,0)</f>
        <v>0</v>
      </c>
      <c r="BH295" s="151">
        <f>IF(U295="sníž. přenesená",N295,0)</f>
        <v>0</v>
      </c>
      <c r="BI295" s="151">
        <f>IF(U295="nulová",N295,0)</f>
        <v>0</v>
      </c>
      <c r="BJ295" s="21" t="s">
        <v>22</v>
      </c>
      <c r="BK295" s="151">
        <f>ROUND(L295*K295,2)</f>
        <v>0</v>
      </c>
      <c r="BL295" s="21" t="s">
        <v>150</v>
      </c>
      <c r="BM295" s="21" t="s">
        <v>400</v>
      </c>
    </row>
    <row r="296" spans="2:51" s="12" customFormat="1" ht="22.5" customHeight="1">
      <c r="B296" s="169"/>
      <c r="C296" s="170"/>
      <c r="D296" s="170"/>
      <c r="E296" s="171" t="s">
        <v>5</v>
      </c>
      <c r="F296" s="259" t="s">
        <v>401</v>
      </c>
      <c r="G296" s="260"/>
      <c r="H296" s="260"/>
      <c r="I296" s="260"/>
      <c r="J296" s="170"/>
      <c r="K296" s="172" t="s">
        <v>5</v>
      </c>
      <c r="L296" s="170"/>
      <c r="M296" s="170"/>
      <c r="N296" s="170"/>
      <c r="O296" s="170"/>
      <c r="P296" s="170"/>
      <c r="Q296" s="170"/>
      <c r="R296" s="173"/>
      <c r="T296" s="174"/>
      <c r="U296" s="170"/>
      <c r="V296" s="170"/>
      <c r="W296" s="170"/>
      <c r="X296" s="170"/>
      <c r="Y296" s="170"/>
      <c r="Z296" s="170"/>
      <c r="AA296" s="175"/>
      <c r="AT296" s="176" t="s">
        <v>164</v>
      </c>
      <c r="AU296" s="176" t="s">
        <v>106</v>
      </c>
      <c r="AV296" s="12" t="s">
        <v>22</v>
      </c>
      <c r="AW296" s="12" t="s">
        <v>36</v>
      </c>
      <c r="AX296" s="12" t="s">
        <v>79</v>
      </c>
      <c r="AY296" s="176" t="s">
        <v>144</v>
      </c>
    </row>
    <row r="297" spans="2:51" s="10" customFormat="1" ht="22.5" customHeight="1">
      <c r="B297" s="153"/>
      <c r="C297" s="154"/>
      <c r="D297" s="154"/>
      <c r="E297" s="155" t="s">
        <v>5</v>
      </c>
      <c r="F297" s="261" t="s">
        <v>402</v>
      </c>
      <c r="G297" s="262"/>
      <c r="H297" s="262"/>
      <c r="I297" s="262"/>
      <c r="J297" s="154"/>
      <c r="K297" s="156">
        <v>88</v>
      </c>
      <c r="L297" s="154"/>
      <c r="M297" s="154"/>
      <c r="N297" s="154"/>
      <c r="O297" s="154"/>
      <c r="P297" s="154"/>
      <c r="Q297" s="154"/>
      <c r="R297" s="157"/>
      <c r="T297" s="158"/>
      <c r="U297" s="154"/>
      <c r="V297" s="154"/>
      <c r="W297" s="154"/>
      <c r="X297" s="154"/>
      <c r="Y297" s="154"/>
      <c r="Z297" s="154"/>
      <c r="AA297" s="159"/>
      <c r="AT297" s="160" t="s">
        <v>164</v>
      </c>
      <c r="AU297" s="160" t="s">
        <v>106</v>
      </c>
      <c r="AV297" s="10" t="s">
        <v>106</v>
      </c>
      <c r="AW297" s="10" t="s">
        <v>36</v>
      </c>
      <c r="AX297" s="10" t="s">
        <v>22</v>
      </c>
      <c r="AY297" s="160" t="s">
        <v>144</v>
      </c>
    </row>
    <row r="298" spans="2:65" s="1" customFormat="1" ht="22.5" customHeight="1">
      <c r="B298" s="142"/>
      <c r="C298" s="177" t="s">
        <v>403</v>
      </c>
      <c r="D298" s="177" t="s">
        <v>337</v>
      </c>
      <c r="E298" s="178" t="s">
        <v>404</v>
      </c>
      <c r="F298" s="265" t="s">
        <v>405</v>
      </c>
      <c r="G298" s="265"/>
      <c r="H298" s="265"/>
      <c r="I298" s="265"/>
      <c r="J298" s="179" t="s">
        <v>149</v>
      </c>
      <c r="K298" s="180">
        <v>4</v>
      </c>
      <c r="L298" s="266"/>
      <c r="M298" s="266"/>
      <c r="N298" s="266">
        <f>ROUND(L298*K298,2)</f>
        <v>0</v>
      </c>
      <c r="O298" s="252"/>
      <c r="P298" s="252"/>
      <c r="Q298" s="252"/>
      <c r="R298" s="147"/>
      <c r="T298" s="148" t="s">
        <v>5</v>
      </c>
      <c r="U298" s="44" t="s">
        <v>44</v>
      </c>
      <c r="V298" s="149">
        <v>0</v>
      </c>
      <c r="W298" s="149">
        <f>V298*K298</f>
        <v>0</v>
      </c>
      <c r="X298" s="149">
        <v>0</v>
      </c>
      <c r="Y298" s="149">
        <f>X298*K298</f>
        <v>0</v>
      </c>
      <c r="Z298" s="149">
        <v>0</v>
      </c>
      <c r="AA298" s="150">
        <f>Z298*K298</f>
        <v>0</v>
      </c>
      <c r="AR298" s="21" t="s">
        <v>340</v>
      </c>
      <c r="AT298" s="21" t="s">
        <v>337</v>
      </c>
      <c r="AU298" s="21" t="s">
        <v>106</v>
      </c>
      <c r="AY298" s="21" t="s">
        <v>144</v>
      </c>
      <c r="BE298" s="151">
        <f>IF(U298="základní",N298,0)</f>
        <v>0</v>
      </c>
      <c r="BF298" s="151">
        <f>IF(U298="snížená",N298,0)</f>
        <v>0</v>
      </c>
      <c r="BG298" s="151">
        <f>IF(U298="zákl. přenesená",N298,0)</f>
        <v>0</v>
      </c>
      <c r="BH298" s="151">
        <f>IF(U298="sníž. přenesená",N298,0)</f>
        <v>0</v>
      </c>
      <c r="BI298" s="151">
        <f>IF(U298="nulová",N298,0)</f>
        <v>0</v>
      </c>
      <c r="BJ298" s="21" t="s">
        <v>22</v>
      </c>
      <c r="BK298" s="151">
        <f>ROUND(L298*K298,2)</f>
        <v>0</v>
      </c>
      <c r="BL298" s="21" t="s">
        <v>150</v>
      </c>
      <c r="BM298" s="21" t="s">
        <v>406</v>
      </c>
    </row>
    <row r="299" spans="2:65" s="1" customFormat="1" ht="31.5" customHeight="1">
      <c r="B299" s="142"/>
      <c r="C299" s="143" t="s">
        <v>407</v>
      </c>
      <c r="D299" s="143" t="s">
        <v>146</v>
      </c>
      <c r="E299" s="144" t="s">
        <v>408</v>
      </c>
      <c r="F299" s="251" t="s">
        <v>409</v>
      </c>
      <c r="G299" s="251"/>
      <c r="H299" s="251"/>
      <c r="I299" s="251"/>
      <c r="J299" s="145" t="s">
        <v>149</v>
      </c>
      <c r="K299" s="146">
        <v>4</v>
      </c>
      <c r="L299" s="252"/>
      <c r="M299" s="252"/>
      <c r="N299" s="252">
        <f>ROUND(L299*K299,2)</f>
        <v>0</v>
      </c>
      <c r="O299" s="252"/>
      <c r="P299" s="252"/>
      <c r="Q299" s="252"/>
      <c r="R299" s="147"/>
      <c r="T299" s="148" t="s">
        <v>5</v>
      </c>
      <c r="U299" s="44" t="s">
        <v>44</v>
      </c>
      <c r="V299" s="149">
        <v>1.54</v>
      </c>
      <c r="W299" s="149">
        <f>V299*K299</f>
        <v>6.16</v>
      </c>
      <c r="X299" s="149">
        <v>0.16058</v>
      </c>
      <c r="Y299" s="149">
        <f>X299*K299</f>
        <v>0.64232</v>
      </c>
      <c r="Z299" s="149">
        <v>0</v>
      </c>
      <c r="AA299" s="150">
        <f>Z299*K299</f>
        <v>0</v>
      </c>
      <c r="AR299" s="21" t="s">
        <v>150</v>
      </c>
      <c r="AT299" s="21" t="s">
        <v>146</v>
      </c>
      <c r="AU299" s="21" t="s">
        <v>106</v>
      </c>
      <c r="AY299" s="21" t="s">
        <v>144</v>
      </c>
      <c r="BE299" s="151">
        <f>IF(U299="základní",N299,0)</f>
        <v>0</v>
      </c>
      <c r="BF299" s="151">
        <f>IF(U299="snížená",N299,0)</f>
        <v>0</v>
      </c>
      <c r="BG299" s="151">
        <f>IF(U299="zákl. přenesená",N299,0)</f>
        <v>0</v>
      </c>
      <c r="BH299" s="151">
        <f>IF(U299="sníž. přenesená",N299,0)</f>
        <v>0</v>
      </c>
      <c r="BI299" s="151">
        <f>IF(U299="nulová",N299,0)</f>
        <v>0</v>
      </c>
      <c r="BJ299" s="21" t="s">
        <v>22</v>
      </c>
      <c r="BK299" s="151">
        <f>ROUND(L299*K299,2)</f>
        <v>0</v>
      </c>
      <c r="BL299" s="21" t="s">
        <v>150</v>
      </c>
      <c r="BM299" s="21" t="s">
        <v>410</v>
      </c>
    </row>
    <row r="300" spans="2:51" s="12" customFormat="1" ht="31.5" customHeight="1">
      <c r="B300" s="169"/>
      <c r="C300" s="170"/>
      <c r="D300" s="170"/>
      <c r="E300" s="171" t="s">
        <v>5</v>
      </c>
      <c r="F300" s="259" t="s">
        <v>411</v>
      </c>
      <c r="G300" s="260"/>
      <c r="H300" s="260"/>
      <c r="I300" s="260"/>
      <c r="J300" s="170"/>
      <c r="K300" s="172" t="s">
        <v>5</v>
      </c>
      <c r="L300" s="170"/>
      <c r="M300" s="170"/>
      <c r="N300" s="170"/>
      <c r="O300" s="170"/>
      <c r="P300" s="170"/>
      <c r="Q300" s="170"/>
      <c r="R300" s="173"/>
      <c r="T300" s="174"/>
      <c r="U300" s="170"/>
      <c r="V300" s="170"/>
      <c r="W300" s="170"/>
      <c r="X300" s="170"/>
      <c r="Y300" s="170"/>
      <c r="Z300" s="170"/>
      <c r="AA300" s="175"/>
      <c r="AT300" s="176" t="s">
        <v>164</v>
      </c>
      <c r="AU300" s="176" t="s">
        <v>106</v>
      </c>
      <c r="AV300" s="12" t="s">
        <v>22</v>
      </c>
      <c r="AW300" s="12" t="s">
        <v>36</v>
      </c>
      <c r="AX300" s="12" t="s">
        <v>79</v>
      </c>
      <c r="AY300" s="176" t="s">
        <v>144</v>
      </c>
    </row>
    <row r="301" spans="2:51" s="12" customFormat="1" ht="22.5" customHeight="1">
      <c r="B301" s="169"/>
      <c r="C301" s="170"/>
      <c r="D301" s="170"/>
      <c r="E301" s="171" t="s">
        <v>5</v>
      </c>
      <c r="F301" s="263" t="s">
        <v>412</v>
      </c>
      <c r="G301" s="264"/>
      <c r="H301" s="264"/>
      <c r="I301" s="264"/>
      <c r="J301" s="170"/>
      <c r="K301" s="172" t="s">
        <v>5</v>
      </c>
      <c r="L301" s="170"/>
      <c r="M301" s="170"/>
      <c r="N301" s="170"/>
      <c r="O301" s="170"/>
      <c r="P301" s="170"/>
      <c r="Q301" s="170"/>
      <c r="R301" s="173"/>
      <c r="T301" s="174"/>
      <c r="U301" s="170"/>
      <c r="V301" s="170"/>
      <c r="W301" s="170"/>
      <c r="X301" s="170"/>
      <c r="Y301" s="170"/>
      <c r="Z301" s="170"/>
      <c r="AA301" s="175"/>
      <c r="AT301" s="176" t="s">
        <v>164</v>
      </c>
      <c r="AU301" s="176" t="s">
        <v>106</v>
      </c>
      <c r="AV301" s="12" t="s">
        <v>22</v>
      </c>
      <c r="AW301" s="12" t="s">
        <v>36</v>
      </c>
      <c r="AX301" s="12" t="s">
        <v>79</v>
      </c>
      <c r="AY301" s="176" t="s">
        <v>144</v>
      </c>
    </row>
    <row r="302" spans="2:51" s="10" customFormat="1" ht="22.5" customHeight="1">
      <c r="B302" s="153"/>
      <c r="C302" s="154"/>
      <c r="D302" s="154"/>
      <c r="E302" s="155" t="s">
        <v>5</v>
      </c>
      <c r="F302" s="261" t="s">
        <v>150</v>
      </c>
      <c r="G302" s="262"/>
      <c r="H302" s="262"/>
      <c r="I302" s="262"/>
      <c r="J302" s="154"/>
      <c r="K302" s="156">
        <v>4</v>
      </c>
      <c r="L302" s="154"/>
      <c r="M302" s="154"/>
      <c r="N302" s="154"/>
      <c r="O302" s="154"/>
      <c r="P302" s="154"/>
      <c r="Q302" s="154"/>
      <c r="R302" s="157"/>
      <c r="T302" s="158"/>
      <c r="U302" s="154"/>
      <c r="V302" s="154"/>
      <c r="W302" s="154"/>
      <c r="X302" s="154"/>
      <c r="Y302" s="154"/>
      <c r="Z302" s="154"/>
      <c r="AA302" s="159"/>
      <c r="AT302" s="160" t="s">
        <v>164</v>
      </c>
      <c r="AU302" s="160" t="s">
        <v>106</v>
      </c>
      <c r="AV302" s="10" t="s">
        <v>106</v>
      </c>
      <c r="AW302" s="10" t="s">
        <v>36</v>
      </c>
      <c r="AX302" s="10" t="s">
        <v>79</v>
      </c>
      <c r="AY302" s="160" t="s">
        <v>144</v>
      </c>
    </row>
    <row r="303" spans="2:51" s="11" customFormat="1" ht="22.5" customHeight="1">
      <c r="B303" s="161"/>
      <c r="C303" s="162"/>
      <c r="D303" s="162"/>
      <c r="E303" s="163" t="s">
        <v>5</v>
      </c>
      <c r="F303" s="257" t="s">
        <v>165</v>
      </c>
      <c r="G303" s="258"/>
      <c r="H303" s="258"/>
      <c r="I303" s="258"/>
      <c r="J303" s="162"/>
      <c r="K303" s="164">
        <v>4</v>
      </c>
      <c r="L303" s="162"/>
      <c r="M303" s="162"/>
      <c r="N303" s="162"/>
      <c r="O303" s="162"/>
      <c r="P303" s="162"/>
      <c r="Q303" s="162"/>
      <c r="R303" s="165"/>
      <c r="T303" s="166"/>
      <c r="U303" s="162"/>
      <c r="V303" s="162"/>
      <c r="W303" s="162"/>
      <c r="X303" s="162"/>
      <c r="Y303" s="162"/>
      <c r="Z303" s="162"/>
      <c r="AA303" s="167"/>
      <c r="AT303" s="168" t="s">
        <v>164</v>
      </c>
      <c r="AU303" s="168" t="s">
        <v>106</v>
      </c>
      <c r="AV303" s="11" t="s">
        <v>150</v>
      </c>
      <c r="AW303" s="11" t="s">
        <v>36</v>
      </c>
      <c r="AX303" s="11" t="s">
        <v>22</v>
      </c>
      <c r="AY303" s="168" t="s">
        <v>144</v>
      </c>
    </row>
    <row r="304" spans="2:63" s="9" customFormat="1" ht="29.85" customHeight="1">
      <c r="B304" s="131"/>
      <c r="C304" s="132"/>
      <c r="D304" s="141" t="s">
        <v>120</v>
      </c>
      <c r="E304" s="141"/>
      <c r="F304" s="141"/>
      <c r="G304" s="141"/>
      <c r="H304" s="141"/>
      <c r="I304" s="141"/>
      <c r="J304" s="141"/>
      <c r="K304" s="141"/>
      <c r="L304" s="141"/>
      <c r="M304" s="141"/>
      <c r="N304" s="275">
        <f>BK304</f>
        <v>0</v>
      </c>
      <c r="O304" s="276"/>
      <c r="P304" s="276"/>
      <c r="Q304" s="276"/>
      <c r="R304" s="134"/>
      <c r="T304" s="135"/>
      <c r="U304" s="132"/>
      <c r="V304" s="132"/>
      <c r="W304" s="136">
        <f>SUM(W305:W316)</f>
        <v>128.52</v>
      </c>
      <c r="X304" s="132"/>
      <c r="Y304" s="136">
        <f>SUM(Y305:Y316)</f>
        <v>0</v>
      </c>
      <c r="Z304" s="132"/>
      <c r="AA304" s="137">
        <f>SUM(AA305:AA316)</f>
        <v>0.5346</v>
      </c>
      <c r="AR304" s="138" t="s">
        <v>22</v>
      </c>
      <c r="AT304" s="139" t="s">
        <v>78</v>
      </c>
      <c r="AU304" s="139" t="s">
        <v>22</v>
      </c>
      <c r="AY304" s="138" t="s">
        <v>144</v>
      </c>
      <c r="BK304" s="140">
        <f>SUM(BK305:BK316)</f>
        <v>0</v>
      </c>
    </row>
    <row r="305" spans="2:65" s="1" customFormat="1" ht="44.25" customHeight="1">
      <c r="B305" s="142"/>
      <c r="C305" s="143" t="s">
        <v>413</v>
      </c>
      <c r="D305" s="143" t="s">
        <v>146</v>
      </c>
      <c r="E305" s="144" t="s">
        <v>414</v>
      </c>
      <c r="F305" s="251" t="s">
        <v>415</v>
      </c>
      <c r="G305" s="251"/>
      <c r="H305" s="251"/>
      <c r="I305" s="251"/>
      <c r="J305" s="145" t="s">
        <v>175</v>
      </c>
      <c r="K305" s="146">
        <v>270</v>
      </c>
      <c r="L305" s="252"/>
      <c r="M305" s="252"/>
      <c r="N305" s="252">
        <f>ROUND(L305*K305,2)</f>
        <v>0</v>
      </c>
      <c r="O305" s="252"/>
      <c r="P305" s="252"/>
      <c r="Q305" s="252"/>
      <c r="R305" s="147"/>
      <c r="T305" s="148" t="s">
        <v>5</v>
      </c>
      <c r="U305" s="44" t="s">
        <v>44</v>
      </c>
      <c r="V305" s="149">
        <v>0.28</v>
      </c>
      <c r="W305" s="149">
        <f>V305*K305</f>
        <v>75.60000000000001</v>
      </c>
      <c r="X305" s="149">
        <v>0</v>
      </c>
      <c r="Y305" s="149">
        <f>X305*K305</f>
        <v>0</v>
      </c>
      <c r="Z305" s="149">
        <v>0</v>
      </c>
      <c r="AA305" s="150">
        <f>Z305*K305</f>
        <v>0</v>
      </c>
      <c r="AR305" s="21" t="s">
        <v>150</v>
      </c>
      <c r="AT305" s="21" t="s">
        <v>146</v>
      </c>
      <c r="AU305" s="21" t="s">
        <v>106</v>
      </c>
      <c r="AY305" s="21" t="s">
        <v>144</v>
      </c>
      <c r="BE305" s="151">
        <f>IF(U305="základní",N305,0)</f>
        <v>0</v>
      </c>
      <c r="BF305" s="151">
        <f>IF(U305="snížená",N305,0)</f>
        <v>0</v>
      </c>
      <c r="BG305" s="151">
        <f>IF(U305="zákl. přenesená",N305,0)</f>
        <v>0</v>
      </c>
      <c r="BH305" s="151">
        <f>IF(U305="sníž. přenesená",N305,0)</f>
        <v>0</v>
      </c>
      <c r="BI305" s="151">
        <f>IF(U305="nulová",N305,0)</f>
        <v>0</v>
      </c>
      <c r="BJ305" s="21" t="s">
        <v>22</v>
      </c>
      <c r="BK305" s="151">
        <f>ROUND(L305*K305,2)</f>
        <v>0</v>
      </c>
      <c r="BL305" s="21" t="s">
        <v>150</v>
      </c>
      <c r="BM305" s="21" t="s">
        <v>416</v>
      </c>
    </row>
    <row r="306" spans="2:51" s="12" customFormat="1" ht="31.5" customHeight="1">
      <c r="B306" s="169"/>
      <c r="C306" s="170"/>
      <c r="D306" s="170"/>
      <c r="E306" s="171" t="s">
        <v>5</v>
      </c>
      <c r="F306" s="259" t="s">
        <v>417</v>
      </c>
      <c r="G306" s="260"/>
      <c r="H306" s="260"/>
      <c r="I306" s="260"/>
      <c r="J306" s="170"/>
      <c r="K306" s="172" t="s">
        <v>5</v>
      </c>
      <c r="L306" s="170"/>
      <c r="M306" s="170"/>
      <c r="N306" s="170"/>
      <c r="O306" s="170"/>
      <c r="P306" s="170"/>
      <c r="Q306" s="170"/>
      <c r="R306" s="173"/>
      <c r="T306" s="174"/>
      <c r="U306" s="170"/>
      <c r="V306" s="170"/>
      <c r="W306" s="170"/>
      <c r="X306" s="170"/>
      <c r="Y306" s="170"/>
      <c r="Z306" s="170"/>
      <c r="AA306" s="175"/>
      <c r="AT306" s="176" t="s">
        <v>164</v>
      </c>
      <c r="AU306" s="176" t="s">
        <v>106</v>
      </c>
      <c r="AV306" s="12" t="s">
        <v>22</v>
      </c>
      <c r="AW306" s="12" t="s">
        <v>36</v>
      </c>
      <c r="AX306" s="12" t="s">
        <v>79</v>
      </c>
      <c r="AY306" s="176" t="s">
        <v>144</v>
      </c>
    </row>
    <row r="307" spans="2:51" s="10" customFormat="1" ht="22.5" customHeight="1">
      <c r="B307" s="153"/>
      <c r="C307" s="154"/>
      <c r="D307" s="154"/>
      <c r="E307" s="155" t="s">
        <v>5</v>
      </c>
      <c r="F307" s="261" t="s">
        <v>418</v>
      </c>
      <c r="G307" s="262"/>
      <c r="H307" s="262"/>
      <c r="I307" s="262"/>
      <c r="J307" s="154"/>
      <c r="K307" s="156">
        <v>250</v>
      </c>
      <c r="L307" s="154"/>
      <c r="M307" s="154"/>
      <c r="N307" s="154"/>
      <c r="O307" s="154"/>
      <c r="P307" s="154"/>
      <c r="Q307" s="154"/>
      <c r="R307" s="157"/>
      <c r="T307" s="158"/>
      <c r="U307" s="154"/>
      <c r="V307" s="154"/>
      <c r="W307" s="154"/>
      <c r="X307" s="154"/>
      <c r="Y307" s="154"/>
      <c r="Z307" s="154"/>
      <c r="AA307" s="159"/>
      <c r="AT307" s="160" t="s">
        <v>164</v>
      </c>
      <c r="AU307" s="160" t="s">
        <v>106</v>
      </c>
      <c r="AV307" s="10" t="s">
        <v>106</v>
      </c>
      <c r="AW307" s="10" t="s">
        <v>36</v>
      </c>
      <c r="AX307" s="10" t="s">
        <v>79</v>
      </c>
      <c r="AY307" s="160" t="s">
        <v>144</v>
      </c>
    </row>
    <row r="308" spans="2:51" s="12" customFormat="1" ht="22.5" customHeight="1">
      <c r="B308" s="169"/>
      <c r="C308" s="170"/>
      <c r="D308" s="170"/>
      <c r="E308" s="171" t="s">
        <v>5</v>
      </c>
      <c r="F308" s="263" t="s">
        <v>419</v>
      </c>
      <c r="G308" s="264"/>
      <c r="H308" s="264"/>
      <c r="I308" s="264"/>
      <c r="J308" s="170"/>
      <c r="K308" s="172" t="s">
        <v>5</v>
      </c>
      <c r="L308" s="170"/>
      <c r="M308" s="170"/>
      <c r="N308" s="170"/>
      <c r="O308" s="170"/>
      <c r="P308" s="170"/>
      <c r="Q308" s="170"/>
      <c r="R308" s="173"/>
      <c r="T308" s="174"/>
      <c r="U308" s="170"/>
      <c r="V308" s="170"/>
      <c r="W308" s="170"/>
      <c r="X308" s="170"/>
      <c r="Y308" s="170"/>
      <c r="Z308" s="170"/>
      <c r="AA308" s="175"/>
      <c r="AT308" s="176" t="s">
        <v>164</v>
      </c>
      <c r="AU308" s="176" t="s">
        <v>106</v>
      </c>
      <c r="AV308" s="12" t="s">
        <v>22</v>
      </c>
      <c r="AW308" s="12" t="s">
        <v>36</v>
      </c>
      <c r="AX308" s="12" t="s">
        <v>79</v>
      </c>
      <c r="AY308" s="176" t="s">
        <v>144</v>
      </c>
    </row>
    <row r="309" spans="2:51" s="10" customFormat="1" ht="22.5" customHeight="1">
      <c r="B309" s="153"/>
      <c r="C309" s="154"/>
      <c r="D309" s="154"/>
      <c r="E309" s="155" t="s">
        <v>5</v>
      </c>
      <c r="F309" s="261" t="s">
        <v>420</v>
      </c>
      <c r="G309" s="262"/>
      <c r="H309" s="262"/>
      <c r="I309" s="262"/>
      <c r="J309" s="154"/>
      <c r="K309" s="156">
        <v>20</v>
      </c>
      <c r="L309" s="154"/>
      <c r="M309" s="154"/>
      <c r="N309" s="154"/>
      <c r="O309" s="154"/>
      <c r="P309" s="154"/>
      <c r="Q309" s="154"/>
      <c r="R309" s="157"/>
      <c r="T309" s="158"/>
      <c r="U309" s="154"/>
      <c r="V309" s="154"/>
      <c r="W309" s="154"/>
      <c r="X309" s="154"/>
      <c r="Y309" s="154"/>
      <c r="Z309" s="154"/>
      <c r="AA309" s="159"/>
      <c r="AT309" s="160" t="s">
        <v>164</v>
      </c>
      <c r="AU309" s="160" t="s">
        <v>106</v>
      </c>
      <c r="AV309" s="10" t="s">
        <v>106</v>
      </c>
      <c r="AW309" s="10" t="s">
        <v>36</v>
      </c>
      <c r="AX309" s="10" t="s">
        <v>79</v>
      </c>
      <c r="AY309" s="160" t="s">
        <v>144</v>
      </c>
    </row>
    <row r="310" spans="2:51" s="11" customFormat="1" ht="22.5" customHeight="1">
      <c r="B310" s="161"/>
      <c r="C310" s="162"/>
      <c r="D310" s="162"/>
      <c r="E310" s="163" t="s">
        <v>5</v>
      </c>
      <c r="F310" s="257" t="s">
        <v>165</v>
      </c>
      <c r="G310" s="258"/>
      <c r="H310" s="258"/>
      <c r="I310" s="258"/>
      <c r="J310" s="162"/>
      <c r="K310" s="164">
        <v>270</v>
      </c>
      <c r="L310" s="162"/>
      <c r="M310" s="162"/>
      <c r="N310" s="162"/>
      <c r="O310" s="162"/>
      <c r="P310" s="162"/>
      <c r="Q310" s="162"/>
      <c r="R310" s="165"/>
      <c r="T310" s="166"/>
      <c r="U310" s="162"/>
      <c r="V310" s="162"/>
      <c r="W310" s="162"/>
      <c r="X310" s="162"/>
      <c r="Y310" s="162"/>
      <c r="Z310" s="162"/>
      <c r="AA310" s="167"/>
      <c r="AT310" s="168" t="s">
        <v>164</v>
      </c>
      <c r="AU310" s="168" t="s">
        <v>106</v>
      </c>
      <c r="AV310" s="11" t="s">
        <v>150</v>
      </c>
      <c r="AW310" s="11" t="s">
        <v>36</v>
      </c>
      <c r="AX310" s="11" t="s">
        <v>22</v>
      </c>
      <c r="AY310" s="168" t="s">
        <v>144</v>
      </c>
    </row>
    <row r="311" spans="2:65" s="1" customFormat="1" ht="31.5" customHeight="1">
      <c r="B311" s="142"/>
      <c r="C311" s="143" t="s">
        <v>421</v>
      </c>
      <c r="D311" s="143" t="s">
        <v>146</v>
      </c>
      <c r="E311" s="144" t="s">
        <v>422</v>
      </c>
      <c r="F311" s="251" t="s">
        <v>423</v>
      </c>
      <c r="G311" s="251"/>
      <c r="H311" s="251"/>
      <c r="I311" s="251"/>
      <c r="J311" s="145" t="s">
        <v>175</v>
      </c>
      <c r="K311" s="146">
        <v>270</v>
      </c>
      <c r="L311" s="252"/>
      <c r="M311" s="252"/>
      <c r="N311" s="252">
        <f>ROUND(L311*K311,2)</f>
        <v>0</v>
      </c>
      <c r="O311" s="252"/>
      <c r="P311" s="252"/>
      <c r="Q311" s="252"/>
      <c r="R311" s="147"/>
      <c r="T311" s="148" t="s">
        <v>5</v>
      </c>
      <c r="U311" s="44" t="s">
        <v>44</v>
      </c>
      <c r="V311" s="149">
        <v>0.196</v>
      </c>
      <c r="W311" s="149">
        <f>V311*K311</f>
        <v>52.92</v>
      </c>
      <c r="X311" s="149">
        <v>0</v>
      </c>
      <c r="Y311" s="149">
        <f>X311*K311</f>
        <v>0</v>
      </c>
      <c r="Z311" s="149">
        <v>0.00198</v>
      </c>
      <c r="AA311" s="150">
        <f>Z311*K311</f>
        <v>0.5346</v>
      </c>
      <c r="AR311" s="21" t="s">
        <v>150</v>
      </c>
      <c r="AT311" s="21" t="s">
        <v>146</v>
      </c>
      <c r="AU311" s="21" t="s">
        <v>106</v>
      </c>
      <c r="AY311" s="21" t="s">
        <v>144</v>
      </c>
      <c r="BE311" s="151">
        <f>IF(U311="základní",N311,0)</f>
        <v>0</v>
      </c>
      <c r="BF311" s="151">
        <f>IF(U311="snížená",N311,0)</f>
        <v>0</v>
      </c>
      <c r="BG311" s="151">
        <f>IF(U311="zákl. přenesená",N311,0)</f>
        <v>0</v>
      </c>
      <c r="BH311" s="151">
        <f>IF(U311="sníž. přenesená",N311,0)</f>
        <v>0</v>
      </c>
      <c r="BI311" s="151">
        <f>IF(U311="nulová",N311,0)</f>
        <v>0</v>
      </c>
      <c r="BJ311" s="21" t="s">
        <v>22</v>
      </c>
      <c r="BK311" s="151">
        <f>ROUND(L311*K311,2)</f>
        <v>0</v>
      </c>
      <c r="BL311" s="21" t="s">
        <v>150</v>
      </c>
      <c r="BM311" s="21" t="s">
        <v>424</v>
      </c>
    </row>
    <row r="312" spans="2:51" s="12" customFormat="1" ht="31.5" customHeight="1">
      <c r="B312" s="169"/>
      <c r="C312" s="170"/>
      <c r="D312" s="170"/>
      <c r="E312" s="171" t="s">
        <v>5</v>
      </c>
      <c r="F312" s="259" t="s">
        <v>417</v>
      </c>
      <c r="G312" s="260"/>
      <c r="H312" s="260"/>
      <c r="I312" s="260"/>
      <c r="J312" s="170"/>
      <c r="K312" s="172" t="s">
        <v>5</v>
      </c>
      <c r="L312" s="170"/>
      <c r="M312" s="170"/>
      <c r="N312" s="170"/>
      <c r="O312" s="170"/>
      <c r="P312" s="170"/>
      <c r="Q312" s="170"/>
      <c r="R312" s="173"/>
      <c r="T312" s="174"/>
      <c r="U312" s="170"/>
      <c r="V312" s="170"/>
      <c r="W312" s="170"/>
      <c r="X312" s="170"/>
      <c r="Y312" s="170"/>
      <c r="Z312" s="170"/>
      <c r="AA312" s="175"/>
      <c r="AT312" s="176" t="s">
        <v>164</v>
      </c>
      <c r="AU312" s="176" t="s">
        <v>106</v>
      </c>
      <c r="AV312" s="12" t="s">
        <v>22</v>
      </c>
      <c r="AW312" s="12" t="s">
        <v>36</v>
      </c>
      <c r="AX312" s="12" t="s">
        <v>79</v>
      </c>
      <c r="AY312" s="176" t="s">
        <v>144</v>
      </c>
    </row>
    <row r="313" spans="2:51" s="10" customFormat="1" ht="22.5" customHeight="1">
      <c r="B313" s="153"/>
      <c r="C313" s="154"/>
      <c r="D313" s="154"/>
      <c r="E313" s="155" t="s">
        <v>5</v>
      </c>
      <c r="F313" s="261" t="s">
        <v>418</v>
      </c>
      <c r="G313" s="262"/>
      <c r="H313" s="262"/>
      <c r="I313" s="262"/>
      <c r="J313" s="154"/>
      <c r="K313" s="156">
        <v>250</v>
      </c>
      <c r="L313" s="154"/>
      <c r="M313" s="154"/>
      <c r="N313" s="154"/>
      <c r="O313" s="154"/>
      <c r="P313" s="154"/>
      <c r="Q313" s="154"/>
      <c r="R313" s="157"/>
      <c r="T313" s="158"/>
      <c r="U313" s="154"/>
      <c r="V313" s="154"/>
      <c r="W313" s="154"/>
      <c r="X313" s="154"/>
      <c r="Y313" s="154"/>
      <c r="Z313" s="154"/>
      <c r="AA313" s="159"/>
      <c r="AT313" s="160" t="s">
        <v>164</v>
      </c>
      <c r="AU313" s="160" t="s">
        <v>106</v>
      </c>
      <c r="AV313" s="10" t="s">
        <v>106</v>
      </c>
      <c r="AW313" s="10" t="s">
        <v>36</v>
      </c>
      <c r="AX313" s="10" t="s">
        <v>79</v>
      </c>
      <c r="AY313" s="160" t="s">
        <v>144</v>
      </c>
    </row>
    <row r="314" spans="2:51" s="12" customFormat="1" ht="22.5" customHeight="1">
      <c r="B314" s="169"/>
      <c r="C314" s="170"/>
      <c r="D314" s="170"/>
      <c r="E314" s="171" t="s">
        <v>5</v>
      </c>
      <c r="F314" s="263" t="s">
        <v>419</v>
      </c>
      <c r="G314" s="264"/>
      <c r="H314" s="264"/>
      <c r="I314" s="264"/>
      <c r="J314" s="170"/>
      <c r="K314" s="172" t="s">
        <v>5</v>
      </c>
      <c r="L314" s="170"/>
      <c r="M314" s="170"/>
      <c r="N314" s="170"/>
      <c r="O314" s="170"/>
      <c r="P314" s="170"/>
      <c r="Q314" s="170"/>
      <c r="R314" s="173"/>
      <c r="T314" s="174"/>
      <c r="U314" s="170"/>
      <c r="V314" s="170"/>
      <c r="W314" s="170"/>
      <c r="X314" s="170"/>
      <c r="Y314" s="170"/>
      <c r="Z314" s="170"/>
      <c r="AA314" s="175"/>
      <c r="AT314" s="176" t="s">
        <v>164</v>
      </c>
      <c r="AU314" s="176" t="s">
        <v>106</v>
      </c>
      <c r="AV314" s="12" t="s">
        <v>22</v>
      </c>
      <c r="AW314" s="12" t="s">
        <v>36</v>
      </c>
      <c r="AX314" s="12" t="s">
        <v>79</v>
      </c>
      <c r="AY314" s="176" t="s">
        <v>144</v>
      </c>
    </row>
    <row r="315" spans="2:51" s="10" customFormat="1" ht="22.5" customHeight="1">
      <c r="B315" s="153"/>
      <c r="C315" s="154"/>
      <c r="D315" s="154"/>
      <c r="E315" s="155" t="s">
        <v>5</v>
      </c>
      <c r="F315" s="261" t="s">
        <v>420</v>
      </c>
      <c r="G315" s="262"/>
      <c r="H315" s="262"/>
      <c r="I315" s="262"/>
      <c r="J315" s="154"/>
      <c r="K315" s="156">
        <v>20</v>
      </c>
      <c r="L315" s="154"/>
      <c r="M315" s="154"/>
      <c r="N315" s="154"/>
      <c r="O315" s="154"/>
      <c r="P315" s="154"/>
      <c r="Q315" s="154"/>
      <c r="R315" s="157"/>
      <c r="T315" s="158"/>
      <c r="U315" s="154"/>
      <c r="V315" s="154"/>
      <c r="W315" s="154"/>
      <c r="X315" s="154"/>
      <c r="Y315" s="154"/>
      <c r="Z315" s="154"/>
      <c r="AA315" s="159"/>
      <c r="AT315" s="160" t="s">
        <v>164</v>
      </c>
      <c r="AU315" s="160" t="s">
        <v>106</v>
      </c>
      <c r="AV315" s="10" t="s">
        <v>106</v>
      </c>
      <c r="AW315" s="10" t="s">
        <v>36</v>
      </c>
      <c r="AX315" s="10" t="s">
        <v>79</v>
      </c>
      <c r="AY315" s="160" t="s">
        <v>144</v>
      </c>
    </row>
    <row r="316" spans="2:51" s="11" customFormat="1" ht="22.5" customHeight="1">
      <c r="B316" s="161"/>
      <c r="C316" s="162"/>
      <c r="D316" s="162"/>
      <c r="E316" s="163" t="s">
        <v>5</v>
      </c>
      <c r="F316" s="257" t="s">
        <v>165</v>
      </c>
      <c r="G316" s="258"/>
      <c r="H316" s="258"/>
      <c r="I316" s="258"/>
      <c r="J316" s="162"/>
      <c r="K316" s="164">
        <v>270</v>
      </c>
      <c r="L316" s="162"/>
      <c r="M316" s="162"/>
      <c r="N316" s="162"/>
      <c r="O316" s="162"/>
      <c r="P316" s="162"/>
      <c r="Q316" s="162"/>
      <c r="R316" s="165"/>
      <c r="T316" s="166"/>
      <c r="U316" s="162"/>
      <c r="V316" s="162"/>
      <c r="W316" s="162"/>
      <c r="X316" s="162"/>
      <c r="Y316" s="162"/>
      <c r="Z316" s="162"/>
      <c r="AA316" s="167"/>
      <c r="AT316" s="168" t="s">
        <v>164</v>
      </c>
      <c r="AU316" s="168" t="s">
        <v>106</v>
      </c>
      <c r="AV316" s="11" t="s">
        <v>150</v>
      </c>
      <c r="AW316" s="11" t="s">
        <v>36</v>
      </c>
      <c r="AX316" s="11" t="s">
        <v>22</v>
      </c>
      <c r="AY316" s="168" t="s">
        <v>144</v>
      </c>
    </row>
    <row r="317" spans="2:63" s="9" customFormat="1" ht="29.85" customHeight="1">
      <c r="B317" s="131"/>
      <c r="C317" s="132"/>
      <c r="D317" s="141" t="s">
        <v>121</v>
      </c>
      <c r="E317" s="141"/>
      <c r="F317" s="141"/>
      <c r="G317" s="141"/>
      <c r="H317" s="141"/>
      <c r="I317" s="141"/>
      <c r="J317" s="141"/>
      <c r="K317" s="141"/>
      <c r="L317" s="141"/>
      <c r="M317" s="141"/>
      <c r="N317" s="275">
        <f>BK317</f>
        <v>0</v>
      </c>
      <c r="O317" s="276"/>
      <c r="P317" s="276"/>
      <c r="Q317" s="276"/>
      <c r="R317" s="134"/>
      <c r="T317" s="135"/>
      <c r="U317" s="132"/>
      <c r="V317" s="132"/>
      <c r="W317" s="136">
        <f>SUM(W318:W320)</f>
        <v>143.553</v>
      </c>
      <c r="X317" s="132"/>
      <c r="Y317" s="136">
        <f>SUM(Y318:Y320)</f>
        <v>206.09393</v>
      </c>
      <c r="Z317" s="132"/>
      <c r="AA317" s="137">
        <f>SUM(AA318:AA320)</f>
        <v>0</v>
      </c>
      <c r="AR317" s="138" t="s">
        <v>22</v>
      </c>
      <c r="AT317" s="139" t="s">
        <v>78</v>
      </c>
      <c r="AU317" s="139" t="s">
        <v>22</v>
      </c>
      <c r="AY317" s="138" t="s">
        <v>144</v>
      </c>
      <c r="BK317" s="140">
        <f>SUM(BK318:BK320)</f>
        <v>0</v>
      </c>
    </row>
    <row r="318" spans="2:65" s="1" customFormat="1" ht="22.5" customHeight="1">
      <c r="B318" s="142"/>
      <c r="C318" s="143" t="s">
        <v>425</v>
      </c>
      <c r="D318" s="143" t="s">
        <v>146</v>
      </c>
      <c r="E318" s="144" t="s">
        <v>426</v>
      </c>
      <c r="F318" s="251" t="s">
        <v>427</v>
      </c>
      <c r="G318" s="251"/>
      <c r="H318" s="251"/>
      <c r="I318" s="251"/>
      <c r="J318" s="145" t="s">
        <v>186</v>
      </c>
      <c r="K318" s="146">
        <v>109</v>
      </c>
      <c r="L318" s="252"/>
      <c r="M318" s="252"/>
      <c r="N318" s="252">
        <f>ROUND(L318*K318,2)</f>
        <v>0</v>
      </c>
      <c r="O318" s="252"/>
      <c r="P318" s="252"/>
      <c r="Q318" s="252"/>
      <c r="R318" s="147"/>
      <c r="T318" s="148" t="s">
        <v>5</v>
      </c>
      <c r="U318" s="44" t="s">
        <v>44</v>
      </c>
      <c r="V318" s="149">
        <v>1.317</v>
      </c>
      <c r="W318" s="149">
        <f>V318*K318</f>
        <v>143.553</v>
      </c>
      <c r="X318" s="149">
        <v>1.89077</v>
      </c>
      <c r="Y318" s="149">
        <f>X318*K318</f>
        <v>206.09393</v>
      </c>
      <c r="Z318" s="149">
        <v>0</v>
      </c>
      <c r="AA318" s="150">
        <f>Z318*K318</f>
        <v>0</v>
      </c>
      <c r="AR318" s="21" t="s">
        <v>150</v>
      </c>
      <c r="AT318" s="21" t="s">
        <v>146</v>
      </c>
      <c r="AU318" s="21" t="s">
        <v>106</v>
      </c>
      <c r="AY318" s="21" t="s">
        <v>144</v>
      </c>
      <c r="BE318" s="151">
        <f>IF(U318="základní",N318,0)</f>
        <v>0</v>
      </c>
      <c r="BF318" s="151">
        <f>IF(U318="snížená",N318,0)</f>
        <v>0</v>
      </c>
      <c r="BG318" s="151">
        <f>IF(U318="zákl. přenesená",N318,0)</f>
        <v>0</v>
      </c>
      <c r="BH318" s="151">
        <f>IF(U318="sníž. přenesená",N318,0)</f>
        <v>0</v>
      </c>
      <c r="BI318" s="151">
        <f>IF(U318="nulová",N318,0)</f>
        <v>0</v>
      </c>
      <c r="BJ318" s="21" t="s">
        <v>22</v>
      </c>
      <c r="BK318" s="151">
        <f>ROUND(L318*K318,2)</f>
        <v>0</v>
      </c>
      <c r="BL318" s="21" t="s">
        <v>150</v>
      </c>
      <c r="BM318" s="21" t="s">
        <v>428</v>
      </c>
    </row>
    <row r="319" spans="2:51" s="10" customFormat="1" ht="22.5" customHeight="1">
      <c r="B319" s="153"/>
      <c r="C319" s="154"/>
      <c r="D319" s="154"/>
      <c r="E319" s="155" t="s">
        <v>5</v>
      </c>
      <c r="F319" s="255" t="s">
        <v>429</v>
      </c>
      <c r="G319" s="256"/>
      <c r="H319" s="256"/>
      <c r="I319" s="256"/>
      <c r="J319" s="154"/>
      <c r="K319" s="156">
        <v>109</v>
      </c>
      <c r="L319" s="154"/>
      <c r="M319" s="154"/>
      <c r="N319" s="154"/>
      <c r="O319" s="154"/>
      <c r="P319" s="154"/>
      <c r="Q319" s="154"/>
      <c r="R319" s="157"/>
      <c r="T319" s="158"/>
      <c r="U319" s="154"/>
      <c r="V319" s="154"/>
      <c r="W319" s="154"/>
      <c r="X319" s="154"/>
      <c r="Y319" s="154"/>
      <c r="Z319" s="154"/>
      <c r="AA319" s="159"/>
      <c r="AT319" s="160" t="s">
        <v>164</v>
      </c>
      <c r="AU319" s="160" t="s">
        <v>106</v>
      </c>
      <c r="AV319" s="10" t="s">
        <v>106</v>
      </c>
      <c r="AW319" s="10" t="s">
        <v>36</v>
      </c>
      <c r="AX319" s="10" t="s">
        <v>79</v>
      </c>
      <c r="AY319" s="160" t="s">
        <v>144</v>
      </c>
    </row>
    <row r="320" spans="2:51" s="11" customFormat="1" ht="22.5" customHeight="1">
      <c r="B320" s="161"/>
      <c r="C320" s="162"/>
      <c r="D320" s="162"/>
      <c r="E320" s="163" t="s">
        <v>5</v>
      </c>
      <c r="F320" s="257" t="s">
        <v>165</v>
      </c>
      <c r="G320" s="258"/>
      <c r="H320" s="258"/>
      <c r="I320" s="258"/>
      <c r="J320" s="162"/>
      <c r="K320" s="164">
        <v>109</v>
      </c>
      <c r="L320" s="162"/>
      <c r="M320" s="162"/>
      <c r="N320" s="162"/>
      <c r="O320" s="162"/>
      <c r="P320" s="162"/>
      <c r="Q320" s="162"/>
      <c r="R320" s="165"/>
      <c r="T320" s="166"/>
      <c r="U320" s="162"/>
      <c r="V320" s="162"/>
      <c r="W320" s="162"/>
      <c r="X320" s="162"/>
      <c r="Y320" s="162"/>
      <c r="Z320" s="162"/>
      <c r="AA320" s="167"/>
      <c r="AT320" s="168" t="s">
        <v>164</v>
      </c>
      <c r="AU320" s="168" t="s">
        <v>106</v>
      </c>
      <c r="AV320" s="11" t="s">
        <v>150</v>
      </c>
      <c r="AW320" s="11" t="s">
        <v>36</v>
      </c>
      <c r="AX320" s="11" t="s">
        <v>22</v>
      </c>
      <c r="AY320" s="168" t="s">
        <v>144</v>
      </c>
    </row>
    <row r="321" spans="2:63" s="9" customFormat="1" ht="29.85" customHeight="1">
      <c r="B321" s="131"/>
      <c r="C321" s="132"/>
      <c r="D321" s="141" t="s">
        <v>122</v>
      </c>
      <c r="E321" s="141"/>
      <c r="F321" s="141"/>
      <c r="G321" s="141"/>
      <c r="H321" s="141"/>
      <c r="I321" s="141"/>
      <c r="J321" s="141"/>
      <c r="K321" s="141"/>
      <c r="L321" s="141"/>
      <c r="M321" s="141"/>
      <c r="N321" s="279">
        <f>BK321</f>
        <v>0</v>
      </c>
      <c r="O321" s="245"/>
      <c r="P321" s="245"/>
      <c r="Q321" s="245"/>
      <c r="R321" s="134"/>
      <c r="T321" s="135"/>
      <c r="U321" s="132"/>
      <c r="V321" s="132"/>
      <c r="W321" s="136">
        <v>0</v>
      </c>
      <c r="X321" s="132"/>
      <c r="Y321" s="136">
        <v>0</v>
      </c>
      <c r="Z321" s="132"/>
      <c r="AA321" s="137">
        <v>0</v>
      </c>
      <c r="AR321" s="138" t="s">
        <v>22</v>
      </c>
      <c r="AT321" s="139" t="s">
        <v>78</v>
      </c>
      <c r="AU321" s="139" t="s">
        <v>22</v>
      </c>
      <c r="AY321" s="138" t="s">
        <v>144</v>
      </c>
      <c r="BK321" s="140">
        <v>0</v>
      </c>
    </row>
    <row r="322" spans="2:63" s="9" customFormat="1" ht="19.9" customHeight="1">
      <c r="B322" s="131"/>
      <c r="C322" s="132"/>
      <c r="D322" s="141" t="s">
        <v>123</v>
      </c>
      <c r="E322" s="141"/>
      <c r="F322" s="141"/>
      <c r="G322" s="141"/>
      <c r="H322" s="141"/>
      <c r="I322" s="141"/>
      <c r="J322" s="141"/>
      <c r="K322" s="141"/>
      <c r="L322" s="141"/>
      <c r="M322" s="141"/>
      <c r="N322" s="275">
        <f>BK322</f>
        <v>0</v>
      </c>
      <c r="O322" s="276"/>
      <c r="P322" s="276"/>
      <c r="Q322" s="276"/>
      <c r="R322" s="134"/>
      <c r="T322" s="135"/>
      <c r="U322" s="132"/>
      <c r="V322" s="132"/>
      <c r="W322" s="136">
        <f>SUM(W323:W373)</f>
        <v>217.1557</v>
      </c>
      <c r="X322" s="132"/>
      <c r="Y322" s="136">
        <f>SUM(Y323:Y373)</f>
        <v>5.0627987999999995</v>
      </c>
      <c r="Z322" s="132"/>
      <c r="AA322" s="137">
        <f>SUM(AA323:AA373)</f>
        <v>0</v>
      </c>
      <c r="AR322" s="138" t="s">
        <v>22</v>
      </c>
      <c r="AT322" s="139" t="s">
        <v>78</v>
      </c>
      <c r="AU322" s="139" t="s">
        <v>22</v>
      </c>
      <c r="AY322" s="138" t="s">
        <v>144</v>
      </c>
      <c r="BK322" s="140">
        <f>SUM(BK323:BK373)</f>
        <v>0</v>
      </c>
    </row>
    <row r="323" spans="2:65" s="1" customFormat="1" ht="31.5" customHeight="1">
      <c r="B323" s="142"/>
      <c r="C323" s="143" t="s">
        <v>402</v>
      </c>
      <c r="D323" s="143" t="s">
        <v>146</v>
      </c>
      <c r="E323" s="144" t="s">
        <v>430</v>
      </c>
      <c r="F323" s="251" t="s">
        <v>431</v>
      </c>
      <c r="G323" s="251"/>
      <c r="H323" s="251"/>
      <c r="I323" s="251"/>
      <c r="J323" s="145" t="s">
        <v>175</v>
      </c>
      <c r="K323" s="146">
        <v>12</v>
      </c>
      <c r="L323" s="252"/>
      <c r="M323" s="252"/>
      <c r="N323" s="252">
        <f>ROUND(L323*K323,2)</f>
        <v>0</v>
      </c>
      <c r="O323" s="252"/>
      <c r="P323" s="252"/>
      <c r="Q323" s="252"/>
      <c r="R323" s="147"/>
      <c r="T323" s="148" t="s">
        <v>5</v>
      </c>
      <c r="U323" s="44" t="s">
        <v>44</v>
      </c>
      <c r="V323" s="149">
        <v>0</v>
      </c>
      <c r="W323" s="149">
        <f>V323*K323</f>
        <v>0</v>
      </c>
      <c r="X323" s="149">
        <v>0</v>
      </c>
      <c r="Y323" s="149">
        <f>X323*K323</f>
        <v>0</v>
      </c>
      <c r="Z323" s="149">
        <v>0</v>
      </c>
      <c r="AA323" s="150">
        <f>Z323*K323</f>
        <v>0</v>
      </c>
      <c r="AR323" s="21" t="s">
        <v>150</v>
      </c>
      <c r="AT323" s="21" t="s">
        <v>146</v>
      </c>
      <c r="AU323" s="21" t="s">
        <v>106</v>
      </c>
      <c r="AY323" s="21" t="s">
        <v>144</v>
      </c>
      <c r="BE323" s="151">
        <f>IF(U323="základní",N323,0)</f>
        <v>0</v>
      </c>
      <c r="BF323" s="151">
        <f>IF(U323="snížená",N323,0)</f>
        <v>0</v>
      </c>
      <c r="BG323" s="151">
        <f>IF(U323="zákl. přenesená",N323,0)</f>
        <v>0</v>
      </c>
      <c r="BH323" s="151">
        <f>IF(U323="sníž. přenesená",N323,0)</f>
        <v>0</v>
      </c>
      <c r="BI323" s="151">
        <f>IF(U323="nulová",N323,0)</f>
        <v>0</v>
      </c>
      <c r="BJ323" s="21" t="s">
        <v>22</v>
      </c>
      <c r="BK323" s="151">
        <f>ROUND(L323*K323,2)</f>
        <v>0</v>
      </c>
      <c r="BL323" s="21" t="s">
        <v>150</v>
      </c>
      <c r="BM323" s="21" t="s">
        <v>432</v>
      </c>
    </row>
    <row r="324" spans="2:51" s="12" customFormat="1" ht="22.5" customHeight="1">
      <c r="B324" s="169"/>
      <c r="C324" s="170"/>
      <c r="D324" s="170"/>
      <c r="E324" s="171" t="s">
        <v>5</v>
      </c>
      <c r="F324" s="259" t="s">
        <v>433</v>
      </c>
      <c r="G324" s="260"/>
      <c r="H324" s="260"/>
      <c r="I324" s="260"/>
      <c r="J324" s="170"/>
      <c r="K324" s="172" t="s">
        <v>5</v>
      </c>
      <c r="L324" s="170"/>
      <c r="M324" s="170"/>
      <c r="N324" s="170"/>
      <c r="O324" s="170"/>
      <c r="P324" s="170"/>
      <c r="Q324" s="170"/>
      <c r="R324" s="173"/>
      <c r="T324" s="174"/>
      <c r="U324" s="170"/>
      <c r="V324" s="170"/>
      <c r="W324" s="170"/>
      <c r="X324" s="170"/>
      <c r="Y324" s="170"/>
      <c r="Z324" s="170"/>
      <c r="AA324" s="175"/>
      <c r="AT324" s="176" t="s">
        <v>164</v>
      </c>
      <c r="AU324" s="176" t="s">
        <v>106</v>
      </c>
      <c r="AV324" s="12" t="s">
        <v>22</v>
      </c>
      <c r="AW324" s="12" t="s">
        <v>36</v>
      </c>
      <c r="AX324" s="12" t="s">
        <v>79</v>
      </c>
      <c r="AY324" s="176" t="s">
        <v>144</v>
      </c>
    </row>
    <row r="325" spans="2:51" s="10" customFormat="1" ht="22.5" customHeight="1">
      <c r="B325" s="153"/>
      <c r="C325" s="154"/>
      <c r="D325" s="154"/>
      <c r="E325" s="155" t="s">
        <v>5</v>
      </c>
      <c r="F325" s="261" t="s">
        <v>434</v>
      </c>
      <c r="G325" s="262"/>
      <c r="H325" s="262"/>
      <c r="I325" s="262"/>
      <c r="J325" s="154"/>
      <c r="K325" s="156">
        <v>6.2</v>
      </c>
      <c r="L325" s="154"/>
      <c r="M325" s="154"/>
      <c r="N325" s="154"/>
      <c r="O325" s="154"/>
      <c r="P325" s="154"/>
      <c r="Q325" s="154"/>
      <c r="R325" s="157"/>
      <c r="T325" s="158"/>
      <c r="U325" s="154"/>
      <c r="V325" s="154"/>
      <c r="W325" s="154"/>
      <c r="X325" s="154"/>
      <c r="Y325" s="154"/>
      <c r="Z325" s="154"/>
      <c r="AA325" s="159"/>
      <c r="AT325" s="160" t="s">
        <v>164</v>
      </c>
      <c r="AU325" s="160" t="s">
        <v>106</v>
      </c>
      <c r="AV325" s="10" t="s">
        <v>106</v>
      </c>
      <c r="AW325" s="10" t="s">
        <v>36</v>
      </c>
      <c r="AX325" s="10" t="s">
        <v>79</v>
      </c>
      <c r="AY325" s="160" t="s">
        <v>144</v>
      </c>
    </row>
    <row r="326" spans="2:51" s="12" customFormat="1" ht="22.5" customHeight="1">
      <c r="B326" s="169"/>
      <c r="C326" s="170"/>
      <c r="D326" s="170"/>
      <c r="E326" s="171" t="s">
        <v>5</v>
      </c>
      <c r="F326" s="263" t="s">
        <v>435</v>
      </c>
      <c r="G326" s="264"/>
      <c r="H326" s="264"/>
      <c r="I326" s="264"/>
      <c r="J326" s="170"/>
      <c r="K326" s="172" t="s">
        <v>5</v>
      </c>
      <c r="L326" s="170"/>
      <c r="M326" s="170"/>
      <c r="N326" s="170"/>
      <c r="O326" s="170"/>
      <c r="P326" s="170"/>
      <c r="Q326" s="170"/>
      <c r="R326" s="173"/>
      <c r="T326" s="174"/>
      <c r="U326" s="170"/>
      <c r="V326" s="170"/>
      <c r="W326" s="170"/>
      <c r="X326" s="170"/>
      <c r="Y326" s="170"/>
      <c r="Z326" s="170"/>
      <c r="AA326" s="175"/>
      <c r="AT326" s="176" t="s">
        <v>164</v>
      </c>
      <c r="AU326" s="176" t="s">
        <v>106</v>
      </c>
      <c r="AV326" s="12" t="s">
        <v>22</v>
      </c>
      <c r="AW326" s="12" t="s">
        <v>36</v>
      </c>
      <c r="AX326" s="12" t="s">
        <v>79</v>
      </c>
      <c r="AY326" s="176" t="s">
        <v>144</v>
      </c>
    </row>
    <row r="327" spans="2:51" s="10" customFormat="1" ht="22.5" customHeight="1">
      <c r="B327" s="153"/>
      <c r="C327" s="154"/>
      <c r="D327" s="154"/>
      <c r="E327" s="155" t="s">
        <v>5</v>
      </c>
      <c r="F327" s="261" t="s">
        <v>436</v>
      </c>
      <c r="G327" s="262"/>
      <c r="H327" s="262"/>
      <c r="I327" s="262"/>
      <c r="J327" s="154"/>
      <c r="K327" s="156">
        <v>12</v>
      </c>
      <c r="L327" s="154"/>
      <c r="M327" s="154"/>
      <c r="N327" s="154"/>
      <c r="O327" s="154"/>
      <c r="P327" s="154"/>
      <c r="Q327" s="154"/>
      <c r="R327" s="157"/>
      <c r="T327" s="158"/>
      <c r="U327" s="154"/>
      <c r="V327" s="154"/>
      <c r="W327" s="154"/>
      <c r="X327" s="154"/>
      <c r="Y327" s="154"/>
      <c r="Z327" s="154"/>
      <c r="AA327" s="159"/>
      <c r="AT327" s="160" t="s">
        <v>164</v>
      </c>
      <c r="AU327" s="160" t="s">
        <v>106</v>
      </c>
      <c r="AV327" s="10" t="s">
        <v>106</v>
      </c>
      <c r="AW327" s="10" t="s">
        <v>36</v>
      </c>
      <c r="AX327" s="10" t="s">
        <v>22</v>
      </c>
      <c r="AY327" s="160" t="s">
        <v>144</v>
      </c>
    </row>
    <row r="328" spans="2:65" s="1" customFormat="1" ht="31.5" customHeight="1">
      <c r="B328" s="142"/>
      <c r="C328" s="143" t="s">
        <v>437</v>
      </c>
      <c r="D328" s="143" t="s">
        <v>146</v>
      </c>
      <c r="E328" s="144" t="s">
        <v>438</v>
      </c>
      <c r="F328" s="251" t="s">
        <v>439</v>
      </c>
      <c r="G328" s="251"/>
      <c r="H328" s="251"/>
      <c r="I328" s="251"/>
      <c r="J328" s="145" t="s">
        <v>149</v>
      </c>
      <c r="K328" s="146">
        <v>3</v>
      </c>
      <c r="L328" s="252"/>
      <c r="M328" s="252"/>
      <c r="N328" s="252">
        <f>ROUND(L328*K328,2)</f>
        <v>0</v>
      </c>
      <c r="O328" s="252"/>
      <c r="P328" s="252"/>
      <c r="Q328" s="252"/>
      <c r="R328" s="147"/>
      <c r="T328" s="148" t="s">
        <v>5</v>
      </c>
      <c r="U328" s="44" t="s">
        <v>44</v>
      </c>
      <c r="V328" s="149">
        <v>1.56</v>
      </c>
      <c r="W328" s="149">
        <f>V328*K328</f>
        <v>4.68</v>
      </c>
      <c r="X328" s="149">
        <v>0.06313</v>
      </c>
      <c r="Y328" s="149">
        <f>X328*K328</f>
        <v>0.18939</v>
      </c>
      <c r="Z328" s="149">
        <v>0</v>
      </c>
      <c r="AA328" s="150">
        <f>Z328*K328</f>
        <v>0</v>
      </c>
      <c r="AR328" s="21" t="s">
        <v>150</v>
      </c>
      <c r="AT328" s="21" t="s">
        <v>146</v>
      </c>
      <c r="AU328" s="21" t="s">
        <v>106</v>
      </c>
      <c r="AY328" s="21" t="s">
        <v>144</v>
      </c>
      <c r="BE328" s="151">
        <f>IF(U328="základní",N328,0)</f>
        <v>0</v>
      </c>
      <c r="BF328" s="151">
        <f>IF(U328="snížená",N328,0)</f>
        <v>0</v>
      </c>
      <c r="BG328" s="151">
        <f>IF(U328="zákl. přenesená",N328,0)</f>
        <v>0</v>
      </c>
      <c r="BH328" s="151">
        <f>IF(U328="sníž. přenesená",N328,0)</f>
        <v>0</v>
      </c>
      <c r="BI328" s="151">
        <f>IF(U328="nulová",N328,0)</f>
        <v>0</v>
      </c>
      <c r="BJ328" s="21" t="s">
        <v>22</v>
      </c>
      <c r="BK328" s="151">
        <f>ROUND(L328*K328,2)</f>
        <v>0</v>
      </c>
      <c r="BL328" s="21" t="s">
        <v>150</v>
      </c>
      <c r="BM328" s="21" t="s">
        <v>440</v>
      </c>
    </row>
    <row r="329" spans="2:65" s="1" customFormat="1" ht="31.5" customHeight="1">
      <c r="B329" s="142"/>
      <c r="C329" s="143" t="s">
        <v>441</v>
      </c>
      <c r="D329" s="143" t="s">
        <v>146</v>
      </c>
      <c r="E329" s="144" t="s">
        <v>442</v>
      </c>
      <c r="F329" s="251" t="s">
        <v>443</v>
      </c>
      <c r="G329" s="251"/>
      <c r="H329" s="251"/>
      <c r="I329" s="251"/>
      <c r="J329" s="145" t="s">
        <v>175</v>
      </c>
      <c r="K329" s="146">
        <v>10</v>
      </c>
      <c r="L329" s="252"/>
      <c r="M329" s="252"/>
      <c r="N329" s="252">
        <f>ROUND(L329*K329,2)</f>
        <v>0</v>
      </c>
      <c r="O329" s="252"/>
      <c r="P329" s="252"/>
      <c r="Q329" s="252"/>
      <c r="R329" s="147"/>
      <c r="T329" s="148" t="s">
        <v>5</v>
      </c>
      <c r="U329" s="44" t="s">
        <v>44</v>
      </c>
      <c r="V329" s="149">
        <v>0.292</v>
      </c>
      <c r="W329" s="149">
        <f>V329*K329</f>
        <v>2.92</v>
      </c>
      <c r="X329" s="149">
        <v>0</v>
      </c>
      <c r="Y329" s="149">
        <f>X329*K329</f>
        <v>0</v>
      </c>
      <c r="Z329" s="149">
        <v>0</v>
      </c>
      <c r="AA329" s="150">
        <f>Z329*K329</f>
        <v>0</v>
      </c>
      <c r="AR329" s="21" t="s">
        <v>150</v>
      </c>
      <c r="AT329" s="21" t="s">
        <v>146</v>
      </c>
      <c r="AU329" s="21" t="s">
        <v>106</v>
      </c>
      <c r="AY329" s="21" t="s">
        <v>144</v>
      </c>
      <c r="BE329" s="151">
        <f>IF(U329="základní",N329,0)</f>
        <v>0</v>
      </c>
      <c r="BF329" s="151">
        <f>IF(U329="snížená",N329,0)</f>
        <v>0</v>
      </c>
      <c r="BG329" s="151">
        <f>IF(U329="zákl. přenesená",N329,0)</f>
        <v>0</v>
      </c>
      <c r="BH329" s="151">
        <f>IF(U329="sníž. přenesená",N329,0)</f>
        <v>0</v>
      </c>
      <c r="BI329" s="151">
        <f>IF(U329="nulová",N329,0)</f>
        <v>0</v>
      </c>
      <c r="BJ329" s="21" t="s">
        <v>22</v>
      </c>
      <c r="BK329" s="151">
        <f>ROUND(L329*K329,2)</f>
        <v>0</v>
      </c>
      <c r="BL329" s="21" t="s">
        <v>150</v>
      </c>
      <c r="BM329" s="21" t="s">
        <v>444</v>
      </c>
    </row>
    <row r="330" spans="2:51" s="12" customFormat="1" ht="22.5" customHeight="1">
      <c r="B330" s="169"/>
      <c r="C330" s="170"/>
      <c r="D330" s="170"/>
      <c r="E330" s="171" t="s">
        <v>5</v>
      </c>
      <c r="F330" s="259" t="s">
        <v>445</v>
      </c>
      <c r="G330" s="260"/>
      <c r="H330" s="260"/>
      <c r="I330" s="260"/>
      <c r="J330" s="170"/>
      <c r="K330" s="172" t="s">
        <v>5</v>
      </c>
      <c r="L330" s="170"/>
      <c r="M330" s="170"/>
      <c r="N330" s="170"/>
      <c r="O330" s="170"/>
      <c r="P330" s="170"/>
      <c r="Q330" s="170"/>
      <c r="R330" s="173"/>
      <c r="T330" s="174"/>
      <c r="U330" s="170"/>
      <c r="V330" s="170"/>
      <c r="W330" s="170"/>
      <c r="X330" s="170"/>
      <c r="Y330" s="170"/>
      <c r="Z330" s="170"/>
      <c r="AA330" s="175"/>
      <c r="AT330" s="176" t="s">
        <v>164</v>
      </c>
      <c r="AU330" s="176" t="s">
        <v>106</v>
      </c>
      <c r="AV330" s="12" t="s">
        <v>22</v>
      </c>
      <c r="AW330" s="12" t="s">
        <v>36</v>
      </c>
      <c r="AX330" s="12" t="s">
        <v>79</v>
      </c>
      <c r="AY330" s="176" t="s">
        <v>144</v>
      </c>
    </row>
    <row r="331" spans="2:51" s="10" customFormat="1" ht="22.5" customHeight="1">
      <c r="B331" s="153"/>
      <c r="C331" s="154"/>
      <c r="D331" s="154"/>
      <c r="E331" s="155" t="s">
        <v>5</v>
      </c>
      <c r="F331" s="261" t="s">
        <v>26</v>
      </c>
      <c r="G331" s="262"/>
      <c r="H331" s="262"/>
      <c r="I331" s="262"/>
      <c r="J331" s="154"/>
      <c r="K331" s="156">
        <v>10</v>
      </c>
      <c r="L331" s="154"/>
      <c r="M331" s="154"/>
      <c r="N331" s="154"/>
      <c r="O331" s="154"/>
      <c r="P331" s="154"/>
      <c r="Q331" s="154"/>
      <c r="R331" s="157"/>
      <c r="T331" s="158"/>
      <c r="U331" s="154"/>
      <c r="V331" s="154"/>
      <c r="W331" s="154"/>
      <c r="X331" s="154"/>
      <c r="Y331" s="154"/>
      <c r="Z331" s="154"/>
      <c r="AA331" s="159"/>
      <c r="AT331" s="160" t="s">
        <v>164</v>
      </c>
      <c r="AU331" s="160" t="s">
        <v>106</v>
      </c>
      <c r="AV331" s="10" t="s">
        <v>106</v>
      </c>
      <c r="AW331" s="10" t="s">
        <v>36</v>
      </c>
      <c r="AX331" s="10" t="s">
        <v>79</v>
      </c>
      <c r="AY331" s="160" t="s">
        <v>144</v>
      </c>
    </row>
    <row r="332" spans="2:51" s="11" customFormat="1" ht="22.5" customHeight="1">
      <c r="B332" s="161"/>
      <c r="C332" s="162"/>
      <c r="D332" s="162"/>
      <c r="E332" s="163" t="s">
        <v>5</v>
      </c>
      <c r="F332" s="257" t="s">
        <v>165</v>
      </c>
      <c r="G332" s="258"/>
      <c r="H332" s="258"/>
      <c r="I332" s="258"/>
      <c r="J332" s="162"/>
      <c r="K332" s="164">
        <v>10</v>
      </c>
      <c r="L332" s="162"/>
      <c r="M332" s="162"/>
      <c r="N332" s="162"/>
      <c r="O332" s="162"/>
      <c r="P332" s="162"/>
      <c r="Q332" s="162"/>
      <c r="R332" s="165"/>
      <c r="T332" s="166"/>
      <c r="U332" s="162"/>
      <c r="V332" s="162"/>
      <c r="W332" s="162"/>
      <c r="X332" s="162"/>
      <c r="Y332" s="162"/>
      <c r="Z332" s="162"/>
      <c r="AA332" s="167"/>
      <c r="AT332" s="168" t="s">
        <v>164</v>
      </c>
      <c r="AU332" s="168" t="s">
        <v>106</v>
      </c>
      <c r="AV332" s="11" t="s">
        <v>150</v>
      </c>
      <c r="AW332" s="11" t="s">
        <v>36</v>
      </c>
      <c r="AX332" s="11" t="s">
        <v>22</v>
      </c>
      <c r="AY332" s="168" t="s">
        <v>144</v>
      </c>
    </row>
    <row r="333" spans="2:65" s="1" customFormat="1" ht="31.5" customHeight="1">
      <c r="B333" s="142"/>
      <c r="C333" s="143" t="s">
        <v>446</v>
      </c>
      <c r="D333" s="143" t="s">
        <v>146</v>
      </c>
      <c r="E333" s="144" t="s">
        <v>447</v>
      </c>
      <c r="F333" s="251" t="s">
        <v>448</v>
      </c>
      <c r="G333" s="251"/>
      <c r="H333" s="251"/>
      <c r="I333" s="251"/>
      <c r="J333" s="145" t="s">
        <v>175</v>
      </c>
      <c r="K333" s="146">
        <v>39.3</v>
      </c>
      <c r="L333" s="252"/>
      <c r="M333" s="252"/>
      <c r="N333" s="252">
        <f>ROUND(L333*K333,2)</f>
        <v>0</v>
      </c>
      <c r="O333" s="252"/>
      <c r="P333" s="252"/>
      <c r="Q333" s="252"/>
      <c r="R333" s="147"/>
      <c r="T333" s="148" t="s">
        <v>5</v>
      </c>
      <c r="U333" s="44" t="s">
        <v>44</v>
      </c>
      <c r="V333" s="149">
        <v>0.312</v>
      </c>
      <c r="W333" s="149">
        <f>V333*K333</f>
        <v>12.2616</v>
      </c>
      <c r="X333" s="149">
        <v>0</v>
      </c>
      <c r="Y333" s="149">
        <f>X333*K333</f>
        <v>0</v>
      </c>
      <c r="Z333" s="149">
        <v>0</v>
      </c>
      <c r="AA333" s="150">
        <f>Z333*K333</f>
        <v>0</v>
      </c>
      <c r="AR333" s="21" t="s">
        <v>150</v>
      </c>
      <c r="AT333" s="21" t="s">
        <v>146</v>
      </c>
      <c r="AU333" s="21" t="s">
        <v>106</v>
      </c>
      <c r="AY333" s="21" t="s">
        <v>144</v>
      </c>
      <c r="BE333" s="151">
        <f>IF(U333="základní",N333,0)</f>
        <v>0</v>
      </c>
      <c r="BF333" s="151">
        <f>IF(U333="snížená",N333,0)</f>
        <v>0</v>
      </c>
      <c r="BG333" s="151">
        <f>IF(U333="zákl. přenesená",N333,0)</f>
        <v>0</v>
      </c>
      <c r="BH333" s="151">
        <f>IF(U333="sníž. přenesená",N333,0)</f>
        <v>0</v>
      </c>
      <c r="BI333" s="151">
        <f>IF(U333="nulová",N333,0)</f>
        <v>0</v>
      </c>
      <c r="BJ333" s="21" t="s">
        <v>22</v>
      </c>
      <c r="BK333" s="151">
        <f>ROUND(L333*K333,2)</f>
        <v>0</v>
      </c>
      <c r="BL333" s="21" t="s">
        <v>150</v>
      </c>
      <c r="BM333" s="21" t="s">
        <v>449</v>
      </c>
    </row>
    <row r="334" spans="2:51" s="12" customFormat="1" ht="22.5" customHeight="1">
      <c r="B334" s="169"/>
      <c r="C334" s="170"/>
      <c r="D334" s="170"/>
      <c r="E334" s="171" t="s">
        <v>5</v>
      </c>
      <c r="F334" s="259" t="s">
        <v>450</v>
      </c>
      <c r="G334" s="260"/>
      <c r="H334" s="260"/>
      <c r="I334" s="260"/>
      <c r="J334" s="170"/>
      <c r="K334" s="172" t="s">
        <v>5</v>
      </c>
      <c r="L334" s="170"/>
      <c r="M334" s="170"/>
      <c r="N334" s="170"/>
      <c r="O334" s="170"/>
      <c r="P334" s="170"/>
      <c r="Q334" s="170"/>
      <c r="R334" s="173"/>
      <c r="T334" s="174"/>
      <c r="U334" s="170"/>
      <c r="V334" s="170"/>
      <c r="W334" s="170"/>
      <c r="X334" s="170"/>
      <c r="Y334" s="170"/>
      <c r="Z334" s="170"/>
      <c r="AA334" s="175"/>
      <c r="AT334" s="176" t="s">
        <v>164</v>
      </c>
      <c r="AU334" s="176" t="s">
        <v>106</v>
      </c>
      <c r="AV334" s="12" t="s">
        <v>22</v>
      </c>
      <c r="AW334" s="12" t="s">
        <v>36</v>
      </c>
      <c r="AX334" s="12" t="s">
        <v>79</v>
      </c>
      <c r="AY334" s="176" t="s">
        <v>144</v>
      </c>
    </row>
    <row r="335" spans="2:51" s="10" customFormat="1" ht="22.5" customHeight="1">
      <c r="B335" s="153"/>
      <c r="C335" s="154"/>
      <c r="D335" s="154"/>
      <c r="E335" s="155" t="s">
        <v>5</v>
      </c>
      <c r="F335" s="261" t="s">
        <v>451</v>
      </c>
      <c r="G335" s="262"/>
      <c r="H335" s="262"/>
      <c r="I335" s="262"/>
      <c r="J335" s="154"/>
      <c r="K335" s="156">
        <v>39.3</v>
      </c>
      <c r="L335" s="154"/>
      <c r="M335" s="154"/>
      <c r="N335" s="154"/>
      <c r="O335" s="154"/>
      <c r="P335" s="154"/>
      <c r="Q335" s="154"/>
      <c r="R335" s="157"/>
      <c r="T335" s="158"/>
      <c r="U335" s="154"/>
      <c r="V335" s="154"/>
      <c r="W335" s="154"/>
      <c r="X335" s="154"/>
      <c r="Y335" s="154"/>
      <c r="Z335" s="154"/>
      <c r="AA335" s="159"/>
      <c r="AT335" s="160" t="s">
        <v>164</v>
      </c>
      <c r="AU335" s="160" t="s">
        <v>106</v>
      </c>
      <c r="AV335" s="10" t="s">
        <v>106</v>
      </c>
      <c r="AW335" s="10" t="s">
        <v>36</v>
      </c>
      <c r="AX335" s="10" t="s">
        <v>79</v>
      </c>
      <c r="AY335" s="160" t="s">
        <v>144</v>
      </c>
    </row>
    <row r="336" spans="2:51" s="11" customFormat="1" ht="22.5" customHeight="1">
      <c r="B336" s="161"/>
      <c r="C336" s="162"/>
      <c r="D336" s="162"/>
      <c r="E336" s="163" t="s">
        <v>5</v>
      </c>
      <c r="F336" s="257" t="s">
        <v>165</v>
      </c>
      <c r="G336" s="258"/>
      <c r="H336" s="258"/>
      <c r="I336" s="258"/>
      <c r="J336" s="162"/>
      <c r="K336" s="164">
        <v>39.3</v>
      </c>
      <c r="L336" s="162"/>
      <c r="M336" s="162"/>
      <c r="N336" s="162"/>
      <c r="O336" s="162"/>
      <c r="P336" s="162"/>
      <c r="Q336" s="162"/>
      <c r="R336" s="165"/>
      <c r="T336" s="166"/>
      <c r="U336" s="162"/>
      <c r="V336" s="162"/>
      <c r="W336" s="162"/>
      <c r="X336" s="162"/>
      <c r="Y336" s="162"/>
      <c r="Z336" s="162"/>
      <c r="AA336" s="167"/>
      <c r="AT336" s="168" t="s">
        <v>164</v>
      </c>
      <c r="AU336" s="168" t="s">
        <v>106</v>
      </c>
      <c r="AV336" s="11" t="s">
        <v>150</v>
      </c>
      <c r="AW336" s="11" t="s">
        <v>36</v>
      </c>
      <c r="AX336" s="11" t="s">
        <v>22</v>
      </c>
      <c r="AY336" s="168" t="s">
        <v>144</v>
      </c>
    </row>
    <row r="337" spans="2:65" s="1" customFormat="1" ht="31.5" customHeight="1">
      <c r="B337" s="142"/>
      <c r="C337" s="143" t="s">
        <v>452</v>
      </c>
      <c r="D337" s="143" t="s">
        <v>146</v>
      </c>
      <c r="E337" s="144" t="s">
        <v>453</v>
      </c>
      <c r="F337" s="251" t="s">
        <v>454</v>
      </c>
      <c r="G337" s="251"/>
      <c r="H337" s="251"/>
      <c r="I337" s="251"/>
      <c r="J337" s="145" t="s">
        <v>175</v>
      </c>
      <c r="K337" s="146">
        <v>1068.1</v>
      </c>
      <c r="L337" s="252"/>
      <c r="M337" s="252"/>
      <c r="N337" s="252">
        <f>ROUND(L337*K337,2)</f>
        <v>0</v>
      </c>
      <c r="O337" s="252"/>
      <c r="P337" s="252"/>
      <c r="Q337" s="252"/>
      <c r="R337" s="147"/>
      <c r="T337" s="148" t="s">
        <v>5</v>
      </c>
      <c r="U337" s="44" t="s">
        <v>44</v>
      </c>
      <c r="V337" s="149">
        <v>0.097</v>
      </c>
      <c r="W337" s="149">
        <f>V337*K337</f>
        <v>103.6057</v>
      </c>
      <c r="X337" s="149">
        <v>1E-05</v>
      </c>
      <c r="Y337" s="149">
        <f>X337*K337</f>
        <v>0.010681</v>
      </c>
      <c r="Z337" s="149">
        <v>0</v>
      </c>
      <c r="AA337" s="150">
        <f>Z337*K337</f>
        <v>0</v>
      </c>
      <c r="AR337" s="21" t="s">
        <v>150</v>
      </c>
      <c r="AT337" s="21" t="s">
        <v>146</v>
      </c>
      <c r="AU337" s="21" t="s">
        <v>106</v>
      </c>
      <c r="AY337" s="21" t="s">
        <v>144</v>
      </c>
      <c r="BE337" s="151">
        <f>IF(U337="základní",N337,0)</f>
        <v>0</v>
      </c>
      <c r="BF337" s="151">
        <f>IF(U337="snížená",N337,0)</f>
        <v>0</v>
      </c>
      <c r="BG337" s="151">
        <f>IF(U337="zákl. přenesená",N337,0)</f>
        <v>0</v>
      </c>
      <c r="BH337" s="151">
        <f>IF(U337="sníž. přenesená",N337,0)</f>
        <v>0</v>
      </c>
      <c r="BI337" s="151">
        <f>IF(U337="nulová",N337,0)</f>
        <v>0</v>
      </c>
      <c r="BJ337" s="21" t="s">
        <v>22</v>
      </c>
      <c r="BK337" s="151">
        <f>ROUND(L337*K337,2)</f>
        <v>0</v>
      </c>
      <c r="BL337" s="21" t="s">
        <v>150</v>
      </c>
      <c r="BM337" s="21" t="s">
        <v>455</v>
      </c>
    </row>
    <row r="338" spans="2:51" s="12" customFormat="1" ht="22.5" customHeight="1">
      <c r="B338" s="169"/>
      <c r="C338" s="170"/>
      <c r="D338" s="170"/>
      <c r="E338" s="171" t="s">
        <v>5</v>
      </c>
      <c r="F338" s="259" t="s">
        <v>456</v>
      </c>
      <c r="G338" s="260"/>
      <c r="H338" s="260"/>
      <c r="I338" s="260"/>
      <c r="J338" s="170"/>
      <c r="K338" s="172" t="s">
        <v>5</v>
      </c>
      <c r="L338" s="170"/>
      <c r="M338" s="170"/>
      <c r="N338" s="170"/>
      <c r="O338" s="170"/>
      <c r="P338" s="170"/>
      <c r="Q338" s="170"/>
      <c r="R338" s="173"/>
      <c r="T338" s="174"/>
      <c r="U338" s="170"/>
      <c r="V338" s="170"/>
      <c r="W338" s="170"/>
      <c r="X338" s="170"/>
      <c r="Y338" s="170"/>
      <c r="Z338" s="170"/>
      <c r="AA338" s="175"/>
      <c r="AT338" s="176" t="s">
        <v>164</v>
      </c>
      <c r="AU338" s="176" t="s">
        <v>106</v>
      </c>
      <c r="AV338" s="12" t="s">
        <v>22</v>
      </c>
      <c r="AW338" s="12" t="s">
        <v>36</v>
      </c>
      <c r="AX338" s="12" t="s">
        <v>79</v>
      </c>
      <c r="AY338" s="176" t="s">
        <v>144</v>
      </c>
    </row>
    <row r="339" spans="2:51" s="10" customFormat="1" ht="22.5" customHeight="1">
      <c r="B339" s="153"/>
      <c r="C339" s="154"/>
      <c r="D339" s="154"/>
      <c r="E339" s="155" t="s">
        <v>5</v>
      </c>
      <c r="F339" s="261" t="s">
        <v>457</v>
      </c>
      <c r="G339" s="262"/>
      <c r="H339" s="262"/>
      <c r="I339" s="262"/>
      <c r="J339" s="154"/>
      <c r="K339" s="156">
        <v>1068.1</v>
      </c>
      <c r="L339" s="154"/>
      <c r="M339" s="154"/>
      <c r="N339" s="154"/>
      <c r="O339" s="154"/>
      <c r="P339" s="154"/>
      <c r="Q339" s="154"/>
      <c r="R339" s="157"/>
      <c r="T339" s="158"/>
      <c r="U339" s="154"/>
      <c r="V339" s="154"/>
      <c r="W339" s="154"/>
      <c r="X339" s="154"/>
      <c r="Y339" s="154"/>
      <c r="Z339" s="154"/>
      <c r="AA339" s="159"/>
      <c r="AT339" s="160" t="s">
        <v>164</v>
      </c>
      <c r="AU339" s="160" t="s">
        <v>106</v>
      </c>
      <c r="AV339" s="10" t="s">
        <v>106</v>
      </c>
      <c r="AW339" s="10" t="s">
        <v>36</v>
      </c>
      <c r="AX339" s="10" t="s">
        <v>79</v>
      </c>
      <c r="AY339" s="160" t="s">
        <v>144</v>
      </c>
    </row>
    <row r="340" spans="2:51" s="11" customFormat="1" ht="22.5" customHeight="1">
      <c r="B340" s="161"/>
      <c r="C340" s="162"/>
      <c r="D340" s="162"/>
      <c r="E340" s="163" t="s">
        <v>5</v>
      </c>
      <c r="F340" s="257" t="s">
        <v>165</v>
      </c>
      <c r="G340" s="258"/>
      <c r="H340" s="258"/>
      <c r="I340" s="258"/>
      <c r="J340" s="162"/>
      <c r="K340" s="164">
        <v>1068.1</v>
      </c>
      <c r="L340" s="162"/>
      <c r="M340" s="162"/>
      <c r="N340" s="162"/>
      <c r="O340" s="162"/>
      <c r="P340" s="162"/>
      <c r="Q340" s="162"/>
      <c r="R340" s="165"/>
      <c r="T340" s="166"/>
      <c r="U340" s="162"/>
      <c r="V340" s="162"/>
      <c r="W340" s="162"/>
      <c r="X340" s="162"/>
      <c r="Y340" s="162"/>
      <c r="Z340" s="162"/>
      <c r="AA340" s="167"/>
      <c r="AT340" s="168" t="s">
        <v>164</v>
      </c>
      <c r="AU340" s="168" t="s">
        <v>106</v>
      </c>
      <c r="AV340" s="11" t="s">
        <v>150</v>
      </c>
      <c r="AW340" s="11" t="s">
        <v>36</v>
      </c>
      <c r="AX340" s="11" t="s">
        <v>22</v>
      </c>
      <c r="AY340" s="168" t="s">
        <v>144</v>
      </c>
    </row>
    <row r="341" spans="2:65" s="1" customFormat="1" ht="22.5" customHeight="1">
      <c r="B341" s="142"/>
      <c r="C341" s="177" t="s">
        <v>458</v>
      </c>
      <c r="D341" s="177" t="s">
        <v>337</v>
      </c>
      <c r="E341" s="178" t="s">
        <v>459</v>
      </c>
      <c r="F341" s="265" t="s">
        <v>460</v>
      </c>
      <c r="G341" s="265"/>
      <c r="H341" s="265"/>
      <c r="I341" s="265"/>
      <c r="J341" s="179" t="s">
        <v>149</v>
      </c>
      <c r="K341" s="180">
        <v>391.637</v>
      </c>
      <c r="L341" s="266"/>
      <c r="M341" s="266"/>
      <c r="N341" s="266">
        <f>ROUND(L341*K341,2)</f>
        <v>0</v>
      </c>
      <c r="O341" s="252"/>
      <c r="P341" s="252"/>
      <c r="Q341" s="252"/>
      <c r="R341" s="147"/>
      <c r="T341" s="148" t="s">
        <v>5</v>
      </c>
      <c r="U341" s="44" t="s">
        <v>44</v>
      </c>
      <c r="V341" s="149">
        <v>0</v>
      </c>
      <c r="W341" s="149">
        <f>V341*K341</f>
        <v>0</v>
      </c>
      <c r="X341" s="149">
        <v>0.0095</v>
      </c>
      <c r="Y341" s="149">
        <f>X341*K341</f>
        <v>3.7205515</v>
      </c>
      <c r="Z341" s="149">
        <v>0</v>
      </c>
      <c r="AA341" s="150">
        <f>Z341*K341</f>
        <v>0</v>
      </c>
      <c r="AR341" s="21" t="s">
        <v>340</v>
      </c>
      <c r="AT341" s="21" t="s">
        <v>337</v>
      </c>
      <c r="AU341" s="21" t="s">
        <v>106</v>
      </c>
      <c r="AY341" s="21" t="s">
        <v>144</v>
      </c>
      <c r="BE341" s="151">
        <f>IF(U341="základní",N341,0)</f>
        <v>0</v>
      </c>
      <c r="BF341" s="151">
        <f>IF(U341="snížená",N341,0)</f>
        <v>0</v>
      </c>
      <c r="BG341" s="151">
        <f>IF(U341="zákl. přenesená",N341,0)</f>
        <v>0</v>
      </c>
      <c r="BH341" s="151">
        <f>IF(U341="sníž. přenesená",N341,0)</f>
        <v>0</v>
      </c>
      <c r="BI341" s="151">
        <f>IF(U341="nulová",N341,0)</f>
        <v>0</v>
      </c>
      <c r="BJ341" s="21" t="s">
        <v>22</v>
      </c>
      <c r="BK341" s="151">
        <f>ROUND(L341*K341,2)</f>
        <v>0</v>
      </c>
      <c r="BL341" s="21" t="s">
        <v>150</v>
      </c>
      <c r="BM341" s="21" t="s">
        <v>461</v>
      </c>
    </row>
    <row r="342" spans="2:51" s="12" customFormat="1" ht="22.5" customHeight="1">
      <c r="B342" s="169"/>
      <c r="C342" s="170"/>
      <c r="D342" s="170"/>
      <c r="E342" s="171" t="s">
        <v>5</v>
      </c>
      <c r="F342" s="259" t="s">
        <v>462</v>
      </c>
      <c r="G342" s="260"/>
      <c r="H342" s="260"/>
      <c r="I342" s="260"/>
      <c r="J342" s="170"/>
      <c r="K342" s="172" t="s">
        <v>5</v>
      </c>
      <c r="L342" s="170"/>
      <c r="M342" s="170"/>
      <c r="N342" s="170"/>
      <c r="O342" s="170"/>
      <c r="P342" s="170"/>
      <c r="Q342" s="170"/>
      <c r="R342" s="173"/>
      <c r="T342" s="174"/>
      <c r="U342" s="170"/>
      <c r="V342" s="170"/>
      <c r="W342" s="170"/>
      <c r="X342" s="170"/>
      <c r="Y342" s="170"/>
      <c r="Z342" s="170"/>
      <c r="AA342" s="175"/>
      <c r="AT342" s="176" t="s">
        <v>164</v>
      </c>
      <c r="AU342" s="176" t="s">
        <v>106</v>
      </c>
      <c r="AV342" s="12" t="s">
        <v>22</v>
      </c>
      <c r="AW342" s="12" t="s">
        <v>36</v>
      </c>
      <c r="AX342" s="12" t="s">
        <v>79</v>
      </c>
      <c r="AY342" s="176" t="s">
        <v>144</v>
      </c>
    </row>
    <row r="343" spans="2:51" s="10" customFormat="1" ht="22.5" customHeight="1">
      <c r="B343" s="153"/>
      <c r="C343" s="154"/>
      <c r="D343" s="154"/>
      <c r="E343" s="155" t="s">
        <v>5</v>
      </c>
      <c r="F343" s="261" t="s">
        <v>463</v>
      </c>
      <c r="G343" s="262"/>
      <c r="H343" s="262"/>
      <c r="I343" s="262"/>
      <c r="J343" s="154"/>
      <c r="K343" s="156">
        <v>391.637</v>
      </c>
      <c r="L343" s="154"/>
      <c r="M343" s="154"/>
      <c r="N343" s="154"/>
      <c r="O343" s="154"/>
      <c r="P343" s="154"/>
      <c r="Q343" s="154"/>
      <c r="R343" s="157"/>
      <c r="T343" s="158"/>
      <c r="U343" s="154"/>
      <c r="V343" s="154"/>
      <c r="W343" s="154"/>
      <c r="X343" s="154"/>
      <c r="Y343" s="154"/>
      <c r="Z343" s="154"/>
      <c r="AA343" s="159"/>
      <c r="AT343" s="160" t="s">
        <v>164</v>
      </c>
      <c r="AU343" s="160" t="s">
        <v>106</v>
      </c>
      <c r="AV343" s="10" t="s">
        <v>106</v>
      </c>
      <c r="AW343" s="10" t="s">
        <v>36</v>
      </c>
      <c r="AX343" s="10" t="s">
        <v>79</v>
      </c>
      <c r="AY343" s="160" t="s">
        <v>144</v>
      </c>
    </row>
    <row r="344" spans="2:51" s="11" customFormat="1" ht="22.5" customHeight="1">
      <c r="B344" s="161"/>
      <c r="C344" s="162"/>
      <c r="D344" s="162"/>
      <c r="E344" s="163" t="s">
        <v>5</v>
      </c>
      <c r="F344" s="257" t="s">
        <v>165</v>
      </c>
      <c r="G344" s="258"/>
      <c r="H344" s="258"/>
      <c r="I344" s="258"/>
      <c r="J344" s="162"/>
      <c r="K344" s="164">
        <v>391.637</v>
      </c>
      <c r="L344" s="162"/>
      <c r="M344" s="162"/>
      <c r="N344" s="162"/>
      <c r="O344" s="162"/>
      <c r="P344" s="162"/>
      <c r="Q344" s="162"/>
      <c r="R344" s="165"/>
      <c r="T344" s="166"/>
      <c r="U344" s="162"/>
      <c r="V344" s="162"/>
      <c r="W344" s="162"/>
      <c r="X344" s="162"/>
      <c r="Y344" s="162"/>
      <c r="Z344" s="162"/>
      <c r="AA344" s="167"/>
      <c r="AT344" s="168" t="s">
        <v>164</v>
      </c>
      <c r="AU344" s="168" t="s">
        <v>106</v>
      </c>
      <c r="AV344" s="11" t="s">
        <v>150</v>
      </c>
      <c r="AW344" s="11" t="s">
        <v>36</v>
      </c>
      <c r="AX344" s="11" t="s">
        <v>22</v>
      </c>
      <c r="AY344" s="168" t="s">
        <v>144</v>
      </c>
    </row>
    <row r="345" spans="2:65" s="1" customFormat="1" ht="22.5" customHeight="1">
      <c r="B345" s="142"/>
      <c r="C345" s="177" t="s">
        <v>464</v>
      </c>
      <c r="D345" s="177" t="s">
        <v>337</v>
      </c>
      <c r="E345" s="178" t="s">
        <v>465</v>
      </c>
      <c r="F345" s="265" t="s">
        <v>466</v>
      </c>
      <c r="G345" s="265"/>
      <c r="H345" s="265"/>
      <c r="I345" s="265"/>
      <c r="J345" s="179" t="s">
        <v>149</v>
      </c>
      <c r="K345" s="180">
        <v>14.41</v>
      </c>
      <c r="L345" s="266"/>
      <c r="M345" s="266"/>
      <c r="N345" s="266">
        <f>ROUND(L345*K345,2)</f>
        <v>0</v>
      </c>
      <c r="O345" s="252"/>
      <c r="P345" s="252"/>
      <c r="Q345" s="252"/>
      <c r="R345" s="147"/>
      <c r="T345" s="148" t="s">
        <v>5</v>
      </c>
      <c r="U345" s="44" t="s">
        <v>44</v>
      </c>
      <c r="V345" s="149">
        <v>0</v>
      </c>
      <c r="W345" s="149">
        <f>V345*K345</f>
        <v>0</v>
      </c>
      <c r="X345" s="149">
        <v>0.0055</v>
      </c>
      <c r="Y345" s="149">
        <f>X345*K345</f>
        <v>0.07925499999999999</v>
      </c>
      <c r="Z345" s="149">
        <v>0</v>
      </c>
      <c r="AA345" s="150">
        <f>Z345*K345</f>
        <v>0</v>
      </c>
      <c r="AR345" s="21" t="s">
        <v>340</v>
      </c>
      <c r="AT345" s="21" t="s">
        <v>337</v>
      </c>
      <c r="AU345" s="21" t="s">
        <v>106</v>
      </c>
      <c r="AY345" s="21" t="s">
        <v>144</v>
      </c>
      <c r="BE345" s="151">
        <f>IF(U345="základní",N345,0)</f>
        <v>0</v>
      </c>
      <c r="BF345" s="151">
        <f>IF(U345="snížená",N345,0)</f>
        <v>0</v>
      </c>
      <c r="BG345" s="151">
        <f>IF(U345="zákl. přenesená",N345,0)</f>
        <v>0</v>
      </c>
      <c r="BH345" s="151">
        <f>IF(U345="sníž. přenesená",N345,0)</f>
        <v>0</v>
      </c>
      <c r="BI345" s="151">
        <f>IF(U345="nulová",N345,0)</f>
        <v>0</v>
      </c>
      <c r="BJ345" s="21" t="s">
        <v>22</v>
      </c>
      <c r="BK345" s="151">
        <f>ROUND(L345*K345,2)</f>
        <v>0</v>
      </c>
      <c r="BL345" s="21" t="s">
        <v>150</v>
      </c>
      <c r="BM345" s="21" t="s">
        <v>467</v>
      </c>
    </row>
    <row r="346" spans="2:51" s="12" customFormat="1" ht="22.5" customHeight="1">
      <c r="B346" s="169"/>
      <c r="C346" s="170"/>
      <c r="D346" s="170"/>
      <c r="E346" s="171" t="s">
        <v>5</v>
      </c>
      <c r="F346" s="259" t="s">
        <v>462</v>
      </c>
      <c r="G346" s="260"/>
      <c r="H346" s="260"/>
      <c r="I346" s="260"/>
      <c r="J346" s="170"/>
      <c r="K346" s="172" t="s">
        <v>5</v>
      </c>
      <c r="L346" s="170"/>
      <c r="M346" s="170"/>
      <c r="N346" s="170"/>
      <c r="O346" s="170"/>
      <c r="P346" s="170"/>
      <c r="Q346" s="170"/>
      <c r="R346" s="173"/>
      <c r="T346" s="174"/>
      <c r="U346" s="170"/>
      <c r="V346" s="170"/>
      <c r="W346" s="170"/>
      <c r="X346" s="170"/>
      <c r="Y346" s="170"/>
      <c r="Z346" s="170"/>
      <c r="AA346" s="175"/>
      <c r="AT346" s="176" t="s">
        <v>164</v>
      </c>
      <c r="AU346" s="176" t="s">
        <v>106</v>
      </c>
      <c r="AV346" s="12" t="s">
        <v>22</v>
      </c>
      <c r="AW346" s="12" t="s">
        <v>36</v>
      </c>
      <c r="AX346" s="12" t="s">
        <v>79</v>
      </c>
      <c r="AY346" s="176" t="s">
        <v>144</v>
      </c>
    </row>
    <row r="347" spans="2:51" s="10" customFormat="1" ht="22.5" customHeight="1">
      <c r="B347" s="153"/>
      <c r="C347" s="154"/>
      <c r="D347" s="154"/>
      <c r="E347" s="155" t="s">
        <v>5</v>
      </c>
      <c r="F347" s="261" t="s">
        <v>468</v>
      </c>
      <c r="G347" s="262"/>
      <c r="H347" s="262"/>
      <c r="I347" s="262"/>
      <c r="J347" s="154"/>
      <c r="K347" s="156">
        <v>14.41</v>
      </c>
      <c r="L347" s="154"/>
      <c r="M347" s="154"/>
      <c r="N347" s="154"/>
      <c r="O347" s="154"/>
      <c r="P347" s="154"/>
      <c r="Q347" s="154"/>
      <c r="R347" s="157"/>
      <c r="T347" s="158"/>
      <c r="U347" s="154"/>
      <c r="V347" s="154"/>
      <c r="W347" s="154"/>
      <c r="X347" s="154"/>
      <c r="Y347" s="154"/>
      <c r="Z347" s="154"/>
      <c r="AA347" s="159"/>
      <c r="AT347" s="160" t="s">
        <v>164</v>
      </c>
      <c r="AU347" s="160" t="s">
        <v>106</v>
      </c>
      <c r="AV347" s="10" t="s">
        <v>106</v>
      </c>
      <c r="AW347" s="10" t="s">
        <v>36</v>
      </c>
      <c r="AX347" s="10" t="s">
        <v>79</v>
      </c>
      <c r="AY347" s="160" t="s">
        <v>144</v>
      </c>
    </row>
    <row r="348" spans="2:51" s="11" customFormat="1" ht="22.5" customHeight="1">
      <c r="B348" s="161"/>
      <c r="C348" s="162"/>
      <c r="D348" s="162"/>
      <c r="E348" s="163" t="s">
        <v>5</v>
      </c>
      <c r="F348" s="257" t="s">
        <v>165</v>
      </c>
      <c r="G348" s="258"/>
      <c r="H348" s="258"/>
      <c r="I348" s="258"/>
      <c r="J348" s="162"/>
      <c r="K348" s="164">
        <v>14.41</v>
      </c>
      <c r="L348" s="162"/>
      <c r="M348" s="162"/>
      <c r="N348" s="162"/>
      <c r="O348" s="162"/>
      <c r="P348" s="162"/>
      <c r="Q348" s="162"/>
      <c r="R348" s="165"/>
      <c r="T348" s="166"/>
      <c r="U348" s="162"/>
      <c r="V348" s="162"/>
      <c r="W348" s="162"/>
      <c r="X348" s="162"/>
      <c r="Y348" s="162"/>
      <c r="Z348" s="162"/>
      <c r="AA348" s="167"/>
      <c r="AT348" s="168" t="s">
        <v>164</v>
      </c>
      <c r="AU348" s="168" t="s">
        <v>106</v>
      </c>
      <c r="AV348" s="11" t="s">
        <v>150</v>
      </c>
      <c r="AW348" s="11" t="s">
        <v>36</v>
      </c>
      <c r="AX348" s="11" t="s">
        <v>22</v>
      </c>
      <c r="AY348" s="168" t="s">
        <v>144</v>
      </c>
    </row>
    <row r="349" spans="2:65" s="1" customFormat="1" ht="31.5" customHeight="1">
      <c r="B349" s="142"/>
      <c r="C349" s="143" t="s">
        <v>469</v>
      </c>
      <c r="D349" s="143" t="s">
        <v>146</v>
      </c>
      <c r="E349" s="144" t="s">
        <v>470</v>
      </c>
      <c r="F349" s="251" t="s">
        <v>471</v>
      </c>
      <c r="G349" s="251"/>
      <c r="H349" s="251"/>
      <c r="I349" s="251"/>
      <c r="J349" s="145" t="s">
        <v>381</v>
      </c>
      <c r="K349" s="146">
        <v>3</v>
      </c>
      <c r="L349" s="252"/>
      <c r="M349" s="252"/>
      <c r="N349" s="252">
        <f>ROUND(L349*K349,2)</f>
        <v>0</v>
      </c>
      <c r="O349" s="252"/>
      <c r="P349" s="252"/>
      <c r="Q349" s="252"/>
      <c r="R349" s="147"/>
      <c r="T349" s="148" t="s">
        <v>5</v>
      </c>
      <c r="U349" s="44" t="s">
        <v>44</v>
      </c>
      <c r="V349" s="149">
        <v>0</v>
      </c>
      <c r="W349" s="149">
        <f>V349*K349</f>
        <v>0</v>
      </c>
      <c r="X349" s="149">
        <v>0</v>
      </c>
      <c r="Y349" s="149">
        <f>X349*K349</f>
        <v>0</v>
      </c>
      <c r="Z349" s="149">
        <v>0</v>
      </c>
      <c r="AA349" s="150">
        <f>Z349*K349</f>
        <v>0</v>
      </c>
      <c r="AR349" s="21" t="s">
        <v>150</v>
      </c>
      <c r="AT349" s="21" t="s">
        <v>146</v>
      </c>
      <c r="AU349" s="21" t="s">
        <v>106</v>
      </c>
      <c r="AY349" s="21" t="s">
        <v>144</v>
      </c>
      <c r="BE349" s="151">
        <f>IF(U349="základní",N349,0)</f>
        <v>0</v>
      </c>
      <c r="BF349" s="151">
        <f>IF(U349="snížená",N349,0)</f>
        <v>0</v>
      </c>
      <c r="BG349" s="151">
        <f>IF(U349="zákl. přenesená",N349,0)</f>
        <v>0</v>
      </c>
      <c r="BH349" s="151">
        <f>IF(U349="sníž. přenesená",N349,0)</f>
        <v>0</v>
      </c>
      <c r="BI349" s="151">
        <f>IF(U349="nulová",N349,0)</f>
        <v>0</v>
      </c>
      <c r="BJ349" s="21" t="s">
        <v>22</v>
      </c>
      <c r="BK349" s="151">
        <f>ROUND(L349*K349,2)</f>
        <v>0</v>
      </c>
      <c r="BL349" s="21" t="s">
        <v>150</v>
      </c>
      <c r="BM349" s="21" t="s">
        <v>472</v>
      </c>
    </row>
    <row r="350" spans="2:65" s="1" customFormat="1" ht="22.5" customHeight="1">
      <c r="B350" s="142"/>
      <c r="C350" s="177" t="s">
        <v>473</v>
      </c>
      <c r="D350" s="177" t="s">
        <v>337</v>
      </c>
      <c r="E350" s="178" t="s">
        <v>474</v>
      </c>
      <c r="F350" s="265" t="s">
        <v>475</v>
      </c>
      <c r="G350" s="265"/>
      <c r="H350" s="265"/>
      <c r="I350" s="265"/>
      <c r="J350" s="179" t="s">
        <v>149</v>
      </c>
      <c r="K350" s="180">
        <v>3.667</v>
      </c>
      <c r="L350" s="266"/>
      <c r="M350" s="266"/>
      <c r="N350" s="266">
        <f>ROUND(L350*K350,2)</f>
        <v>0</v>
      </c>
      <c r="O350" s="252"/>
      <c r="P350" s="252"/>
      <c r="Q350" s="252"/>
      <c r="R350" s="147"/>
      <c r="T350" s="148" t="s">
        <v>5</v>
      </c>
      <c r="U350" s="44" t="s">
        <v>44</v>
      </c>
      <c r="V350" s="149">
        <v>0</v>
      </c>
      <c r="W350" s="149">
        <f>V350*K350</f>
        <v>0</v>
      </c>
      <c r="X350" s="149">
        <v>0.0039</v>
      </c>
      <c r="Y350" s="149">
        <f>X350*K350</f>
        <v>0.0143013</v>
      </c>
      <c r="Z350" s="149">
        <v>0</v>
      </c>
      <c r="AA350" s="150">
        <f>Z350*K350</f>
        <v>0</v>
      </c>
      <c r="AR350" s="21" t="s">
        <v>340</v>
      </c>
      <c r="AT350" s="21" t="s">
        <v>337</v>
      </c>
      <c r="AU350" s="21" t="s">
        <v>106</v>
      </c>
      <c r="AY350" s="21" t="s">
        <v>144</v>
      </c>
      <c r="BE350" s="151">
        <f>IF(U350="základní",N350,0)</f>
        <v>0</v>
      </c>
      <c r="BF350" s="151">
        <f>IF(U350="snížená",N350,0)</f>
        <v>0</v>
      </c>
      <c r="BG350" s="151">
        <f>IF(U350="zákl. přenesená",N350,0)</f>
        <v>0</v>
      </c>
      <c r="BH350" s="151">
        <f>IF(U350="sníž. přenesená",N350,0)</f>
        <v>0</v>
      </c>
      <c r="BI350" s="151">
        <f>IF(U350="nulová",N350,0)</f>
        <v>0</v>
      </c>
      <c r="BJ350" s="21" t="s">
        <v>22</v>
      </c>
      <c r="BK350" s="151">
        <f>ROUND(L350*K350,2)</f>
        <v>0</v>
      </c>
      <c r="BL350" s="21" t="s">
        <v>150</v>
      </c>
      <c r="BM350" s="21" t="s">
        <v>476</v>
      </c>
    </row>
    <row r="351" spans="2:51" s="12" customFormat="1" ht="22.5" customHeight="1">
      <c r="B351" s="169"/>
      <c r="C351" s="170"/>
      <c r="D351" s="170"/>
      <c r="E351" s="171" t="s">
        <v>5</v>
      </c>
      <c r="F351" s="259" t="s">
        <v>477</v>
      </c>
      <c r="G351" s="260"/>
      <c r="H351" s="260"/>
      <c r="I351" s="260"/>
      <c r="J351" s="170"/>
      <c r="K351" s="172" t="s">
        <v>5</v>
      </c>
      <c r="L351" s="170"/>
      <c r="M351" s="170"/>
      <c r="N351" s="170"/>
      <c r="O351" s="170"/>
      <c r="P351" s="170"/>
      <c r="Q351" s="170"/>
      <c r="R351" s="173"/>
      <c r="T351" s="174"/>
      <c r="U351" s="170"/>
      <c r="V351" s="170"/>
      <c r="W351" s="170"/>
      <c r="X351" s="170"/>
      <c r="Y351" s="170"/>
      <c r="Z351" s="170"/>
      <c r="AA351" s="175"/>
      <c r="AT351" s="176" t="s">
        <v>164</v>
      </c>
      <c r="AU351" s="176" t="s">
        <v>106</v>
      </c>
      <c r="AV351" s="12" t="s">
        <v>22</v>
      </c>
      <c r="AW351" s="12" t="s">
        <v>36</v>
      </c>
      <c r="AX351" s="12" t="s">
        <v>79</v>
      </c>
      <c r="AY351" s="176" t="s">
        <v>144</v>
      </c>
    </row>
    <row r="352" spans="2:51" s="10" customFormat="1" ht="22.5" customHeight="1">
      <c r="B352" s="153"/>
      <c r="C352" s="154"/>
      <c r="D352" s="154"/>
      <c r="E352" s="155" t="s">
        <v>5</v>
      </c>
      <c r="F352" s="261" t="s">
        <v>478</v>
      </c>
      <c r="G352" s="262"/>
      <c r="H352" s="262"/>
      <c r="I352" s="262"/>
      <c r="J352" s="154"/>
      <c r="K352" s="156">
        <v>3.667</v>
      </c>
      <c r="L352" s="154"/>
      <c r="M352" s="154"/>
      <c r="N352" s="154"/>
      <c r="O352" s="154"/>
      <c r="P352" s="154"/>
      <c r="Q352" s="154"/>
      <c r="R352" s="157"/>
      <c r="T352" s="158"/>
      <c r="U352" s="154"/>
      <c r="V352" s="154"/>
      <c r="W352" s="154"/>
      <c r="X352" s="154"/>
      <c r="Y352" s="154"/>
      <c r="Z352" s="154"/>
      <c r="AA352" s="159"/>
      <c r="AT352" s="160" t="s">
        <v>164</v>
      </c>
      <c r="AU352" s="160" t="s">
        <v>106</v>
      </c>
      <c r="AV352" s="10" t="s">
        <v>106</v>
      </c>
      <c r="AW352" s="10" t="s">
        <v>36</v>
      </c>
      <c r="AX352" s="10" t="s">
        <v>79</v>
      </c>
      <c r="AY352" s="160" t="s">
        <v>144</v>
      </c>
    </row>
    <row r="353" spans="2:51" s="11" customFormat="1" ht="22.5" customHeight="1">
      <c r="B353" s="161"/>
      <c r="C353" s="162"/>
      <c r="D353" s="162"/>
      <c r="E353" s="163" t="s">
        <v>5</v>
      </c>
      <c r="F353" s="257" t="s">
        <v>165</v>
      </c>
      <c r="G353" s="258"/>
      <c r="H353" s="258"/>
      <c r="I353" s="258"/>
      <c r="J353" s="162"/>
      <c r="K353" s="164">
        <v>3.667</v>
      </c>
      <c r="L353" s="162"/>
      <c r="M353" s="162"/>
      <c r="N353" s="162"/>
      <c r="O353" s="162"/>
      <c r="P353" s="162"/>
      <c r="Q353" s="162"/>
      <c r="R353" s="165"/>
      <c r="T353" s="166"/>
      <c r="U353" s="162"/>
      <c r="V353" s="162"/>
      <c r="W353" s="162"/>
      <c r="X353" s="162"/>
      <c r="Y353" s="162"/>
      <c r="Z353" s="162"/>
      <c r="AA353" s="167"/>
      <c r="AT353" s="168" t="s">
        <v>164</v>
      </c>
      <c r="AU353" s="168" t="s">
        <v>106</v>
      </c>
      <c r="AV353" s="11" t="s">
        <v>150</v>
      </c>
      <c r="AW353" s="11" t="s">
        <v>36</v>
      </c>
      <c r="AX353" s="11" t="s">
        <v>22</v>
      </c>
      <c r="AY353" s="168" t="s">
        <v>144</v>
      </c>
    </row>
    <row r="354" spans="2:65" s="1" customFormat="1" ht="31.5" customHeight="1">
      <c r="B354" s="142"/>
      <c r="C354" s="143" t="s">
        <v>479</v>
      </c>
      <c r="D354" s="143" t="s">
        <v>146</v>
      </c>
      <c r="E354" s="144" t="s">
        <v>480</v>
      </c>
      <c r="F354" s="251" t="s">
        <v>481</v>
      </c>
      <c r="G354" s="251"/>
      <c r="H354" s="251"/>
      <c r="I354" s="251"/>
      <c r="J354" s="145" t="s">
        <v>149</v>
      </c>
      <c r="K354" s="146">
        <v>2</v>
      </c>
      <c r="L354" s="252"/>
      <c r="M354" s="252"/>
      <c r="N354" s="252">
        <f>ROUND(L354*K354,2)</f>
        <v>0</v>
      </c>
      <c r="O354" s="252"/>
      <c r="P354" s="252"/>
      <c r="Q354" s="252"/>
      <c r="R354" s="147"/>
      <c r="T354" s="148" t="s">
        <v>5</v>
      </c>
      <c r="U354" s="44" t="s">
        <v>44</v>
      </c>
      <c r="V354" s="149">
        <v>10.3</v>
      </c>
      <c r="W354" s="149">
        <f>V354*K354</f>
        <v>20.6</v>
      </c>
      <c r="X354" s="149">
        <v>0.46005</v>
      </c>
      <c r="Y354" s="149">
        <f>X354*K354</f>
        <v>0.9201</v>
      </c>
      <c r="Z354" s="149">
        <v>0</v>
      </c>
      <c r="AA354" s="150">
        <f>Z354*K354</f>
        <v>0</v>
      </c>
      <c r="AR354" s="21" t="s">
        <v>150</v>
      </c>
      <c r="AT354" s="21" t="s">
        <v>146</v>
      </c>
      <c r="AU354" s="21" t="s">
        <v>106</v>
      </c>
      <c r="AY354" s="21" t="s">
        <v>144</v>
      </c>
      <c r="BE354" s="151">
        <f>IF(U354="základní",N354,0)</f>
        <v>0</v>
      </c>
      <c r="BF354" s="151">
        <f>IF(U354="snížená",N354,0)</f>
        <v>0</v>
      </c>
      <c r="BG354" s="151">
        <f>IF(U354="zákl. přenesená",N354,0)</f>
        <v>0</v>
      </c>
      <c r="BH354" s="151">
        <f>IF(U354="sníž. přenesená",N354,0)</f>
        <v>0</v>
      </c>
      <c r="BI354" s="151">
        <f>IF(U354="nulová",N354,0)</f>
        <v>0</v>
      </c>
      <c r="BJ354" s="21" t="s">
        <v>22</v>
      </c>
      <c r="BK354" s="151">
        <f>ROUND(L354*K354,2)</f>
        <v>0</v>
      </c>
      <c r="BL354" s="21" t="s">
        <v>150</v>
      </c>
      <c r="BM354" s="21" t="s">
        <v>482</v>
      </c>
    </row>
    <row r="355" spans="2:51" s="10" customFormat="1" ht="22.5" customHeight="1">
      <c r="B355" s="153"/>
      <c r="C355" s="154"/>
      <c r="D355" s="154"/>
      <c r="E355" s="155" t="s">
        <v>5</v>
      </c>
      <c r="F355" s="255" t="s">
        <v>106</v>
      </c>
      <c r="G355" s="256"/>
      <c r="H355" s="256"/>
      <c r="I355" s="256"/>
      <c r="J355" s="154"/>
      <c r="K355" s="156">
        <v>2</v>
      </c>
      <c r="L355" s="154"/>
      <c r="M355" s="154"/>
      <c r="N355" s="154"/>
      <c r="O355" s="154"/>
      <c r="P355" s="154"/>
      <c r="Q355" s="154"/>
      <c r="R355" s="157"/>
      <c r="T355" s="158"/>
      <c r="U355" s="154"/>
      <c r="V355" s="154"/>
      <c r="W355" s="154"/>
      <c r="X355" s="154"/>
      <c r="Y355" s="154"/>
      <c r="Z355" s="154"/>
      <c r="AA355" s="159"/>
      <c r="AT355" s="160" t="s">
        <v>164</v>
      </c>
      <c r="AU355" s="160" t="s">
        <v>106</v>
      </c>
      <c r="AV355" s="10" t="s">
        <v>106</v>
      </c>
      <c r="AW355" s="10" t="s">
        <v>36</v>
      </c>
      <c r="AX355" s="10" t="s">
        <v>22</v>
      </c>
      <c r="AY355" s="160" t="s">
        <v>144</v>
      </c>
    </row>
    <row r="356" spans="2:65" s="1" customFormat="1" ht="31.5" customHeight="1">
      <c r="B356" s="142"/>
      <c r="C356" s="143" t="s">
        <v>483</v>
      </c>
      <c r="D356" s="143" t="s">
        <v>146</v>
      </c>
      <c r="E356" s="144" t="s">
        <v>484</v>
      </c>
      <c r="F356" s="251" t="s">
        <v>485</v>
      </c>
      <c r="G356" s="251"/>
      <c r="H356" s="251"/>
      <c r="I356" s="251"/>
      <c r="J356" s="145" t="s">
        <v>175</v>
      </c>
      <c r="K356" s="146">
        <v>1107.4</v>
      </c>
      <c r="L356" s="252"/>
      <c r="M356" s="252"/>
      <c r="N356" s="252">
        <f>ROUND(L356*K356,2)</f>
        <v>0</v>
      </c>
      <c r="O356" s="252"/>
      <c r="P356" s="252"/>
      <c r="Q356" s="252"/>
      <c r="R356" s="147"/>
      <c r="T356" s="148" t="s">
        <v>5</v>
      </c>
      <c r="U356" s="44" t="s">
        <v>44</v>
      </c>
      <c r="V356" s="149">
        <v>0.066</v>
      </c>
      <c r="W356" s="149">
        <f>V356*K356</f>
        <v>73.08840000000001</v>
      </c>
      <c r="X356" s="149">
        <v>0</v>
      </c>
      <c r="Y356" s="149">
        <f>X356*K356</f>
        <v>0</v>
      </c>
      <c r="Z356" s="149">
        <v>0</v>
      </c>
      <c r="AA356" s="150">
        <f>Z356*K356</f>
        <v>0</v>
      </c>
      <c r="AR356" s="21" t="s">
        <v>150</v>
      </c>
      <c r="AT356" s="21" t="s">
        <v>146</v>
      </c>
      <c r="AU356" s="21" t="s">
        <v>106</v>
      </c>
      <c r="AY356" s="21" t="s">
        <v>144</v>
      </c>
      <c r="BE356" s="151">
        <f>IF(U356="základní",N356,0)</f>
        <v>0</v>
      </c>
      <c r="BF356" s="151">
        <f>IF(U356="snížená",N356,0)</f>
        <v>0</v>
      </c>
      <c r="BG356" s="151">
        <f>IF(U356="zákl. přenesená",N356,0)</f>
        <v>0</v>
      </c>
      <c r="BH356" s="151">
        <f>IF(U356="sníž. přenesená",N356,0)</f>
        <v>0</v>
      </c>
      <c r="BI356" s="151">
        <f>IF(U356="nulová",N356,0)</f>
        <v>0</v>
      </c>
      <c r="BJ356" s="21" t="s">
        <v>22</v>
      </c>
      <c r="BK356" s="151">
        <f>ROUND(L356*K356,2)</f>
        <v>0</v>
      </c>
      <c r="BL356" s="21" t="s">
        <v>150</v>
      </c>
      <c r="BM356" s="21" t="s">
        <v>486</v>
      </c>
    </row>
    <row r="357" spans="2:51" s="10" customFormat="1" ht="22.5" customHeight="1">
      <c r="B357" s="153"/>
      <c r="C357" s="154"/>
      <c r="D357" s="154"/>
      <c r="E357" s="155" t="s">
        <v>5</v>
      </c>
      <c r="F357" s="255" t="s">
        <v>487</v>
      </c>
      <c r="G357" s="256"/>
      <c r="H357" s="256"/>
      <c r="I357" s="256"/>
      <c r="J357" s="154"/>
      <c r="K357" s="156">
        <v>1107.4</v>
      </c>
      <c r="L357" s="154"/>
      <c r="M357" s="154"/>
      <c r="N357" s="154"/>
      <c r="O357" s="154"/>
      <c r="P357" s="154"/>
      <c r="Q357" s="154"/>
      <c r="R357" s="157"/>
      <c r="T357" s="158"/>
      <c r="U357" s="154"/>
      <c r="V357" s="154"/>
      <c r="W357" s="154"/>
      <c r="X357" s="154"/>
      <c r="Y357" s="154"/>
      <c r="Z357" s="154"/>
      <c r="AA357" s="159"/>
      <c r="AT357" s="160" t="s">
        <v>164</v>
      </c>
      <c r="AU357" s="160" t="s">
        <v>106</v>
      </c>
      <c r="AV357" s="10" t="s">
        <v>106</v>
      </c>
      <c r="AW357" s="10" t="s">
        <v>36</v>
      </c>
      <c r="AX357" s="10" t="s">
        <v>79</v>
      </c>
      <c r="AY357" s="160" t="s">
        <v>144</v>
      </c>
    </row>
    <row r="358" spans="2:51" s="11" customFormat="1" ht="22.5" customHeight="1">
      <c r="B358" s="161"/>
      <c r="C358" s="162"/>
      <c r="D358" s="162"/>
      <c r="E358" s="163" t="s">
        <v>5</v>
      </c>
      <c r="F358" s="257" t="s">
        <v>165</v>
      </c>
      <c r="G358" s="258"/>
      <c r="H358" s="258"/>
      <c r="I358" s="258"/>
      <c r="J358" s="162"/>
      <c r="K358" s="164">
        <v>1107.4</v>
      </c>
      <c r="L358" s="162"/>
      <c r="M358" s="162"/>
      <c r="N358" s="162"/>
      <c r="O358" s="162"/>
      <c r="P358" s="162"/>
      <c r="Q358" s="162"/>
      <c r="R358" s="165"/>
      <c r="T358" s="166"/>
      <c r="U358" s="162"/>
      <c r="V358" s="162"/>
      <c r="W358" s="162"/>
      <c r="X358" s="162"/>
      <c r="Y358" s="162"/>
      <c r="Z358" s="162"/>
      <c r="AA358" s="167"/>
      <c r="AT358" s="168" t="s">
        <v>164</v>
      </c>
      <c r="AU358" s="168" t="s">
        <v>106</v>
      </c>
      <c r="AV358" s="11" t="s">
        <v>150</v>
      </c>
      <c r="AW358" s="11" t="s">
        <v>36</v>
      </c>
      <c r="AX358" s="11" t="s">
        <v>22</v>
      </c>
      <c r="AY358" s="168" t="s">
        <v>144</v>
      </c>
    </row>
    <row r="359" spans="2:65" s="1" customFormat="1" ht="22.5" customHeight="1">
      <c r="B359" s="142"/>
      <c r="C359" s="143" t="s">
        <v>488</v>
      </c>
      <c r="D359" s="143" t="s">
        <v>146</v>
      </c>
      <c r="E359" s="144" t="s">
        <v>489</v>
      </c>
      <c r="F359" s="251" t="s">
        <v>490</v>
      </c>
      <c r="G359" s="251"/>
      <c r="H359" s="251"/>
      <c r="I359" s="251"/>
      <c r="J359" s="145" t="s">
        <v>175</v>
      </c>
      <c r="K359" s="146">
        <v>1107.4</v>
      </c>
      <c r="L359" s="252"/>
      <c r="M359" s="252"/>
      <c r="N359" s="252">
        <f>ROUND(L359*K359,2)</f>
        <v>0</v>
      </c>
      <c r="O359" s="252"/>
      <c r="P359" s="252"/>
      <c r="Q359" s="252"/>
      <c r="R359" s="147"/>
      <c r="T359" s="148" t="s">
        <v>5</v>
      </c>
      <c r="U359" s="44" t="s">
        <v>44</v>
      </c>
      <c r="V359" s="149">
        <v>0</v>
      </c>
      <c r="W359" s="149">
        <f>V359*K359</f>
        <v>0</v>
      </c>
      <c r="X359" s="149">
        <v>0</v>
      </c>
      <c r="Y359" s="149">
        <f>X359*K359</f>
        <v>0</v>
      </c>
      <c r="Z359" s="149">
        <v>0</v>
      </c>
      <c r="AA359" s="150">
        <f>Z359*K359</f>
        <v>0</v>
      </c>
      <c r="AR359" s="21" t="s">
        <v>150</v>
      </c>
      <c r="AT359" s="21" t="s">
        <v>146</v>
      </c>
      <c r="AU359" s="21" t="s">
        <v>106</v>
      </c>
      <c r="AY359" s="21" t="s">
        <v>144</v>
      </c>
      <c r="BE359" s="151">
        <f>IF(U359="základní",N359,0)</f>
        <v>0</v>
      </c>
      <c r="BF359" s="151">
        <f>IF(U359="snížená",N359,0)</f>
        <v>0</v>
      </c>
      <c r="BG359" s="151">
        <f>IF(U359="zákl. přenesená",N359,0)</f>
        <v>0</v>
      </c>
      <c r="BH359" s="151">
        <f>IF(U359="sníž. přenesená",N359,0)</f>
        <v>0</v>
      </c>
      <c r="BI359" s="151">
        <f>IF(U359="nulová",N359,0)</f>
        <v>0</v>
      </c>
      <c r="BJ359" s="21" t="s">
        <v>22</v>
      </c>
      <c r="BK359" s="151">
        <f>ROUND(L359*K359,2)</f>
        <v>0</v>
      </c>
      <c r="BL359" s="21" t="s">
        <v>150</v>
      </c>
      <c r="BM359" s="21" t="s">
        <v>491</v>
      </c>
    </row>
    <row r="360" spans="2:51" s="10" customFormat="1" ht="22.5" customHeight="1">
      <c r="B360" s="153"/>
      <c r="C360" s="154"/>
      <c r="D360" s="154"/>
      <c r="E360" s="155" t="s">
        <v>5</v>
      </c>
      <c r="F360" s="255" t="s">
        <v>487</v>
      </c>
      <c r="G360" s="256"/>
      <c r="H360" s="256"/>
      <c r="I360" s="256"/>
      <c r="J360" s="154"/>
      <c r="K360" s="156">
        <v>1107.4</v>
      </c>
      <c r="L360" s="154"/>
      <c r="M360" s="154"/>
      <c r="N360" s="154"/>
      <c r="O360" s="154"/>
      <c r="P360" s="154"/>
      <c r="Q360" s="154"/>
      <c r="R360" s="157"/>
      <c r="T360" s="158"/>
      <c r="U360" s="154"/>
      <c r="V360" s="154"/>
      <c r="W360" s="154"/>
      <c r="X360" s="154"/>
      <c r="Y360" s="154"/>
      <c r="Z360" s="154"/>
      <c r="AA360" s="159"/>
      <c r="AT360" s="160" t="s">
        <v>164</v>
      </c>
      <c r="AU360" s="160" t="s">
        <v>106</v>
      </c>
      <c r="AV360" s="10" t="s">
        <v>106</v>
      </c>
      <c r="AW360" s="10" t="s">
        <v>36</v>
      </c>
      <c r="AX360" s="10" t="s">
        <v>79</v>
      </c>
      <c r="AY360" s="160" t="s">
        <v>144</v>
      </c>
    </row>
    <row r="361" spans="2:51" s="11" customFormat="1" ht="22.5" customHeight="1">
      <c r="B361" s="161"/>
      <c r="C361" s="162"/>
      <c r="D361" s="162"/>
      <c r="E361" s="163" t="s">
        <v>5</v>
      </c>
      <c r="F361" s="257" t="s">
        <v>165</v>
      </c>
      <c r="G361" s="258"/>
      <c r="H361" s="258"/>
      <c r="I361" s="258"/>
      <c r="J361" s="162"/>
      <c r="K361" s="164">
        <v>1107.4</v>
      </c>
      <c r="L361" s="162"/>
      <c r="M361" s="162"/>
      <c r="N361" s="162"/>
      <c r="O361" s="162"/>
      <c r="P361" s="162"/>
      <c r="Q361" s="162"/>
      <c r="R361" s="165"/>
      <c r="T361" s="166"/>
      <c r="U361" s="162"/>
      <c r="V361" s="162"/>
      <c r="W361" s="162"/>
      <c r="X361" s="162"/>
      <c r="Y361" s="162"/>
      <c r="Z361" s="162"/>
      <c r="AA361" s="167"/>
      <c r="AT361" s="168" t="s">
        <v>164</v>
      </c>
      <c r="AU361" s="168" t="s">
        <v>106</v>
      </c>
      <c r="AV361" s="11" t="s">
        <v>150</v>
      </c>
      <c r="AW361" s="11" t="s">
        <v>36</v>
      </c>
      <c r="AX361" s="11" t="s">
        <v>22</v>
      </c>
      <c r="AY361" s="168" t="s">
        <v>144</v>
      </c>
    </row>
    <row r="362" spans="2:65" s="1" customFormat="1" ht="44.25" customHeight="1">
      <c r="B362" s="142"/>
      <c r="C362" s="143" t="s">
        <v>492</v>
      </c>
      <c r="D362" s="143" t="s">
        <v>146</v>
      </c>
      <c r="E362" s="144" t="s">
        <v>493</v>
      </c>
      <c r="F362" s="251" t="s">
        <v>494</v>
      </c>
      <c r="G362" s="251"/>
      <c r="H362" s="251"/>
      <c r="I362" s="251"/>
      <c r="J362" s="145" t="s">
        <v>149</v>
      </c>
      <c r="K362" s="146">
        <v>13</v>
      </c>
      <c r="L362" s="252"/>
      <c r="M362" s="252"/>
      <c r="N362" s="252">
        <f>ROUND(L362*K362,2)</f>
        <v>0</v>
      </c>
      <c r="O362" s="252"/>
      <c r="P362" s="252"/>
      <c r="Q362" s="252"/>
      <c r="R362" s="147"/>
      <c r="T362" s="148" t="s">
        <v>5</v>
      </c>
      <c r="U362" s="44" t="s">
        <v>44</v>
      </c>
      <c r="V362" s="149">
        <v>0</v>
      </c>
      <c r="W362" s="149">
        <f>V362*K362</f>
        <v>0</v>
      </c>
      <c r="X362" s="149">
        <v>0</v>
      </c>
      <c r="Y362" s="149">
        <f>X362*K362</f>
        <v>0</v>
      </c>
      <c r="Z362" s="149">
        <v>0</v>
      </c>
      <c r="AA362" s="150">
        <f>Z362*K362</f>
        <v>0</v>
      </c>
      <c r="AR362" s="21" t="s">
        <v>150</v>
      </c>
      <c r="AT362" s="21" t="s">
        <v>146</v>
      </c>
      <c r="AU362" s="21" t="s">
        <v>106</v>
      </c>
      <c r="AY362" s="21" t="s">
        <v>144</v>
      </c>
      <c r="BE362" s="151">
        <f>IF(U362="základní",N362,0)</f>
        <v>0</v>
      </c>
      <c r="BF362" s="151">
        <f>IF(U362="snížená",N362,0)</f>
        <v>0</v>
      </c>
      <c r="BG362" s="151">
        <f>IF(U362="zákl. přenesená",N362,0)</f>
        <v>0</v>
      </c>
      <c r="BH362" s="151">
        <f>IF(U362="sníž. přenesená",N362,0)</f>
        <v>0</v>
      </c>
      <c r="BI362" s="151">
        <f>IF(U362="nulová",N362,0)</f>
        <v>0</v>
      </c>
      <c r="BJ362" s="21" t="s">
        <v>22</v>
      </c>
      <c r="BK362" s="151">
        <f>ROUND(L362*K362,2)</f>
        <v>0</v>
      </c>
      <c r="BL362" s="21" t="s">
        <v>150</v>
      </c>
      <c r="BM362" s="21" t="s">
        <v>495</v>
      </c>
    </row>
    <row r="363" spans="2:51" s="10" customFormat="1" ht="22.5" customHeight="1">
      <c r="B363" s="153"/>
      <c r="C363" s="154"/>
      <c r="D363" s="154"/>
      <c r="E363" s="155" t="s">
        <v>5</v>
      </c>
      <c r="F363" s="255" t="s">
        <v>496</v>
      </c>
      <c r="G363" s="256"/>
      <c r="H363" s="256"/>
      <c r="I363" s="256"/>
      <c r="J363" s="154"/>
      <c r="K363" s="156">
        <v>13</v>
      </c>
      <c r="L363" s="154"/>
      <c r="M363" s="154"/>
      <c r="N363" s="154"/>
      <c r="O363" s="154"/>
      <c r="P363" s="154"/>
      <c r="Q363" s="154"/>
      <c r="R363" s="157"/>
      <c r="T363" s="158"/>
      <c r="U363" s="154"/>
      <c r="V363" s="154"/>
      <c r="W363" s="154"/>
      <c r="X363" s="154"/>
      <c r="Y363" s="154"/>
      <c r="Z363" s="154"/>
      <c r="AA363" s="159"/>
      <c r="AT363" s="160" t="s">
        <v>164</v>
      </c>
      <c r="AU363" s="160" t="s">
        <v>106</v>
      </c>
      <c r="AV363" s="10" t="s">
        <v>106</v>
      </c>
      <c r="AW363" s="10" t="s">
        <v>36</v>
      </c>
      <c r="AX363" s="10" t="s">
        <v>79</v>
      </c>
      <c r="AY363" s="160" t="s">
        <v>144</v>
      </c>
    </row>
    <row r="364" spans="2:51" s="11" customFormat="1" ht="22.5" customHeight="1">
      <c r="B364" s="161"/>
      <c r="C364" s="162"/>
      <c r="D364" s="162"/>
      <c r="E364" s="163" t="s">
        <v>5</v>
      </c>
      <c r="F364" s="257" t="s">
        <v>165</v>
      </c>
      <c r="G364" s="258"/>
      <c r="H364" s="258"/>
      <c r="I364" s="258"/>
      <c r="J364" s="162"/>
      <c r="K364" s="164">
        <v>13</v>
      </c>
      <c r="L364" s="162"/>
      <c r="M364" s="162"/>
      <c r="N364" s="162"/>
      <c r="O364" s="162"/>
      <c r="P364" s="162"/>
      <c r="Q364" s="162"/>
      <c r="R364" s="165"/>
      <c r="T364" s="166"/>
      <c r="U364" s="162"/>
      <c r="V364" s="162"/>
      <c r="W364" s="162"/>
      <c r="X364" s="162"/>
      <c r="Y364" s="162"/>
      <c r="Z364" s="162"/>
      <c r="AA364" s="167"/>
      <c r="AT364" s="168" t="s">
        <v>164</v>
      </c>
      <c r="AU364" s="168" t="s">
        <v>106</v>
      </c>
      <c r="AV364" s="11" t="s">
        <v>150</v>
      </c>
      <c r="AW364" s="11" t="s">
        <v>36</v>
      </c>
      <c r="AX364" s="11" t="s">
        <v>22</v>
      </c>
      <c r="AY364" s="168" t="s">
        <v>144</v>
      </c>
    </row>
    <row r="365" spans="2:65" s="1" customFormat="1" ht="44.25" customHeight="1">
      <c r="B365" s="142"/>
      <c r="C365" s="143" t="s">
        <v>497</v>
      </c>
      <c r="D365" s="143" t="s">
        <v>146</v>
      </c>
      <c r="E365" s="144" t="s">
        <v>498</v>
      </c>
      <c r="F365" s="251" t="s">
        <v>499</v>
      </c>
      <c r="G365" s="251"/>
      <c r="H365" s="251"/>
      <c r="I365" s="251"/>
      <c r="J365" s="145" t="s">
        <v>149</v>
      </c>
      <c r="K365" s="146">
        <v>7</v>
      </c>
      <c r="L365" s="252"/>
      <c r="M365" s="252"/>
      <c r="N365" s="252">
        <f>ROUND(L365*K365,2)</f>
        <v>0</v>
      </c>
      <c r="O365" s="252"/>
      <c r="P365" s="252"/>
      <c r="Q365" s="252"/>
      <c r="R365" s="147"/>
      <c r="T365" s="148" t="s">
        <v>5</v>
      </c>
      <c r="U365" s="44" t="s">
        <v>44</v>
      </c>
      <c r="V365" s="149">
        <v>0</v>
      </c>
      <c r="W365" s="149">
        <f>V365*K365</f>
        <v>0</v>
      </c>
      <c r="X365" s="149">
        <v>0</v>
      </c>
      <c r="Y365" s="149">
        <f>X365*K365</f>
        <v>0</v>
      </c>
      <c r="Z365" s="149">
        <v>0</v>
      </c>
      <c r="AA365" s="150">
        <f>Z365*K365</f>
        <v>0</v>
      </c>
      <c r="AR365" s="21" t="s">
        <v>150</v>
      </c>
      <c r="AT365" s="21" t="s">
        <v>146</v>
      </c>
      <c r="AU365" s="21" t="s">
        <v>106</v>
      </c>
      <c r="AY365" s="21" t="s">
        <v>144</v>
      </c>
      <c r="BE365" s="151">
        <f>IF(U365="základní",N365,0)</f>
        <v>0</v>
      </c>
      <c r="BF365" s="151">
        <f>IF(U365="snížená",N365,0)</f>
        <v>0</v>
      </c>
      <c r="BG365" s="151">
        <f>IF(U365="zákl. přenesená",N365,0)</f>
        <v>0</v>
      </c>
      <c r="BH365" s="151">
        <f>IF(U365="sníž. přenesená",N365,0)</f>
        <v>0</v>
      </c>
      <c r="BI365" s="151">
        <f>IF(U365="nulová",N365,0)</f>
        <v>0</v>
      </c>
      <c r="BJ365" s="21" t="s">
        <v>22</v>
      </c>
      <c r="BK365" s="151">
        <f>ROUND(L365*K365,2)</f>
        <v>0</v>
      </c>
      <c r="BL365" s="21" t="s">
        <v>150</v>
      </c>
      <c r="BM365" s="21" t="s">
        <v>500</v>
      </c>
    </row>
    <row r="366" spans="2:51" s="10" customFormat="1" ht="22.5" customHeight="1">
      <c r="B366" s="153"/>
      <c r="C366" s="154"/>
      <c r="D366" s="154"/>
      <c r="E366" s="155" t="s">
        <v>5</v>
      </c>
      <c r="F366" s="255" t="s">
        <v>234</v>
      </c>
      <c r="G366" s="256"/>
      <c r="H366" s="256"/>
      <c r="I366" s="256"/>
      <c r="J366" s="154"/>
      <c r="K366" s="156">
        <v>7</v>
      </c>
      <c r="L366" s="154"/>
      <c r="M366" s="154"/>
      <c r="N366" s="154"/>
      <c r="O366" s="154"/>
      <c r="P366" s="154"/>
      <c r="Q366" s="154"/>
      <c r="R366" s="157"/>
      <c r="T366" s="158"/>
      <c r="U366" s="154"/>
      <c r="V366" s="154"/>
      <c r="W366" s="154"/>
      <c r="X366" s="154"/>
      <c r="Y366" s="154"/>
      <c r="Z366" s="154"/>
      <c r="AA366" s="159"/>
      <c r="AT366" s="160" t="s">
        <v>164</v>
      </c>
      <c r="AU366" s="160" t="s">
        <v>106</v>
      </c>
      <c r="AV366" s="10" t="s">
        <v>106</v>
      </c>
      <c r="AW366" s="10" t="s">
        <v>36</v>
      </c>
      <c r="AX366" s="10" t="s">
        <v>79</v>
      </c>
      <c r="AY366" s="160" t="s">
        <v>144</v>
      </c>
    </row>
    <row r="367" spans="2:51" s="11" customFormat="1" ht="22.5" customHeight="1">
      <c r="B367" s="161"/>
      <c r="C367" s="162"/>
      <c r="D367" s="162"/>
      <c r="E367" s="163" t="s">
        <v>5</v>
      </c>
      <c r="F367" s="257" t="s">
        <v>165</v>
      </c>
      <c r="G367" s="258"/>
      <c r="H367" s="258"/>
      <c r="I367" s="258"/>
      <c r="J367" s="162"/>
      <c r="K367" s="164">
        <v>7</v>
      </c>
      <c r="L367" s="162"/>
      <c r="M367" s="162"/>
      <c r="N367" s="162"/>
      <c r="O367" s="162"/>
      <c r="P367" s="162"/>
      <c r="Q367" s="162"/>
      <c r="R367" s="165"/>
      <c r="T367" s="166"/>
      <c r="U367" s="162"/>
      <c r="V367" s="162"/>
      <c r="W367" s="162"/>
      <c r="X367" s="162"/>
      <c r="Y367" s="162"/>
      <c r="Z367" s="162"/>
      <c r="AA367" s="167"/>
      <c r="AT367" s="168" t="s">
        <v>164</v>
      </c>
      <c r="AU367" s="168" t="s">
        <v>106</v>
      </c>
      <c r="AV367" s="11" t="s">
        <v>150</v>
      </c>
      <c r="AW367" s="11" t="s">
        <v>36</v>
      </c>
      <c r="AX367" s="11" t="s">
        <v>22</v>
      </c>
      <c r="AY367" s="168" t="s">
        <v>144</v>
      </c>
    </row>
    <row r="368" spans="2:65" s="1" customFormat="1" ht="44.25" customHeight="1">
      <c r="B368" s="142"/>
      <c r="C368" s="143" t="s">
        <v>501</v>
      </c>
      <c r="D368" s="143" t="s">
        <v>146</v>
      </c>
      <c r="E368" s="144" t="s">
        <v>502</v>
      </c>
      <c r="F368" s="251" t="s">
        <v>503</v>
      </c>
      <c r="G368" s="251"/>
      <c r="H368" s="251"/>
      <c r="I368" s="251"/>
      <c r="J368" s="145" t="s">
        <v>149</v>
      </c>
      <c r="K368" s="146">
        <v>7</v>
      </c>
      <c r="L368" s="252"/>
      <c r="M368" s="252"/>
      <c r="N368" s="252">
        <f>ROUND(L368*K368,2)</f>
        <v>0</v>
      </c>
      <c r="O368" s="252"/>
      <c r="P368" s="252"/>
      <c r="Q368" s="252"/>
      <c r="R368" s="147"/>
      <c r="T368" s="148" t="s">
        <v>5</v>
      </c>
      <c r="U368" s="44" t="s">
        <v>44</v>
      </c>
      <c r="V368" s="149">
        <v>0</v>
      </c>
      <c r="W368" s="149">
        <f>V368*K368</f>
        <v>0</v>
      </c>
      <c r="X368" s="149">
        <v>0</v>
      </c>
      <c r="Y368" s="149">
        <f>X368*K368</f>
        <v>0</v>
      </c>
      <c r="Z368" s="149">
        <v>0</v>
      </c>
      <c r="AA368" s="150">
        <f>Z368*K368</f>
        <v>0</v>
      </c>
      <c r="AR368" s="21" t="s">
        <v>150</v>
      </c>
      <c r="AT368" s="21" t="s">
        <v>146</v>
      </c>
      <c r="AU368" s="21" t="s">
        <v>106</v>
      </c>
      <c r="AY368" s="21" t="s">
        <v>144</v>
      </c>
      <c r="BE368" s="151">
        <f>IF(U368="základní",N368,0)</f>
        <v>0</v>
      </c>
      <c r="BF368" s="151">
        <f>IF(U368="snížená",N368,0)</f>
        <v>0</v>
      </c>
      <c r="BG368" s="151">
        <f>IF(U368="zákl. přenesená",N368,0)</f>
        <v>0</v>
      </c>
      <c r="BH368" s="151">
        <f>IF(U368="sníž. přenesená",N368,0)</f>
        <v>0</v>
      </c>
      <c r="BI368" s="151">
        <f>IF(U368="nulová",N368,0)</f>
        <v>0</v>
      </c>
      <c r="BJ368" s="21" t="s">
        <v>22</v>
      </c>
      <c r="BK368" s="151">
        <f>ROUND(L368*K368,2)</f>
        <v>0</v>
      </c>
      <c r="BL368" s="21" t="s">
        <v>150</v>
      </c>
      <c r="BM368" s="21" t="s">
        <v>504</v>
      </c>
    </row>
    <row r="369" spans="2:51" s="10" customFormat="1" ht="22.5" customHeight="1">
      <c r="B369" s="153"/>
      <c r="C369" s="154"/>
      <c r="D369" s="154"/>
      <c r="E369" s="155" t="s">
        <v>5</v>
      </c>
      <c r="F369" s="255" t="s">
        <v>234</v>
      </c>
      <c r="G369" s="256"/>
      <c r="H369" s="256"/>
      <c r="I369" s="256"/>
      <c r="J369" s="154"/>
      <c r="K369" s="156">
        <v>7</v>
      </c>
      <c r="L369" s="154"/>
      <c r="M369" s="154"/>
      <c r="N369" s="154"/>
      <c r="O369" s="154"/>
      <c r="P369" s="154"/>
      <c r="Q369" s="154"/>
      <c r="R369" s="157"/>
      <c r="T369" s="158"/>
      <c r="U369" s="154"/>
      <c r="V369" s="154"/>
      <c r="W369" s="154"/>
      <c r="X369" s="154"/>
      <c r="Y369" s="154"/>
      <c r="Z369" s="154"/>
      <c r="AA369" s="159"/>
      <c r="AT369" s="160" t="s">
        <v>164</v>
      </c>
      <c r="AU369" s="160" t="s">
        <v>106</v>
      </c>
      <c r="AV369" s="10" t="s">
        <v>106</v>
      </c>
      <c r="AW369" s="10" t="s">
        <v>36</v>
      </c>
      <c r="AX369" s="10" t="s">
        <v>22</v>
      </c>
      <c r="AY369" s="160" t="s">
        <v>144</v>
      </c>
    </row>
    <row r="370" spans="2:65" s="1" customFormat="1" ht="44.25" customHeight="1">
      <c r="B370" s="142"/>
      <c r="C370" s="143" t="s">
        <v>505</v>
      </c>
      <c r="D370" s="143" t="s">
        <v>146</v>
      </c>
      <c r="E370" s="144" t="s">
        <v>506</v>
      </c>
      <c r="F370" s="251" t="s">
        <v>507</v>
      </c>
      <c r="G370" s="251"/>
      <c r="H370" s="251"/>
      <c r="I370" s="251"/>
      <c r="J370" s="145" t="s">
        <v>149</v>
      </c>
      <c r="K370" s="146">
        <v>1</v>
      </c>
      <c r="L370" s="252"/>
      <c r="M370" s="252"/>
      <c r="N370" s="252">
        <f>ROUND(L370*K370,2)</f>
        <v>0</v>
      </c>
      <c r="O370" s="252"/>
      <c r="P370" s="252"/>
      <c r="Q370" s="252"/>
      <c r="R370" s="147"/>
      <c r="T370" s="148" t="s">
        <v>5</v>
      </c>
      <c r="U370" s="44" t="s">
        <v>44</v>
      </c>
      <c r="V370" s="149">
        <v>0</v>
      </c>
      <c r="W370" s="149">
        <f>V370*K370</f>
        <v>0</v>
      </c>
      <c r="X370" s="149">
        <v>0</v>
      </c>
      <c r="Y370" s="149">
        <f>X370*K370</f>
        <v>0</v>
      </c>
      <c r="Z370" s="149">
        <v>0</v>
      </c>
      <c r="AA370" s="150">
        <f>Z370*K370</f>
        <v>0</v>
      </c>
      <c r="AR370" s="21" t="s">
        <v>150</v>
      </c>
      <c r="AT370" s="21" t="s">
        <v>146</v>
      </c>
      <c r="AU370" s="21" t="s">
        <v>106</v>
      </c>
      <c r="AY370" s="21" t="s">
        <v>144</v>
      </c>
      <c r="BE370" s="151">
        <f>IF(U370="základní",N370,0)</f>
        <v>0</v>
      </c>
      <c r="BF370" s="151">
        <f>IF(U370="snížená",N370,0)</f>
        <v>0</v>
      </c>
      <c r="BG370" s="151">
        <f>IF(U370="zákl. přenesená",N370,0)</f>
        <v>0</v>
      </c>
      <c r="BH370" s="151">
        <f>IF(U370="sníž. přenesená",N370,0)</f>
        <v>0</v>
      </c>
      <c r="BI370" s="151">
        <f>IF(U370="nulová",N370,0)</f>
        <v>0</v>
      </c>
      <c r="BJ370" s="21" t="s">
        <v>22</v>
      </c>
      <c r="BK370" s="151">
        <f>ROUND(L370*K370,2)</f>
        <v>0</v>
      </c>
      <c r="BL370" s="21" t="s">
        <v>150</v>
      </c>
      <c r="BM370" s="21" t="s">
        <v>508</v>
      </c>
    </row>
    <row r="371" spans="2:51" s="10" customFormat="1" ht="22.5" customHeight="1">
      <c r="B371" s="153"/>
      <c r="C371" s="154"/>
      <c r="D371" s="154"/>
      <c r="E371" s="155" t="s">
        <v>5</v>
      </c>
      <c r="F371" s="255" t="s">
        <v>22</v>
      </c>
      <c r="G371" s="256"/>
      <c r="H371" s="256"/>
      <c r="I371" s="256"/>
      <c r="J371" s="154"/>
      <c r="K371" s="156">
        <v>1</v>
      </c>
      <c r="L371" s="154"/>
      <c r="M371" s="154"/>
      <c r="N371" s="154"/>
      <c r="O371" s="154"/>
      <c r="P371" s="154"/>
      <c r="Q371" s="154"/>
      <c r="R371" s="157"/>
      <c r="T371" s="158"/>
      <c r="U371" s="154"/>
      <c r="V371" s="154"/>
      <c r="W371" s="154"/>
      <c r="X371" s="154"/>
      <c r="Y371" s="154"/>
      <c r="Z371" s="154"/>
      <c r="AA371" s="159"/>
      <c r="AT371" s="160" t="s">
        <v>164</v>
      </c>
      <c r="AU371" s="160" t="s">
        <v>106</v>
      </c>
      <c r="AV371" s="10" t="s">
        <v>106</v>
      </c>
      <c r="AW371" s="10" t="s">
        <v>36</v>
      </c>
      <c r="AX371" s="10" t="s">
        <v>79</v>
      </c>
      <c r="AY371" s="160" t="s">
        <v>144</v>
      </c>
    </row>
    <row r="372" spans="2:51" s="11" customFormat="1" ht="22.5" customHeight="1">
      <c r="B372" s="161"/>
      <c r="C372" s="162"/>
      <c r="D372" s="162"/>
      <c r="E372" s="163" t="s">
        <v>5</v>
      </c>
      <c r="F372" s="257" t="s">
        <v>165</v>
      </c>
      <c r="G372" s="258"/>
      <c r="H372" s="258"/>
      <c r="I372" s="258"/>
      <c r="J372" s="162"/>
      <c r="K372" s="164">
        <v>1</v>
      </c>
      <c r="L372" s="162"/>
      <c r="M372" s="162"/>
      <c r="N372" s="162"/>
      <c r="O372" s="162"/>
      <c r="P372" s="162"/>
      <c r="Q372" s="162"/>
      <c r="R372" s="165"/>
      <c r="T372" s="166"/>
      <c r="U372" s="162"/>
      <c r="V372" s="162"/>
      <c r="W372" s="162"/>
      <c r="X372" s="162"/>
      <c r="Y372" s="162"/>
      <c r="Z372" s="162"/>
      <c r="AA372" s="167"/>
      <c r="AT372" s="168" t="s">
        <v>164</v>
      </c>
      <c r="AU372" s="168" t="s">
        <v>106</v>
      </c>
      <c r="AV372" s="11" t="s">
        <v>150</v>
      </c>
      <c r="AW372" s="11" t="s">
        <v>36</v>
      </c>
      <c r="AX372" s="11" t="s">
        <v>22</v>
      </c>
      <c r="AY372" s="168" t="s">
        <v>144</v>
      </c>
    </row>
    <row r="373" spans="2:65" s="1" customFormat="1" ht="31.5" customHeight="1">
      <c r="B373" s="142"/>
      <c r="C373" s="177" t="s">
        <v>509</v>
      </c>
      <c r="D373" s="177" t="s">
        <v>337</v>
      </c>
      <c r="E373" s="178" t="s">
        <v>510</v>
      </c>
      <c r="F373" s="265" t="s">
        <v>511</v>
      </c>
      <c r="G373" s="265"/>
      <c r="H373" s="265"/>
      <c r="I373" s="265"/>
      <c r="J373" s="179" t="s">
        <v>149</v>
      </c>
      <c r="K373" s="180">
        <v>3</v>
      </c>
      <c r="L373" s="266"/>
      <c r="M373" s="266"/>
      <c r="N373" s="266">
        <f>ROUND(L373*K373,2)</f>
        <v>0</v>
      </c>
      <c r="O373" s="252"/>
      <c r="P373" s="252"/>
      <c r="Q373" s="252"/>
      <c r="R373" s="147"/>
      <c r="T373" s="148" t="s">
        <v>5</v>
      </c>
      <c r="U373" s="44" t="s">
        <v>44</v>
      </c>
      <c r="V373" s="149">
        <v>0</v>
      </c>
      <c r="W373" s="149">
        <f>V373*K373</f>
        <v>0</v>
      </c>
      <c r="X373" s="149">
        <v>0.04284</v>
      </c>
      <c r="Y373" s="149">
        <f>X373*K373</f>
        <v>0.12852000000000002</v>
      </c>
      <c r="Z373" s="149">
        <v>0</v>
      </c>
      <c r="AA373" s="150">
        <f>Z373*K373</f>
        <v>0</v>
      </c>
      <c r="AR373" s="21" t="s">
        <v>340</v>
      </c>
      <c r="AT373" s="21" t="s">
        <v>337</v>
      </c>
      <c r="AU373" s="21" t="s">
        <v>106</v>
      </c>
      <c r="AY373" s="21" t="s">
        <v>144</v>
      </c>
      <c r="BE373" s="151">
        <f>IF(U373="základní",N373,0)</f>
        <v>0</v>
      </c>
      <c r="BF373" s="151">
        <f>IF(U373="snížená",N373,0)</f>
        <v>0</v>
      </c>
      <c r="BG373" s="151">
        <f>IF(U373="zákl. přenesená",N373,0)</f>
        <v>0</v>
      </c>
      <c r="BH373" s="151">
        <f>IF(U373="sníž. přenesená",N373,0)</f>
        <v>0</v>
      </c>
      <c r="BI373" s="151">
        <f>IF(U373="nulová",N373,0)</f>
        <v>0</v>
      </c>
      <c r="BJ373" s="21" t="s">
        <v>22</v>
      </c>
      <c r="BK373" s="151">
        <f>ROUND(L373*K373,2)</f>
        <v>0</v>
      </c>
      <c r="BL373" s="21" t="s">
        <v>150</v>
      </c>
      <c r="BM373" s="21" t="s">
        <v>512</v>
      </c>
    </row>
    <row r="374" spans="2:63" s="9" customFormat="1" ht="29.85" customHeight="1">
      <c r="B374" s="131"/>
      <c r="C374" s="132"/>
      <c r="D374" s="141" t="s">
        <v>124</v>
      </c>
      <c r="E374" s="141"/>
      <c r="F374" s="141"/>
      <c r="G374" s="141"/>
      <c r="H374" s="141"/>
      <c r="I374" s="141"/>
      <c r="J374" s="141"/>
      <c r="K374" s="141"/>
      <c r="L374" s="141"/>
      <c r="M374" s="141"/>
      <c r="N374" s="277">
        <f>BK374</f>
        <v>0</v>
      </c>
      <c r="O374" s="278"/>
      <c r="P374" s="278"/>
      <c r="Q374" s="278"/>
      <c r="R374" s="134"/>
      <c r="T374" s="135"/>
      <c r="U374" s="132"/>
      <c r="V374" s="132"/>
      <c r="W374" s="136">
        <f>W375+SUM(W376:W379)</f>
        <v>150.95999999999998</v>
      </c>
      <c r="X374" s="132"/>
      <c r="Y374" s="136">
        <f>Y375+SUM(Y376:Y379)</f>
        <v>0</v>
      </c>
      <c r="Z374" s="132"/>
      <c r="AA374" s="137">
        <f>AA375+SUM(AA376:AA379)</f>
        <v>24</v>
      </c>
      <c r="AR374" s="138" t="s">
        <v>22</v>
      </c>
      <c r="AT374" s="139" t="s">
        <v>78</v>
      </c>
      <c r="AU374" s="139" t="s">
        <v>22</v>
      </c>
      <c r="AY374" s="138" t="s">
        <v>144</v>
      </c>
      <c r="BK374" s="140">
        <f>BK375+SUM(BK376:BK379)</f>
        <v>0</v>
      </c>
    </row>
    <row r="375" spans="2:65" s="1" customFormat="1" ht="22.5" customHeight="1">
      <c r="B375" s="142"/>
      <c r="C375" s="143" t="s">
        <v>513</v>
      </c>
      <c r="D375" s="143" t="s">
        <v>146</v>
      </c>
      <c r="E375" s="144" t="s">
        <v>514</v>
      </c>
      <c r="F375" s="251" t="s">
        <v>515</v>
      </c>
      <c r="G375" s="251"/>
      <c r="H375" s="251"/>
      <c r="I375" s="251"/>
      <c r="J375" s="145" t="s">
        <v>186</v>
      </c>
      <c r="K375" s="146">
        <v>10</v>
      </c>
      <c r="L375" s="252"/>
      <c r="M375" s="252"/>
      <c r="N375" s="252">
        <f>ROUND(L375*K375,2)</f>
        <v>0</v>
      </c>
      <c r="O375" s="252"/>
      <c r="P375" s="252"/>
      <c r="Q375" s="252"/>
      <c r="R375" s="147"/>
      <c r="T375" s="148" t="s">
        <v>5</v>
      </c>
      <c r="U375" s="44" t="s">
        <v>44</v>
      </c>
      <c r="V375" s="149">
        <v>13.301</v>
      </c>
      <c r="W375" s="149">
        <f>V375*K375</f>
        <v>133.01</v>
      </c>
      <c r="X375" s="149">
        <v>0</v>
      </c>
      <c r="Y375" s="149">
        <f>X375*K375</f>
        <v>0</v>
      </c>
      <c r="Z375" s="149">
        <v>2.4</v>
      </c>
      <c r="AA375" s="150">
        <f>Z375*K375</f>
        <v>24</v>
      </c>
      <c r="AR375" s="21" t="s">
        <v>150</v>
      </c>
      <c r="AT375" s="21" t="s">
        <v>146</v>
      </c>
      <c r="AU375" s="21" t="s">
        <v>106</v>
      </c>
      <c r="AY375" s="21" t="s">
        <v>144</v>
      </c>
      <c r="BE375" s="151">
        <f>IF(U375="základní",N375,0)</f>
        <v>0</v>
      </c>
      <c r="BF375" s="151">
        <f>IF(U375="snížená",N375,0)</f>
        <v>0</v>
      </c>
      <c r="BG375" s="151">
        <f>IF(U375="zákl. přenesená",N375,0)</f>
        <v>0</v>
      </c>
      <c r="BH375" s="151">
        <f>IF(U375="sníž. přenesená",N375,0)</f>
        <v>0</v>
      </c>
      <c r="BI375" s="151">
        <f>IF(U375="nulová",N375,0)</f>
        <v>0</v>
      </c>
      <c r="BJ375" s="21" t="s">
        <v>22</v>
      </c>
      <c r="BK375" s="151">
        <f>ROUND(L375*K375,2)</f>
        <v>0</v>
      </c>
      <c r="BL375" s="21" t="s">
        <v>150</v>
      </c>
      <c r="BM375" s="21" t="s">
        <v>516</v>
      </c>
    </row>
    <row r="376" spans="2:51" s="12" customFormat="1" ht="22.5" customHeight="1">
      <c r="B376" s="169"/>
      <c r="C376" s="170"/>
      <c r="D376" s="170"/>
      <c r="E376" s="171" t="s">
        <v>5</v>
      </c>
      <c r="F376" s="259" t="s">
        <v>517</v>
      </c>
      <c r="G376" s="260"/>
      <c r="H376" s="260"/>
      <c r="I376" s="260"/>
      <c r="J376" s="170"/>
      <c r="K376" s="172" t="s">
        <v>5</v>
      </c>
      <c r="L376" s="170"/>
      <c r="M376" s="170"/>
      <c r="N376" s="170"/>
      <c r="O376" s="170"/>
      <c r="P376" s="170"/>
      <c r="Q376" s="170"/>
      <c r="R376" s="173"/>
      <c r="T376" s="174"/>
      <c r="U376" s="170"/>
      <c r="V376" s="170"/>
      <c r="W376" s="170"/>
      <c r="X376" s="170"/>
      <c r="Y376" s="170"/>
      <c r="Z376" s="170"/>
      <c r="AA376" s="175"/>
      <c r="AT376" s="176" t="s">
        <v>164</v>
      </c>
      <c r="AU376" s="176" t="s">
        <v>106</v>
      </c>
      <c r="AV376" s="12" t="s">
        <v>22</v>
      </c>
      <c r="AW376" s="12" t="s">
        <v>36</v>
      </c>
      <c r="AX376" s="12" t="s">
        <v>79</v>
      </c>
      <c r="AY376" s="176" t="s">
        <v>144</v>
      </c>
    </row>
    <row r="377" spans="2:51" s="10" customFormat="1" ht="22.5" customHeight="1">
      <c r="B377" s="153"/>
      <c r="C377" s="154"/>
      <c r="D377" s="154"/>
      <c r="E377" s="155" t="s">
        <v>5</v>
      </c>
      <c r="F377" s="261" t="s">
        <v>518</v>
      </c>
      <c r="G377" s="262"/>
      <c r="H377" s="262"/>
      <c r="I377" s="262"/>
      <c r="J377" s="154"/>
      <c r="K377" s="156">
        <v>10</v>
      </c>
      <c r="L377" s="154"/>
      <c r="M377" s="154"/>
      <c r="N377" s="154"/>
      <c r="O377" s="154"/>
      <c r="P377" s="154"/>
      <c r="Q377" s="154"/>
      <c r="R377" s="157"/>
      <c r="T377" s="158"/>
      <c r="U377" s="154"/>
      <c r="V377" s="154"/>
      <c r="W377" s="154"/>
      <c r="X377" s="154"/>
      <c r="Y377" s="154"/>
      <c r="Z377" s="154"/>
      <c r="AA377" s="159"/>
      <c r="AT377" s="160" t="s">
        <v>164</v>
      </c>
      <c r="AU377" s="160" t="s">
        <v>106</v>
      </c>
      <c r="AV377" s="10" t="s">
        <v>106</v>
      </c>
      <c r="AW377" s="10" t="s">
        <v>36</v>
      </c>
      <c r="AX377" s="10" t="s">
        <v>79</v>
      </c>
      <c r="AY377" s="160" t="s">
        <v>144</v>
      </c>
    </row>
    <row r="378" spans="2:51" s="11" customFormat="1" ht="22.5" customHeight="1">
      <c r="B378" s="161"/>
      <c r="C378" s="162"/>
      <c r="D378" s="162"/>
      <c r="E378" s="163" t="s">
        <v>5</v>
      </c>
      <c r="F378" s="257" t="s">
        <v>165</v>
      </c>
      <c r="G378" s="258"/>
      <c r="H378" s="258"/>
      <c r="I378" s="258"/>
      <c r="J378" s="162"/>
      <c r="K378" s="164">
        <v>10</v>
      </c>
      <c r="L378" s="162"/>
      <c r="M378" s="162"/>
      <c r="N378" s="162"/>
      <c r="O378" s="162"/>
      <c r="P378" s="162"/>
      <c r="Q378" s="162"/>
      <c r="R378" s="165"/>
      <c r="T378" s="166"/>
      <c r="U378" s="162"/>
      <c r="V378" s="162"/>
      <c r="W378" s="162"/>
      <c r="X378" s="162"/>
      <c r="Y378" s="162"/>
      <c r="Z378" s="162"/>
      <c r="AA378" s="167"/>
      <c r="AT378" s="168" t="s">
        <v>164</v>
      </c>
      <c r="AU378" s="168" t="s">
        <v>106</v>
      </c>
      <c r="AV378" s="11" t="s">
        <v>150</v>
      </c>
      <c r="AW378" s="11" t="s">
        <v>36</v>
      </c>
      <c r="AX378" s="11" t="s">
        <v>22</v>
      </c>
      <c r="AY378" s="168" t="s">
        <v>144</v>
      </c>
    </row>
    <row r="379" spans="2:63" s="9" customFormat="1" ht="22.35" customHeight="1">
      <c r="B379" s="131"/>
      <c r="C379" s="132"/>
      <c r="D379" s="141" t="s">
        <v>125</v>
      </c>
      <c r="E379" s="141"/>
      <c r="F379" s="141"/>
      <c r="G379" s="141"/>
      <c r="H379" s="141"/>
      <c r="I379" s="141"/>
      <c r="J379" s="141"/>
      <c r="K379" s="141"/>
      <c r="L379" s="141"/>
      <c r="M379" s="141"/>
      <c r="N379" s="275">
        <f>BK379</f>
        <v>0</v>
      </c>
      <c r="O379" s="276"/>
      <c r="P379" s="276"/>
      <c r="Q379" s="276"/>
      <c r="R379" s="134"/>
      <c r="T379" s="135"/>
      <c r="U379" s="132"/>
      <c r="V379" s="132"/>
      <c r="W379" s="136">
        <f>SUM(W380:W386)</f>
        <v>17.950000000000003</v>
      </c>
      <c r="X379" s="132"/>
      <c r="Y379" s="136">
        <f>SUM(Y380:Y386)</f>
        <v>0</v>
      </c>
      <c r="Z379" s="132"/>
      <c r="AA379" s="137">
        <f>SUM(AA380:AA386)</f>
        <v>0</v>
      </c>
      <c r="AR379" s="138" t="s">
        <v>22</v>
      </c>
      <c r="AT379" s="139" t="s">
        <v>78</v>
      </c>
      <c r="AU379" s="139" t="s">
        <v>106</v>
      </c>
      <c r="AY379" s="138" t="s">
        <v>144</v>
      </c>
      <c r="BK379" s="140">
        <f>SUM(BK380:BK386)</f>
        <v>0</v>
      </c>
    </row>
    <row r="380" spans="2:65" s="1" customFormat="1" ht="31.5" customHeight="1">
      <c r="B380" s="142"/>
      <c r="C380" s="143" t="s">
        <v>519</v>
      </c>
      <c r="D380" s="143" t="s">
        <v>146</v>
      </c>
      <c r="E380" s="144" t="s">
        <v>520</v>
      </c>
      <c r="F380" s="251" t="s">
        <v>521</v>
      </c>
      <c r="G380" s="251"/>
      <c r="H380" s="251"/>
      <c r="I380" s="251"/>
      <c r="J380" s="145" t="s">
        <v>104</v>
      </c>
      <c r="K380" s="146">
        <v>100</v>
      </c>
      <c r="L380" s="252"/>
      <c r="M380" s="252"/>
      <c r="N380" s="252">
        <f>ROUND(L380*K380,2)</f>
        <v>0</v>
      </c>
      <c r="O380" s="252"/>
      <c r="P380" s="252"/>
      <c r="Q380" s="252"/>
      <c r="R380" s="147"/>
      <c r="T380" s="148" t="s">
        <v>5</v>
      </c>
      <c r="U380" s="44" t="s">
        <v>44</v>
      </c>
      <c r="V380" s="149">
        <v>0.002</v>
      </c>
      <c r="W380" s="149">
        <f>V380*K380</f>
        <v>0.2</v>
      </c>
      <c r="X380" s="149">
        <v>0</v>
      </c>
      <c r="Y380" s="149">
        <f>X380*K380</f>
        <v>0</v>
      </c>
      <c r="Z380" s="149">
        <v>0</v>
      </c>
      <c r="AA380" s="150">
        <f>Z380*K380</f>
        <v>0</v>
      </c>
      <c r="AR380" s="21" t="s">
        <v>150</v>
      </c>
      <c r="AT380" s="21" t="s">
        <v>146</v>
      </c>
      <c r="AU380" s="21" t="s">
        <v>350</v>
      </c>
      <c r="AY380" s="21" t="s">
        <v>144</v>
      </c>
      <c r="BE380" s="151">
        <f>IF(U380="základní",N380,0)</f>
        <v>0</v>
      </c>
      <c r="BF380" s="151">
        <f>IF(U380="snížená",N380,0)</f>
        <v>0</v>
      </c>
      <c r="BG380" s="151">
        <f>IF(U380="zákl. přenesená",N380,0)</f>
        <v>0</v>
      </c>
      <c r="BH380" s="151">
        <f>IF(U380="sníž. přenesená",N380,0)</f>
        <v>0</v>
      </c>
      <c r="BI380" s="151">
        <f>IF(U380="nulová",N380,0)</f>
        <v>0</v>
      </c>
      <c r="BJ380" s="21" t="s">
        <v>22</v>
      </c>
      <c r="BK380" s="151">
        <f>ROUND(L380*K380,2)</f>
        <v>0</v>
      </c>
      <c r="BL380" s="21" t="s">
        <v>150</v>
      </c>
      <c r="BM380" s="21" t="s">
        <v>522</v>
      </c>
    </row>
    <row r="381" spans="2:65" s="1" customFormat="1" ht="31.5" customHeight="1">
      <c r="B381" s="142"/>
      <c r="C381" s="143" t="s">
        <v>523</v>
      </c>
      <c r="D381" s="143" t="s">
        <v>146</v>
      </c>
      <c r="E381" s="144" t="s">
        <v>524</v>
      </c>
      <c r="F381" s="251" t="s">
        <v>525</v>
      </c>
      <c r="G381" s="251"/>
      <c r="H381" s="251"/>
      <c r="I381" s="251"/>
      <c r="J381" s="145" t="s">
        <v>297</v>
      </c>
      <c r="K381" s="146">
        <v>25</v>
      </c>
      <c r="L381" s="252"/>
      <c r="M381" s="252"/>
      <c r="N381" s="252">
        <f>ROUND(L381*K381,2)</f>
        <v>0</v>
      </c>
      <c r="O381" s="252"/>
      <c r="P381" s="252"/>
      <c r="Q381" s="252"/>
      <c r="R381" s="147"/>
      <c r="T381" s="148" t="s">
        <v>5</v>
      </c>
      <c r="U381" s="44" t="s">
        <v>44</v>
      </c>
      <c r="V381" s="149">
        <v>0.042</v>
      </c>
      <c r="W381" s="149">
        <f>V381*K381</f>
        <v>1.05</v>
      </c>
      <c r="X381" s="149">
        <v>0</v>
      </c>
      <c r="Y381" s="149">
        <f>X381*K381</f>
        <v>0</v>
      </c>
      <c r="Z381" s="149">
        <v>0</v>
      </c>
      <c r="AA381" s="150">
        <f>Z381*K381</f>
        <v>0</v>
      </c>
      <c r="AR381" s="21" t="s">
        <v>150</v>
      </c>
      <c r="AT381" s="21" t="s">
        <v>146</v>
      </c>
      <c r="AU381" s="21" t="s">
        <v>350</v>
      </c>
      <c r="AY381" s="21" t="s">
        <v>144</v>
      </c>
      <c r="BE381" s="151">
        <f>IF(U381="základní",N381,0)</f>
        <v>0</v>
      </c>
      <c r="BF381" s="151">
        <f>IF(U381="snížená",N381,0)</f>
        <v>0</v>
      </c>
      <c r="BG381" s="151">
        <f>IF(U381="zákl. přenesená",N381,0)</f>
        <v>0</v>
      </c>
      <c r="BH381" s="151">
        <f>IF(U381="sníž. přenesená",N381,0)</f>
        <v>0</v>
      </c>
      <c r="BI381" s="151">
        <f>IF(U381="nulová",N381,0)</f>
        <v>0</v>
      </c>
      <c r="BJ381" s="21" t="s">
        <v>22</v>
      </c>
      <c r="BK381" s="151">
        <f>ROUND(L381*K381,2)</f>
        <v>0</v>
      </c>
      <c r="BL381" s="21" t="s">
        <v>150</v>
      </c>
      <c r="BM381" s="21" t="s">
        <v>526</v>
      </c>
    </row>
    <row r="382" spans="2:65" s="1" customFormat="1" ht="31.5" customHeight="1">
      <c r="B382" s="142"/>
      <c r="C382" s="143" t="s">
        <v>527</v>
      </c>
      <c r="D382" s="143" t="s">
        <v>146</v>
      </c>
      <c r="E382" s="144" t="s">
        <v>528</v>
      </c>
      <c r="F382" s="251" t="s">
        <v>529</v>
      </c>
      <c r="G382" s="251"/>
      <c r="H382" s="251"/>
      <c r="I382" s="251"/>
      <c r="J382" s="145" t="s">
        <v>297</v>
      </c>
      <c r="K382" s="146">
        <v>250</v>
      </c>
      <c r="L382" s="252"/>
      <c r="M382" s="252"/>
      <c r="N382" s="252">
        <f>ROUND(L382*K382,2)</f>
        <v>0</v>
      </c>
      <c r="O382" s="252"/>
      <c r="P382" s="252"/>
      <c r="Q382" s="252"/>
      <c r="R382" s="147"/>
      <c r="T382" s="148" t="s">
        <v>5</v>
      </c>
      <c r="U382" s="44" t="s">
        <v>44</v>
      </c>
      <c r="V382" s="149">
        <v>0.003</v>
      </c>
      <c r="W382" s="149">
        <f>V382*K382</f>
        <v>0.75</v>
      </c>
      <c r="X382" s="149">
        <v>0</v>
      </c>
      <c r="Y382" s="149">
        <f>X382*K382</f>
        <v>0</v>
      </c>
      <c r="Z382" s="149">
        <v>0</v>
      </c>
      <c r="AA382" s="150">
        <f>Z382*K382</f>
        <v>0</v>
      </c>
      <c r="AR382" s="21" t="s">
        <v>150</v>
      </c>
      <c r="AT382" s="21" t="s">
        <v>146</v>
      </c>
      <c r="AU382" s="21" t="s">
        <v>350</v>
      </c>
      <c r="AY382" s="21" t="s">
        <v>144</v>
      </c>
      <c r="BE382" s="151">
        <f>IF(U382="základní",N382,0)</f>
        <v>0</v>
      </c>
      <c r="BF382" s="151">
        <f>IF(U382="snížená",N382,0)</f>
        <v>0</v>
      </c>
      <c r="BG382" s="151">
        <f>IF(U382="zákl. přenesená",N382,0)</f>
        <v>0</v>
      </c>
      <c r="BH382" s="151">
        <f>IF(U382="sníž. přenesená",N382,0)</f>
        <v>0</v>
      </c>
      <c r="BI382" s="151">
        <f>IF(U382="nulová",N382,0)</f>
        <v>0</v>
      </c>
      <c r="BJ382" s="21" t="s">
        <v>22</v>
      </c>
      <c r="BK382" s="151">
        <f>ROUND(L382*K382,2)</f>
        <v>0</v>
      </c>
      <c r="BL382" s="21" t="s">
        <v>150</v>
      </c>
      <c r="BM382" s="21" t="s">
        <v>530</v>
      </c>
    </row>
    <row r="383" spans="2:65" s="1" customFormat="1" ht="44.25" customHeight="1">
      <c r="B383" s="142"/>
      <c r="C383" s="143" t="s">
        <v>531</v>
      </c>
      <c r="D383" s="143" t="s">
        <v>146</v>
      </c>
      <c r="E383" s="144" t="s">
        <v>532</v>
      </c>
      <c r="F383" s="251" t="s">
        <v>533</v>
      </c>
      <c r="G383" s="251"/>
      <c r="H383" s="251"/>
      <c r="I383" s="251"/>
      <c r="J383" s="145" t="s">
        <v>297</v>
      </c>
      <c r="K383" s="146">
        <v>25</v>
      </c>
      <c r="L383" s="252"/>
      <c r="M383" s="252"/>
      <c r="N383" s="252">
        <f>ROUND(L383*K383,2)</f>
        <v>0</v>
      </c>
      <c r="O383" s="252"/>
      <c r="P383" s="252"/>
      <c r="Q383" s="252"/>
      <c r="R383" s="147"/>
      <c r="T383" s="148" t="s">
        <v>5</v>
      </c>
      <c r="U383" s="44" t="s">
        <v>44</v>
      </c>
      <c r="V383" s="149">
        <v>0</v>
      </c>
      <c r="W383" s="149">
        <f>V383*K383</f>
        <v>0</v>
      </c>
      <c r="X383" s="149">
        <v>0</v>
      </c>
      <c r="Y383" s="149">
        <f>X383*K383</f>
        <v>0</v>
      </c>
      <c r="Z383" s="149">
        <v>0</v>
      </c>
      <c r="AA383" s="150">
        <f>Z383*K383</f>
        <v>0</v>
      </c>
      <c r="AR383" s="21" t="s">
        <v>150</v>
      </c>
      <c r="AT383" s="21" t="s">
        <v>146</v>
      </c>
      <c r="AU383" s="21" t="s">
        <v>350</v>
      </c>
      <c r="AY383" s="21" t="s">
        <v>144</v>
      </c>
      <c r="BE383" s="151">
        <f>IF(U383="základní",N383,0)</f>
        <v>0</v>
      </c>
      <c r="BF383" s="151">
        <f>IF(U383="snížená",N383,0)</f>
        <v>0</v>
      </c>
      <c r="BG383" s="151">
        <f>IF(U383="zákl. přenesená",N383,0)</f>
        <v>0</v>
      </c>
      <c r="BH383" s="151">
        <f>IF(U383="sníž. přenesená",N383,0)</f>
        <v>0</v>
      </c>
      <c r="BI383" s="151">
        <f>IF(U383="nulová",N383,0)</f>
        <v>0</v>
      </c>
      <c r="BJ383" s="21" t="s">
        <v>22</v>
      </c>
      <c r="BK383" s="151">
        <f>ROUND(L383*K383,2)</f>
        <v>0</v>
      </c>
      <c r="BL383" s="21" t="s">
        <v>150</v>
      </c>
      <c r="BM383" s="21" t="s">
        <v>534</v>
      </c>
    </row>
    <row r="384" spans="2:65" s="1" customFormat="1" ht="31.5" customHeight="1">
      <c r="B384" s="142"/>
      <c r="C384" s="143" t="s">
        <v>535</v>
      </c>
      <c r="D384" s="143" t="s">
        <v>146</v>
      </c>
      <c r="E384" s="144" t="s">
        <v>536</v>
      </c>
      <c r="F384" s="251" t="s">
        <v>537</v>
      </c>
      <c r="G384" s="251"/>
      <c r="H384" s="251"/>
      <c r="I384" s="251"/>
      <c r="J384" s="145" t="s">
        <v>297</v>
      </c>
      <c r="K384" s="146">
        <v>25</v>
      </c>
      <c r="L384" s="252"/>
      <c r="M384" s="252"/>
      <c r="N384" s="252">
        <f>ROUND(L384*K384,2)</f>
        <v>0</v>
      </c>
      <c r="O384" s="252"/>
      <c r="P384" s="252"/>
      <c r="Q384" s="252"/>
      <c r="R384" s="147"/>
      <c r="T384" s="148" t="s">
        <v>5</v>
      </c>
      <c r="U384" s="44" t="s">
        <v>44</v>
      </c>
      <c r="V384" s="149">
        <v>0.638</v>
      </c>
      <c r="W384" s="149">
        <f>V384*K384</f>
        <v>15.950000000000001</v>
      </c>
      <c r="X384" s="149">
        <v>0</v>
      </c>
      <c r="Y384" s="149">
        <f>X384*K384</f>
        <v>0</v>
      </c>
      <c r="Z384" s="149">
        <v>0</v>
      </c>
      <c r="AA384" s="150">
        <f>Z384*K384</f>
        <v>0</v>
      </c>
      <c r="AR384" s="21" t="s">
        <v>150</v>
      </c>
      <c r="AT384" s="21" t="s">
        <v>146</v>
      </c>
      <c r="AU384" s="21" t="s">
        <v>350</v>
      </c>
      <c r="AY384" s="21" t="s">
        <v>144</v>
      </c>
      <c r="BE384" s="151">
        <f>IF(U384="základní",N384,0)</f>
        <v>0</v>
      </c>
      <c r="BF384" s="151">
        <f>IF(U384="snížená",N384,0)</f>
        <v>0</v>
      </c>
      <c r="BG384" s="151">
        <f>IF(U384="zákl. přenesená",N384,0)</f>
        <v>0</v>
      </c>
      <c r="BH384" s="151">
        <f>IF(U384="sníž. přenesená",N384,0)</f>
        <v>0</v>
      </c>
      <c r="BI384" s="151">
        <f>IF(U384="nulová",N384,0)</f>
        <v>0</v>
      </c>
      <c r="BJ384" s="21" t="s">
        <v>22</v>
      </c>
      <c r="BK384" s="151">
        <f>ROUND(L384*K384,2)</f>
        <v>0</v>
      </c>
      <c r="BL384" s="21" t="s">
        <v>150</v>
      </c>
      <c r="BM384" s="21" t="s">
        <v>538</v>
      </c>
    </row>
    <row r="385" spans="2:51" s="10" customFormat="1" ht="22.5" customHeight="1">
      <c r="B385" s="153"/>
      <c r="C385" s="154"/>
      <c r="D385" s="154"/>
      <c r="E385" s="155" t="s">
        <v>5</v>
      </c>
      <c r="F385" s="255" t="s">
        <v>539</v>
      </c>
      <c r="G385" s="256"/>
      <c r="H385" s="256"/>
      <c r="I385" s="256"/>
      <c r="J385" s="154"/>
      <c r="K385" s="156">
        <v>25</v>
      </c>
      <c r="L385" s="154"/>
      <c r="M385" s="154"/>
      <c r="N385" s="154"/>
      <c r="O385" s="154"/>
      <c r="P385" s="154"/>
      <c r="Q385" s="154"/>
      <c r="R385" s="157"/>
      <c r="T385" s="158"/>
      <c r="U385" s="154"/>
      <c r="V385" s="154"/>
      <c r="W385" s="154"/>
      <c r="X385" s="154"/>
      <c r="Y385" s="154"/>
      <c r="Z385" s="154"/>
      <c r="AA385" s="159"/>
      <c r="AT385" s="160" t="s">
        <v>164</v>
      </c>
      <c r="AU385" s="160" t="s">
        <v>350</v>
      </c>
      <c r="AV385" s="10" t="s">
        <v>106</v>
      </c>
      <c r="AW385" s="10" t="s">
        <v>36</v>
      </c>
      <c r="AX385" s="10" t="s">
        <v>79</v>
      </c>
      <c r="AY385" s="160" t="s">
        <v>144</v>
      </c>
    </row>
    <row r="386" spans="2:51" s="11" customFormat="1" ht="22.5" customHeight="1">
      <c r="B386" s="161"/>
      <c r="C386" s="162"/>
      <c r="D386" s="162"/>
      <c r="E386" s="163" t="s">
        <v>5</v>
      </c>
      <c r="F386" s="257" t="s">
        <v>165</v>
      </c>
      <c r="G386" s="258"/>
      <c r="H386" s="258"/>
      <c r="I386" s="258"/>
      <c r="J386" s="162"/>
      <c r="K386" s="164">
        <v>25</v>
      </c>
      <c r="L386" s="162"/>
      <c r="M386" s="162"/>
      <c r="N386" s="162"/>
      <c r="O386" s="162"/>
      <c r="P386" s="162"/>
      <c r="Q386" s="162"/>
      <c r="R386" s="165"/>
      <c r="T386" s="166"/>
      <c r="U386" s="162"/>
      <c r="V386" s="162"/>
      <c r="W386" s="162"/>
      <c r="X386" s="162"/>
      <c r="Y386" s="162"/>
      <c r="Z386" s="162"/>
      <c r="AA386" s="167"/>
      <c r="AT386" s="168" t="s">
        <v>164</v>
      </c>
      <c r="AU386" s="168" t="s">
        <v>350</v>
      </c>
      <c r="AV386" s="11" t="s">
        <v>150</v>
      </c>
      <c r="AW386" s="11" t="s">
        <v>36</v>
      </c>
      <c r="AX386" s="11" t="s">
        <v>22</v>
      </c>
      <c r="AY386" s="168" t="s">
        <v>144</v>
      </c>
    </row>
    <row r="387" spans="2:63" s="9" customFormat="1" ht="37.35" customHeight="1">
      <c r="B387" s="131"/>
      <c r="C387" s="132"/>
      <c r="D387" s="133" t="s">
        <v>126</v>
      </c>
      <c r="E387" s="133"/>
      <c r="F387" s="133"/>
      <c r="G387" s="133"/>
      <c r="H387" s="133"/>
      <c r="I387" s="133"/>
      <c r="J387" s="133"/>
      <c r="K387" s="133"/>
      <c r="L387" s="133"/>
      <c r="M387" s="133"/>
      <c r="N387" s="274">
        <f>BK387</f>
        <v>0</v>
      </c>
      <c r="O387" s="243"/>
      <c r="P387" s="243"/>
      <c r="Q387" s="243"/>
      <c r="R387" s="134"/>
      <c r="T387" s="135"/>
      <c r="U387" s="132"/>
      <c r="V387" s="132"/>
      <c r="W387" s="136">
        <f>W388+W400</f>
        <v>565.8291650000001</v>
      </c>
      <c r="X387" s="132"/>
      <c r="Y387" s="136">
        <f>Y388+Y400</f>
        <v>17.4435391</v>
      </c>
      <c r="Z387" s="132"/>
      <c r="AA387" s="137">
        <f>AA388+AA400</f>
        <v>0</v>
      </c>
      <c r="AR387" s="138" t="s">
        <v>350</v>
      </c>
      <c r="AT387" s="139" t="s">
        <v>78</v>
      </c>
      <c r="AU387" s="139" t="s">
        <v>79</v>
      </c>
      <c r="AY387" s="138" t="s">
        <v>144</v>
      </c>
      <c r="BK387" s="140">
        <f>BK388+BK400</f>
        <v>0</v>
      </c>
    </row>
    <row r="388" spans="2:63" s="9" customFormat="1" ht="19.9" customHeight="1">
      <c r="B388" s="131"/>
      <c r="C388" s="132"/>
      <c r="D388" s="141" t="s">
        <v>127</v>
      </c>
      <c r="E388" s="141"/>
      <c r="F388" s="141"/>
      <c r="G388" s="141"/>
      <c r="H388" s="141"/>
      <c r="I388" s="141"/>
      <c r="J388" s="141"/>
      <c r="K388" s="141"/>
      <c r="L388" s="141"/>
      <c r="M388" s="141"/>
      <c r="N388" s="275">
        <f>BK388</f>
        <v>0</v>
      </c>
      <c r="O388" s="276"/>
      <c r="P388" s="276"/>
      <c r="Q388" s="276"/>
      <c r="R388" s="134"/>
      <c r="T388" s="135"/>
      <c r="U388" s="132"/>
      <c r="V388" s="132"/>
      <c r="W388" s="136">
        <f>SUM(W389:W399)</f>
        <v>239.28076500000003</v>
      </c>
      <c r="X388" s="132"/>
      <c r="Y388" s="136">
        <f>SUM(Y389:Y399)</f>
        <v>1.5293790999999999</v>
      </c>
      <c r="Z388" s="132"/>
      <c r="AA388" s="137">
        <f>SUM(AA389:AA399)</f>
        <v>0</v>
      </c>
      <c r="AR388" s="138" t="s">
        <v>350</v>
      </c>
      <c r="AT388" s="139" t="s">
        <v>78</v>
      </c>
      <c r="AU388" s="139" t="s">
        <v>22</v>
      </c>
      <c r="AY388" s="138" t="s">
        <v>144</v>
      </c>
      <c r="BK388" s="140">
        <f>SUM(BK389:BK399)</f>
        <v>0</v>
      </c>
    </row>
    <row r="389" spans="2:65" s="1" customFormat="1" ht="31.5" customHeight="1">
      <c r="B389" s="142"/>
      <c r="C389" s="143" t="s">
        <v>540</v>
      </c>
      <c r="D389" s="143" t="s">
        <v>146</v>
      </c>
      <c r="E389" s="144" t="s">
        <v>541</v>
      </c>
      <c r="F389" s="251" t="s">
        <v>542</v>
      </c>
      <c r="G389" s="251"/>
      <c r="H389" s="251"/>
      <c r="I389" s="251"/>
      <c r="J389" s="145" t="s">
        <v>175</v>
      </c>
      <c r="K389" s="146">
        <v>44.415</v>
      </c>
      <c r="L389" s="252"/>
      <c r="M389" s="252"/>
      <c r="N389" s="252">
        <f>ROUND(L389*K389,2)</f>
        <v>0</v>
      </c>
      <c r="O389" s="252"/>
      <c r="P389" s="252"/>
      <c r="Q389" s="252"/>
      <c r="R389" s="147"/>
      <c r="T389" s="148" t="s">
        <v>5</v>
      </c>
      <c r="U389" s="44" t="s">
        <v>44</v>
      </c>
      <c r="V389" s="149">
        <v>0.891</v>
      </c>
      <c r="W389" s="149">
        <f>V389*K389</f>
        <v>39.573765</v>
      </c>
      <c r="X389" s="149">
        <v>0.00634</v>
      </c>
      <c r="Y389" s="149">
        <f>X389*K389</f>
        <v>0.2815911</v>
      </c>
      <c r="Z389" s="149">
        <v>0</v>
      </c>
      <c r="AA389" s="150">
        <f>Z389*K389</f>
        <v>0</v>
      </c>
      <c r="AR389" s="21" t="s">
        <v>543</v>
      </c>
      <c r="AT389" s="21" t="s">
        <v>146</v>
      </c>
      <c r="AU389" s="21" t="s">
        <v>106</v>
      </c>
      <c r="AY389" s="21" t="s">
        <v>144</v>
      </c>
      <c r="BE389" s="151">
        <f>IF(U389="základní",N389,0)</f>
        <v>0</v>
      </c>
      <c r="BF389" s="151">
        <f>IF(U389="snížená",N389,0)</f>
        <v>0</v>
      </c>
      <c r="BG389" s="151">
        <f>IF(U389="zákl. přenesená",N389,0)</f>
        <v>0</v>
      </c>
      <c r="BH389" s="151">
        <f>IF(U389="sníž. přenesená",N389,0)</f>
        <v>0</v>
      </c>
      <c r="BI389" s="151">
        <f>IF(U389="nulová",N389,0)</f>
        <v>0</v>
      </c>
      <c r="BJ389" s="21" t="s">
        <v>22</v>
      </c>
      <c r="BK389" s="151">
        <f>ROUND(L389*K389,2)</f>
        <v>0</v>
      </c>
      <c r="BL389" s="21" t="s">
        <v>543</v>
      </c>
      <c r="BM389" s="21" t="s">
        <v>544</v>
      </c>
    </row>
    <row r="390" spans="2:51" s="12" customFormat="1" ht="22.5" customHeight="1">
      <c r="B390" s="169"/>
      <c r="C390" s="170"/>
      <c r="D390" s="170"/>
      <c r="E390" s="171" t="s">
        <v>5</v>
      </c>
      <c r="F390" s="259" t="s">
        <v>545</v>
      </c>
      <c r="G390" s="260"/>
      <c r="H390" s="260"/>
      <c r="I390" s="260"/>
      <c r="J390" s="170"/>
      <c r="K390" s="172" t="s">
        <v>5</v>
      </c>
      <c r="L390" s="170"/>
      <c r="M390" s="170"/>
      <c r="N390" s="170"/>
      <c r="O390" s="170"/>
      <c r="P390" s="170"/>
      <c r="Q390" s="170"/>
      <c r="R390" s="173"/>
      <c r="T390" s="174"/>
      <c r="U390" s="170"/>
      <c r="V390" s="170"/>
      <c r="W390" s="170"/>
      <c r="X390" s="170"/>
      <c r="Y390" s="170"/>
      <c r="Z390" s="170"/>
      <c r="AA390" s="175"/>
      <c r="AT390" s="176" t="s">
        <v>164</v>
      </c>
      <c r="AU390" s="176" t="s">
        <v>106</v>
      </c>
      <c r="AV390" s="12" t="s">
        <v>22</v>
      </c>
      <c r="AW390" s="12" t="s">
        <v>36</v>
      </c>
      <c r="AX390" s="12" t="s">
        <v>79</v>
      </c>
      <c r="AY390" s="176" t="s">
        <v>144</v>
      </c>
    </row>
    <row r="391" spans="2:51" s="10" customFormat="1" ht="22.5" customHeight="1">
      <c r="B391" s="153"/>
      <c r="C391" s="154"/>
      <c r="D391" s="154"/>
      <c r="E391" s="155" t="s">
        <v>5</v>
      </c>
      <c r="F391" s="261" t="s">
        <v>546</v>
      </c>
      <c r="G391" s="262"/>
      <c r="H391" s="262"/>
      <c r="I391" s="262"/>
      <c r="J391" s="154"/>
      <c r="K391" s="156">
        <v>44.415</v>
      </c>
      <c r="L391" s="154"/>
      <c r="M391" s="154"/>
      <c r="N391" s="154"/>
      <c r="O391" s="154"/>
      <c r="P391" s="154"/>
      <c r="Q391" s="154"/>
      <c r="R391" s="157"/>
      <c r="T391" s="158"/>
      <c r="U391" s="154"/>
      <c r="V391" s="154"/>
      <c r="W391" s="154"/>
      <c r="X391" s="154"/>
      <c r="Y391" s="154"/>
      <c r="Z391" s="154"/>
      <c r="AA391" s="159"/>
      <c r="AT391" s="160" t="s">
        <v>164</v>
      </c>
      <c r="AU391" s="160" t="s">
        <v>106</v>
      </c>
      <c r="AV391" s="10" t="s">
        <v>106</v>
      </c>
      <c r="AW391" s="10" t="s">
        <v>36</v>
      </c>
      <c r="AX391" s="10" t="s">
        <v>79</v>
      </c>
      <c r="AY391" s="160" t="s">
        <v>144</v>
      </c>
    </row>
    <row r="392" spans="2:51" s="11" customFormat="1" ht="22.5" customHeight="1">
      <c r="B392" s="161"/>
      <c r="C392" s="162"/>
      <c r="D392" s="162"/>
      <c r="E392" s="163" t="s">
        <v>5</v>
      </c>
      <c r="F392" s="257" t="s">
        <v>165</v>
      </c>
      <c r="G392" s="258"/>
      <c r="H392" s="258"/>
      <c r="I392" s="258"/>
      <c r="J392" s="162"/>
      <c r="K392" s="164">
        <v>44.415</v>
      </c>
      <c r="L392" s="162"/>
      <c r="M392" s="162"/>
      <c r="N392" s="162"/>
      <c r="O392" s="162"/>
      <c r="P392" s="162"/>
      <c r="Q392" s="162"/>
      <c r="R392" s="165"/>
      <c r="T392" s="166"/>
      <c r="U392" s="162"/>
      <c r="V392" s="162"/>
      <c r="W392" s="162"/>
      <c r="X392" s="162"/>
      <c r="Y392" s="162"/>
      <c r="Z392" s="162"/>
      <c r="AA392" s="167"/>
      <c r="AT392" s="168" t="s">
        <v>164</v>
      </c>
      <c r="AU392" s="168" t="s">
        <v>106</v>
      </c>
      <c r="AV392" s="11" t="s">
        <v>150</v>
      </c>
      <c r="AW392" s="11" t="s">
        <v>36</v>
      </c>
      <c r="AX392" s="11" t="s">
        <v>22</v>
      </c>
      <c r="AY392" s="168" t="s">
        <v>144</v>
      </c>
    </row>
    <row r="393" spans="2:65" s="1" customFormat="1" ht="31.5" customHeight="1">
      <c r="B393" s="142"/>
      <c r="C393" s="143" t="s">
        <v>547</v>
      </c>
      <c r="D393" s="143" t="s">
        <v>146</v>
      </c>
      <c r="E393" s="144" t="s">
        <v>548</v>
      </c>
      <c r="F393" s="251" t="s">
        <v>549</v>
      </c>
      <c r="G393" s="251"/>
      <c r="H393" s="251"/>
      <c r="I393" s="251"/>
      <c r="J393" s="145" t="s">
        <v>175</v>
      </c>
      <c r="K393" s="146">
        <v>74.3</v>
      </c>
      <c r="L393" s="252"/>
      <c r="M393" s="252"/>
      <c r="N393" s="252">
        <f>ROUND(L393*K393,2)</f>
        <v>0</v>
      </c>
      <c r="O393" s="252"/>
      <c r="P393" s="252"/>
      <c r="Q393" s="252"/>
      <c r="R393" s="147"/>
      <c r="T393" s="148" t="s">
        <v>5</v>
      </c>
      <c r="U393" s="44" t="s">
        <v>44</v>
      </c>
      <c r="V393" s="149">
        <v>1.02</v>
      </c>
      <c r="W393" s="149">
        <f>V393*K393</f>
        <v>75.786</v>
      </c>
      <c r="X393" s="149">
        <v>0.00668</v>
      </c>
      <c r="Y393" s="149">
        <f>X393*K393</f>
        <v>0.496324</v>
      </c>
      <c r="Z393" s="149">
        <v>0</v>
      </c>
      <c r="AA393" s="150">
        <f>Z393*K393</f>
        <v>0</v>
      </c>
      <c r="AR393" s="21" t="s">
        <v>150</v>
      </c>
      <c r="AT393" s="21" t="s">
        <v>146</v>
      </c>
      <c r="AU393" s="21" t="s">
        <v>106</v>
      </c>
      <c r="AY393" s="21" t="s">
        <v>144</v>
      </c>
      <c r="BE393" s="151">
        <f>IF(U393="základní",N393,0)</f>
        <v>0</v>
      </c>
      <c r="BF393" s="151">
        <f>IF(U393="snížená",N393,0)</f>
        <v>0</v>
      </c>
      <c r="BG393" s="151">
        <f>IF(U393="zákl. přenesená",N393,0)</f>
        <v>0</v>
      </c>
      <c r="BH393" s="151">
        <f>IF(U393="sníž. přenesená",N393,0)</f>
        <v>0</v>
      </c>
      <c r="BI393" s="151">
        <f>IF(U393="nulová",N393,0)</f>
        <v>0</v>
      </c>
      <c r="BJ393" s="21" t="s">
        <v>22</v>
      </c>
      <c r="BK393" s="151">
        <f>ROUND(L393*K393,2)</f>
        <v>0</v>
      </c>
      <c r="BL393" s="21" t="s">
        <v>150</v>
      </c>
      <c r="BM393" s="21" t="s">
        <v>550</v>
      </c>
    </row>
    <row r="394" spans="2:51" s="12" customFormat="1" ht="22.5" customHeight="1">
      <c r="B394" s="169"/>
      <c r="C394" s="170"/>
      <c r="D394" s="170"/>
      <c r="E394" s="171" t="s">
        <v>5</v>
      </c>
      <c r="F394" s="259" t="s">
        <v>551</v>
      </c>
      <c r="G394" s="260"/>
      <c r="H394" s="260"/>
      <c r="I394" s="260"/>
      <c r="J394" s="170"/>
      <c r="K394" s="172" t="s">
        <v>5</v>
      </c>
      <c r="L394" s="170"/>
      <c r="M394" s="170"/>
      <c r="N394" s="170"/>
      <c r="O394" s="170"/>
      <c r="P394" s="170"/>
      <c r="Q394" s="170"/>
      <c r="R394" s="173"/>
      <c r="T394" s="174"/>
      <c r="U394" s="170"/>
      <c r="V394" s="170"/>
      <c r="W394" s="170"/>
      <c r="X394" s="170"/>
      <c r="Y394" s="170"/>
      <c r="Z394" s="170"/>
      <c r="AA394" s="175"/>
      <c r="AT394" s="176" t="s">
        <v>164</v>
      </c>
      <c r="AU394" s="176" t="s">
        <v>106</v>
      </c>
      <c r="AV394" s="12" t="s">
        <v>22</v>
      </c>
      <c r="AW394" s="12" t="s">
        <v>36</v>
      </c>
      <c r="AX394" s="12" t="s">
        <v>79</v>
      </c>
      <c r="AY394" s="176" t="s">
        <v>144</v>
      </c>
    </row>
    <row r="395" spans="2:51" s="10" customFormat="1" ht="22.5" customHeight="1">
      <c r="B395" s="153"/>
      <c r="C395" s="154"/>
      <c r="D395" s="154"/>
      <c r="E395" s="155" t="s">
        <v>5</v>
      </c>
      <c r="F395" s="261" t="s">
        <v>552</v>
      </c>
      <c r="G395" s="262"/>
      <c r="H395" s="262"/>
      <c r="I395" s="262"/>
      <c r="J395" s="154"/>
      <c r="K395" s="156">
        <v>74.3</v>
      </c>
      <c r="L395" s="154"/>
      <c r="M395" s="154"/>
      <c r="N395" s="154"/>
      <c r="O395" s="154"/>
      <c r="P395" s="154"/>
      <c r="Q395" s="154"/>
      <c r="R395" s="157"/>
      <c r="T395" s="158"/>
      <c r="U395" s="154"/>
      <c r="V395" s="154"/>
      <c r="W395" s="154"/>
      <c r="X395" s="154"/>
      <c r="Y395" s="154"/>
      <c r="Z395" s="154"/>
      <c r="AA395" s="159"/>
      <c r="AT395" s="160" t="s">
        <v>164</v>
      </c>
      <c r="AU395" s="160" t="s">
        <v>106</v>
      </c>
      <c r="AV395" s="10" t="s">
        <v>106</v>
      </c>
      <c r="AW395" s="10" t="s">
        <v>36</v>
      </c>
      <c r="AX395" s="10" t="s">
        <v>22</v>
      </c>
      <c r="AY395" s="160" t="s">
        <v>144</v>
      </c>
    </row>
    <row r="396" spans="2:65" s="1" customFormat="1" ht="31.5" customHeight="1">
      <c r="B396" s="142"/>
      <c r="C396" s="143" t="s">
        <v>553</v>
      </c>
      <c r="D396" s="143" t="s">
        <v>146</v>
      </c>
      <c r="E396" s="144" t="s">
        <v>554</v>
      </c>
      <c r="F396" s="251" t="s">
        <v>555</v>
      </c>
      <c r="G396" s="251"/>
      <c r="H396" s="251"/>
      <c r="I396" s="251"/>
      <c r="J396" s="145" t="s">
        <v>175</v>
      </c>
      <c r="K396" s="146">
        <v>88.2</v>
      </c>
      <c r="L396" s="252"/>
      <c r="M396" s="252"/>
      <c r="N396" s="252">
        <f>ROUND(L396*K396,2)</f>
        <v>0</v>
      </c>
      <c r="O396" s="252"/>
      <c r="P396" s="252"/>
      <c r="Q396" s="252"/>
      <c r="R396" s="147"/>
      <c r="T396" s="148" t="s">
        <v>5</v>
      </c>
      <c r="U396" s="44" t="s">
        <v>44</v>
      </c>
      <c r="V396" s="149">
        <v>1.405</v>
      </c>
      <c r="W396" s="149">
        <f>V396*K396</f>
        <v>123.921</v>
      </c>
      <c r="X396" s="149">
        <v>0.00852</v>
      </c>
      <c r="Y396" s="149">
        <f>X396*K396</f>
        <v>0.751464</v>
      </c>
      <c r="Z396" s="149">
        <v>0</v>
      </c>
      <c r="AA396" s="150">
        <f>Z396*K396</f>
        <v>0</v>
      </c>
      <c r="AR396" s="21" t="s">
        <v>543</v>
      </c>
      <c r="AT396" s="21" t="s">
        <v>146</v>
      </c>
      <c r="AU396" s="21" t="s">
        <v>106</v>
      </c>
      <c r="AY396" s="21" t="s">
        <v>144</v>
      </c>
      <c r="BE396" s="151">
        <f>IF(U396="základní",N396,0)</f>
        <v>0</v>
      </c>
      <c r="BF396" s="151">
        <f>IF(U396="snížená",N396,0)</f>
        <v>0</v>
      </c>
      <c r="BG396" s="151">
        <f>IF(U396="zákl. přenesená",N396,0)</f>
        <v>0</v>
      </c>
      <c r="BH396" s="151">
        <f>IF(U396="sníž. přenesená",N396,0)</f>
        <v>0</v>
      </c>
      <c r="BI396" s="151">
        <f>IF(U396="nulová",N396,0)</f>
        <v>0</v>
      </c>
      <c r="BJ396" s="21" t="s">
        <v>22</v>
      </c>
      <c r="BK396" s="151">
        <f>ROUND(L396*K396,2)</f>
        <v>0</v>
      </c>
      <c r="BL396" s="21" t="s">
        <v>543</v>
      </c>
      <c r="BM396" s="21" t="s">
        <v>556</v>
      </c>
    </row>
    <row r="397" spans="2:51" s="12" customFormat="1" ht="31.5" customHeight="1">
      <c r="B397" s="169"/>
      <c r="C397" s="170"/>
      <c r="D397" s="170"/>
      <c r="E397" s="171" t="s">
        <v>5</v>
      </c>
      <c r="F397" s="259" t="s">
        <v>557</v>
      </c>
      <c r="G397" s="260"/>
      <c r="H397" s="260"/>
      <c r="I397" s="260"/>
      <c r="J397" s="170"/>
      <c r="K397" s="172" t="s">
        <v>5</v>
      </c>
      <c r="L397" s="170"/>
      <c r="M397" s="170"/>
      <c r="N397" s="170"/>
      <c r="O397" s="170"/>
      <c r="P397" s="170"/>
      <c r="Q397" s="170"/>
      <c r="R397" s="173"/>
      <c r="T397" s="174"/>
      <c r="U397" s="170"/>
      <c r="V397" s="170"/>
      <c r="W397" s="170"/>
      <c r="X397" s="170"/>
      <c r="Y397" s="170"/>
      <c r="Z397" s="170"/>
      <c r="AA397" s="175"/>
      <c r="AT397" s="176" t="s">
        <v>164</v>
      </c>
      <c r="AU397" s="176" t="s">
        <v>106</v>
      </c>
      <c r="AV397" s="12" t="s">
        <v>22</v>
      </c>
      <c r="AW397" s="12" t="s">
        <v>36</v>
      </c>
      <c r="AX397" s="12" t="s">
        <v>79</v>
      </c>
      <c r="AY397" s="176" t="s">
        <v>144</v>
      </c>
    </row>
    <row r="398" spans="2:51" s="10" customFormat="1" ht="22.5" customHeight="1">
      <c r="B398" s="153"/>
      <c r="C398" s="154"/>
      <c r="D398" s="154"/>
      <c r="E398" s="155" t="s">
        <v>5</v>
      </c>
      <c r="F398" s="261" t="s">
        <v>392</v>
      </c>
      <c r="G398" s="262"/>
      <c r="H398" s="262"/>
      <c r="I398" s="262"/>
      <c r="J398" s="154"/>
      <c r="K398" s="156">
        <v>88.2</v>
      </c>
      <c r="L398" s="154"/>
      <c r="M398" s="154"/>
      <c r="N398" s="154"/>
      <c r="O398" s="154"/>
      <c r="P398" s="154"/>
      <c r="Q398" s="154"/>
      <c r="R398" s="157"/>
      <c r="T398" s="158"/>
      <c r="U398" s="154"/>
      <c r="V398" s="154"/>
      <c r="W398" s="154"/>
      <c r="X398" s="154"/>
      <c r="Y398" s="154"/>
      <c r="Z398" s="154"/>
      <c r="AA398" s="159"/>
      <c r="AT398" s="160" t="s">
        <v>164</v>
      </c>
      <c r="AU398" s="160" t="s">
        <v>106</v>
      </c>
      <c r="AV398" s="10" t="s">
        <v>106</v>
      </c>
      <c r="AW398" s="10" t="s">
        <v>36</v>
      </c>
      <c r="AX398" s="10" t="s">
        <v>79</v>
      </c>
      <c r="AY398" s="160" t="s">
        <v>144</v>
      </c>
    </row>
    <row r="399" spans="2:51" s="11" customFormat="1" ht="22.5" customHeight="1">
      <c r="B399" s="161"/>
      <c r="C399" s="162"/>
      <c r="D399" s="162"/>
      <c r="E399" s="163" t="s">
        <v>5</v>
      </c>
      <c r="F399" s="257" t="s">
        <v>165</v>
      </c>
      <c r="G399" s="258"/>
      <c r="H399" s="258"/>
      <c r="I399" s="258"/>
      <c r="J399" s="162"/>
      <c r="K399" s="164">
        <v>88.2</v>
      </c>
      <c r="L399" s="162"/>
      <c r="M399" s="162"/>
      <c r="N399" s="162"/>
      <c r="O399" s="162"/>
      <c r="P399" s="162"/>
      <c r="Q399" s="162"/>
      <c r="R399" s="165"/>
      <c r="T399" s="166"/>
      <c r="U399" s="162"/>
      <c r="V399" s="162"/>
      <c r="W399" s="162"/>
      <c r="X399" s="162"/>
      <c r="Y399" s="162"/>
      <c r="Z399" s="162"/>
      <c r="AA399" s="167"/>
      <c r="AT399" s="168" t="s">
        <v>164</v>
      </c>
      <c r="AU399" s="168" t="s">
        <v>106</v>
      </c>
      <c r="AV399" s="11" t="s">
        <v>150</v>
      </c>
      <c r="AW399" s="11" t="s">
        <v>36</v>
      </c>
      <c r="AX399" s="11" t="s">
        <v>22</v>
      </c>
      <c r="AY399" s="168" t="s">
        <v>144</v>
      </c>
    </row>
    <row r="400" spans="2:63" s="9" customFormat="1" ht="29.85" customHeight="1">
      <c r="B400" s="131"/>
      <c r="C400" s="132"/>
      <c r="D400" s="141" t="s">
        <v>128</v>
      </c>
      <c r="E400" s="141"/>
      <c r="F400" s="141"/>
      <c r="G400" s="141"/>
      <c r="H400" s="141"/>
      <c r="I400" s="141"/>
      <c r="J400" s="141"/>
      <c r="K400" s="141"/>
      <c r="L400" s="141"/>
      <c r="M400" s="141"/>
      <c r="N400" s="275">
        <f>BK400</f>
        <v>0</v>
      </c>
      <c r="O400" s="276"/>
      <c r="P400" s="276"/>
      <c r="Q400" s="276"/>
      <c r="R400" s="134"/>
      <c r="T400" s="135"/>
      <c r="U400" s="132"/>
      <c r="V400" s="132"/>
      <c r="W400" s="136">
        <f>SUM(W401:W452)</f>
        <v>326.5484</v>
      </c>
      <c r="X400" s="132"/>
      <c r="Y400" s="136">
        <f>SUM(Y401:Y452)</f>
        <v>15.914159999999999</v>
      </c>
      <c r="Z400" s="132"/>
      <c r="AA400" s="137">
        <f>SUM(AA401:AA452)</f>
        <v>0</v>
      </c>
      <c r="AR400" s="138" t="s">
        <v>350</v>
      </c>
      <c r="AT400" s="139" t="s">
        <v>78</v>
      </c>
      <c r="AU400" s="139" t="s">
        <v>22</v>
      </c>
      <c r="AY400" s="138" t="s">
        <v>144</v>
      </c>
      <c r="BK400" s="140">
        <f>SUM(BK401:BK452)</f>
        <v>0</v>
      </c>
    </row>
    <row r="401" spans="2:65" s="1" customFormat="1" ht="31.5" customHeight="1">
      <c r="B401" s="142"/>
      <c r="C401" s="143" t="s">
        <v>558</v>
      </c>
      <c r="D401" s="143" t="s">
        <v>146</v>
      </c>
      <c r="E401" s="144" t="s">
        <v>559</v>
      </c>
      <c r="F401" s="251" t="s">
        <v>560</v>
      </c>
      <c r="G401" s="251"/>
      <c r="H401" s="251"/>
      <c r="I401" s="251"/>
      <c r="J401" s="145" t="s">
        <v>149</v>
      </c>
      <c r="K401" s="146">
        <v>6</v>
      </c>
      <c r="L401" s="252"/>
      <c r="M401" s="252"/>
      <c r="N401" s="252">
        <f>ROUND(L401*K401,2)</f>
        <v>0</v>
      </c>
      <c r="O401" s="252"/>
      <c r="P401" s="252"/>
      <c r="Q401" s="252"/>
      <c r="R401" s="147"/>
      <c r="T401" s="148" t="s">
        <v>5</v>
      </c>
      <c r="U401" s="44" t="s">
        <v>44</v>
      </c>
      <c r="V401" s="149">
        <v>0</v>
      </c>
      <c r="W401" s="149">
        <f>V401*K401</f>
        <v>0</v>
      </c>
      <c r="X401" s="149">
        <v>0</v>
      </c>
      <c r="Y401" s="149">
        <f>X401*K401</f>
        <v>0</v>
      </c>
      <c r="Z401" s="149">
        <v>0</v>
      </c>
      <c r="AA401" s="150">
        <f>Z401*K401</f>
        <v>0</v>
      </c>
      <c r="AR401" s="21" t="s">
        <v>543</v>
      </c>
      <c r="AT401" s="21" t="s">
        <v>146</v>
      </c>
      <c r="AU401" s="21" t="s">
        <v>106</v>
      </c>
      <c r="AY401" s="21" t="s">
        <v>144</v>
      </c>
      <c r="BE401" s="151">
        <f>IF(U401="základní",N401,0)</f>
        <v>0</v>
      </c>
      <c r="BF401" s="151">
        <f>IF(U401="snížená",N401,0)</f>
        <v>0</v>
      </c>
      <c r="BG401" s="151">
        <f>IF(U401="zákl. přenesená",N401,0)</f>
        <v>0</v>
      </c>
      <c r="BH401" s="151">
        <f>IF(U401="sníž. přenesená",N401,0)</f>
        <v>0</v>
      </c>
      <c r="BI401" s="151">
        <f>IF(U401="nulová",N401,0)</f>
        <v>0</v>
      </c>
      <c r="BJ401" s="21" t="s">
        <v>22</v>
      </c>
      <c r="BK401" s="151">
        <f>ROUND(L401*K401,2)</f>
        <v>0</v>
      </c>
      <c r="BL401" s="21" t="s">
        <v>543</v>
      </c>
      <c r="BM401" s="21" t="s">
        <v>561</v>
      </c>
    </row>
    <row r="402" spans="2:51" s="12" customFormat="1" ht="22.5" customHeight="1">
      <c r="B402" s="169"/>
      <c r="C402" s="170"/>
      <c r="D402" s="170"/>
      <c r="E402" s="171" t="s">
        <v>5</v>
      </c>
      <c r="F402" s="259" t="s">
        <v>562</v>
      </c>
      <c r="G402" s="260"/>
      <c r="H402" s="260"/>
      <c r="I402" s="260"/>
      <c r="J402" s="170"/>
      <c r="K402" s="172" t="s">
        <v>5</v>
      </c>
      <c r="L402" s="170"/>
      <c r="M402" s="170"/>
      <c r="N402" s="170"/>
      <c r="O402" s="170"/>
      <c r="P402" s="170"/>
      <c r="Q402" s="170"/>
      <c r="R402" s="173"/>
      <c r="T402" s="174"/>
      <c r="U402" s="170"/>
      <c r="V402" s="170"/>
      <c r="W402" s="170"/>
      <c r="X402" s="170"/>
      <c r="Y402" s="170"/>
      <c r="Z402" s="170"/>
      <c r="AA402" s="175"/>
      <c r="AT402" s="176" t="s">
        <v>164</v>
      </c>
      <c r="AU402" s="176" t="s">
        <v>106</v>
      </c>
      <c r="AV402" s="12" t="s">
        <v>22</v>
      </c>
      <c r="AW402" s="12" t="s">
        <v>36</v>
      </c>
      <c r="AX402" s="12" t="s">
        <v>79</v>
      </c>
      <c r="AY402" s="176" t="s">
        <v>144</v>
      </c>
    </row>
    <row r="403" spans="2:51" s="12" customFormat="1" ht="22.5" customHeight="1">
      <c r="B403" s="169"/>
      <c r="C403" s="170"/>
      <c r="D403" s="170"/>
      <c r="E403" s="171" t="s">
        <v>5</v>
      </c>
      <c r="F403" s="263" t="s">
        <v>563</v>
      </c>
      <c r="G403" s="264"/>
      <c r="H403" s="264"/>
      <c r="I403" s="264"/>
      <c r="J403" s="170"/>
      <c r="K403" s="172" t="s">
        <v>5</v>
      </c>
      <c r="L403" s="170"/>
      <c r="M403" s="170"/>
      <c r="N403" s="170"/>
      <c r="O403" s="170"/>
      <c r="P403" s="170"/>
      <c r="Q403" s="170"/>
      <c r="R403" s="173"/>
      <c r="T403" s="174"/>
      <c r="U403" s="170"/>
      <c r="V403" s="170"/>
      <c r="W403" s="170"/>
      <c r="X403" s="170"/>
      <c r="Y403" s="170"/>
      <c r="Z403" s="170"/>
      <c r="AA403" s="175"/>
      <c r="AT403" s="176" t="s">
        <v>164</v>
      </c>
      <c r="AU403" s="176" t="s">
        <v>106</v>
      </c>
      <c r="AV403" s="12" t="s">
        <v>22</v>
      </c>
      <c r="AW403" s="12" t="s">
        <v>36</v>
      </c>
      <c r="AX403" s="12" t="s">
        <v>79</v>
      </c>
      <c r="AY403" s="176" t="s">
        <v>144</v>
      </c>
    </row>
    <row r="404" spans="2:51" s="12" customFormat="1" ht="22.5" customHeight="1">
      <c r="B404" s="169"/>
      <c r="C404" s="170"/>
      <c r="D404" s="170"/>
      <c r="E404" s="171" t="s">
        <v>5</v>
      </c>
      <c r="F404" s="263" t="s">
        <v>564</v>
      </c>
      <c r="G404" s="264"/>
      <c r="H404" s="264"/>
      <c r="I404" s="264"/>
      <c r="J404" s="170"/>
      <c r="K404" s="172" t="s">
        <v>5</v>
      </c>
      <c r="L404" s="170"/>
      <c r="M404" s="170"/>
      <c r="N404" s="170"/>
      <c r="O404" s="170"/>
      <c r="P404" s="170"/>
      <c r="Q404" s="170"/>
      <c r="R404" s="173"/>
      <c r="T404" s="174"/>
      <c r="U404" s="170"/>
      <c r="V404" s="170"/>
      <c r="W404" s="170"/>
      <c r="X404" s="170"/>
      <c r="Y404" s="170"/>
      <c r="Z404" s="170"/>
      <c r="AA404" s="175"/>
      <c r="AT404" s="176" t="s">
        <v>164</v>
      </c>
      <c r="AU404" s="176" t="s">
        <v>106</v>
      </c>
      <c r="AV404" s="12" t="s">
        <v>22</v>
      </c>
      <c r="AW404" s="12" t="s">
        <v>36</v>
      </c>
      <c r="AX404" s="12" t="s">
        <v>79</v>
      </c>
      <c r="AY404" s="176" t="s">
        <v>144</v>
      </c>
    </row>
    <row r="405" spans="2:51" s="10" customFormat="1" ht="22.5" customHeight="1">
      <c r="B405" s="153"/>
      <c r="C405" s="154"/>
      <c r="D405" s="154"/>
      <c r="E405" s="155" t="s">
        <v>5</v>
      </c>
      <c r="F405" s="261" t="s">
        <v>565</v>
      </c>
      <c r="G405" s="262"/>
      <c r="H405" s="262"/>
      <c r="I405" s="262"/>
      <c r="J405" s="154"/>
      <c r="K405" s="156">
        <v>6</v>
      </c>
      <c r="L405" s="154"/>
      <c r="M405" s="154"/>
      <c r="N405" s="154"/>
      <c r="O405" s="154"/>
      <c r="P405" s="154"/>
      <c r="Q405" s="154"/>
      <c r="R405" s="157"/>
      <c r="T405" s="158"/>
      <c r="U405" s="154"/>
      <c r="V405" s="154"/>
      <c r="W405" s="154"/>
      <c r="X405" s="154"/>
      <c r="Y405" s="154"/>
      <c r="Z405" s="154"/>
      <c r="AA405" s="159"/>
      <c r="AT405" s="160" t="s">
        <v>164</v>
      </c>
      <c r="AU405" s="160" t="s">
        <v>106</v>
      </c>
      <c r="AV405" s="10" t="s">
        <v>106</v>
      </c>
      <c r="AW405" s="10" t="s">
        <v>36</v>
      </c>
      <c r="AX405" s="10" t="s">
        <v>22</v>
      </c>
      <c r="AY405" s="160" t="s">
        <v>144</v>
      </c>
    </row>
    <row r="406" spans="2:65" s="1" customFormat="1" ht="22.5" customHeight="1">
      <c r="B406" s="142"/>
      <c r="C406" s="143" t="s">
        <v>566</v>
      </c>
      <c r="D406" s="143" t="s">
        <v>146</v>
      </c>
      <c r="E406" s="144" t="s">
        <v>567</v>
      </c>
      <c r="F406" s="251" t="s">
        <v>568</v>
      </c>
      <c r="G406" s="251"/>
      <c r="H406" s="251"/>
      <c r="I406" s="251"/>
      <c r="J406" s="145" t="s">
        <v>381</v>
      </c>
      <c r="K406" s="146">
        <v>1</v>
      </c>
      <c r="L406" s="252"/>
      <c r="M406" s="252"/>
      <c r="N406" s="252">
        <f>ROUND(L406*K406,2)</f>
        <v>0</v>
      </c>
      <c r="O406" s="252"/>
      <c r="P406" s="252"/>
      <c r="Q406" s="252"/>
      <c r="R406" s="147"/>
      <c r="T406" s="148" t="s">
        <v>5</v>
      </c>
      <c r="U406" s="44" t="s">
        <v>44</v>
      </c>
      <c r="V406" s="149">
        <v>0</v>
      </c>
      <c r="W406" s="149">
        <f>V406*K406</f>
        <v>0</v>
      </c>
      <c r="X406" s="149">
        <v>0</v>
      </c>
      <c r="Y406" s="149">
        <f>X406*K406</f>
        <v>0</v>
      </c>
      <c r="Z406" s="149">
        <v>0</v>
      </c>
      <c r="AA406" s="150">
        <f>Z406*K406</f>
        <v>0</v>
      </c>
      <c r="AR406" s="21" t="s">
        <v>543</v>
      </c>
      <c r="AT406" s="21" t="s">
        <v>146</v>
      </c>
      <c r="AU406" s="21" t="s">
        <v>106</v>
      </c>
      <c r="AY406" s="21" t="s">
        <v>144</v>
      </c>
      <c r="BE406" s="151">
        <f>IF(U406="základní",N406,0)</f>
        <v>0</v>
      </c>
      <c r="BF406" s="151">
        <f>IF(U406="snížená",N406,0)</f>
        <v>0</v>
      </c>
      <c r="BG406" s="151">
        <f>IF(U406="zákl. přenesená",N406,0)</f>
        <v>0</v>
      </c>
      <c r="BH406" s="151">
        <f>IF(U406="sníž. přenesená",N406,0)</f>
        <v>0</v>
      </c>
      <c r="BI406" s="151">
        <f>IF(U406="nulová",N406,0)</f>
        <v>0</v>
      </c>
      <c r="BJ406" s="21" t="s">
        <v>22</v>
      </c>
      <c r="BK406" s="151">
        <f>ROUND(L406*K406,2)</f>
        <v>0</v>
      </c>
      <c r="BL406" s="21" t="s">
        <v>543</v>
      </c>
      <c r="BM406" s="21" t="s">
        <v>569</v>
      </c>
    </row>
    <row r="407" spans="2:65" s="1" customFormat="1" ht="22.5" customHeight="1">
      <c r="B407" s="142"/>
      <c r="C407" s="143" t="s">
        <v>570</v>
      </c>
      <c r="D407" s="143" t="s">
        <v>146</v>
      </c>
      <c r="E407" s="144" t="s">
        <v>571</v>
      </c>
      <c r="F407" s="251" t="s">
        <v>572</v>
      </c>
      <c r="G407" s="251"/>
      <c r="H407" s="251"/>
      <c r="I407" s="251"/>
      <c r="J407" s="145" t="s">
        <v>381</v>
      </c>
      <c r="K407" s="146">
        <v>1</v>
      </c>
      <c r="L407" s="252"/>
      <c r="M407" s="252"/>
      <c r="N407" s="252">
        <f>ROUND(L407*K407,2)</f>
        <v>0</v>
      </c>
      <c r="O407" s="252"/>
      <c r="P407" s="252"/>
      <c r="Q407" s="252"/>
      <c r="R407" s="147"/>
      <c r="T407" s="148" t="s">
        <v>5</v>
      </c>
      <c r="U407" s="44" t="s">
        <v>44</v>
      </c>
      <c r="V407" s="149">
        <v>0</v>
      </c>
      <c r="W407" s="149">
        <f>V407*K407</f>
        <v>0</v>
      </c>
      <c r="X407" s="149">
        <v>0</v>
      </c>
      <c r="Y407" s="149">
        <f>X407*K407</f>
        <v>0</v>
      </c>
      <c r="Z407" s="149">
        <v>0</v>
      </c>
      <c r="AA407" s="150">
        <f>Z407*K407</f>
        <v>0</v>
      </c>
      <c r="AR407" s="21" t="s">
        <v>543</v>
      </c>
      <c r="AT407" s="21" t="s">
        <v>146</v>
      </c>
      <c r="AU407" s="21" t="s">
        <v>106</v>
      </c>
      <c r="AY407" s="21" t="s">
        <v>144</v>
      </c>
      <c r="BE407" s="151">
        <f>IF(U407="základní",N407,0)</f>
        <v>0</v>
      </c>
      <c r="BF407" s="151">
        <f>IF(U407="snížená",N407,0)</f>
        <v>0</v>
      </c>
      <c r="BG407" s="151">
        <f>IF(U407="zákl. přenesená",N407,0)</f>
        <v>0</v>
      </c>
      <c r="BH407" s="151">
        <f>IF(U407="sníž. přenesená",N407,0)</f>
        <v>0</v>
      </c>
      <c r="BI407" s="151">
        <f>IF(U407="nulová",N407,0)</f>
        <v>0</v>
      </c>
      <c r="BJ407" s="21" t="s">
        <v>22</v>
      </c>
      <c r="BK407" s="151">
        <f>ROUND(L407*K407,2)</f>
        <v>0</v>
      </c>
      <c r="BL407" s="21" t="s">
        <v>543</v>
      </c>
      <c r="BM407" s="21" t="s">
        <v>573</v>
      </c>
    </row>
    <row r="408" spans="2:65" s="1" customFormat="1" ht="22.5" customHeight="1">
      <c r="B408" s="142"/>
      <c r="C408" s="143" t="s">
        <v>574</v>
      </c>
      <c r="D408" s="143" t="s">
        <v>146</v>
      </c>
      <c r="E408" s="144" t="s">
        <v>91</v>
      </c>
      <c r="F408" s="251" t="s">
        <v>575</v>
      </c>
      <c r="G408" s="251"/>
      <c r="H408" s="251"/>
      <c r="I408" s="251"/>
      <c r="J408" s="145" t="s">
        <v>381</v>
      </c>
      <c r="K408" s="146">
        <v>6</v>
      </c>
      <c r="L408" s="252"/>
      <c r="M408" s="252"/>
      <c r="N408" s="252">
        <f>ROUND(L408*K408,2)</f>
        <v>0</v>
      </c>
      <c r="O408" s="252"/>
      <c r="P408" s="252"/>
      <c r="Q408" s="252"/>
      <c r="R408" s="147"/>
      <c r="T408" s="148" t="s">
        <v>5</v>
      </c>
      <c r="U408" s="44" t="s">
        <v>44</v>
      </c>
      <c r="V408" s="149">
        <v>0</v>
      </c>
      <c r="W408" s="149">
        <f>V408*K408</f>
        <v>0</v>
      </c>
      <c r="X408" s="149">
        <v>0</v>
      </c>
      <c r="Y408" s="149">
        <f>X408*K408</f>
        <v>0</v>
      </c>
      <c r="Z408" s="149">
        <v>0</v>
      </c>
      <c r="AA408" s="150">
        <f>Z408*K408</f>
        <v>0</v>
      </c>
      <c r="AR408" s="21" t="s">
        <v>543</v>
      </c>
      <c r="AT408" s="21" t="s">
        <v>146</v>
      </c>
      <c r="AU408" s="21" t="s">
        <v>106</v>
      </c>
      <c r="AY408" s="21" t="s">
        <v>144</v>
      </c>
      <c r="BE408" s="151">
        <f>IF(U408="základní",N408,0)</f>
        <v>0</v>
      </c>
      <c r="BF408" s="151">
        <f>IF(U408="snížená",N408,0)</f>
        <v>0</v>
      </c>
      <c r="BG408" s="151">
        <f>IF(U408="zákl. přenesená",N408,0)</f>
        <v>0</v>
      </c>
      <c r="BH408" s="151">
        <f>IF(U408="sníž. přenesená",N408,0)</f>
        <v>0</v>
      </c>
      <c r="BI408" s="151">
        <f>IF(U408="nulová",N408,0)</f>
        <v>0</v>
      </c>
      <c r="BJ408" s="21" t="s">
        <v>22</v>
      </c>
      <c r="BK408" s="151">
        <f>ROUND(L408*K408,2)</f>
        <v>0</v>
      </c>
      <c r="BL408" s="21" t="s">
        <v>543</v>
      </c>
      <c r="BM408" s="21" t="s">
        <v>576</v>
      </c>
    </row>
    <row r="409" spans="2:51" s="12" customFormat="1" ht="22.5" customHeight="1">
      <c r="B409" s="169"/>
      <c r="C409" s="170"/>
      <c r="D409" s="170"/>
      <c r="E409" s="171" t="s">
        <v>5</v>
      </c>
      <c r="F409" s="259" t="s">
        <v>577</v>
      </c>
      <c r="G409" s="260"/>
      <c r="H409" s="260"/>
      <c r="I409" s="260"/>
      <c r="J409" s="170"/>
      <c r="K409" s="172" t="s">
        <v>5</v>
      </c>
      <c r="L409" s="170"/>
      <c r="M409" s="170"/>
      <c r="N409" s="170"/>
      <c r="O409" s="170"/>
      <c r="P409" s="170"/>
      <c r="Q409" s="170"/>
      <c r="R409" s="173"/>
      <c r="T409" s="174"/>
      <c r="U409" s="170"/>
      <c r="V409" s="170"/>
      <c r="W409" s="170"/>
      <c r="X409" s="170"/>
      <c r="Y409" s="170"/>
      <c r="Z409" s="170"/>
      <c r="AA409" s="175"/>
      <c r="AT409" s="176" t="s">
        <v>164</v>
      </c>
      <c r="AU409" s="176" t="s">
        <v>106</v>
      </c>
      <c r="AV409" s="12" t="s">
        <v>22</v>
      </c>
      <c r="AW409" s="12" t="s">
        <v>36</v>
      </c>
      <c r="AX409" s="12" t="s">
        <v>79</v>
      </c>
      <c r="AY409" s="176" t="s">
        <v>144</v>
      </c>
    </row>
    <row r="410" spans="2:51" s="12" customFormat="1" ht="22.5" customHeight="1">
      <c r="B410" s="169"/>
      <c r="C410" s="170"/>
      <c r="D410" s="170"/>
      <c r="E410" s="171" t="s">
        <v>5</v>
      </c>
      <c r="F410" s="263" t="s">
        <v>578</v>
      </c>
      <c r="G410" s="264"/>
      <c r="H410" s="264"/>
      <c r="I410" s="264"/>
      <c r="J410" s="170"/>
      <c r="K410" s="172" t="s">
        <v>5</v>
      </c>
      <c r="L410" s="170"/>
      <c r="M410" s="170"/>
      <c r="N410" s="170"/>
      <c r="O410" s="170"/>
      <c r="P410" s="170"/>
      <c r="Q410" s="170"/>
      <c r="R410" s="173"/>
      <c r="T410" s="174"/>
      <c r="U410" s="170"/>
      <c r="V410" s="170"/>
      <c r="W410" s="170"/>
      <c r="X410" s="170"/>
      <c r="Y410" s="170"/>
      <c r="Z410" s="170"/>
      <c r="AA410" s="175"/>
      <c r="AT410" s="176" t="s">
        <v>164</v>
      </c>
      <c r="AU410" s="176" t="s">
        <v>106</v>
      </c>
      <c r="AV410" s="12" t="s">
        <v>22</v>
      </c>
      <c r="AW410" s="12" t="s">
        <v>36</v>
      </c>
      <c r="AX410" s="12" t="s">
        <v>79</v>
      </c>
      <c r="AY410" s="176" t="s">
        <v>144</v>
      </c>
    </row>
    <row r="411" spans="2:51" s="10" customFormat="1" ht="22.5" customHeight="1">
      <c r="B411" s="153"/>
      <c r="C411" s="154"/>
      <c r="D411" s="154"/>
      <c r="E411" s="155" t="s">
        <v>5</v>
      </c>
      <c r="F411" s="261" t="s">
        <v>565</v>
      </c>
      <c r="G411" s="262"/>
      <c r="H411" s="262"/>
      <c r="I411" s="262"/>
      <c r="J411" s="154"/>
      <c r="K411" s="156">
        <v>6</v>
      </c>
      <c r="L411" s="154"/>
      <c r="M411" s="154"/>
      <c r="N411" s="154"/>
      <c r="O411" s="154"/>
      <c r="P411" s="154"/>
      <c r="Q411" s="154"/>
      <c r="R411" s="157"/>
      <c r="T411" s="158"/>
      <c r="U411" s="154"/>
      <c r="V411" s="154"/>
      <c r="W411" s="154"/>
      <c r="X411" s="154"/>
      <c r="Y411" s="154"/>
      <c r="Z411" s="154"/>
      <c r="AA411" s="159"/>
      <c r="AT411" s="160" t="s">
        <v>164</v>
      </c>
      <c r="AU411" s="160" t="s">
        <v>106</v>
      </c>
      <c r="AV411" s="10" t="s">
        <v>106</v>
      </c>
      <c r="AW411" s="10" t="s">
        <v>36</v>
      </c>
      <c r="AX411" s="10" t="s">
        <v>22</v>
      </c>
      <c r="AY411" s="160" t="s">
        <v>144</v>
      </c>
    </row>
    <row r="412" spans="2:65" s="1" customFormat="1" ht="31.5" customHeight="1">
      <c r="B412" s="142"/>
      <c r="C412" s="143" t="s">
        <v>579</v>
      </c>
      <c r="D412" s="143" t="s">
        <v>146</v>
      </c>
      <c r="E412" s="144" t="s">
        <v>580</v>
      </c>
      <c r="F412" s="251" t="s">
        <v>581</v>
      </c>
      <c r="G412" s="251"/>
      <c r="H412" s="251"/>
      <c r="I412" s="251"/>
      <c r="J412" s="145" t="s">
        <v>149</v>
      </c>
      <c r="K412" s="146">
        <v>1</v>
      </c>
      <c r="L412" s="252"/>
      <c r="M412" s="252"/>
      <c r="N412" s="252">
        <f>ROUND(L412*K412,2)</f>
        <v>0</v>
      </c>
      <c r="O412" s="252"/>
      <c r="P412" s="252"/>
      <c r="Q412" s="252"/>
      <c r="R412" s="147"/>
      <c r="T412" s="148" t="s">
        <v>5</v>
      </c>
      <c r="U412" s="44" t="s">
        <v>44</v>
      </c>
      <c r="V412" s="149">
        <v>0</v>
      </c>
      <c r="W412" s="149">
        <f>V412*K412</f>
        <v>0</v>
      </c>
      <c r="X412" s="149">
        <v>0</v>
      </c>
      <c r="Y412" s="149">
        <f>X412*K412</f>
        <v>0</v>
      </c>
      <c r="Z412" s="149">
        <v>0</v>
      </c>
      <c r="AA412" s="150">
        <f>Z412*K412</f>
        <v>0</v>
      </c>
      <c r="AR412" s="21" t="s">
        <v>543</v>
      </c>
      <c r="AT412" s="21" t="s">
        <v>146</v>
      </c>
      <c r="AU412" s="21" t="s">
        <v>106</v>
      </c>
      <c r="AY412" s="21" t="s">
        <v>144</v>
      </c>
      <c r="BE412" s="151">
        <f>IF(U412="základní",N412,0)</f>
        <v>0</v>
      </c>
      <c r="BF412" s="151">
        <f>IF(U412="snížená",N412,0)</f>
        <v>0</v>
      </c>
      <c r="BG412" s="151">
        <f>IF(U412="zákl. přenesená",N412,0)</f>
        <v>0</v>
      </c>
      <c r="BH412" s="151">
        <f>IF(U412="sníž. přenesená",N412,0)</f>
        <v>0</v>
      </c>
      <c r="BI412" s="151">
        <f>IF(U412="nulová",N412,0)</f>
        <v>0</v>
      </c>
      <c r="BJ412" s="21" t="s">
        <v>22</v>
      </c>
      <c r="BK412" s="151">
        <f>ROUND(L412*K412,2)</f>
        <v>0</v>
      </c>
      <c r="BL412" s="21" t="s">
        <v>543</v>
      </c>
      <c r="BM412" s="21" t="s">
        <v>582</v>
      </c>
    </row>
    <row r="413" spans="2:65" s="1" customFormat="1" ht="31.5" customHeight="1">
      <c r="B413" s="142"/>
      <c r="C413" s="143" t="s">
        <v>583</v>
      </c>
      <c r="D413" s="143" t="s">
        <v>146</v>
      </c>
      <c r="E413" s="144" t="s">
        <v>584</v>
      </c>
      <c r="F413" s="251" t="s">
        <v>585</v>
      </c>
      <c r="G413" s="251"/>
      <c r="H413" s="251"/>
      <c r="I413" s="251"/>
      <c r="J413" s="145" t="s">
        <v>149</v>
      </c>
      <c r="K413" s="146">
        <v>6</v>
      </c>
      <c r="L413" s="252"/>
      <c r="M413" s="252"/>
      <c r="N413" s="252">
        <f>ROUND(L413*K413,2)</f>
        <v>0</v>
      </c>
      <c r="O413" s="252"/>
      <c r="P413" s="252"/>
      <c r="Q413" s="252"/>
      <c r="R413" s="147"/>
      <c r="T413" s="148" t="s">
        <v>5</v>
      </c>
      <c r="U413" s="44" t="s">
        <v>44</v>
      </c>
      <c r="V413" s="149">
        <v>0</v>
      </c>
      <c r="W413" s="149">
        <f>V413*K413</f>
        <v>0</v>
      </c>
      <c r="X413" s="149">
        <v>0</v>
      </c>
      <c r="Y413" s="149">
        <f>X413*K413</f>
        <v>0</v>
      </c>
      <c r="Z413" s="149">
        <v>0</v>
      </c>
      <c r="AA413" s="150">
        <f>Z413*K413</f>
        <v>0</v>
      </c>
      <c r="AR413" s="21" t="s">
        <v>543</v>
      </c>
      <c r="AT413" s="21" t="s">
        <v>146</v>
      </c>
      <c r="AU413" s="21" t="s">
        <v>106</v>
      </c>
      <c r="AY413" s="21" t="s">
        <v>144</v>
      </c>
      <c r="BE413" s="151">
        <f>IF(U413="základní",N413,0)</f>
        <v>0</v>
      </c>
      <c r="BF413" s="151">
        <f>IF(U413="snížená",N413,0)</f>
        <v>0</v>
      </c>
      <c r="BG413" s="151">
        <f>IF(U413="zákl. přenesená",N413,0)</f>
        <v>0</v>
      </c>
      <c r="BH413" s="151">
        <f>IF(U413="sníž. přenesená",N413,0)</f>
        <v>0</v>
      </c>
      <c r="BI413" s="151">
        <f>IF(U413="nulová",N413,0)</f>
        <v>0</v>
      </c>
      <c r="BJ413" s="21" t="s">
        <v>22</v>
      </c>
      <c r="BK413" s="151">
        <f>ROUND(L413*K413,2)</f>
        <v>0</v>
      </c>
      <c r="BL413" s="21" t="s">
        <v>543</v>
      </c>
      <c r="BM413" s="21" t="s">
        <v>586</v>
      </c>
    </row>
    <row r="414" spans="2:51" s="12" customFormat="1" ht="22.5" customHeight="1">
      <c r="B414" s="169"/>
      <c r="C414" s="170"/>
      <c r="D414" s="170"/>
      <c r="E414" s="171" t="s">
        <v>5</v>
      </c>
      <c r="F414" s="259" t="s">
        <v>562</v>
      </c>
      <c r="G414" s="260"/>
      <c r="H414" s="260"/>
      <c r="I414" s="260"/>
      <c r="J414" s="170"/>
      <c r="K414" s="172" t="s">
        <v>5</v>
      </c>
      <c r="L414" s="170"/>
      <c r="M414" s="170"/>
      <c r="N414" s="170"/>
      <c r="O414" s="170"/>
      <c r="P414" s="170"/>
      <c r="Q414" s="170"/>
      <c r="R414" s="173"/>
      <c r="T414" s="174"/>
      <c r="U414" s="170"/>
      <c r="V414" s="170"/>
      <c r="W414" s="170"/>
      <c r="X414" s="170"/>
      <c r="Y414" s="170"/>
      <c r="Z414" s="170"/>
      <c r="AA414" s="175"/>
      <c r="AT414" s="176" t="s">
        <v>164</v>
      </c>
      <c r="AU414" s="176" t="s">
        <v>106</v>
      </c>
      <c r="AV414" s="12" t="s">
        <v>22</v>
      </c>
      <c r="AW414" s="12" t="s">
        <v>36</v>
      </c>
      <c r="AX414" s="12" t="s">
        <v>79</v>
      </c>
      <c r="AY414" s="176" t="s">
        <v>144</v>
      </c>
    </row>
    <row r="415" spans="2:51" s="12" customFormat="1" ht="22.5" customHeight="1">
      <c r="B415" s="169"/>
      <c r="C415" s="170"/>
      <c r="D415" s="170"/>
      <c r="E415" s="171" t="s">
        <v>5</v>
      </c>
      <c r="F415" s="263" t="s">
        <v>563</v>
      </c>
      <c r="G415" s="264"/>
      <c r="H415" s="264"/>
      <c r="I415" s="264"/>
      <c r="J415" s="170"/>
      <c r="K415" s="172" t="s">
        <v>5</v>
      </c>
      <c r="L415" s="170"/>
      <c r="M415" s="170"/>
      <c r="N415" s="170"/>
      <c r="O415" s="170"/>
      <c r="P415" s="170"/>
      <c r="Q415" s="170"/>
      <c r="R415" s="173"/>
      <c r="T415" s="174"/>
      <c r="U415" s="170"/>
      <c r="V415" s="170"/>
      <c r="W415" s="170"/>
      <c r="X415" s="170"/>
      <c r="Y415" s="170"/>
      <c r="Z415" s="170"/>
      <c r="AA415" s="175"/>
      <c r="AT415" s="176" t="s">
        <v>164</v>
      </c>
      <c r="AU415" s="176" t="s">
        <v>106</v>
      </c>
      <c r="AV415" s="12" t="s">
        <v>22</v>
      </c>
      <c r="AW415" s="12" t="s">
        <v>36</v>
      </c>
      <c r="AX415" s="12" t="s">
        <v>79</v>
      </c>
      <c r="AY415" s="176" t="s">
        <v>144</v>
      </c>
    </row>
    <row r="416" spans="2:51" s="12" customFormat="1" ht="22.5" customHeight="1">
      <c r="B416" s="169"/>
      <c r="C416" s="170"/>
      <c r="D416" s="170"/>
      <c r="E416" s="171" t="s">
        <v>5</v>
      </c>
      <c r="F416" s="263" t="s">
        <v>587</v>
      </c>
      <c r="G416" s="264"/>
      <c r="H416" s="264"/>
      <c r="I416" s="264"/>
      <c r="J416" s="170"/>
      <c r="K416" s="172" t="s">
        <v>5</v>
      </c>
      <c r="L416" s="170"/>
      <c r="M416" s="170"/>
      <c r="N416" s="170"/>
      <c r="O416" s="170"/>
      <c r="P416" s="170"/>
      <c r="Q416" s="170"/>
      <c r="R416" s="173"/>
      <c r="T416" s="174"/>
      <c r="U416" s="170"/>
      <c r="V416" s="170"/>
      <c r="W416" s="170"/>
      <c r="X416" s="170"/>
      <c r="Y416" s="170"/>
      <c r="Z416" s="170"/>
      <c r="AA416" s="175"/>
      <c r="AT416" s="176" t="s">
        <v>164</v>
      </c>
      <c r="AU416" s="176" t="s">
        <v>106</v>
      </c>
      <c r="AV416" s="12" t="s">
        <v>22</v>
      </c>
      <c r="AW416" s="12" t="s">
        <v>36</v>
      </c>
      <c r="AX416" s="12" t="s">
        <v>79</v>
      </c>
      <c r="AY416" s="176" t="s">
        <v>144</v>
      </c>
    </row>
    <row r="417" spans="2:51" s="10" customFormat="1" ht="22.5" customHeight="1">
      <c r="B417" s="153"/>
      <c r="C417" s="154"/>
      <c r="D417" s="154"/>
      <c r="E417" s="155" t="s">
        <v>5</v>
      </c>
      <c r="F417" s="261" t="s">
        <v>565</v>
      </c>
      <c r="G417" s="262"/>
      <c r="H417" s="262"/>
      <c r="I417" s="262"/>
      <c r="J417" s="154"/>
      <c r="K417" s="156">
        <v>6</v>
      </c>
      <c r="L417" s="154"/>
      <c r="M417" s="154"/>
      <c r="N417" s="154"/>
      <c r="O417" s="154"/>
      <c r="P417" s="154"/>
      <c r="Q417" s="154"/>
      <c r="R417" s="157"/>
      <c r="T417" s="158"/>
      <c r="U417" s="154"/>
      <c r="V417" s="154"/>
      <c r="W417" s="154"/>
      <c r="X417" s="154"/>
      <c r="Y417" s="154"/>
      <c r="Z417" s="154"/>
      <c r="AA417" s="159"/>
      <c r="AT417" s="160" t="s">
        <v>164</v>
      </c>
      <c r="AU417" s="160" t="s">
        <v>106</v>
      </c>
      <c r="AV417" s="10" t="s">
        <v>106</v>
      </c>
      <c r="AW417" s="10" t="s">
        <v>36</v>
      </c>
      <c r="AX417" s="10" t="s">
        <v>22</v>
      </c>
      <c r="AY417" s="160" t="s">
        <v>144</v>
      </c>
    </row>
    <row r="418" spans="2:65" s="1" customFormat="1" ht="31.5" customHeight="1">
      <c r="B418" s="142"/>
      <c r="C418" s="143" t="s">
        <v>588</v>
      </c>
      <c r="D418" s="143" t="s">
        <v>146</v>
      </c>
      <c r="E418" s="144" t="s">
        <v>589</v>
      </c>
      <c r="F418" s="251" t="s">
        <v>590</v>
      </c>
      <c r="G418" s="251"/>
      <c r="H418" s="251"/>
      <c r="I418" s="251"/>
      <c r="J418" s="145" t="s">
        <v>381</v>
      </c>
      <c r="K418" s="146">
        <v>1</v>
      </c>
      <c r="L418" s="252"/>
      <c r="M418" s="252"/>
      <c r="N418" s="252">
        <f>ROUND(L418*K418,2)</f>
        <v>0</v>
      </c>
      <c r="O418" s="252"/>
      <c r="P418" s="252"/>
      <c r="Q418" s="252"/>
      <c r="R418" s="147"/>
      <c r="T418" s="148" t="s">
        <v>5</v>
      </c>
      <c r="U418" s="44" t="s">
        <v>44</v>
      </c>
      <c r="V418" s="149">
        <v>0</v>
      </c>
      <c r="W418" s="149">
        <f>V418*K418</f>
        <v>0</v>
      </c>
      <c r="X418" s="149">
        <v>0</v>
      </c>
      <c r="Y418" s="149">
        <f>X418*K418</f>
        <v>0</v>
      </c>
      <c r="Z418" s="149">
        <v>0</v>
      </c>
      <c r="AA418" s="150">
        <f>Z418*K418</f>
        <v>0</v>
      </c>
      <c r="AR418" s="21" t="s">
        <v>543</v>
      </c>
      <c r="AT418" s="21" t="s">
        <v>146</v>
      </c>
      <c r="AU418" s="21" t="s">
        <v>106</v>
      </c>
      <c r="AY418" s="21" t="s">
        <v>144</v>
      </c>
      <c r="BE418" s="151">
        <f>IF(U418="základní",N418,0)</f>
        <v>0</v>
      </c>
      <c r="BF418" s="151">
        <f>IF(U418="snížená",N418,0)</f>
        <v>0</v>
      </c>
      <c r="BG418" s="151">
        <f>IF(U418="zákl. přenesená",N418,0)</f>
        <v>0</v>
      </c>
      <c r="BH418" s="151">
        <f>IF(U418="sníž. přenesená",N418,0)</f>
        <v>0</v>
      </c>
      <c r="BI418" s="151">
        <f>IF(U418="nulová",N418,0)</f>
        <v>0</v>
      </c>
      <c r="BJ418" s="21" t="s">
        <v>22</v>
      </c>
      <c r="BK418" s="151">
        <f>ROUND(L418*K418,2)</f>
        <v>0</v>
      </c>
      <c r="BL418" s="21" t="s">
        <v>543</v>
      </c>
      <c r="BM418" s="21" t="s">
        <v>591</v>
      </c>
    </row>
    <row r="419" spans="2:51" s="12" customFormat="1" ht="22.5" customHeight="1">
      <c r="B419" s="169"/>
      <c r="C419" s="170"/>
      <c r="D419" s="170"/>
      <c r="E419" s="171" t="s">
        <v>5</v>
      </c>
      <c r="F419" s="259" t="s">
        <v>592</v>
      </c>
      <c r="G419" s="260"/>
      <c r="H419" s="260"/>
      <c r="I419" s="260"/>
      <c r="J419" s="170"/>
      <c r="K419" s="172" t="s">
        <v>5</v>
      </c>
      <c r="L419" s="170"/>
      <c r="M419" s="170"/>
      <c r="N419" s="170"/>
      <c r="O419" s="170"/>
      <c r="P419" s="170"/>
      <c r="Q419" s="170"/>
      <c r="R419" s="173"/>
      <c r="T419" s="174"/>
      <c r="U419" s="170"/>
      <c r="V419" s="170"/>
      <c r="W419" s="170"/>
      <c r="X419" s="170"/>
      <c r="Y419" s="170"/>
      <c r="Z419" s="170"/>
      <c r="AA419" s="175"/>
      <c r="AT419" s="176" t="s">
        <v>164</v>
      </c>
      <c r="AU419" s="176" t="s">
        <v>106</v>
      </c>
      <c r="AV419" s="12" t="s">
        <v>22</v>
      </c>
      <c r="AW419" s="12" t="s">
        <v>36</v>
      </c>
      <c r="AX419" s="12" t="s">
        <v>79</v>
      </c>
      <c r="AY419" s="176" t="s">
        <v>144</v>
      </c>
    </row>
    <row r="420" spans="2:51" s="10" customFormat="1" ht="22.5" customHeight="1">
      <c r="B420" s="153"/>
      <c r="C420" s="154"/>
      <c r="D420" s="154"/>
      <c r="E420" s="155" t="s">
        <v>5</v>
      </c>
      <c r="F420" s="261" t="s">
        <v>22</v>
      </c>
      <c r="G420" s="262"/>
      <c r="H420" s="262"/>
      <c r="I420" s="262"/>
      <c r="J420" s="154"/>
      <c r="K420" s="156">
        <v>1</v>
      </c>
      <c r="L420" s="154"/>
      <c r="M420" s="154"/>
      <c r="N420" s="154"/>
      <c r="O420" s="154"/>
      <c r="P420" s="154"/>
      <c r="Q420" s="154"/>
      <c r="R420" s="157"/>
      <c r="T420" s="158"/>
      <c r="U420" s="154"/>
      <c r="V420" s="154"/>
      <c r="W420" s="154"/>
      <c r="X420" s="154"/>
      <c r="Y420" s="154"/>
      <c r="Z420" s="154"/>
      <c r="AA420" s="159"/>
      <c r="AT420" s="160" t="s">
        <v>164</v>
      </c>
      <c r="AU420" s="160" t="s">
        <v>106</v>
      </c>
      <c r="AV420" s="10" t="s">
        <v>106</v>
      </c>
      <c r="AW420" s="10" t="s">
        <v>36</v>
      </c>
      <c r="AX420" s="10" t="s">
        <v>22</v>
      </c>
      <c r="AY420" s="160" t="s">
        <v>144</v>
      </c>
    </row>
    <row r="421" spans="2:65" s="1" customFormat="1" ht="31.5" customHeight="1">
      <c r="B421" s="142"/>
      <c r="C421" s="143" t="s">
        <v>593</v>
      </c>
      <c r="D421" s="143" t="s">
        <v>146</v>
      </c>
      <c r="E421" s="144" t="s">
        <v>594</v>
      </c>
      <c r="F421" s="251" t="s">
        <v>595</v>
      </c>
      <c r="G421" s="251"/>
      <c r="H421" s="251"/>
      <c r="I421" s="251"/>
      <c r="J421" s="145" t="s">
        <v>104</v>
      </c>
      <c r="K421" s="146">
        <v>100</v>
      </c>
      <c r="L421" s="252"/>
      <c r="M421" s="252"/>
      <c r="N421" s="252">
        <f>ROUND(L421*K421,2)</f>
        <v>0</v>
      </c>
      <c r="O421" s="252"/>
      <c r="P421" s="252"/>
      <c r="Q421" s="252"/>
      <c r="R421" s="147"/>
      <c r="T421" s="148" t="s">
        <v>5</v>
      </c>
      <c r="U421" s="44" t="s">
        <v>44</v>
      </c>
      <c r="V421" s="149">
        <v>0.3</v>
      </c>
      <c r="W421" s="149">
        <f>V421*K421</f>
        <v>30</v>
      </c>
      <c r="X421" s="149">
        <v>0</v>
      </c>
      <c r="Y421" s="149">
        <f>X421*K421</f>
        <v>0</v>
      </c>
      <c r="Z421" s="149">
        <v>0</v>
      </c>
      <c r="AA421" s="150">
        <f>Z421*K421</f>
        <v>0</v>
      </c>
      <c r="AR421" s="21" t="s">
        <v>543</v>
      </c>
      <c r="AT421" s="21" t="s">
        <v>146</v>
      </c>
      <c r="AU421" s="21" t="s">
        <v>106</v>
      </c>
      <c r="AY421" s="21" t="s">
        <v>144</v>
      </c>
      <c r="BE421" s="151">
        <f>IF(U421="základní",N421,0)</f>
        <v>0</v>
      </c>
      <c r="BF421" s="151">
        <f>IF(U421="snížená",N421,0)</f>
        <v>0</v>
      </c>
      <c r="BG421" s="151">
        <f>IF(U421="zákl. přenesená",N421,0)</f>
        <v>0</v>
      </c>
      <c r="BH421" s="151">
        <f>IF(U421="sníž. přenesená",N421,0)</f>
        <v>0</v>
      </c>
      <c r="BI421" s="151">
        <f>IF(U421="nulová",N421,0)</f>
        <v>0</v>
      </c>
      <c r="BJ421" s="21" t="s">
        <v>22</v>
      </c>
      <c r="BK421" s="151">
        <f>ROUND(L421*K421,2)</f>
        <v>0</v>
      </c>
      <c r="BL421" s="21" t="s">
        <v>543</v>
      </c>
      <c r="BM421" s="21" t="s">
        <v>596</v>
      </c>
    </row>
    <row r="422" spans="2:65" s="1" customFormat="1" ht="31.5" customHeight="1">
      <c r="B422" s="142"/>
      <c r="C422" s="143" t="s">
        <v>597</v>
      </c>
      <c r="D422" s="143" t="s">
        <v>146</v>
      </c>
      <c r="E422" s="144" t="s">
        <v>598</v>
      </c>
      <c r="F422" s="251" t="s">
        <v>599</v>
      </c>
      <c r="G422" s="251"/>
      <c r="H422" s="251"/>
      <c r="I422" s="251"/>
      <c r="J422" s="145" t="s">
        <v>600</v>
      </c>
      <c r="K422" s="146">
        <v>10</v>
      </c>
      <c r="L422" s="252"/>
      <c r="M422" s="252"/>
      <c r="N422" s="252">
        <f>ROUND(L422*K422,2)</f>
        <v>0</v>
      </c>
      <c r="O422" s="252"/>
      <c r="P422" s="252"/>
      <c r="Q422" s="252"/>
      <c r="R422" s="147"/>
      <c r="T422" s="148" t="s">
        <v>5</v>
      </c>
      <c r="U422" s="44" t="s">
        <v>44</v>
      </c>
      <c r="V422" s="149">
        <v>3.529</v>
      </c>
      <c r="W422" s="149">
        <f>V422*K422</f>
        <v>35.29</v>
      </c>
      <c r="X422" s="149">
        <v>0</v>
      </c>
      <c r="Y422" s="149">
        <f>X422*K422</f>
        <v>0</v>
      </c>
      <c r="Z422" s="149">
        <v>0</v>
      </c>
      <c r="AA422" s="150">
        <f>Z422*K422</f>
        <v>0</v>
      </c>
      <c r="AR422" s="21" t="s">
        <v>543</v>
      </c>
      <c r="AT422" s="21" t="s">
        <v>146</v>
      </c>
      <c r="AU422" s="21" t="s">
        <v>106</v>
      </c>
      <c r="AY422" s="21" t="s">
        <v>144</v>
      </c>
      <c r="BE422" s="151">
        <f>IF(U422="základní",N422,0)</f>
        <v>0</v>
      </c>
      <c r="BF422" s="151">
        <f>IF(U422="snížená",N422,0)</f>
        <v>0</v>
      </c>
      <c r="BG422" s="151">
        <f>IF(U422="zákl. přenesená",N422,0)</f>
        <v>0</v>
      </c>
      <c r="BH422" s="151">
        <f>IF(U422="sníž. přenesená",N422,0)</f>
        <v>0</v>
      </c>
      <c r="BI422" s="151">
        <f>IF(U422="nulová",N422,0)</f>
        <v>0</v>
      </c>
      <c r="BJ422" s="21" t="s">
        <v>22</v>
      </c>
      <c r="BK422" s="151">
        <f>ROUND(L422*K422,2)</f>
        <v>0</v>
      </c>
      <c r="BL422" s="21" t="s">
        <v>543</v>
      </c>
      <c r="BM422" s="21" t="s">
        <v>601</v>
      </c>
    </row>
    <row r="423" spans="2:65" s="1" customFormat="1" ht="31.5" customHeight="1">
      <c r="B423" s="142"/>
      <c r="C423" s="143" t="s">
        <v>602</v>
      </c>
      <c r="D423" s="143" t="s">
        <v>146</v>
      </c>
      <c r="E423" s="144" t="s">
        <v>603</v>
      </c>
      <c r="F423" s="251" t="s">
        <v>604</v>
      </c>
      <c r="G423" s="251"/>
      <c r="H423" s="251"/>
      <c r="I423" s="251"/>
      <c r="J423" s="145" t="s">
        <v>186</v>
      </c>
      <c r="K423" s="146">
        <v>10</v>
      </c>
      <c r="L423" s="252"/>
      <c r="M423" s="252"/>
      <c r="N423" s="252">
        <f>ROUND(L423*K423,2)</f>
        <v>0</v>
      </c>
      <c r="O423" s="252"/>
      <c r="P423" s="252"/>
      <c r="Q423" s="252"/>
      <c r="R423" s="147"/>
      <c r="T423" s="148" t="s">
        <v>5</v>
      </c>
      <c r="U423" s="44" t="s">
        <v>44</v>
      </c>
      <c r="V423" s="149">
        <v>13.301</v>
      </c>
      <c r="W423" s="149">
        <f>V423*K423</f>
        <v>133.01</v>
      </c>
      <c r="X423" s="149">
        <v>0</v>
      </c>
      <c r="Y423" s="149">
        <f>X423*K423</f>
        <v>0</v>
      </c>
      <c r="Z423" s="149">
        <v>0</v>
      </c>
      <c r="AA423" s="150">
        <f>Z423*K423</f>
        <v>0</v>
      </c>
      <c r="AR423" s="21" t="s">
        <v>543</v>
      </c>
      <c r="AT423" s="21" t="s">
        <v>146</v>
      </c>
      <c r="AU423" s="21" t="s">
        <v>106</v>
      </c>
      <c r="AY423" s="21" t="s">
        <v>144</v>
      </c>
      <c r="BE423" s="151">
        <f>IF(U423="základní",N423,0)</f>
        <v>0</v>
      </c>
      <c r="BF423" s="151">
        <f>IF(U423="snížená",N423,0)</f>
        <v>0</v>
      </c>
      <c r="BG423" s="151">
        <f>IF(U423="zákl. přenesená",N423,0)</f>
        <v>0</v>
      </c>
      <c r="BH423" s="151">
        <f>IF(U423="sníž. přenesená",N423,0)</f>
        <v>0</v>
      </c>
      <c r="BI423" s="151">
        <f>IF(U423="nulová",N423,0)</f>
        <v>0</v>
      </c>
      <c r="BJ423" s="21" t="s">
        <v>22</v>
      </c>
      <c r="BK423" s="151">
        <f>ROUND(L423*K423,2)</f>
        <v>0</v>
      </c>
      <c r="BL423" s="21" t="s">
        <v>543</v>
      </c>
      <c r="BM423" s="21" t="s">
        <v>605</v>
      </c>
    </row>
    <row r="424" spans="2:51" s="12" customFormat="1" ht="44.25" customHeight="1">
      <c r="B424" s="169"/>
      <c r="C424" s="170"/>
      <c r="D424" s="170"/>
      <c r="E424" s="171" t="s">
        <v>5</v>
      </c>
      <c r="F424" s="259" t="s">
        <v>606</v>
      </c>
      <c r="G424" s="260"/>
      <c r="H424" s="260"/>
      <c r="I424" s="260"/>
      <c r="J424" s="170"/>
      <c r="K424" s="172" t="s">
        <v>5</v>
      </c>
      <c r="L424" s="170"/>
      <c r="M424" s="170"/>
      <c r="N424" s="170"/>
      <c r="O424" s="170"/>
      <c r="P424" s="170"/>
      <c r="Q424" s="170"/>
      <c r="R424" s="173"/>
      <c r="T424" s="174"/>
      <c r="U424" s="170"/>
      <c r="V424" s="170"/>
      <c r="W424" s="170"/>
      <c r="X424" s="170"/>
      <c r="Y424" s="170"/>
      <c r="Z424" s="170"/>
      <c r="AA424" s="175"/>
      <c r="AT424" s="176" t="s">
        <v>164</v>
      </c>
      <c r="AU424" s="176" t="s">
        <v>106</v>
      </c>
      <c r="AV424" s="12" t="s">
        <v>22</v>
      </c>
      <c r="AW424" s="12" t="s">
        <v>36</v>
      </c>
      <c r="AX424" s="12" t="s">
        <v>79</v>
      </c>
      <c r="AY424" s="176" t="s">
        <v>144</v>
      </c>
    </row>
    <row r="425" spans="2:51" s="10" customFormat="1" ht="22.5" customHeight="1">
      <c r="B425" s="153"/>
      <c r="C425" s="154"/>
      <c r="D425" s="154"/>
      <c r="E425" s="155" t="s">
        <v>5</v>
      </c>
      <c r="F425" s="261" t="s">
        <v>26</v>
      </c>
      <c r="G425" s="262"/>
      <c r="H425" s="262"/>
      <c r="I425" s="262"/>
      <c r="J425" s="154"/>
      <c r="K425" s="156">
        <v>10</v>
      </c>
      <c r="L425" s="154"/>
      <c r="M425" s="154"/>
      <c r="N425" s="154"/>
      <c r="O425" s="154"/>
      <c r="P425" s="154"/>
      <c r="Q425" s="154"/>
      <c r="R425" s="157"/>
      <c r="T425" s="158"/>
      <c r="U425" s="154"/>
      <c r="V425" s="154"/>
      <c r="W425" s="154"/>
      <c r="X425" s="154"/>
      <c r="Y425" s="154"/>
      <c r="Z425" s="154"/>
      <c r="AA425" s="159"/>
      <c r="AT425" s="160" t="s">
        <v>164</v>
      </c>
      <c r="AU425" s="160" t="s">
        <v>106</v>
      </c>
      <c r="AV425" s="10" t="s">
        <v>106</v>
      </c>
      <c r="AW425" s="10" t="s">
        <v>36</v>
      </c>
      <c r="AX425" s="10" t="s">
        <v>79</v>
      </c>
      <c r="AY425" s="160" t="s">
        <v>144</v>
      </c>
    </row>
    <row r="426" spans="2:51" s="11" customFormat="1" ht="22.5" customHeight="1">
      <c r="B426" s="161"/>
      <c r="C426" s="162"/>
      <c r="D426" s="162"/>
      <c r="E426" s="163" t="s">
        <v>5</v>
      </c>
      <c r="F426" s="257" t="s">
        <v>165</v>
      </c>
      <c r="G426" s="258"/>
      <c r="H426" s="258"/>
      <c r="I426" s="258"/>
      <c r="J426" s="162"/>
      <c r="K426" s="164">
        <v>10</v>
      </c>
      <c r="L426" s="162"/>
      <c r="M426" s="162"/>
      <c r="N426" s="162"/>
      <c r="O426" s="162"/>
      <c r="P426" s="162"/>
      <c r="Q426" s="162"/>
      <c r="R426" s="165"/>
      <c r="T426" s="166"/>
      <c r="U426" s="162"/>
      <c r="V426" s="162"/>
      <c r="W426" s="162"/>
      <c r="X426" s="162"/>
      <c r="Y426" s="162"/>
      <c r="Z426" s="162"/>
      <c r="AA426" s="167"/>
      <c r="AT426" s="168" t="s">
        <v>164</v>
      </c>
      <c r="AU426" s="168" t="s">
        <v>106</v>
      </c>
      <c r="AV426" s="11" t="s">
        <v>150</v>
      </c>
      <c r="AW426" s="11" t="s">
        <v>36</v>
      </c>
      <c r="AX426" s="11" t="s">
        <v>22</v>
      </c>
      <c r="AY426" s="168" t="s">
        <v>144</v>
      </c>
    </row>
    <row r="427" spans="2:65" s="1" customFormat="1" ht="31.5" customHeight="1">
      <c r="B427" s="142"/>
      <c r="C427" s="143" t="s">
        <v>607</v>
      </c>
      <c r="D427" s="143" t="s">
        <v>146</v>
      </c>
      <c r="E427" s="144" t="s">
        <v>608</v>
      </c>
      <c r="F427" s="251" t="s">
        <v>609</v>
      </c>
      <c r="G427" s="251"/>
      <c r="H427" s="251"/>
      <c r="I427" s="251"/>
      <c r="J427" s="145" t="s">
        <v>175</v>
      </c>
      <c r="K427" s="146">
        <v>16.4</v>
      </c>
      <c r="L427" s="252"/>
      <c r="M427" s="252"/>
      <c r="N427" s="252">
        <f>ROUND(L427*K427,2)</f>
        <v>0</v>
      </c>
      <c r="O427" s="252"/>
      <c r="P427" s="252"/>
      <c r="Q427" s="252"/>
      <c r="R427" s="147"/>
      <c r="T427" s="148" t="s">
        <v>5</v>
      </c>
      <c r="U427" s="44" t="s">
        <v>44</v>
      </c>
      <c r="V427" s="149">
        <v>2.096</v>
      </c>
      <c r="W427" s="149">
        <f>V427*K427</f>
        <v>34.3744</v>
      </c>
      <c r="X427" s="149">
        <v>0</v>
      </c>
      <c r="Y427" s="149">
        <f>X427*K427</f>
        <v>0</v>
      </c>
      <c r="Z427" s="149">
        <v>0</v>
      </c>
      <c r="AA427" s="150">
        <f>Z427*K427</f>
        <v>0</v>
      </c>
      <c r="AR427" s="21" t="s">
        <v>543</v>
      </c>
      <c r="AT427" s="21" t="s">
        <v>146</v>
      </c>
      <c r="AU427" s="21" t="s">
        <v>106</v>
      </c>
      <c r="AY427" s="21" t="s">
        <v>144</v>
      </c>
      <c r="BE427" s="151">
        <f>IF(U427="základní",N427,0)</f>
        <v>0</v>
      </c>
      <c r="BF427" s="151">
        <f>IF(U427="snížená",N427,0)</f>
        <v>0</v>
      </c>
      <c r="BG427" s="151">
        <f>IF(U427="zákl. přenesená",N427,0)</f>
        <v>0</v>
      </c>
      <c r="BH427" s="151">
        <f>IF(U427="sníž. přenesená",N427,0)</f>
        <v>0</v>
      </c>
      <c r="BI427" s="151">
        <f>IF(U427="nulová",N427,0)</f>
        <v>0</v>
      </c>
      <c r="BJ427" s="21" t="s">
        <v>22</v>
      </c>
      <c r="BK427" s="151">
        <f>ROUND(L427*K427,2)</f>
        <v>0</v>
      </c>
      <c r="BL427" s="21" t="s">
        <v>543</v>
      </c>
      <c r="BM427" s="21" t="s">
        <v>610</v>
      </c>
    </row>
    <row r="428" spans="2:65" s="1" customFormat="1" ht="31.5" customHeight="1">
      <c r="B428" s="142"/>
      <c r="C428" s="177" t="s">
        <v>611</v>
      </c>
      <c r="D428" s="177" t="s">
        <v>337</v>
      </c>
      <c r="E428" s="178" t="s">
        <v>612</v>
      </c>
      <c r="F428" s="265" t="s">
        <v>613</v>
      </c>
      <c r="G428" s="265"/>
      <c r="H428" s="265"/>
      <c r="I428" s="265"/>
      <c r="J428" s="179" t="s">
        <v>175</v>
      </c>
      <c r="K428" s="180">
        <v>39.69</v>
      </c>
      <c r="L428" s="266"/>
      <c r="M428" s="266"/>
      <c r="N428" s="266">
        <f>ROUND(L428*K428,2)</f>
        <v>0</v>
      </c>
      <c r="O428" s="252"/>
      <c r="P428" s="252"/>
      <c r="Q428" s="252"/>
      <c r="R428" s="147"/>
      <c r="T428" s="148" t="s">
        <v>5</v>
      </c>
      <c r="U428" s="44" t="s">
        <v>44</v>
      </c>
      <c r="V428" s="149">
        <v>0</v>
      </c>
      <c r="W428" s="149">
        <f>V428*K428</f>
        <v>0</v>
      </c>
      <c r="X428" s="149">
        <v>0.084</v>
      </c>
      <c r="Y428" s="149">
        <f>X428*K428</f>
        <v>3.33396</v>
      </c>
      <c r="Z428" s="149">
        <v>0</v>
      </c>
      <c r="AA428" s="150">
        <f>Z428*K428</f>
        <v>0</v>
      </c>
      <c r="AR428" s="21" t="s">
        <v>614</v>
      </c>
      <c r="AT428" s="21" t="s">
        <v>337</v>
      </c>
      <c r="AU428" s="21" t="s">
        <v>106</v>
      </c>
      <c r="AY428" s="21" t="s">
        <v>144</v>
      </c>
      <c r="BE428" s="151">
        <f>IF(U428="základní",N428,0)</f>
        <v>0</v>
      </c>
      <c r="BF428" s="151">
        <f>IF(U428="snížená",N428,0)</f>
        <v>0</v>
      </c>
      <c r="BG428" s="151">
        <f>IF(U428="zákl. přenesená",N428,0)</f>
        <v>0</v>
      </c>
      <c r="BH428" s="151">
        <f>IF(U428="sníž. přenesená",N428,0)</f>
        <v>0</v>
      </c>
      <c r="BI428" s="151">
        <f>IF(U428="nulová",N428,0)</f>
        <v>0</v>
      </c>
      <c r="BJ428" s="21" t="s">
        <v>22</v>
      </c>
      <c r="BK428" s="151">
        <f>ROUND(L428*K428,2)</f>
        <v>0</v>
      </c>
      <c r="BL428" s="21" t="s">
        <v>543</v>
      </c>
      <c r="BM428" s="21" t="s">
        <v>615</v>
      </c>
    </row>
    <row r="429" spans="2:47" s="1" customFormat="1" ht="22.5" customHeight="1">
      <c r="B429" s="35"/>
      <c r="C429" s="36"/>
      <c r="D429" s="36"/>
      <c r="E429" s="36"/>
      <c r="F429" s="253" t="s">
        <v>616</v>
      </c>
      <c r="G429" s="254"/>
      <c r="H429" s="254"/>
      <c r="I429" s="254"/>
      <c r="J429" s="36"/>
      <c r="K429" s="36"/>
      <c r="L429" s="36"/>
      <c r="M429" s="36"/>
      <c r="N429" s="36"/>
      <c r="O429" s="36"/>
      <c r="P429" s="36"/>
      <c r="Q429" s="36"/>
      <c r="R429" s="37"/>
      <c r="T429" s="152"/>
      <c r="U429" s="36"/>
      <c r="V429" s="36"/>
      <c r="W429" s="36"/>
      <c r="X429" s="36"/>
      <c r="Y429" s="36"/>
      <c r="Z429" s="36"/>
      <c r="AA429" s="74"/>
      <c r="AT429" s="21" t="s">
        <v>153</v>
      </c>
      <c r="AU429" s="21" t="s">
        <v>106</v>
      </c>
    </row>
    <row r="430" spans="2:51" s="12" customFormat="1" ht="22.5" customHeight="1">
      <c r="B430" s="169"/>
      <c r="C430" s="170"/>
      <c r="D430" s="170"/>
      <c r="E430" s="171" t="s">
        <v>5</v>
      </c>
      <c r="F430" s="263" t="s">
        <v>545</v>
      </c>
      <c r="G430" s="264"/>
      <c r="H430" s="264"/>
      <c r="I430" s="264"/>
      <c r="J430" s="170"/>
      <c r="K430" s="172" t="s">
        <v>5</v>
      </c>
      <c r="L430" s="170"/>
      <c r="M430" s="170"/>
      <c r="N430" s="170"/>
      <c r="O430" s="170"/>
      <c r="P430" s="170"/>
      <c r="Q430" s="170"/>
      <c r="R430" s="173"/>
      <c r="T430" s="174"/>
      <c r="U430" s="170"/>
      <c r="V430" s="170"/>
      <c r="W430" s="170"/>
      <c r="X430" s="170"/>
      <c r="Y430" s="170"/>
      <c r="Z430" s="170"/>
      <c r="AA430" s="175"/>
      <c r="AT430" s="176" t="s">
        <v>164</v>
      </c>
      <c r="AU430" s="176" t="s">
        <v>106</v>
      </c>
      <c r="AV430" s="12" t="s">
        <v>22</v>
      </c>
      <c r="AW430" s="12" t="s">
        <v>36</v>
      </c>
      <c r="AX430" s="12" t="s">
        <v>79</v>
      </c>
      <c r="AY430" s="176" t="s">
        <v>144</v>
      </c>
    </row>
    <row r="431" spans="2:51" s="10" customFormat="1" ht="22.5" customHeight="1">
      <c r="B431" s="153"/>
      <c r="C431" s="154"/>
      <c r="D431" s="154"/>
      <c r="E431" s="155" t="s">
        <v>5</v>
      </c>
      <c r="F431" s="261" t="s">
        <v>617</v>
      </c>
      <c r="G431" s="262"/>
      <c r="H431" s="262"/>
      <c r="I431" s="262"/>
      <c r="J431" s="154"/>
      <c r="K431" s="156">
        <v>39.69</v>
      </c>
      <c r="L431" s="154"/>
      <c r="M431" s="154"/>
      <c r="N431" s="154"/>
      <c r="O431" s="154"/>
      <c r="P431" s="154"/>
      <c r="Q431" s="154"/>
      <c r="R431" s="157"/>
      <c r="T431" s="158"/>
      <c r="U431" s="154"/>
      <c r="V431" s="154"/>
      <c r="W431" s="154"/>
      <c r="X431" s="154"/>
      <c r="Y431" s="154"/>
      <c r="Z431" s="154"/>
      <c r="AA431" s="159"/>
      <c r="AT431" s="160" t="s">
        <v>164</v>
      </c>
      <c r="AU431" s="160" t="s">
        <v>106</v>
      </c>
      <c r="AV431" s="10" t="s">
        <v>106</v>
      </c>
      <c r="AW431" s="10" t="s">
        <v>36</v>
      </c>
      <c r="AX431" s="10" t="s">
        <v>79</v>
      </c>
      <c r="AY431" s="160" t="s">
        <v>144</v>
      </c>
    </row>
    <row r="432" spans="2:51" s="11" customFormat="1" ht="22.5" customHeight="1">
      <c r="B432" s="161"/>
      <c r="C432" s="162"/>
      <c r="D432" s="162"/>
      <c r="E432" s="163" t="s">
        <v>5</v>
      </c>
      <c r="F432" s="257" t="s">
        <v>165</v>
      </c>
      <c r="G432" s="258"/>
      <c r="H432" s="258"/>
      <c r="I432" s="258"/>
      <c r="J432" s="162"/>
      <c r="K432" s="164">
        <v>39.69</v>
      </c>
      <c r="L432" s="162"/>
      <c r="M432" s="162"/>
      <c r="N432" s="162"/>
      <c r="O432" s="162"/>
      <c r="P432" s="162"/>
      <c r="Q432" s="162"/>
      <c r="R432" s="165"/>
      <c r="T432" s="166"/>
      <c r="U432" s="162"/>
      <c r="V432" s="162"/>
      <c r="W432" s="162"/>
      <c r="X432" s="162"/>
      <c r="Y432" s="162"/>
      <c r="Z432" s="162"/>
      <c r="AA432" s="167"/>
      <c r="AT432" s="168" t="s">
        <v>164</v>
      </c>
      <c r="AU432" s="168" t="s">
        <v>106</v>
      </c>
      <c r="AV432" s="11" t="s">
        <v>150</v>
      </c>
      <c r="AW432" s="11" t="s">
        <v>36</v>
      </c>
      <c r="AX432" s="11" t="s">
        <v>22</v>
      </c>
      <c r="AY432" s="168" t="s">
        <v>144</v>
      </c>
    </row>
    <row r="433" spans="2:65" s="1" customFormat="1" ht="31.5" customHeight="1">
      <c r="B433" s="142"/>
      <c r="C433" s="177" t="s">
        <v>618</v>
      </c>
      <c r="D433" s="177" t="s">
        <v>337</v>
      </c>
      <c r="E433" s="178" t="s">
        <v>619</v>
      </c>
      <c r="F433" s="265" t="s">
        <v>620</v>
      </c>
      <c r="G433" s="265"/>
      <c r="H433" s="265"/>
      <c r="I433" s="265"/>
      <c r="J433" s="179" t="s">
        <v>149</v>
      </c>
      <c r="K433" s="180">
        <v>8</v>
      </c>
      <c r="L433" s="266"/>
      <c r="M433" s="266"/>
      <c r="N433" s="266">
        <f>ROUND(L433*K433,2)</f>
        <v>0</v>
      </c>
      <c r="O433" s="252"/>
      <c r="P433" s="252"/>
      <c r="Q433" s="252"/>
      <c r="R433" s="147"/>
      <c r="T433" s="148" t="s">
        <v>5</v>
      </c>
      <c r="U433" s="44" t="s">
        <v>44</v>
      </c>
      <c r="V433" s="149">
        <v>0</v>
      </c>
      <c r="W433" s="149">
        <f>V433*K433</f>
        <v>0</v>
      </c>
      <c r="X433" s="149">
        <v>0.00114</v>
      </c>
      <c r="Y433" s="149">
        <f>X433*K433</f>
        <v>0.00912</v>
      </c>
      <c r="Z433" s="149">
        <v>0</v>
      </c>
      <c r="AA433" s="150">
        <f>Z433*K433</f>
        <v>0</v>
      </c>
      <c r="AR433" s="21" t="s">
        <v>614</v>
      </c>
      <c r="AT433" s="21" t="s">
        <v>337</v>
      </c>
      <c r="AU433" s="21" t="s">
        <v>106</v>
      </c>
      <c r="AY433" s="21" t="s">
        <v>144</v>
      </c>
      <c r="BE433" s="151">
        <f>IF(U433="základní",N433,0)</f>
        <v>0</v>
      </c>
      <c r="BF433" s="151">
        <f>IF(U433="snížená",N433,0)</f>
        <v>0</v>
      </c>
      <c r="BG433" s="151">
        <f>IF(U433="zákl. přenesená",N433,0)</f>
        <v>0</v>
      </c>
      <c r="BH433" s="151">
        <f>IF(U433="sníž. přenesená",N433,0)</f>
        <v>0</v>
      </c>
      <c r="BI433" s="151">
        <f>IF(U433="nulová",N433,0)</f>
        <v>0</v>
      </c>
      <c r="BJ433" s="21" t="s">
        <v>22</v>
      </c>
      <c r="BK433" s="151">
        <f>ROUND(L433*K433,2)</f>
        <v>0</v>
      </c>
      <c r="BL433" s="21" t="s">
        <v>543</v>
      </c>
      <c r="BM433" s="21" t="s">
        <v>621</v>
      </c>
    </row>
    <row r="434" spans="2:65" s="1" customFormat="1" ht="31.5" customHeight="1">
      <c r="B434" s="142"/>
      <c r="C434" s="177" t="s">
        <v>622</v>
      </c>
      <c r="D434" s="177" t="s">
        <v>337</v>
      </c>
      <c r="E434" s="178" t="s">
        <v>623</v>
      </c>
      <c r="F434" s="265" t="s">
        <v>624</v>
      </c>
      <c r="G434" s="265"/>
      <c r="H434" s="265"/>
      <c r="I434" s="265"/>
      <c r="J434" s="179" t="s">
        <v>149</v>
      </c>
      <c r="K434" s="180">
        <v>48</v>
      </c>
      <c r="L434" s="266"/>
      <c r="M434" s="266"/>
      <c r="N434" s="266">
        <f>ROUND(L434*K434,2)</f>
        <v>0</v>
      </c>
      <c r="O434" s="252"/>
      <c r="P434" s="252"/>
      <c r="Q434" s="252"/>
      <c r="R434" s="147"/>
      <c r="T434" s="148" t="s">
        <v>5</v>
      </c>
      <c r="U434" s="44" t="s">
        <v>44</v>
      </c>
      <c r="V434" s="149">
        <v>0</v>
      </c>
      <c r="W434" s="149">
        <f>V434*K434</f>
        <v>0</v>
      </c>
      <c r="X434" s="149">
        <v>0.00011</v>
      </c>
      <c r="Y434" s="149">
        <f>X434*K434</f>
        <v>0.00528</v>
      </c>
      <c r="Z434" s="149">
        <v>0</v>
      </c>
      <c r="AA434" s="150">
        <f>Z434*K434</f>
        <v>0</v>
      </c>
      <c r="AR434" s="21" t="s">
        <v>614</v>
      </c>
      <c r="AT434" s="21" t="s">
        <v>337</v>
      </c>
      <c r="AU434" s="21" t="s">
        <v>106</v>
      </c>
      <c r="AY434" s="21" t="s">
        <v>144</v>
      </c>
      <c r="BE434" s="151">
        <f>IF(U434="základní",N434,0)</f>
        <v>0</v>
      </c>
      <c r="BF434" s="151">
        <f>IF(U434="snížená",N434,0)</f>
        <v>0</v>
      </c>
      <c r="BG434" s="151">
        <f>IF(U434="zákl. přenesená",N434,0)</f>
        <v>0</v>
      </c>
      <c r="BH434" s="151">
        <f>IF(U434="sníž. přenesená",N434,0)</f>
        <v>0</v>
      </c>
      <c r="BI434" s="151">
        <f>IF(U434="nulová",N434,0)</f>
        <v>0</v>
      </c>
      <c r="BJ434" s="21" t="s">
        <v>22</v>
      </c>
      <c r="BK434" s="151">
        <f>ROUND(L434*K434,2)</f>
        <v>0</v>
      </c>
      <c r="BL434" s="21" t="s">
        <v>543</v>
      </c>
      <c r="BM434" s="21" t="s">
        <v>625</v>
      </c>
    </row>
    <row r="435" spans="2:51" s="12" customFormat="1" ht="22.5" customHeight="1">
      <c r="B435" s="169"/>
      <c r="C435" s="170"/>
      <c r="D435" s="170"/>
      <c r="E435" s="171" t="s">
        <v>5</v>
      </c>
      <c r="F435" s="259" t="s">
        <v>626</v>
      </c>
      <c r="G435" s="260"/>
      <c r="H435" s="260"/>
      <c r="I435" s="260"/>
      <c r="J435" s="170"/>
      <c r="K435" s="172" t="s">
        <v>5</v>
      </c>
      <c r="L435" s="170"/>
      <c r="M435" s="170"/>
      <c r="N435" s="170"/>
      <c r="O435" s="170"/>
      <c r="P435" s="170"/>
      <c r="Q435" s="170"/>
      <c r="R435" s="173"/>
      <c r="T435" s="174"/>
      <c r="U435" s="170"/>
      <c r="V435" s="170"/>
      <c r="W435" s="170"/>
      <c r="X435" s="170"/>
      <c r="Y435" s="170"/>
      <c r="Z435" s="170"/>
      <c r="AA435" s="175"/>
      <c r="AT435" s="176" t="s">
        <v>164</v>
      </c>
      <c r="AU435" s="176" t="s">
        <v>106</v>
      </c>
      <c r="AV435" s="12" t="s">
        <v>22</v>
      </c>
      <c r="AW435" s="12" t="s">
        <v>36</v>
      </c>
      <c r="AX435" s="12" t="s">
        <v>79</v>
      </c>
      <c r="AY435" s="176" t="s">
        <v>144</v>
      </c>
    </row>
    <row r="436" spans="2:51" s="10" customFormat="1" ht="22.5" customHeight="1">
      <c r="B436" s="153"/>
      <c r="C436" s="154"/>
      <c r="D436" s="154"/>
      <c r="E436" s="155" t="s">
        <v>5</v>
      </c>
      <c r="F436" s="261" t="s">
        <v>627</v>
      </c>
      <c r="G436" s="262"/>
      <c r="H436" s="262"/>
      <c r="I436" s="262"/>
      <c r="J436" s="154"/>
      <c r="K436" s="156">
        <v>48</v>
      </c>
      <c r="L436" s="154"/>
      <c r="M436" s="154"/>
      <c r="N436" s="154"/>
      <c r="O436" s="154"/>
      <c r="P436" s="154"/>
      <c r="Q436" s="154"/>
      <c r="R436" s="157"/>
      <c r="T436" s="158"/>
      <c r="U436" s="154"/>
      <c r="V436" s="154"/>
      <c r="W436" s="154"/>
      <c r="X436" s="154"/>
      <c r="Y436" s="154"/>
      <c r="Z436" s="154"/>
      <c r="AA436" s="159"/>
      <c r="AT436" s="160" t="s">
        <v>164</v>
      </c>
      <c r="AU436" s="160" t="s">
        <v>106</v>
      </c>
      <c r="AV436" s="10" t="s">
        <v>106</v>
      </c>
      <c r="AW436" s="10" t="s">
        <v>36</v>
      </c>
      <c r="AX436" s="10" t="s">
        <v>79</v>
      </c>
      <c r="AY436" s="160" t="s">
        <v>144</v>
      </c>
    </row>
    <row r="437" spans="2:51" s="11" customFormat="1" ht="22.5" customHeight="1">
      <c r="B437" s="161"/>
      <c r="C437" s="162"/>
      <c r="D437" s="162"/>
      <c r="E437" s="163" t="s">
        <v>5</v>
      </c>
      <c r="F437" s="257" t="s">
        <v>165</v>
      </c>
      <c r="G437" s="258"/>
      <c r="H437" s="258"/>
      <c r="I437" s="258"/>
      <c r="J437" s="162"/>
      <c r="K437" s="164">
        <v>48</v>
      </c>
      <c r="L437" s="162"/>
      <c r="M437" s="162"/>
      <c r="N437" s="162"/>
      <c r="O437" s="162"/>
      <c r="P437" s="162"/>
      <c r="Q437" s="162"/>
      <c r="R437" s="165"/>
      <c r="T437" s="166"/>
      <c r="U437" s="162"/>
      <c r="V437" s="162"/>
      <c r="W437" s="162"/>
      <c r="X437" s="162"/>
      <c r="Y437" s="162"/>
      <c r="Z437" s="162"/>
      <c r="AA437" s="167"/>
      <c r="AT437" s="168" t="s">
        <v>164</v>
      </c>
      <c r="AU437" s="168" t="s">
        <v>106</v>
      </c>
      <c r="AV437" s="11" t="s">
        <v>150</v>
      </c>
      <c r="AW437" s="11" t="s">
        <v>36</v>
      </c>
      <c r="AX437" s="11" t="s">
        <v>22</v>
      </c>
      <c r="AY437" s="168" t="s">
        <v>144</v>
      </c>
    </row>
    <row r="438" spans="2:65" s="1" customFormat="1" ht="22.5" customHeight="1">
      <c r="B438" s="142"/>
      <c r="C438" s="143" t="s">
        <v>628</v>
      </c>
      <c r="D438" s="143" t="s">
        <v>146</v>
      </c>
      <c r="E438" s="144" t="s">
        <v>629</v>
      </c>
      <c r="F438" s="251" t="s">
        <v>630</v>
      </c>
      <c r="G438" s="251"/>
      <c r="H438" s="251"/>
      <c r="I438" s="251"/>
      <c r="J438" s="145" t="s">
        <v>104</v>
      </c>
      <c r="K438" s="146">
        <v>374</v>
      </c>
      <c r="L438" s="252"/>
      <c r="M438" s="252"/>
      <c r="N438" s="252">
        <f>ROUND(L438*K438,2)</f>
        <v>0</v>
      </c>
      <c r="O438" s="252"/>
      <c r="P438" s="252"/>
      <c r="Q438" s="252"/>
      <c r="R438" s="147"/>
      <c r="T438" s="148" t="s">
        <v>5</v>
      </c>
      <c r="U438" s="44" t="s">
        <v>44</v>
      </c>
      <c r="V438" s="149">
        <v>0.156</v>
      </c>
      <c r="W438" s="149">
        <f>V438*K438</f>
        <v>58.344</v>
      </c>
      <c r="X438" s="149">
        <v>0.0007</v>
      </c>
      <c r="Y438" s="149">
        <f>X438*K438</f>
        <v>0.2618</v>
      </c>
      <c r="Z438" s="149">
        <v>0</v>
      </c>
      <c r="AA438" s="150">
        <f>Z438*K438</f>
        <v>0</v>
      </c>
      <c r="AR438" s="21" t="s">
        <v>543</v>
      </c>
      <c r="AT438" s="21" t="s">
        <v>146</v>
      </c>
      <c r="AU438" s="21" t="s">
        <v>106</v>
      </c>
      <c r="AY438" s="21" t="s">
        <v>144</v>
      </c>
      <c r="BE438" s="151">
        <f>IF(U438="základní",N438,0)</f>
        <v>0</v>
      </c>
      <c r="BF438" s="151">
        <f>IF(U438="snížená",N438,0)</f>
        <v>0</v>
      </c>
      <c r="BG438" s="151">
        <f>IF(U438="zákl. přenesená",N438,0)</f>
        <v>0</v>
      </c>
      <c r="BH438" s="151">
        <f>IF(U438="sníž. přenesená",N438,0)</f>
        <v>0</v>
      </c>
      <c r="BI438" s="151">
        <f>IF(U438="nulová",N438,0)</f>
        <v>0</v>
      </c>
      <c r="BJ438" s="21" t="s">
        <v>22</v>
      </c>
      <c r="BK438" s="151">
        <f>ROUND(L438*K438,2)</f>
        <v>0</v>
      </c>
      <c r="BL438" s="21" t="s">
        <v>543</v>
      </c>
      <c r="BM438" s="21" t="s">
        <v>631</v>
      </c>
    </row>
    <row r="439" spans="2:51" s="11" customFormat="1" ht="22.5" customHeight="1">
      <c r="B439" s="161"/>
      <c r="C439" s="162"/>
      <c r="D439" s="162"/>
      <c r="E439" s="163" t="s">
        <v>5</v>
      </c>
      <c r="F439" s="269" t="s">
        <v>165</v>
      </c>
      <c r="G439" s="270"/>
      <c r="H439" s="270"/>
      <c r="I439" s="270"/>
      <c r="J439" s="162"/>
      <c r="K439" s="164">
        <v>374</v>
      </c>
      <c r="L439" s="162"/>
      <c r="M439" s="162"/>
      <c r="N439" s="162"/>
      <c r="O439" s="162"/>
      <c r="P439" s="162"/>
      <c r="Q439" s="162"/>
      <c r="R439" s="165"/>
      <c r="T439" s="166"/>
      <c r="U439" s="162"/>
      <c r="V439" s="162"/>
      <c r="W439" s="162"/>
      <c r="X439" s="162"/>
      <c r="Y439" s="162"/>
      <c r="Z439" s="162"/>
      <c r="AA439" s="167"/>
      <c r="AT439" s="168" t="s">
        <v>164</v>
      </c>
      <c r="AU439" s="168" t="s">
        <v>106</v>
      </c>
      <c r="AV439" s="11" t="s">
        <v>150</v>
      </c>
      <c r="AW439" s="11" t="s">
        <v>36</v>
      </c>
      <c r="AX439" s="11" t="s">
        <v>79</v>
      </c>
      <c r="AY439" s="168" t="s">
        <v>144</v>
      </c>
    </row>
    <row r="440" spans="2:65" s="1" customFormat="1" ht="22.5" customHeight="1">
      <c r="B440" s="142"/>
      <c r="C440" s="177" t="s">
        <v>632</v>
      </c>
      <c r="D440" s="177" t="s">
        <v>337</v>
      </c>
      <c r="E440" s="178" t="s">
        <v>633</v>
      </c>
      <c r="F440" s="265" t="s">
        <v>634</v>
      </c>
      <c r="G440" s="265"/>
      <c r="H440" s="265"/>
      <c r="I440" s="265"/>
      <c r="J440" s="179" t="s">
        <v>297</v>
      </c>
      <c r="K440" s="180">
        <v>12.304</v>
      </c>
      <c r="L440" s="266"/>
      <c r="M440" s="266"/>
      <c r="N440" s="266">
        <f>ROUND(L440*K440,2)</f>
        <v>0</v>
      </c>
      <c r="O440" s="252"/>
      <c r="P440" s="252"/>
      <c r="Q440" s="252"/>
      <c r="R440" s="147"/>
      <c r="T440" s="148" t="s">
        <v>5</v>
      </c>
      <c r="U440" s="44" t="s">
        <v>44</v>
      </c>
      <c r="V440" s="149">
        <v>0</v>
      </c>
      <c r="W440" s="149">
        <f>V440*K440</f>
        <v>0</v>
      </c>
      <c r="X440" s="149">
        <v>1</v>
      </c>
      <c r="Y440" s="149">
        <f>X440*K440</f>
        <v>12.304</v>
      </c>
      <c r="Z440" s="149">
        <v>0</v>
      </c>
      <c r="AA440" s="150">
        <f>Z440*K440</f>
        <v>0</v>
      </c>
      <c r="AR440" s="21" t="s">
        <v>614</v>
      </c>
      <c r="AT440" s="21" t="s">
        <v>337</v>
      </c>
      <c r="AU440" s="21" t="s">
        <v>106</v>
      </c>
      <c r="AY440" s="21" t="s">
        <v>144</v>
      </c>
      <c r="BE440" s="151">
        <f>IF(U440="základní",N440,0)</f>
        <v>0</v>
      </c>
      <c r="BF440" s="151">
        <f>IF(U440="snížená",N440,0)</f>
        <v>0</v>
      </c>
      <c r="BG440" s="151">
        <f>IF(U440="zákl. přenesená",N440,0)</f>
        <v>0</v>
      </c>
      <c r="BH440" s="151">
        <f>IF(U440="sníž. přenesená",N440,0)</f>
        <v>0</v>
      </c>
      <c r="BI440" s="151">
        <f>IF(U440="nulová",N440,0)</f>
        <v>0</v>
      </c>
      <c r="BJ440" s="21" t="s">
        <v>22</v>
      </c>
      <c r="BK440" s="151">
        <f>ROUND(L440*K440,2)</f>
        <v>0</v>
      </c>
      <c r="BL440" s="21" t="s">
        <v>543</v>
      </c>
      <c r="BM440" s="21" t="s">
        <v>635</v>
      </c>
    </row>
    <row r="441" spans="2:47" s="1" customFormat="1" ht="22.5" customHeight="1">
      <c r="B441" s="35"/>
      <c r="C441" s="36"/>
      <c r="D441" s="36"/>
      <c r="E441" s="36"/>
      <c r="F441" s="253" t="s">
        <v>636</v>
      </c>
      <c r="G441" s="254"/>
      <c r="H441" s="254"/>
      <c r="I441" s="254"/>
      <c r="J441" s="36"/>
      <c r="K441" s="36"/>
      <c r="L441" s="36"/>
      <c r="M441" s="36"/>
      <c r="N441" s="36"/>
      <c r="O441" s="36"/>
      <c r="P441" s="36"/>
      <c r="Q441" s="36"/>
      <c r="R441" s="37"/>
      <c r="T441" s="152"/>
      <c r="U441" s="36"/>
      <c r="V441" s="36"/>
      <c r="W441" s="36"/>
      <c r="X441" s="36"/>
      <c r="Y441" s="36"/>
      <c r="Z441" s="36"/>
      <c r="AA441" s="74"/>
      <c r="AT441" s="21" t="s">
        <v>153</v>
      </c>
      <c r="AU441" s="21" t="s">
        <v>106</v>
      </c>
    </row>
    <row r="442" spans="2:65" s="1" customFormat="1" ht="31.5" customHeight="1">
      <c r="B442" s="142"/>
      <c r="C442" s="143" t="s">
        <v>637</v>
      </c>
      <c r="D442" s="143" t="s">
        <v>146</v>
      </c>
      <c r="E442" s="144" t="s">
        <v>638</v>
      </c>
      <c r="F442" s="251" t="s">
        <v>639</v>
      </c>
      <c r="G442" s="251"/>
      <c r="H442" s="251"/>
      <c r="I442" s="251"/>
      <c r="J442" s="145" t="s">
        <v>104</v>
      </c>
      <c r="K442" s="146">
        <v>374</v>
      </c>
      <c r="L442" s="252"/>
      <c r="M442" s="252"/>
      <c r="N442" s="252">
        <f>ROUND(L442*K442,2)</f>
        <v>0</v>
      </c>
      <c r="O442" s="252"/>
      <c r="P442" s="252"/>
      <c r="Q442" s="252"/>
      <c r="R442" s="147"/>
      <c r="T442" s="148" t="s">
        <v>5</v>
      </c>
      <c r="U442" s="44" t="s">
        <v>44</v>
      </c>
      <c r="V442" s="149">
        <v>0.095</v>
      </c>
      <c r="W442" s="149">
        <f>V442*K442</f>
        <v>35.53</v>
      </c>
      <c r="X442" s="149">
        <v>0</v>
      </c>
      <c r="Y442" s="149">
        <f>X442*K442</f>
        <v>0</v>
      </c>
      <c r="Z442" s="149">
        <v>0</v>
      </c>
      <c r="AA442" s="150">
        <f>Z442*K442</f>
        <v>0</v>
      </c>
      <c r="AR442" s="21" t="s">
        <v>543</v>
      </c>
      <c r="AT442" s="21" t="s">
        <v>146</v>
      </c>
      <c r="AU442" s="21" t="s">
        <v>106</v>
      </c>
      <c r="AY442" s="21" t="s">
        <v>144</v>
      </c>
      <c r="BE442" s="151">
        <f>IF(U442="základní",N442,0)</f>
        <v>0</v>
      </c>
      <c r="BF442" s="151">
        <f>IF(U442="snížená",N442,0)</f>
        <v>0</v>
      </c>
      <c r="BG442" s="151">
        <f>IF(U442="zákl. přenesená",N442,0)</f>
        <v>0</v>
      </c>
      <c r="BH442" s="151">
        <f>IF(U442="sníž. přenesená",N442,0)</f>
        <v>0</v>
      </c>
      <c r="BI442" s="151">
        <f>IF(U442="nulová",N442,0)</f>
        <v>0</v>
      </c>
      <c r="BJ442" s="21" t="s">
        <v>22</v>
      </c>
      <c r="BK442" s="151">
        <f>ROUND(L442*K442,2)</f>
        <v>0</v>
      </c>
      <c r="BL442" s="21" t="s">
        <v>543</v>
      </c>
      <c r="BM442" s="21" t="s">
        <v>640</v>
      </c>
    </row>
    <row r="443" spans="2:51" s="12" customFormat="1" ht="22.5" customHeight="1">
      <c r="B443" s="169"/>
      <c r="C443" s="170"/>
      <c r="D443" s="170"/>
      <c r="E443" s="171" t="s">
        <v>5</v>
      </c>
      <c r="F443" s="259" t="s">
        <v>193</v>
      </c>
      <c r="G443" s="260"/>
      <c r="H443" s="260"/>
      <c r="I443" s="260"/>
      <c r="J443" s="170"/>
      <c r="K443" s="172" t="s">
        <v>5</v>
      </c>
      <c r="L443" s="170"/>
      <c r="M443" s="170"/>
      <c r="N443" s="170"/>
      <c r="O443" s="170"/>
      <c r="P443" s="170"/>
      <c r="Q443" s="170"/>
      <c r="R443" s="173"/>
      <c r="T443" s="174"/>
      <c r="U443" s="170"/>
      <c r="V443" s="170"/>
      <c r="W443" s="170"/>
      <c r="X443" s="170"/>
      <c r="Y443" s="170"/>
      <c r="Z443" s="170"/>
      <c r="AA443" s="175"/>
      <c r="AT443" s="176" t="s">
        <v>164</v>
      </c>
      <c r="AU443" s="176" t="s">
        <v>106</v>
      </c>
      <c r="AV443" s="12" t="s">
        <v>22</v>
      </c>
      <c r="AW443" s="12" t="s">
        <v>6</v>
      </c>
      <c r="AX443" s="12" t="s">
        <v>79</v>
      </c>
      <c r="AY443" s="176" t="s">
        <v>144</v>
      </c>
    </row>
    <row r="444" spans="2:51" s="10" customFormat="1" ht="22.5" customHeight="1">
      <c r="B444" s="153"/>
      <c r="C444" s="154"/>
      <c r="D444" s="154"/>
      <c r="E444" s="155" t="s">
        <v>5</v>
      </c>
      <c r="F444" s="261" t="s">
        <v>641</v>
      </c>
      <c r="G444" s="262"/>
      <c r="H444" s="262"/>
      <c r="I444" s="262"/>
      <c r="J444" s="154"/>
      <c r="K444" s="156">
        <v>42</v>
      </c>
      <c r="L444" s="154"/>
      <c r="M444" s="154"/>
      <c r="N444" s="154"/>
      <c r="O444" s="154"/>
      <c r="P444" s="154"/>
      <c r="Q444" s="154"/>
      <c r="R444" s="157"/>
      <c r="T444" s="158"/>
      <c r="U444" s="154"/>
      <c r="V444" s="154"/>
      <c r="W444" s="154"/>
      <c r="X444" s="154"/>
      <c r="Y444" s="154"/>
      <c r="Z444" s="154"/>
      <c r="AA444" s="159"/>
      <c r="AT444" s="160" t="s">
        <v>164</v>
      </c>
      <c r="AU444" s="160" t="s">
        <v>106</v>
      </c>
      <c r="AV444" s="10" t="s">
        <v>106</v>
      </c>
      <c r="AW444" s="10" t="s">
        <v>6</v>
      </c>
      <c r="AX444" s="10" t="s">
        <v>79</v>
      </c>
      <c r="AY444" s="160" t="s">
        <v>144</v>
      </c>
    </row>
    <row r="445" spans="2:51" s="10" customFormat="1" ht="22.5" customHeight="1">
      <c r="B445" s="153"/>
      <c r="C445" s="154"/>
      <c r="D445" s="154"/>
      <c r="E445" s="155" t="s">
        <v>5</v>
      </c>
      <c r="F445" s="261" t="s">
        <v>642</v>
      </c>
      <c r="G445" s="262"/>
      <c r="H445" s="262"/>
      <c r="I445" s="262"/>
      <c r="J445" s="154"/>
      <c r="K445" s="156">
        <v>16</v>
      </c>
      <c r="L445" s="154"/>
      <c r="M445" s="154"/>
      <c r="N445" s="154"/>
      <c r="O445" s="154"/>
      <c r="P445" s="154"/>
      <c r="Q445" s="154"/>
      <c r="R445" s="157"/>
      <c r="T445" s="158"/>
      <c r="U445" s="154"/>
      <c r="V445" s="154"/>
      <c r="W445" s="154"/>
      <c r="X445" s="154"/>
      <c r="Y445" s="154"/>
      <c r="Z445" s="154"/>
      <c r="AA445" s="159"/>
      <c r="AT445" s="160" t="s">
        <v>164</v>
      </c>
      <c r="AU445" s="160" t="s">
        <v>106</v>
      </c>
      <c r="AV445" s="10" t="s">
        <v>106</v>
      </c>
      <c r="AW445" s="10" t="s">
        <v>6</v>
      </c>
      <c r="AX445" s="10" t="s">
        <v>79</v>
      </c>
      <c r="AY445" s="160" t="s">
        <v>144</v>
      </c>
    </row>
    <row r="446" spans="2:51" s="12" customFormat="1" ht="22.5" customHeight="1">
      <c r="B446" s="169"/>
      <c r="C446" s="170"/>
      <c r="D446" s="170"/>
      <c r="E446" s="171" t="s">
        <v>5</v>
      </c>
      <c r="F446" s="263" t="s">
        <v>196</v>
      </c>
      <c r="G446" s="264"/>
      <c r="H446" s="264"/>
      <c r="I446" s="264"/>
      <c r="J446" s="170"/>
      <c r="K446" s="172" t="s">
        <v>5</v>
      </c>
      <c r="L446" s="170"/>
      <c r="M446" s="170"/>
      <c r="N446" s="170"/>
      <c r="O446" s="170"/>
      <c r="P446" s="170"/>
      <c r="Q446" s="170"/>
      <c r="R446" s="173"/>
      <c r="T446" s="174"/>
      <c r="U446" s="170"/>
      <c r="V446" s="170"/>
      <c r="W446" s="170"/>
      <c r="X446" s="170"/>
      <c r="Y446" s="170"/>
      <c r="Z446" s="170"/>
      <c r="AA446" s="175"/>
      <c r="AT446" s="176" t="s">
        <v>164</v>
      </c>
      <c r="AU446" s="176" t="s">
        <v>106</v>
      </c>
      <c r="AV446" s="12" t="s">
        <v>22</v>
      </c>
      <c r="AW446" s="12" t="s">
        <v>6</v>
      </c>
      <c r="AX446" s="12" t="s">
        <v>79</v>
      </c>
      <c r="AY446" s="176" t="s">
        <v>144</v>
      </c>
    </row>
    <row r="447" spans="2:51" s="10" customFormat="1" ht="22.5" customHeight="1">
      <c r="B447" s="153"/>
      <c r="C447" s="154"/>
      <c r="D447" s="154"/>
      <c r="E447" s="155" t="s">
        <v>5</v>
      </c>
      <c r="F447" s="261" t="s">
        <v>643</v>
      </c>
      <c r="G447" s="262"/>
      <c r="H447" s="262"/>
      <c r="I447" s="262"/>
      <c r="J447" s="154"/>
      <c r="K447" s="156">
        <v>70</v>
      </c>
      <c r="L447" s="154"/>
      <c r="M447" s="154"/>
      <c r="N447" s="154"/>
      <c r="O447" s="154"/>
      <c r="P447" s="154"/>
      <c r="Q447" s="154"/>
      <c r="R447" s="157"/>
      <c r="T447" s="158"/>
      <c r="U447" s="154"/>
      <c r="V447" s="154"/>
      <c r="W447" s="154"/>
      <c r="X447" s="154"/>
      <c r="Y447" s="154"/>
      <c r="Z447" s="154"/>
      <c r="AA447" s="159"/>
      <c r="AT447" s="160" t="s">
        <v>164</v>
      </c>
      <c r="AU447" s="160" t="s">
        <v>106</v>
      </c>
      <c r="AV447" s="10" t="s">
        <v>106</v>
      </c>
      <c r="AW447" s="10" t="s">
        <v>6</v>
      </c>
      <c r="AX447" s="10" t="s">
        <v>79</v>
      </c>
      <c r="AY447" s="160" t="s">
        <v>144</v>
      </c>
    </row>
    <row r="448" spans="2:51" s="10" customFormat="1" ht="22.5" customHeight="1">
      <c r="B448" s="153"/>
      <c r="C448" s="154"/>
      <c r="D448" s="154"/>
      <c r="E448" s="155" t="s">
        <v>5</v>
      </c>
      <c r="F448" s="261" t="s">
        <v>644</v>
      </c>
      <c r="G448" s="262"/>
      <c r="H448" s="262"/>
      <c r="I448" s="262"/>
      <c r="J448" s="154"/>
      <c r="K448" s="156">
        <v>80</v>
      </c>
      <c r="L448" s="154"/>
      <c r="M448" s="154"/>
      <c r="N448" s="154"/>
      <c r="O448" s="154"/>
      <c r="P448" s="154"/>
      <c r="Q448" s="154"/>
      <c r="R448" s="157"/>
      <c r="T448" s="158"/>
      <c r="U448" s="154"/>
      <c r="V448" s="154"/>
      <c r="W448" s="154"/>
      <c r="X448" s="154"/>
      <c r="Y448" s="154"/>
      <c r="Z448" s="154"/>
      <c r="AA448" s="159"/>
      <c r="AT448" s="160" t="s">
        <v>164</v>
      </c>
      <c r="AU448" s="160" t="s">
        <v>106</v>
      </c>
      <c r="AV448" s="10" t="s">
        <v>106</v>
      </c>
      <c r="AW448" s="10" t="s">
        <v>6</v>
      </c>
      <c r="AX448" s="10" t="s">
        <v>79</v>
      </c>
      <c r="AY448" s="160" t="s">
        <v>144</v>
      </c>
    </row>
    <row r="449" spans="2:51" s="12" customFormat="1" ht="22.5" customHeight="1">
      <c r="B449" s="169"/>
      <c r="C449" s="170"/>
      <c r="D449" s="170"/>
      <c r="E449" s="171" t="s">
        <v>5</v>
      </c>
      <c r="F449" s="263" t="s">
        <v>199</v>
      </c>
      <c r="G449" s="264"/>
      <c r="H449" s="264"/>
      <c r="I449" s="264"/>
      <c r="J449" s="170"/>
      <c r="K449" s="172" t="s">
        <v>5</v>
      </c>
      <c r="L449" s="170"/>
      <c r="M449" s="170"/>
      <c r="N449" s="170"/>
      <c r="O449" s="170"/>
      <c r="P449" s="170"/>
      <c r="Q449" s="170"/>
      <c r="R449" s="173"/>
      <c r="T449" s="174"/>
      <c r="U449" s="170"/>
      <c r="V449" s="170"/>
      <c r="W449" s="170"/>
      <c r="X449" s="170"/>
      <c r="Y449" s="170"/>
      <c r="Z449" s="170"/>
      <c r="AA449" s="175"/>
      <c r="AT449" s="176" t="s">
        <v>164</v>
      </c>
      <c r="AU449" s="176" t="s">
        <v>106</v>
      </c>
      <c r="AV449" s="12" t="s">
        <v>22</v>
      </c>
      <c r="AW449" s="12" t="s">
        <v>6</v>
      </c>
      <c r="AX449" s="12" t="s">
        <v>79</v>
      </c>
      <c r="AY449" s="176" t="s">
        <v>144</v>
      </c>
    </row>
    <row r="450" spans="2:51" s="10" customFormat="1" ht="22.5" customHeight="1">
      <c r="B450" s="153"/>
      <c r="C450" s="154"/>
      <c r="D450" s="154"/>
      <c r="E450" s="155" t="s">
        <v>5</v>
      </c>
      <c r="F450" s="261" t="s">
        <v>645</v>
      </c>
      <c r="G450" s="262"/>
      <c r="H450" s="262"/>
      <c r="I450" s="262"/>
      <c r="J450" s="154"/>
      <c r="K450" s="156">
        <v>84</v>
      </c>
      <c r="L450" s="154"/>
      <c r="M450" s="154"/>
      <c r="N450" s="154"/>
      <c r="O450" s="154"/>
      <c r="P450" s="154"/>
      <c r="Q450" s="154"/>
      <c r="R450" s="157"/>
      <c r="T450" s="158"/>
      <c r="U450" s="154"/>
      <c r="V450" s="154"/>
      <c r="W450" s="154"/>
      <c r="X450" s="154"/>
      <c r="Y450" s="154"/>
      <c r="Z450" s="154"/>
      <c r="AA450" s="159"/>
      <c r="AT450" s="160" t="s">
        <v>164</v>
      </c>
      <c r="AU450" s="160" t="s">
        <v>106</v>
      </c>
      <c r="AV450" s="10" t="s">
        <v>106</v>
      </c>
      <c r="AW450" s="10" t="s">
        <v>6</v>
      </c>
      <c r="AX450" s="10" t="s">
        <v>79</v>
      </c>
      <c r="AY450" s="160" t="s">
        <v>144</v>
      </c>
    </row>
    <row r="451" spans="2:51" s="10" customFormat="1" ht="22.5" customHeight="1">
      <c r="B451" s="153"/>
      <c r="C451" s="154"/>
      <c r="D451" s="154"/>
      <c r="E451" s="155" t="s">
        <v>5</v>
      </c>
      <c r="F451" s="261" t="s">
        <v>646</v>
      </c>
      <c r="G451" s="262"/>
      <c r="H451" s="262"/>
      <c r="I451" s="262"/>
      <c r="J451" s="154"/>
      <c r="K451" s="156">
        <v>82</v>
      </c>
      <c r="L451" s="154"/>
      <c r="M451" s="154"/>
      <c r="N451" s="154"/>
      <c r="O451" s="154"/>
      <c r="P451" s="154"/>
      <c r="Q451" s="154"/>
      <c r="R451" s="157"/>
      <c r="T451" s="158"/>
      <c r="U451" s="154"/>
      <c r="V451" s="154"/>
      <c r="W451" s="154"/>
      <c r="X451" s="154"/>
      <c r="Y451" s="154"/>
      <c r="Z451" s="154"/>
      <c r="AA451" s="159"/>
      <c r="AT451" s="160" t="s">
        <v>164</v>
      </c>
      <c r="AU451" s="160" t="s">
        <v>106</v>
      </c>
      <c r="AV451" s="10" t="s">
        <v>106</v>
      </c>
      <c r="AW451" s="10" t="s">
        <v>6</v>
      </c>
      <c r="AX451" s="10" t="s">
        <v>79</v>
      </c>
      <c r="AY451" s="160" t="s">
        <v>144</v>
      </c>
    </row>
    <row r="452" spans="2:51" s="11" customFormat="1" ht="22.5" customHeight="1">
      <c r="B452" s="161"/>
      <c r="C452" s="162"/>
      <c r="D452" s="162"/>
      <c r="E452" s="163" t="s">
        <v>5</v>
      </c>
      <c r="F452" s="257" t="s">
        <v>165</v>
      </c>
      <c r="G452" s="258"/>
      <c r="H452" s="258"/>
      <c r="I452" s="258"/>
      <c r="J452" s="162"/>
      <c r="K452" s="164">
        <v>374</v>
      </c>
      <c r="L452" s="162"/>
      <c r="M452" s="162"/>
      <c r="N452" s="162"/>
      <c r="O452" s="162"/>
      <c r="P452" s="162"/>
      <c r="Q452" s="162"/>
      <c r="R452" s="165"/>
      <c r="T452" s="189"/>
      <c r="U452" s="190"/>
      <c r="V452" s="190"/>
      <c r="W452" s="190"/>
      <c r="X452" s="190"/>
      <c r="Y452" s="190"/>
      <c r="Z452" s="190"/>
      <c r="AA452" s="191"/>
      <c r="AT452" s="168" t="s">
        <v>164</v>
      </c>
      <c r="AU452" s="168" t="s">
        <v>106</v>
      </c>
      <c r="AV452" s="11" t="s">
        <v>150</v>
      </c>
      <c r="AW452" s="11" t="s">
        <v>36</v>
      </c>
      <c r="AX452" s="11" t="s">
        <v>22</v>
      </c>
      <c r="AY452" s="168" t="s">
        <v>144</v>
      </c>
    </row>
    <row r="453" spans="2:18" s="1" customFormat="1" ht="6.95" customHeight="1">
      <c r="B453" s="59"/>
      <c r="C453" s="60"/>
      <c r="D453" s="60"/>
      <c r="E453" s="60"/>
      <c r="F453" s="60"/>
      <c r="G453" s="60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R453" s="61"/>
    </row>
  </sheetData>
  <mergeCells count="558">
    <mergeCell ref="H1:K1"/>
    <mergeCell ref="S2:AC2"/>
    <mergeCell ref="F448:I448"/>
    <mergeCell ref="F449:I449"/>
    <mergeCell ref="F450:I450"/>
    <mergeCell ref="F451:I451"/>
    <mergeCell ref="F452:I452"/>
    <mergeCell ref="N121:Q121"/>
    <mergeCell ref="N122:Q122"/>
    <mergeCell ref="N123:Q123"/>
    <mergeCell ref="N283:Q283"/>
    <mergeCell ref="N304:Q304"/>
    <mergeCell ref="N317:Q317"/>
    <mergeCell ref="N321:Q321"/>
    <mergeCell ref="N322:Q322"/>
    <mergeCell ref="N374:Q374"/>
    <mergeCell ref="N379:Q379"/>
    <mergeCell ref="N387:Q387"/>
    <mergeCell ref="N388:Q388"/>
    <mergeCell ref="N400:Q400"/>
    <mergeCell ref="F441:I441"/>
    <mergeCell ref="F442:I442"/>
    <mergeCell ref="L442:M442"/>
    <mergeCell ref="N442:Q442"/>
    <mergeCell ref="F443:I443"/>
    <mergeCell ref="F444:I444"/>
    <mergeCell ref="F445:I445"/>
    <mergeCell ref="F446:I446"/>
    <mergeCell ref="F447:I447"/>
    <mergeCell ref="F435:I435"/>
    <mergeCell ref="F436:I436"/>
    <mergeCell ref="F437:I437"/>
    <mergeCell ref="F438:I438"/>
    <mergeCell ref="L438:M438"/>
    <mergeCell ref="N438:Q438"/>
    <mergeCell ref="F439:I439"/>
    <mergeCell ref="F440:I440"/>
    <mergeCell ref="L440:M440"/>
    <mergeCell ref="N440:Q440"/>
    <mergeCell ref="F429:I429"/>
    <mergeCell ref="F430:I430"/>
    <mergeCell ref="F431:I431"/>
    <mergeCell ref="F432:I432"/>
    <mergeCell ref="F433:I433"/>
    <mergeCell ref="L433:M433"/>
    <mergeCell ref="N433:Q433"/>
    <mergeCell ref="F434:I434"/>
    <mergeCell ref="L434:M434"/>
    <mergeCell ref="N434:Q434"/>
    <mergeCell ref="F424:I424"/>
    <mergeCell ref="F425:I425"/>
    <mergeCell ref="F426:I426"/>
    <mergeCell ref="F427:I427"/>
    <mergeCell ref="L427:M427"/>
    <mergeCell ref="N427:Q427"/>
    <mergeCell ref="F428:I428"/>
    <mergeCell ref="L428:M428"/>
    <mergeCell ref="N428:Q428"/>
    <mergeCell ref="F421:I421"/>
    <mergeCell ref="L421:M421"/>
    <mergeCell ref="N421:Q421"/>
    <mergeCell ref="F422:I422"/>
    <mergeCell ref="L422:M422"/>
    <mergeCell ref="N422:Q422"/>
    <mergeCell ref="F423:I423"/>
    <mergeCell ref="L423:M423"/>
    <mergeCell ref="N423:Q423"/>
    <mergeCell ref="F414:I414"/>
    <mergeCell ref="F415:I415"/>
    <mergeCell ref="F416:I416"/>
    <mergeCell ref="F417:I417"/>
    <mergeCell ref="F418:I418"/>
    <mergeCell ref="L418:M418"/>
    <mergeCell ref="N418:Q418"/>
    <mergeCell ref="F419:I419"/>
    <mergeCell ref="F420:I420"/>
    <mergeCell ref="F409:I409"/>
    <mergeCell ref="F410:I410"/>
    <mergeCell ref="F411:I411"/>
    <mergeCell ref="F412:I412"/>
    <mergeCell ref="L412:M412"/>
    <mergeCell ref="N412:Q412"/>
    <mergeCell ref="F413:I413"/>
    <mergeCell ref="L413:M413"/>
    <mergeCell ref="N413:Q413"/>
    <mergeCell ref="F405:I405"/>
    <mergeCell ref="F406:I406"/>
    <mergeCell ref="L406:M406"/>
    <mergeCell ref="N406:Q406"/>
    <mergeCell ref="F407:I407"/>
    <mergeCell ref="L407:M407"/>
    <mergeCell ref="N407:Q407"/>
    <mergeCell ref="F408:I408"/>
    <mergeCell ref="L408:M408"/>
    <mergeCell ref="N408:Q408"/>
    <mergeCell ref="F397:I397"/>
    <mergeCell ref="F398:I398"/>
    <mergeCell ref="F399:I399"/>
    <mergeCell ref="F401:I401"/>
    <mergeCell ref="L401:M401"/>
    <mergeCell ref="N401:Q401"/>
    <mergeCell ref="F402:I402"/>
    <mergeCell ref="F403:I403"/>
    <mergeCell ref="F404:I404"/>
    <mergeCell ref="F391:I391"/>
    <mergeCell ref="F392:I392"/>
    <mergeCell ref="F393:I393"/>
    <mergeCell ref="L393:M393"/>
    <mergeCell ref="N393:Q393"/>
    <mergeCell ref="F394:I394"/>
    <mergeCell ref="F395:I395"/>
    <mergeCell ref="F396:I396"/>
    <mergeCell ref="L396:M396"/>
    <mergeCell ref="N396:Q396"/>
    <mergeCell ref="F384:I384"/>
    <mergeCell ref="L384:M384"/>
    <mergeCell ref="N384:Q384"/>
    <mergeCell ref="F385:I385"/>
    <mergeCell ref="F386:I386"/>
    <mergeCell ref="F389:I389"/>
    <mergeCell ref="L389:M389"/>
    <mergeCell ref="N389:Q389"/>
    <mergeCell ref="F390:I390"/>
    <mergeCell ref="F381:I381"/>
    <mergeCell ref="L381:M381"/>
    <mergeCell ref="N381:Q381"/>
    <mergeCell ref="F382:I382"/>
    <mergeCell ref="L382:M382"/>
    <mergeCell ref="N382:Q382"/>
    <mergeCell ref="F383:I383"/>
    <mergeCell ref="L383:M383"/>
    <mergeCell ref="N383:Q383"/>
    <mergeCell ref="F375:I375"/>
    <mergeCell ref="L375:M375"/>
    <mergeCell ref="N375:Q375"/>
    <mergeCell ref="F376:I376"/>
    <mergeCell ref="F377:I377"/>
    <mergeCell ref="F378:I378"/>
    <mergeCell ref="F380:I380"/>
    <mergeCell ref="L380:M380"/>
    <mergeCell ref="N380:Q380"/>
    <mergeCell ref="F369:I369"/>
    <mergeCell ref="F370:I370"/>
    <mergeCell ref="L370:M370"/>
    <mergeCell ref="N370:Q370"/>
    <mergeCell ref="F371:I371"/>
    <mergeCell ref="F372:I372"/>
    <mergeCell ref="F373:I373"/>
    <mergeCell ref="L373:M373"/>
    <mergeCell ref="N373:Q373"/>
    <mergeCell ref="F364:I364"/>
    <mergeCell ref="F365:I365"/>
    <mergeCell ref="L365:M365"/>
    <mergeCell ref="N365:Q365"/>
    <mergeCell ref="F366:I366"/>
    <mergeCell ref="F367:I367"/>
    <mergeCell ref="F368:I368"/>
    <mergeCell ref="L368:M368"/>
    <mergeCell ref="N368:Q368"/>
    <mergeCell ref="F359:I359"/>
    <mergeCell ref="L359:M359"/>
    <mergeCell ref="N359:Q359"/>
    <mergeCell ref="F360:I360"/>
    <mergeCell ref="F361:I361"/>
    <mergeCell ref="F362:I362"/>
    <mergeCell ref="L362:M362"/>
    <mergeCell ref="N362:Q362"/>
    <mergeCell ref="F363:I363"/>
    <mergeCell ref="F354:I354"/>
    <mergeCell ref="L354:M354"/>
    <mergeCell ref="N354:Q354"/>
    <mergeCell ref="F355:I355"/>
    <mergeCell ref="F356:I356"/>
    <mergeCell ref="L356:M356"/>
    <mergeCell ref="N356:Q356"/>
    <mergeCell ref="F357:I357"/>
    <mergeCell ref="F358:I358"/>
    <mergeCell ref="F349:I349"/>
    <mergeCell ref="L349:M349"/>
    <mergeCell ref="N349:Q349"/>
    <mergeCell ref="F350:I350"/>
    <mergeCell ref="L350:M350"/>
    <mergeCell ref="N350:Q350"/>
    <mergeCell ref="F351:I351"/>
    <mergeCell ref="F352:I352"/>
    <mergeCell ref="F353:I353"/>
    <mergeCell ref="F342:I342"/>
    <mergeCell ref="F343:I343"/>
    <mergeCell ref="F344:I344"/>
    <mergeCell ref="F345:I345"/>
    <mergeCell ref="L345:M345"/>
    <mergeCell ref="N345:Q345"/>
    <mergeCell ref="F346:I346"/>
    <mergeCell ref="F347:I347"/>
    <mergeCell ref="F348:I348"/>
    <mergeCell ref="F337:I337"/>
    <mergeCell ref="L337:M337"/>
    <mergeCell ref="N337:Q337"/>
    <mergeCell ref="F338:I338"/>
    <mergeCell ref="F339:I339"/>
    <mergeCell ref="F340:I340"/>
    <mergeCell ref="F341:I341"/>
    <mergeCell ref="L341:M341"/>
    <mergeCell ref="N341:Q341"/>
    <mergeCell ref="F330:I330"/>
    <mergeCell ref="F331:I331"/>
    <mergeCell ref="F332:I332"/>
    <mergeCell ref="F333:I333"/>
    <mergeCell ref="L333:M333"/>
    <mergeCell ref="N333:Q333"/>
    <mergeCell ref="F334:I334"/>
    <mergeCell ref="F335:I335"/>
    <mergeCell ref="F336:I336"/>
    <mergeCell ref="F324:I324"/>
    <mergeCell ref="F325:I325"/>
    <mergeCell ref="F326:I326"/>
    <mergeCell ref="F327:I327"/>
    <mergeCell ref="F328:I328"/>
    <mergeCell ref="L328:M328"/>
    <mergeCell ref="N328:Q328"/>
    <mergeCell ref="F329:I329"/>
    <mergeCell ref="L329:M329"/>
    <mergeCell ref="N329:Q329"/>
    <mergeCell ref="F316:I316"/>
    <mergeCell ref="F318:I318"/>
    <mergeCell ref="L318:M318"/>
    <mergeCell ref="N318:Q318"/>
    <mergeCell ref="F319:I319"/>
    <mergeCell ref="F320:I320"/>
    <mergeCell ref="F323:I323"/>
    <mergeCell ref="L323:M323"/>
    <mergeCell ref="N323:Q323"/>
    <mergeCell ref="F309:I309"/>
    <mergeCell ref="F310:I310"/>
    <mergeCell ref="F311:I311"/>
    <mergeCell ref="L311:M311"/>
    <mergeCell ref="N311:Q311"/>
    <mergeCell ref="F312:I312"/>
    <mergeCell ref="F313:I313"/>
    <mergeCell ref="F314:I314"/>
    <mergeCell ref="F315:I315"/>
    <mergeCell ref="F301:I301"/>
    <mergeCell ref="F302:I302"/>
    <mergeCell ref="F303:I303"/>
    <mergeCell ref="F305:I305"/>
    <mergeCell ref="L305:M305"/>
    <mergeCell ref="N305:Q305"/>
    <mergeCell ref="F306:I306"/>
    <mergeCell ref="F307:I307"/>
    <mergeCell ref="F308:I308"/>
    <mergeCell ref="F296:I296"/>
    <mergeCell ref="F297:I297"/>
    <mergeCell ref="F298:I298"/>
    <mergeCell ref="L298:M298"/>
    <mergeCell ref="N298:Q298"/>
    <mergeCell ref="F299:I299"/>
    <mergeCell ref="L299:M299"/>
    <mergeCell ref="N299:Q299"/>
    <mergeCell ref="F300:I300"/>
    <mergeCell ref="F290:I290"/>
    <mergeCell ref="L290:M290"/>
    <mergeCell ref="N290:Q290"/>
    <mergeCell ref="F291:I291"/>
    <mergeCell ref="F292:I292"/>
    <mergeCell ref="F293:I293"/>
    <mergeCell ref="F294:I294"/>
    <mergeCell ref="F295:I295"/>
    <mergeCell ref="L295:M295"/>
    <mergeCell ref="N295:Q295"/>
    <mergeCell ref="F285:I285"/>
    <mergeCell ref="L285:M285"/>
    <mergeCell ref="N285:Q285"/>
    <mergeCell ref="F286:I286"/>
    <mergeCell ref="L286:M286"/>
    <mergeCell ref="N286:Q286"/>
    <mergeCell ref="F287:I287"/>
    <mergeCell ref="F288:I288"/>
    <mergeCell ref="F289:I289"/>
    <mergeCell ref="F281:I281"/>
    <mergeCell ref="L281:M281"/>
    <mergeCell ref="N281:Q281"/>
    <mergeCell ref="F282:I282"/>
    <mergeCell ref="L282:M282"/>
    <mergeCell ref="N282:Q282"/>
    <mergeCell ref="F284:I284"/>
    <mergeCell ref="L284:M284"/>
    <mergeCell ref="N284:Q284"/>
    <mergeCell ref="F274:I274"/>
    <mergeCell ref="F275:I275"/>
    <mergeCell ref="F276:I276"/>
    <mergeCell ref="L276:M276"/>
    <mergeCell ref="N276:Q276"/>
    <mergeCell ref="F277:I277"/>
    <mergeCell ref="F278:I278"/>
    <mergeCell ref="F279:I279"/>
    <mergeCell ref="F280:I280"/>
    <mergeCell ref="L280:M280"/>
    <mergeCell ref="N280:Q280"/>
    <mergeCell ref="F267:I267"/>
    <mergeCell ref="F268:I268"/>
    <mergeCell ref="F269:I269"/>
    <mergeCell ref="F270:I270"/>
    <mergeCell ref="F271:I271"/>
    <mergeCell ref="F272:I272"/>
    <mergeCell ref="L272:M272"/>
    <mergeCell ref="N272:Q272"/>
    <mergeCell ref="F273:I273"/>
    <mergeCell ref="F260:I260"/>
    <mergeCell ref="F261:I261"/>
    <mergeCell ref="F262:I262"/>
    <mergeCell ref="L262:M262"/>
    <mergeCell ref="N262:Q262"/>
    <mergeCell ref="F263:I263"/>
    <mergeCell ref="F264:I264"/>
    <mergeCell ref="F265:I265"/>
    <mergeCell ref="F266:I266"/>
    <mergeCell ref="L266:M266"/>
    <mergeCell ref="N266:Q266"/>
    <mergeCell ref="F253:I253"/>
    <mergeCell ref="F254:I254"/>
    <mergeCell ref="F255:I255"/>
    <mergeCell ref="F256:I256"/>
    <mergeCell ref="F257:I257"/>
    <mergeCell ref="F258:I258"/>
    <mergeCell ref="L258:M258"/>
    <mergeCell ref="N258:Q258"/>
    <mergeCell ref="F259:I259"/>
    <mergeCell ref="F248:I248"/>
    <mergeCell ref="L248:M248"/>
    <mergeCell ref="N248:Q248"/>
    <mergeCell ref="F249:I249"/>
    <mergeCell ref="F250:I250"/>
    <mergeCell ref="F251:I251"/>
    <mergeCell ref="F252:I252"/>
    <mergeCell ref="L252:M252"/>
    <mergeCell ref="N252:Q252"/>
    <mergeCell ref="F241:I241"/>
    <mergeCell ref="F242:I242"/>
    <mergeCell ref="F243:I243"/>
    <mergeCell ref="F244:I244"/>
    <mergeCell ref="L244:M244"/>
    <mergeCell ref="N244:Q244"/>
    <mergeCell ref="F245:I245"/>
    <mergeCell ref="F246:I246"/>
    <mergeCell ref="F247:I247"/>
    <mergeCell ref="F234:I234"/>
    <mergeCell ref="F235:I235"/>
    <mergeCell ref="F236:I236"/>
    <mergeCell ref="F237:I237"/>
    <mergeCell ref="F238:I238"/>
    <mergeCell ref="F239:I239"/>
    <mergeCell ref="F240:I240"/>
    <mergeCell ref="L240:M240"/>
    <mergeCell ref="N240:Q240"/>
    <mergeCell ref="F229:I229"/>
    <mergeCell ref="L229:M229"/>
    <mergeCell ref="N229:Q229"/>
    <mergeCell ref="F230:I230"/>
    <mergeCell ref="F231:I231"/>
    <mergeCell ref="F232:I232"/>
    <mergeCell ref="L232:M232"/>
    <mergeCell ref="N232:Q232"/>
    <mergeCell ref="F233:I233"/>
    <mergeCell ref="F222:I222"/>
    <mergeCell ref="F223:I223"/>
    <mergeCell ref="F224:I224"/>
    <mergeCell ref="F225:I225"/>
    <mergeCell ref="L225:M225"/>
    <mergeCell ref="N225:Q225"/>
    <mergeCell ref="F226:I226"/>
    <mergeCell ref="F227:I227"/>
    <mergeCell ref="F228:I228"/>
    <mergeCell ref="F215:I215"/>
    <mergeCell ref="L215:M215"/>
    <mergeCell ref="N215:Q215"/>
    <mergeCell ref="F216:I216"/>
    <mergeCell ref="F217:I217"/>
    <mergeCell ref="F218:I218"/>
    <mergeCell ref="F219:I219"/>
    <mergeCell ref="F220:I220"/>
    <mergeCell ref="F221:I221"/>
    <mergeCell ref="L221:M221"/>
    <mergeCell ref="N221:Q221"/>
    <mergeCell ref="F208:I208"/>
    <mergeCell ref="F209:I209"/>
    <mergeCell ref="F210:I210"/>
    <mergeCell ref="F211:I211"/>
    <mergeCell ref="F212:I212"/>
    <mergeCell ref="F213:I213"/>
    <mergeCell ref="L213:M213"/>
    <mergeCell ref="N213:Q213"/>
    <mergeCell ref="F214:I214"/>
    <mergeCell ref="F199:I199"/>
    <mergeCell ref="F200:I200"/>
    <mergeCell ref="F201:I201"/>
    <mergeCell ref="F202:I202"/>
    <mergeCell ref="F203:I203"/>
    <mergeCell ref="F204:I204"/>
    <mergeCell ref="F205:I205"/>
    <mergeCell ref="F206:I206"/>
    <mergeCell ref="F207:I207"/>
    <mergeCell ref="F190:I190"/>
    <mergeCell ref="F191:I191"/>
    <mergeCell ref="F192:I192"/>
    <mergeCell ref="F193:I193"/>
    <mergeCell ref="F194:I194"/>
    <mergeCell ref="F195:I195"/>
    <mergeCell ref="F196:I196"/>
    <mergeCell ref="F197:I197"/>
    <mergeCell ref="F198:I198"/>
    <mergeCell ref="F183:I183"/>
    <mergeCell ref="L183:M183"/>
    <mergeCell ref="N183:Q183"/>
    <mergeCell ref="F184:I184"/>
    <mergeCell ref="F185:I185"/>
    <mergeCell ref="F186:I186"/>
    <mergeCell ref="F187:I187"/>
    <mergeCell ref="F188:I188"/>
    <mergeCell ref="F189:I189"/>
    <mergeCell ref="F176:I176"/>
    <mergeCell ref="F177:I177"/>
    <mergeCell ref="F178:I178"/>
    <mergeCell ref="F179:I179"/>
    <mergeCell ref="F180:I180"/>
    <mergeCell ref="F181:I181"/>
    <mergeCell ref="F182:I182"/>
    <mergeCell ref="L182:M182"/>
    <mergeCell ref="N182:Q182"/>
    <mergeCell ref="F167:I167"/>
    <mergeCell ref="F168:I168"/>
    <mergeCell ref="F169:I169"/>
    <mergeCell ref="F170:I170"/>
    <mergeCell ref="F171:I171"/>
    <mergeCell ref="F172:I172"/>
    <mergeCell ref="F173:I173"/>
    <mergeCell ref="F174:I174"/>
    <mergeCell ref="F175:I175"/>
    <mergeCell ref="F158:I158"/>
    <mergeCell ref="F159:I159"/>
    <mergeCell ref="F160:I160"/>
    <mergeCell ref="F161:I161"/>
    <mergeCell ref="F162:I162"/>
    <mergeCell ref="F163:I163"/>
    <mergeCell ref="F164:I164"/>
    <mergeCell ref="F165:I165"/>
    <mergeCell ref="F166:I166"/>
    <mergeCell ref="F151:I151"/>
    <mergeCell ref="F152:I152"/>
    <mergeCell ref="L152:M152"/>
    <mergeCell ref="N152:Q152"/>
    <mergeCell ref="F153:I153"/>
    <mergeCell ref="F154:I154"/>
    <mergeCell ref="F155:I155"/>
    <mergeCell ref="F156:I156"/>
    <mergeCell ref="F157:I157"/>
    <mergeCell ref="F142:I142"/>
    <mergeCell ref="F143:I143"/>
    <mergeCell ref="F144:I144"/>
    <mergeCell ref="F145:I145"/>
    <mergeCell ref="F146:I146"/>
    <mergeCell ref="F147:I147"/>
    <mergeCell ref="F148:I148"/>
    <mergeCell ref="F149:I149"/>
    <mergeCell ref="F150:I150"/>
    <mergeCell ref="F136:I136"/>
    <mergeCell ref="F137:I137"/>
    <mergeCell ref="F138:I138"/>
    <mergeCell ref="L138:M138"/>
    <mergeCell ref="N138:Q138"/>
    <mergeCell ref="F139:I139"/>
    <mergeCell ref="F140:I140"/>
    <mergeCell ref="F141:I141"/>
    <mergeCell ref="L141:M141"/>
    <mergeCell ref="N141:Q141"/>
    <mergeCell ref="F131:I131"/>
    <mergeCell ref="F132:I132"/>
    <mergeCell ref="L132:M132"/>
    <mergeCell ref="N132:Q132"/>
    <mergeCell ref="F133:I133"/>
    <mergeCell ref="F134:I134"/>
    <mergeCell ref="F135:I135"/>
    <mergeCell ref="L135:M135"/>
    <mergeCell ref="N135:Q135"/>
    <mergeCell ref="F126:I126"/>
    <mergeCell ref="L126:M126"/>
    <mergeCell ref="N126:Q126"/>
    <mergeCell ref="F127:I127"/>
    <mergeCell ref="L127:M127"/>
    <mergeCell ref="N127:Q127"/>
    <mergeCell ref="F128:I128"/>
    <mergeCell ref="F129:I129"/>
    <mergeCell ref="F130:I130"/>
    <mergeCell ref="L130:M130"/>
    <mergeCell ref="N130:Q130"/>
    <mergeCell ref="M117:Q117"/>
    <mergeCell ref="M118:Q118"/>
    <mergeCell ref="F120:I120"/>
    <mergeCell ref="L120:M120"/>
    <mergeCell ref="N120:Q120"/>
    <mergeCell ref="F124:I124"/>
    <mergeCell ref="L124:M124"/>
    <mergeCell ref="N124:Q124"/>
    <mergeCell ref="F125:I125"/>
    <mergeCell ref="N98:Q98"/>
    <mergeCell ref="N99:Q99"/>
    <mergeCell ref="N100:Q100"/>
    <mergeCell ref="N102:Q102"/>
    <mergeCell ref="L104:Q104"/>
    <mergeCell ref="C110:Q110"/>
    <mergeCell ref="F112:P112"/>
    <mergeCell ref="F113:P113"/>
    <mergeCell ref="M115:P115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20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336"/>
  <sheetViews>
    <sheetView showGridLines="0" workbookViewId="0" topLeftCell="A1">
      <pane ySplit="1" topLeftCell="A2" activePane="bottomLeft" state="frozen"/>
      <selection pane="bottomLeft" activeCell="T326" sqref="T32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160156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5"/>
      <c r="B1" s="15"/>
      <c r="C1" s="15"/>
      <c r="D1" s="16" t="s">
        <v>1</v>
      </c>
      <c r="E1" s="15"/>
      <c r="F1" s="17" t="s">
        <v>98</v>
      </c>
      <c r="G1" s="17"/>
      <c r="H1" s="271" t="s">
        <v>99</v>
      </c>
      <c r="I1" s="271"/>
      <c r="J1" s="271"/>
      <c r="K1" s="271"/>
      <c r="L1" s="17" t="s">
        <v>100</v>
      </c>
      <c r="M1" s="15"/>
      <c r="N1" s="15"/>
      <c r="O1" s="16" t="s">
        <v>101</v>
      </c>
      <c r="P1" s="15"/>
      <c r="Q1" s="15"/>
      <c r="R1" s="15"/>
      <c r="S1" s="17" t="s">
        <v>102</v>
      </c>
      <c r="T1" s="17"/>
      <c r="U1" s="105"/>
      <c r="V1" s="105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198" t="s">
        <v>7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T2" s="21" t="s">
        <v>90</v>
      </c>
    </row>
    <row r="3" spans="2:4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106</v>
      </c>
    </row>
    <row r="4" spans="2:46" ht="36.95" customHeight="1">
      <c r="B4" s="25"/>
      <c r="C4" s="200" t="s">
        <v>107</v>
      </c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6"/>
      <c r="T4" s="27" t="s">
        <v>13</v>
      </c>
      <c r="AT4" s="21" t="s">
        <v>6</v>
      </c>
    </row>
    <row r="5" spans="2:18" ht="6.95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2:18" ht="25.35" customHeight="1">
      <c r="B6" s="25"/>
      <c r="C6" s="28"/>
      <c r="D6" s="32" t="s">
        <v>17</v>
      </c>
      <c r="E6" s="28"/>
      <c r="F6" s="232" t="str">
        <f>'Rekapitulace stavby'!K6</f>
        <v>Albrechtice - Štěrbinová nádrž_2017</v>
      </c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8"/>
      <c r="R6" s="26"/>
    </row>
    <row r="7" spans="2:18" s="1" customFormat="1" ht="32.85" customHeight="1">
      <c r="B7" s="35"/>
      <c r="C7" s="36"/>
      <c r="D7" s="31" t="s">
        <v>108</v>
      </c>
      <c r="E7" s="36"/>
      <c r="F7" s="204" t="s">
        <v>647</v>
      </c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36"/>
      <c r="R7" s="37"/>
    </row>
    <row r="8" spans="2:18" s="1" customFormat="1" ht="14.45" customHeight="1">
      <c r="B8" s="35"/>
      <c r="C8" s="36"/>
      <c r="D8" s="32" t="s">
        <v>20</v>
      </c>
      <c r="E8" s="36"/>
      <c r="F8" s="30" t="s">
        <v>5</v>
      </c>
      <c r="G8" s="36"/>
      <c r="H8" s="36"/>
      <c r="I8" s="36"/>
      <c r="J8" s="36"/>
      <c r="K8" s="36"/>
      <c r="L8" s="36"/>
      <c r="M8" s="32" t="s">
        <v>21</v>
      </c>
      <c r="N8" s="36"/>
      <c r="O8" s="30" t="s">
        <v>5</v>
      </c>
      <c r="P8" s="36"/>
      <c r="Q8" s="36"/>
      <c r="R8" s="37"/>
    </row>
    <row r="9" spans="2:18" s="1" customFormat="1" ht="14.45" customHeight="1">
      <c r="B9" s="35"/>
      <c r="C9" s="36"/>
      <c r="D9" s="32" t="s">
        <v>23</v>
      </c>
      <c r="E9" s="36"/>
      <c r="F9" s="30" t="s">
        <v>33</v>
      </c>
      <c r="G9" s="36"/>
      <c r="H9" s="36"/>
      <c r="I9" s="36"/>
      <c r="J9" s="36"/>
      <c r="K9" s="36"/>
      <c r="L9" s="36"/>
      <c r="M9" s="32" t="s">
        <v>25</v>
      </c>
      <c r="N9" s="36"/>
      <c r="O9" s="235"/>
      <c r="P9" s="235"/>
      <c r="Q9" s="36"/>
      <c r="R9" s="37"/>
    </row>
    <row r="10" spans="2:18" s="1" customFormat="1" ht="10.9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2:18" s="1" customFormat="1" ht="14.45" customHeight="1">
      <c r="B11" s="35"/>
      <c r="C11" s="36"/>
      <c r="D11" s="32" t="s">
        <v>28</v>
      </c>
      <c r="E11" s="36"/>
      <c r="F11" s="36"/>
      <c r="G11" s="36"/>
      <c r="H11" s="36"/>
      <c r="I11" s="36"/>
      <c r="J11" s="36"/>
      <c r="K11" s="36"/>
      <c r="L11" s="36"/>
      <c r="M11" s="32" t="s">
        <v>29</v>
      </c>
      <c r="N11" s="36"/>
      <c r="O11" s="202" t="str">
        <f>IF('Rekapitulace stavby'!AN10="","",'Rekapitulace stavby'!AN10)</f>
        <v/>
      </c>
      <c r="P11" s="202"/>
      <c r="Q11" s="36"/>
      <c r="R11" s="37"/>
    </row>
    <row r="12" spans="2:18" s="1" customFormat="1" ht="18" customHeight="1">
      <c r="B12" s="35"/>
      <c r="C12" s="36"/>
      <c r="D12" s="36"/>
      <c r="E12" s="30" t="str">
        <f>IF('Rekapitulace stavby'!E11="","",'Rekapitulace stavby'!E11)</f>
        <v>Obec Albrechtice, Obecní 186, 735 43 Albrechtice</v>
      </c>
      <c r="F12" s="36"/>
      <c r="G12" s="36"/>
      <c r="H12" s="36"/>
      <c r="I12" s="36"/>
      <c r="J12" s="36"/>
      <c r="K12" s="36"/>
      <c r="L12" s="36"/>
      <c r="M12" s="32" t="s">
        <v>31</v>
      </c>
      <c r="N12" s="36"/>
      <c r="O12" s="202" t="str">
        <f>IF('Rekapitulace stavby'!AN11="","",'Rekapitulace stavby'!AN11)</f>
        <v/>
      </c>
      <c r="P12" s="202"/>
      <c r="Q12" s="36"/>
      <c r="R12" s="37"/>
    </row>
    <row r="13" spans="2:18" s="1" customFormat="1" ht="6.95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2:18" s="1" customFormat="1" ht="14.45" customHeight="1">
      <c r="B14" s="35"/>
      <c r="C14" s="36"/>
      <c r="D14" s="32" t="s">
        <v>32</v>
      </c>
      <c r="E14" s="36"/>
      <c r="F14" s="36"/>
      <c r="G14" s="36"/>
      <c r="H14" s="36"/>
      <c r="I14" s="36"/>
      <c r="J14" s="36"/>
      <c r="K14" s="36"/>
      <c r="L14" s="36"/>
      <c r="M14" s="32" t="s">
        <v>29</v>
      </c>
      <c r="N14" s="36"/>
      <c r="O14" s="202" t="str">
        <f>IF('Rekapitulace stavby'!AN13="","",'Rekapitulace stavby'!AN13)</f>
        <v/>
      </c>
      <c r="P14" s="202"/>
      <c r="Q14" s="36"/>
      <c r="R14" s="37"/>
    </row>
    <row r="15" spans="2:18" s="1" customFormat="1" ht="18" customHeight="1">
      <c r="B15" s="35"/>
      <c r="C15" s="36"/>
      <c r="D15" s="36"/>
      <c r="E15" s="30" t="str">
        <f>IF('Rekapitulace stavby'!E14="","",'Rekapitulace stavby'!E14)</f>
        <v xml:space="preserve"> </v>
      </c>
      <c r="F15" s="36"/>
      <c r="G15" s="36"/>
      <c r="H15" s="36"/>
      <c r="I15" s="36"/>
      <c r="J15" s="36"/>
      <c r="K15" s="36"/>
      <c r="L15" s="36"/>
      <c r="M15" s="32" t="s">
        <v>31</v>
      </c>
      <c r="N15" s="36"/>
      <c r="O15" s="202" t="str">
        <f>IF('Rekapitulace stavby'!AN14="","",'Rekapitulace stavby'!AN14)</f>
        <v/>
      </c>
      <c r="P15" s="202"/>
      <c r="Q15" s="36"/>
      <c r="R15" s="37"/>
    </row>
    <row r="16" spans="2:18" s="1" customFormat="1" ht="6.95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5" customHeight="1">
      <c r="B17" s="35"/>
      <c r="C17" s="36"/>
      <c r="D17" s="32" t="s">
        <v>34</v>
      </c>
      <c r="E17" s="36"/>
      <c r="F17" s="36"/>
      <c r="G17" s="36"/>
      <c r="H17" s="36"/>
      <c r="I17" s="36"/>
      <c r="J17" s="36"/>
      <c r="K17" s="36"/>
      <c r="L17" s="36"/>
      <c r="M17" s="32" t="s">
        <v>29</v>
      </c>
      <c r="N17" s="36"/>
      <c r="O17" s="202" t="str">
        <f>IF('Rekapitulace stavby'!AN16="","",'Rekapitulace stavby'!AN16)</f>
        <v/>
      </c>
      <c r="P17" s="202"/>
      <c r="Q17" s="36"/>
      <c r="R17" s="37"/>
    </row>
    <row r="18" spans="2:18" s="1" customFormat="1" ht="18" customHeight="1">
      <c r="B18" s="35"/>
      <c r="C18" s="36"/>
      <c r="D18" s="36"/>
      <c r="E18" s="30" t="str">
        <f>IF('Rekapitulace stavby'!E17="","",'Rekapitulace stavby'!E17)</f>
        <v>IGEA s.r.o., Na Valše 3, 702 95 Ostrava</v>
      </c>
      <c r="F18" s="36"/>
      <c r="G18" s="36"/>
      <c r="H18" s="36"/>
      <c r="I18" s="36"/>
      <c r="J18" s="36"/>
      <c r="K18" s="36"/>
      <c r="L18" s="36"/>
      <c r="M18" s="32" t="s">
        <v>31</v>
      </c>
      <c r="N18" s="36"/>
      <c r="O18" s="202" t="str">
        <f>IF('Rekapitulace stavby'!AN17="","",'Rekapitulace stavby'!AN17)</f>
        <v/>
      </c>
      <c r="P18" s="202"/>
      <c r="Q18" s="36"/>
      <c r="R18" s="37"/>
    </row>
    <row r="19" spans="2:18" s="1" customFormat="1" ht="6.95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5" customHeight="1">
      <c r="B20" s="35"/>
      <c r="C20" s="36"/>
      <c r="D20" s="32" t="s">
        <v>37</v>
      </c>
      <c r="E20" s="36"/>
      <c r="F20" s="36"/>
      <c r="G20" s="36"/>
      <c r="H20" s="36"/>
      <c r="I20" s="36"/>
      <c r="J20" s="36"/>
      <c r="K20" s="36"/>
      <c r="L20" s="36"/>
      <c r="M20" s="32" t="s">
        <v>29</v>
      </c>
      <c r="N20" s="36"/>
      <c r="O20" s="202" t="str">
        <f>IF('Rekapitulace stavby'!AN19="","",'Rekapitulace stavby'!AN19)</f>
        <v/>
      </c>
      <c r="P20" s="202"/>
      <c r="Q20" s="36"/>
      <c r="R20" s="37"/>
    </row>
    <row r="21" spans="2:18" s="1" customFormat="1" ht="18" customHeight="1">
      <c r="B21" s="35"/>
      <c r="C21" s="36"/>
      <c r="D21" s="36"/>
      <c r="E21" s="30" t="str">
        <f>IF('Rekapitulace stavby'!E20="","",'Rekapitulace stavby'!E20)</f>
        <v>IGEA, s.r.o. , Na Valše 3, 702 95 Ostrava</v>
      </c>
      <c r="F21" s="36"/>
      <c r="G21" s="36"/>
      <c r="H21" s="36"/>
      <c r="I21" s="36"/>
      <c r="J21" s="36"/>
      <c r="K21" s="36"/>
      <c r="L21" s="36"/>
      <c r="M21" s="32" t="s">
        <v>31</v>
      </c>
      <c r="N21" s="36"/>
      <c r="O21" s="202" t="str">
        <f>IF('Rekapitulace stavby'!AN20="","",'Rekapitulace stavby'!AN20)</f>
        <v/>
      </c>
      <c r="P21" s="202"/>
      <c r="Q21" s="36"/>
      <c r="R21" s="37"/>
    </row>
    <row r="22" spans="2:18" s="1" customFormat="1" ht="6.95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5" customHeight="1">
      <c r="B23" s="35"/>
      <c r="C23" s="36"/>
      <c r="D23" s="32" t="s">
        <v>39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22.5" customHeight="1">
      <c r="B24" s="35"/>
      <c r="C24" s="36"/>
      <c r="D24" s="36"/>
      <c r="E24" s="205" t="s">
        <v>5</v>
      </c>
      <c r="F24" s="205"/>
      <c r="G24" s="205"/>
      <c r="H24" s="205"/>
      <c r="I24" s="205"/>
      <c r="J24" s="205"/>
      <c r="K24" s="205"/>
      <c r="L24" s="205"/>
      <c r="M24" s="36"/>
      <c r="N24" s="36"/>
      <c r="O24" s="36"/>
      <c r="P24" s="36"/>
      <c r="Q24" s="36"/>
      <c r="R24" s="37"/>
    </row>
    <row r="25" spans="2:18" s="1" customFormat="1" ht="6.95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5" customHeight="1">
      <c r="B27" s="35"/>
      <c r="C27" s="36"/>
      <c r="D27" s="107" t="s">
        <v>110</v>
      </c>
      <c r="E27" s="36"/>
      <c r="F27" s="36"/>
      <c r="G27" s="36"/>
      <c r="H27" s="36"/>
      <c r="I27" s="36"/>
      <c r="J27" s="36"/>
      <c r="K27" s="36"/>
      <c r="L27" s="36"/>
      <c r="M27" s="229">
        <f>N88</f>
        <v>0</v>
      </c>
      <c r="N27" s="229"/>
      <c r="O27" s="229"/>
      <c r="P27" s="229"/>
      <c r="Q27" s="36"/>
      <c r="R27" s="37"/>
    </row>
    <row r="28" spans="2:18" s="1" customFormat="1" ht="14.45" customHeight="1">
      <c r="B28" s="35"/>
      <c r="C28" s="36"/>
      <c r="D28" s="34" t="s">
        <v>111</v>
      </c>
      <c r="E28" s="36"/>
      <c r="F28" s="36"/>
      <c r="G28" s="36"/>
      <c r="H28" s="36"/>
      <c r="I28" s="36"/>
      <c r="J28" s="36"/>
      <c r="K28" s="36"/>
      <c r="L28" s="36"/>
      <c r="M28" s="229">
        <f>N101</f>
        <v>0</v>
      </c>
      <c r="N28" s="229"/>
      <c r="O28" s="229"/>
      <c r="P28" s="229"/>
      <c r="Q28" s="36"/>
      <c r="R28" s="37"/>
    </row>
    <row r="29" spans="2:18" s="1" customFormat="1" ht="6.95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5" customHeight="1">
      <c r="B30" s="35"/>
      <c r="C30" s="36"/>
      <c r="D30" s="108" t="s">
        <v>42</v>
      </c>
      <c r="E30" s="36"/>
      <c r="F30" s="36"/>
      <c r="G30" s="36"/>
      <c r="H30" s="36"/>
      <c r="I30" s="36"/>
      <c r="J30" s="36"/>
      <c r="K30" s="36"/>
      <c r="L30" s="36"/>
      <c r="M30" s="236">
        <f>ROUND(M27+M28,2)</f>
        <v>0</v>
      </c>
      <c r="N30" s="234"/>
      <c r="O30" s="234"/>
      <c r="P30" s="234"/>
      <c r="Q30" s="36"/>
      <c r="R30" s="37"/>
    </row>
    <row r="31" spans="2:18" s="1" customFormat="1" ht="6.95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5" customHeight="1">
      <c r="B32" s="35"/>
      <c r="C32" s="36"/>
      <c r="D32" s="42" t="s">
        <v>43</v>
      </c>
      <c r="E32" s="42" t="s">
        <v>44</v>
      </c>
      <c r="F32" s="43">
        <v>0.21</v>
      </c>
      <c r="G32" s="109" t="s">
        <v>45</v>
      </c>
      <c r="H32" s="237">
        <f>ROUND((SUM(BE101:BE102)+SUM(BE120:BE335)),2)</f>
        <v>0</v>
      </c>
      <c r="I32" s="234"/>
      <c r="J32" s="234"/>
      <c r="K32" s="36"/>
      <c r="L32" s="36"/>
      <c r="M32" s="237">
        <f>ROUND(ROUND((SUM(BE101:BE102)+SUM(BE120:BE335)),2)*F32,2)</f>
        <v>0</v>
      </c>
      <c r="N32" s="234"/>
      <c r="O32" s="234"/>
      <c r="P32" s="234"/>
      <c r="Q32" s="36"/>
      <c r="R32" s="37"/>
    </row>
    <row r="33" spans="2:18" s="1" customFormat="1" ht="14.45" customHeight="1">
      <c r="B33" s="35"/>
      <c r="C33" s="36"/>
      <c r="D33" s="36"/>
      <c r="E33" s="42" t="s">
        <v>46</v>
      </c>
      <c r="F33" s="43">
        <v>0.15</v>
      </c>
      <c r="G33" s="109" t="s">
        <v>45</v>
      </c>
      <c r="H33" s="237">
        <f>ROUND((SUM(BF101:BF102)+SUM(BF120:BF335)),2)</f>
        <v>0</v>
      </c>
      <c r="I33" s="234"/>
      <c r="J33" s="234"/>
      <c r="K33" s="36"/>
      <c r="L33" s="36"/>
      <c r="M33" s="237">
        <f>ROUND(ROUND((SUM(BF101:BF102)+SUM(BF120:BF335)),2)*F33,2)</f>
        <v>0</v>
      </c>
      <c r="N33" s="234"/>
      <c r="O33" s="234"/>
      <c r="P33" s="234"/>
      <c r="Q33" s="36"/>
      <c r="R33" s="37"/>
    </row>
    <row r="34" spans="2:18" s="1" customFormat="1" ht="14.45" customHeight="1" hidden="1">
      <c r="B34" s="35"/>
      <c r="C34" s="36"/>
      <c r="D34" s="36"/>
      <c r="E34" s="42" t="s">
        <v>47</v>
      </c>
      <c r="F34" s="43">
        <v>0.21</v>
      </c>
      <c r="G34" s="109" t="s">
        <v>45</v>
      </c>
      <c r="H34" s="237">
        <f>ROUND((SUM(BG101:BG102)+SUM(BG120:BG335)),2)</f>
        <v>0</v>
      </c>
      <c r="I34" s="234"/>
      <c r="J34" s="234"/>
      <c r="K34" s="36"/>
      <c r="L34" s="36"/>
      <c r="M34" s="237">
        <v>0</v>
      </c>
      <c r="N34" s="234"/>
      <c r="O34" s="234"/>
      <c r="P34" s="234"/>
      <c r="Q34" s="36"/>
      <c r="R34" s="37"/>
    </row>
    <row r="35" spans="2:18" s="1" customFormat="1" ht="14.45" customHeight="1" hidden="1">
      <c r="B35" s="35"/>
      <c r="C35" s="36"/>
      <c r="D35" s="36"/>
      <c r="E35" s="42" t="s">
        <v>48</v>
      </c>
      <c r="F35" s="43">
        <v>0.15</v>
      </c>
      <c r="G35" s="109" t="s">
        <v>45</v>
      </c>
      <c r="H35" s="237">
        <f>ROUND((SUM(BH101:BH102)+SUM(BH120:BH335)),2)</f>
        <v>0</v>
      </c>
      <c r="I35" s="234"/>
      <c r="J35" s="234"/>
      <c r="K35" s="36"/>
      <c r="L35" s="36"/>
      <c r="M35" s="237">
        <v>0</v>
      </c>
      <c r="N35" s="234"/>
      <c r="O35" s="234"/>
      <c r="P35" s="234"/>
      <c r="Q35" s="36"/>
      <c r="R35" s="37"/>
    </row>
    <row r="36" spans="2:18" s="1" customFormat="1" ht="14.45" customHeight="1" hidden="1">
      <c r="B36" s="35"/>
      <c r="C36" s="36"/>
      <c r="D36" s="36"/>
      <c r="E36" s="42" t="s">
        <v>49</v>
      </c>
      <c r="F36" s="43">
        <v>0</v>
      </c>
      <c r="G36" s="109" t="s">
        <v>45</v>
      </c>
      <c r="H36" s="237">
        <f>ROUND((SUM(BI101:BI102)+SUM(BI120:BI335)),2)</f>
        <v>0</v>
      </c>
      <c r="I36" s="234"/>
      <c r="J36" s="234"/>
      <c r="K36" s="36"/>
      <c r="L36" s="36"/>
      <c r="M36" s="237">
        <v>0</v>
      </c>
      <c r="N36" s="234"/>
      <c r="O36" s="234"/>
      <c r="P36" s="234"/>
      <c r="Q36" s="36"/>
      <c r="R36" s="37"/>
    </row>
    <row r="37" spans="2:18" s="1" customFormat="1" ht="6.9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5" customHeight="1">
      <c r="B38" s="35"/>
      <c r="C38" s="104"/>
      <c r="D38" s="110" t="s">
        <v>50</v>
      </c>
      <c r="E38" s="75"/>
      <c r="F38" s="75"/>
      <c r="G38" s="111" t="s">
        <v>51</v>
      </c>
      <c r="H38" s="112" t="s">
        <v>52</v>
      </c>
      <c r="I38" s="75"/>
      <c r="J38" s="75"/>
      <c r="K38" s="75"/>
      <c r="L38" s="238">
        <f>SUM(M30:M36)</f>
        <v>0</v>
      </c>
      <c r="M38" s="238"/>
      <c r="N38" s="238"/>
      <c r="O38" s="238"/>
      <c r="P38" s="239"/>
      <c r="Q38" s="104"/>
      <c r="R38" s="37"/>
    </row>
    <row r="39" spans="2:18" s="1" customFormat="1" ht="14.4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ht="13.5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 ht="13.5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3.5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3.5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3.5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3.5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3.5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3.5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3.5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5">
      <c r="B50" s="35"/>
      <c r="C50" s="36"/>
      <c r="D50" s="50" t="s">
        <v>53</v>
      </c>
      <c r="E50" s="51"/>
      <c r="F50" s="51"/>
      <c r="G50" s="51"/>
      <c r="H50" s="52"/>
      <c r="I50" s="36"/>
      <c r="J50" s="50" t="s">
        <v>54</v>
      </c>
      <c r="K50" s="51"/>
      <c r="L50" s="51"/>
      <c r="M50" s="51"/>
      <c r="N50" s="51"/>
      <c r="O50" s="51"/>
      <c r="P50" s="52"/>
      <c r="Q50" s="36"/>
      <c r="R50" s="37"/>
    </row>
    <row r="51" spans="2:18" ht="13.5">
      <c r="B51" s="25"/>
      <c r="C51" s="28"/>
      <c r="D51" s="53"/>
      <c r="E51" s="28"/>
      <c r="F51" s="28"/>
      <c r="G51" s="28"/>
      <c r="H51" s="54"/>
      <c r="I51" s="28"/>
      <c r="J51" s="53"/>
      <c r="K51" s="28"/>
      <c r="L51" s="28"/>
      <c r="M51" s="28"/>
      <c r="N51" s="28"/>
      <c r="O51" s="28"/>
      <c r="P51" s="54"/>
      <c r="Q51" s="28"/>
      <c r="R51" s="26"/>
    </row>
    <row r="52" spans="2:18" ht="13.5">
      <c r="B52" s="25"/>
      <c r="C52" s="28"/>
      <c r="D52" s="53"/>
      <c r="E52" s="28"/>
      <c r="F52" s="28"/>
      <c r="G52" s="28"/>
      <c r="H52" s="54"/>
      <c r="I52" s="28"/>
      <c r="J52" s="53"/>
      <c r="K52" s="28"/>
      <c r="L52" s="28"/>
      <c r="M52" s="28"/>
      <c r="N52" s="28"/>
      <c r="O52" s="28"/>
      <c r="P52" s="54"/>
      <c r="Q52" s="28"/>
      <c r="R52" s="26"/>
    </row>
    <row r="53" spans="2:18" ht="13.5">
      <c r="B53" s="25"/>
      <c r="C53" s="28"/>
      <c r="D53" s="53"/>
      <c r="E53" s="28"/>
      <c r="F53" s="28"/>
      <c r="G53" s="28"/>
      <c r="H53" s="54"/>
      <c r="I53" s="28"/>
      <c r="J53" s="53"/>
      <c r="K53" s="28"/>
      <c r="L53" s="28"/>
      <c r="M53" s="28"/>
      <c r="N53" s="28"/>
      <c r="O53" s="28"/>
      <c r="P53" s="54"/>
      <c r="Q53" s="28"/>
      <c r="R53" s="26"/>
    </row>
    <row r="54" spans="2:18" ht="13.5">
      <c r="B54" s="25"/>
      <c r="C54" s="28"/>
      <c r="D54" s="53"/>
      <c r="E54" s="28"/>
      <c r="F54" s="28"/>
      <c r="G54" s="28"/>
      <c r="H54" s="54"/>
      <c r="I54" s="28"/>
      <c r="J54" s="53"/>
      <c r="K54" s="28"/>
      <c r="L54" s="28"/>
      <c r="M54" s="28"/>
      <c r="N54" s="28"/>
      <c r="O54" s="28"/>
      <c r="P54" s="54"/>
      <c r="Q54" s="28"/>
      <c r="R54" s="26"/>
    </row>
    <row r="55" spans="2:18" ht="13.5">
      <c r="B55" s="25"/>
      <c r="C55" s="28"/>
      <c r="D55" s="53"/>
      <c r="E55" s="28"/>
      <c r="F55" s="28"/>
      <c r="G55" s="28"/>
      <c r="H55" s="54"/>
      <c r="I55" s="28"/>
      <c r="J55" s="53"/>
      <c r="K55" s="28"/>
      <c r="L55" s="28"/>
      <c r="M55" s="28"/>
      <c r="N55" s="28"/>
      <c r="O55" s="28"/>
      <c r="P55" s="54"/>
      <c r="Q55" s="28"/>
      <c r="R55" s="26"/>
    </row>
    <row r="56" spans="2:18" ht="13.5">
      <c r="B56" s="25"/>
      <c r="C56" s="28"/>
      <c r="D56" s="53"/>
      <c r="E56" s="28"/>
      <c r="F56" s="28"/>
      <c r="G56" s="28"/>
      <c r="H56" s="54"/>
      <c r="I56" s="28"/>
      <c r="J56" s="53"/>
      <c r="K56" s="28"/>
      <c r="L56" s="28"/>
      <c r="M56" s="28"/>
      <c r="N56" s="28"/>
      <c r="O56" s="28"/>
      <c r="P56" s="54"/>
      <c r="Q56" s="28"/>
      <c r="R56" s="26"/>
    </row>
    <row r="57" spans="2:18" ht="13.5">
      <c r="B57" s="25"/>
      <c r="C57" s="28"/>
      <c r="D57" s="53"/>
      <c r="E57" s="28"/>
      <c r="F57" s="28"/>
      <c r="G57" s="28"/>
      <c r="H57" s="54"/>
      <c r="I57" s="28"/>
      <c r="J57" s="53"/>
      <c r="K57" s="28"/>
      <c r="L57" s="28"/>
      <c r="M57" s="28"/>
      <c r="N57" s="28"/>
      <c r="O57" s="28"/>
      <c r="P57" s="54"/>
      <c r="Q57" s="28"/>
      <c r="R57" s="26"/>
    </row>
    <row r="58" spans="2:18" ht="13.5">
      <c r="B58" s="25"/>
      <c r="C58" s="28"/>
      <c r="D58" s="53"/>
      <c r="E58" s="28"/>
      <c r="F58" s="28"/>
      <c r="G58" s="28"/>
      <c r="H58" s="54"/>
      <c r="I58" s="28"/>
      <c r="J58" s="53"/>
      <c r="K58" s="28"/>
      <c r="L58" s="28"/>
      <c r="M58" s="28"/>
      <c r="N58" s="28"/>
      <c r="O58" s="28"/>
      <c r="P58" s="54"/>
      <c r="Q58" s="28"/>
      <c r="R58" s="26"/>
    </row>
    <row r="59" spans="2:18" s="1" customFormat="1" ht="15">
      <c r="B59" s="35"/>
      <c r="C59" s="36"/>
      <c r="D59" s="55" t="s">
        <v>55</v>
      </c>
      <c r="E59" s="56"/>
      <c r="F59" s="56"/>
      <c r="G59" s="57" t="s">
        <v>56</v>
      </c>
      <c r="H59" s="58"/>
      <c r="I59" s="36"/>
      <c r="J59" s="55" t="s">
        <v>55</v>
      </c>
      <c r="K59" s="56"/>
      <c r="L59" s="56"/>
      <c r="M59" s="56"/>
      <c r="N59" s="57" t="s">
        <v>56</v>
      </c>
      <c r="O59" s="56"/>
      <c r="P59" s="58"/>
      <c r="Q59" s="36"/>
      <c r="R59" s="37"/>
    </row>
    <row r="60" spans="2:18" ht="13.5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5">
      <c r="B61" s="35"/>
      <c r="C61" s="36"/>
      <c r="D61" s="50" t="s">
        <v>57</v>
      </c>
      <c r="E61" s="51"/>
      <c r="F61" s="51"/>
      <c r="G61" s="51"/>
      <c r="H61" s="52"/>
      <c r="I61" s="36"/>
      <c r="J61" s="50" t="s">
        <v>58</v>
      </c>
      <c r="K61" s="51"/>
      <c r="L61" s="51"/>
      <c r="M61" s="51"/>
      <c r="N61" s="51"/>
      <c r="O61" s="51"/>
      <c r="P61" s="52"/>
      <c r="Q61" s="36"/>
      <c r="R61" s="37"/>
    </row>
    <row r="62" spans="2:18" ht="13.5">
      <c r="B62" s="25"/>
      <c r="C62" s="28"/>
      <c r="D62" s="53"/>
      <c r="E62" s="28"/>
      <c r="F62" s="28"/>
      <c r="G62" s="28"/>
      <c r="H62" s="54"/>
      <c r="I62" s="28"/>
      <c r="J62" s="53"/>
      <c r="K62" s="28"/>
      <c r="L62" s="28"/>
      <c r="M62" s="28"/>
      <c r="N62" s="28"/>
      <c r="O62" s="28"/>
      <c r="P62" s="54"/>
      <c r="Q62" s="28"/>
      <c r="R62" s="26"/>
    </row>
    <row r="63" spans="2:18" ht="13.5">
      <c r="B63" s="25"/>
      <c r="C63" s="28"/>
      <c r="D63" s="53"/>
      <c r="E63" s="28"/>
      <c r="F63" s="28"/>
      <c r="G63" s="28"/>
      <c r="H63" s="54"/>
      <c r="I63" s="28"/>
      <c r="J63" s="53"/>
      <c r="K63" s="28"/>
      <c r="L63" s="28"/>
      <c r="M63" s="28"/>
      <c r="N63" s="28"/>
      <c r="O63" s="28"/>
      <c r="P63" s="54"/>
      <c r="Q63" s="28"/>
      <c r="R63" s="26"/>
    </row>
    <row r="64" spans="2:18" ht="13.5">
      <c r="B64" s="25"/>
      <c r="C64" s="28"/>
      <c r="D64" s="53"/>
      <c r="E64" s="28"/>
      <c r="F64" s="28"/>
      <c r="G64" s="28"/>
      <c r="H64" s="54"/>
      <c r="I64" s="28"/>
      <c r="J64" s="53"/>
      <c r="K64" s="28"/>
      <c r="L64" s="28"/>
      <c r="M64" s="28"/>
      <c r="N64" s="28"/>
      <c r="O64" s="28"/>
      <c r="P64" s="54"/>
      <c r="Q64" s="28"/>
      <c r="R64" s="26"/>
    </row>
    <row r="65" spans="2:18" ht="13.5">
      <c r="B65" s="25"/>
      <c r="C65" s="28"/>
      <c r="D65" s="53"/>
      <c r="E65" s="28"/>
      <c r="F65" s="28"/>
      <c r="G65" s="28"/>
      <c r="H65" s="54"/>
      <c r="I65" s="28"/>
      <c r="J65" s="53"/>
      <c r="K65" s="28"/>
      <c r="L65" s="28"/>
      <c r="M65" s="28"/>
      <c r="N65" s="28"/>
      <c r="O65" s="28"/>
      <c r="P65" s="54"/>
      <c r="Q65" s="28"/>
      <c r="R65" s="26"/>
    </row>
    <row r="66" spans="2:18" ht="13.5">
      <c r="B66" s="25"/>
      <c r="C66" s="28"/>
      <c r="D66" s="53"/>
      <c r="E66" s="28"/>
      <c r="F66" s="28"/>
      <c r="G66" s="28"/>
      <c r="H66" s="54"/>
      <c r="I66" s="28"/>
      <c r="J66" s="53"/>
      <c r="K66" s="28"/>
      <c r="L66" s="28"/>
      <c r="M66" s="28"/>
      <c r="N66" s="28"/>
      <c r="O66" s="28"/>
      <c r="P66" s="54"/>
      <c r="Q66" s="28"/>
      <c r="R66" s="26"/>
    </row>
    <row r="67" spans="2:18" ht="13.5">
      <c r="B67" s="25"/>
      <c r="C67" s="28"/>
      <c r="D67" s="53"/>
      <c r="E67" s="28"/>
      <c r="F67" s="28"/>
      <c r="G67" s="28"/>
      <c r="H67" s="54"/>
      <c r="I67" s="28"/>
      <c r="J67" s="53"/>
      <c r="K67" s="28"/>
      <c r="L67" s="28"/>
      <c r="M67" s="28"/>
      <c r="N67" s="28"/>
      <c r="O67" s="28"/>
      <c r="P67" s="54"/>
      <c r="Q67" s="28"/>
      <c r="R67" s="26"/>
    </row>
    <row r="68" spans="2:18" ht="13.5">
      <c r="B68" s="25"/>
      <c r="C68" s="28"/>
      <c r="D68" s="53"/>
      <c r="E68" s="28"/>
      <c r="F68" s="28"/>
      <c r="G68" s="28"/>
      <c r="H68" s="54"/>
      <c r="I68" s="28"/>
      <c r="J68" s="53"/>
      <c r="K68" s="28"/>
      <c r="L68" s="28"/>
      <c r="M68" s="28"/>
      <c r="N68" s="28"/>
      <c r="O68" s="28"/>
      <c r="P68" s="54"/>
      <c r="Q68" s="28"/>
      <c r="R68" s="26"/>
    </row>
    <row r="69" spans="2:18" ht="13.5">
      <c r="B69" s="25"/>
      <c r="C69" s="28"/>
      <c r="D69" s="53"/>
      <c r="E69" s="28"/>
      <c r="F69" s="28"/>
      <c r="G69" s="28"/>
      <c r="H69" s="54"/>
      <c r="I69" s="28"/>
      <c r="J69" s="53"/>
      <c r="K69" s="28"/>
      <c r="L69" s="28"/>
      <c r="M69" s="28"/>
      <c r="N69" s="28"/>
      <c r="O69" s="28"/>
      <c r="P69" s="54"/>
      <c r="Q69" s="28"/>
      <c r="R69" s="26"/>
    </row>
    <row r="70" spans="2:18" s="1" customFormat="1" ht="15">
      <c r="B70" s="35"/>
      <c r="C70" s="36"/>
      <c r="D70" s="55" t="s">
        <v>55</v>
      </c>
      <c r="E70" s="56"/>
      <c r="F70" s="56"/>
      <c r="G70" s="57" t="s">
        <v>56</v>
      </c>
      <c r="H70" s="58"/>
      <c r="I70" s="36"/>
      <c r="J70" s="55" t="s">
        <v>55</v>
      </c>
      <c r="K70" s="56"/>
      <c r="L70" s="56"/>
      <c r="M70" s="56"/>
      <c r="N70" s="57" t="s">
        <v>56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" customHeight="1">
      <c r="B76" s="35"/>
      <c r="C76" s="200" t="s">
        <v>112</v>
      </c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2" t="s">
        <v>17</v>
      </c>
      <c r="D78" s="36"/>
      <c r="E78" s="36"/>
      <c r="F78" s="232" t="str">
        <f>F6</f>
        <v>Albrechtice - Štěrbinová nádrž_2017</v>
      </c>
      <c r="G78" s="233"/>
      <c r="H78" s="233"/>
      <c r="I78" s="233"/>
      <c r="J78" s="233"/>
      <c r="K78" s="233"/>
      <c r="L78" s="233"/>
      <c r="M78" s="233"/>
      <c r="N78" s="233"/>
      <c r="O78" s="233"/>
      <c r="P78" s="233"/>
      <c r="Q78" s="36"/>
      <c r="R78" s="37"/>
    </row>
    <row r="79" spans="2:18" s="1" customFormat="1" ht="36.95" customHeight="1">
      <c r="B79" s="35"/>
      <c r="C79" s="69" t="s">
        <v>108</v>
      </c>
      <c r="D79" s="36"/>
      <c r="E79" s="36"/>
      <c r="F79" s="214" t="str">
        <f>F7</f>
        <v>02 - SO 02 Odlehčovací komora</v>
      </c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36"/>
      <c r="R79" s="37"/>
    </row>
    <row r="80" spans="2:18" s="1" customFormat="1" ht="6.95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18" s="1" customFormat="1" ht="18" customHeight="1">
      <c r="B81" s="35"/>
      <c r="C81" s="32" t="s">
        <v>23</v>
      </c>
      <c r="D81" s="36"/>
      <c r="E81" s="36"/>
      <c r="F81" s="30" t="str">
        <f>F9</f>
        <v xml:space="preserve"> </v>
      </c>
      <c r="G81" s="36"/>
      <c r="H81" s="36"/>
      <c r="I81" s="36"/>
      <c r="J81" s="36"/>
      <c r="K81" s="32" t="s">
        <v>25</v>
      </c>
      <c r="L81" s="36"/>
      <c r="M81" s="235" t="str">
        <f>IF(O9="","",O9)</f>
        <v/>
      </c>
      <c r="N81" s="235"/>
      <c r="O81" s="235"/>
      <c r="P81" s="235"/>
      <c r="Q81" s="36"/>
      <c r="R81" s="37"/>
    </row>
    <row r="82" spans="2:18" s="1" customFormat="1" ht="6.9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18" s="1" customFormat="1" ht="15">
      <c r="B83" s="35"/>
      <c r="C83" s="32" t="s">
        <v>28</v>
      </c>
      <c r="D83" s="36"/>
      <c r="E83" s="36"/>
      <c r="F83" s="30" t="str">
        <f>E12</f>
        <v>Obec Albrechtice, Obecní 186, 735 43 Albrechtice</v>
      </c>
      <c r="G83" s="36"/>
      <c r="H83" s="36"/>
      <c r="I83" s="36"/>
      <c r="J83" s="36"/>
      <c r="K83" s="32" t="s">
        <v>34</v>
      </c>
      <c r="L83" s="36"/>
      <c r="M83" s="202" t="str">
        <f>E18</f>
        <v>IGEA s.r.o., Na Valše 3, 702 95 Ostrava</v>
      </c>
      <c r="N83" s="202"/>
      <c r="O83" s="202"/>
      <c r="P83" s="202"/>
      <c r="Q83" s="202"/>
      <c r="R83" s="37"/>
    </row>
    <row r="84" spans="2:18" s="1" customFormat="1" ht="14.45" customHeight="1">
      <c r="B84" s="35"/>
      <c r="C84" s="32" t="s">
        <v>32</v>
      </c>
      <c r="D84" s="36"/>
      <c r="E84" s="36"/>
      <c r="F84" s="30" t="str">
        <f>IF(E15="","",E15)</f>
        <v xml:space="preserve"> </v>
      </c>
      <c r="G84" s="36"/>
      <c r="H84" s="36"/>
      <c r="I84" s="36"/>
      <c r="J84" s="36"/>
      <c r="K84" s="32" t="s">
        <v>37</v>
      </c>
      <c r="L84" s="36"/>
      <c r="M84" s="202" t="str">
        <f>E21</f>
        <v>IGEA, s.r.o. , Na Valše 3, 702 95 Ostrava</v>
      </c>
      <c r="N84" s="202"/>
      <c r="O84" s="202"/>
      <c r="P84" s="202"/>
      <c r="Q84" s="202"/>
      <c r="R84" s="37"/>
    </row>
    <row r="85" spans="2:18" s="1" customFormat="1" ht="10.35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18" s="1" customFormat="1" ht="29.25" customHeight="1">
      <c r="B86" s="35"/>
      <c r="C86" s="240" t="s">
        <v>113</v>
      </c>
      <c r="D86" s="241"/>
      <c r="E86" s="241"/>
      <c r="F86" s="241"/>
      <c r="G86" s="241"/>
      <c r="H86" s="104"/>
      <c r="I86" s="104"/>
      <c r="J86" s="104"/>
      <c r="K86" s="104"/>
      <c r="L86" s="104"/>
      <c r="M86" s="104"/>
      <c r="N86" s="240" t="s">
        <v>114</v>
      </c>
      <c r="O86" s="241"/>
      <c r="P86" s="241"/>
      <c r="Q86" s="241"/>
      <c r="R86" s="37"/>
    </row>
    <row r="87" spans="2:18" s="1" customFormat="1" ht="10.3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47" s="1" customFormat="1" ht="29.25" customHeight="1">
      <c r="B88" s="35"/>
      <c r="C88" s="113" t="s">
        <v>115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19">
        <f>N120</f>
        <v>0</v>
      </c>
      <c r="O88" s="242"/>
      <c r="P88" s="242"/>
      <c r="Q88" s="242"/>
      <c r="R88" s="37"/>
      <c r="AU88" s="21" t="s">
        <v>116</v>
      </c>
    </row>
    <row r="89" spans="2:18" s="6" customFormat="1" ht="24.95" customHeight="1">
      <c r="B89" s="114"/>
      <c r="C89" s="115"/>
      <c r="D89" s="116" t="s">
        <v>117</v>
      </c>
      <c r="E89" s="115"/>
      <c r="F89" s="115"/>
      <c r="G89" s="115"/>
      <c r="H89" s="115"/>
      <c r="I89" s="115"/>
      <c r="J89" s="115"/>
      <c r="K89" s="115"/>
      <c r="L89" s="115"/>
      <c r="M89" s="115"/>
      <c r="N89" s="243">
        <f>N121</f>
        <v>0</v>
      </c>
      <c r="O89" s="244"/>
      <c r="P89" s="244"/>
      <c r="Q89" s="244"/>
      <c r="R89" s="117"/>
    </row>
    <row r="90" spans="2:18" s="7" customFormat="1" ht="19.9" customHeight="1">
      <c r="B90" s="118"/>
      <c r="C90" s="119"/>
      <c r="D90" s="120" t="s">
        <v>118</v>
      </c>
      <c r="E90" s="119"/>
      <c r="F90" s="119"/>
      <c r="G90" s="119"/>
      <c r="H90" s="119"/>
      <c r="I90" s="119"/>
      <c r="J90" s="119"/>
      <c r="K90" s="119"/>
      <c r="L90" s="119"/>
      <c r="M90" s="119"/>
      <c r="N90" s="245">
        <f>N122</f>
        <v>0</v>
      </c>
      <c r="O90" s="246"/>
      <c r="P90" s="246"/>
      <c r="Q90" s="246"/>
      <c r="R90" s="121"/>
    </row>
    <row r="91" spans="2:18" s="7" customFormat="1" ht="19.9" customHeight="1">
      <c r="B91" s="118"/>
      <c r="C91" s="119"/>
      <c r="D91" s="120" t="s">
        <v>119</v>
      </c>
      <c r="E91" s="119"/>
      <c r="F91" s="119"/>
      <c r="G91" s="119"/>
      <c r="H91" s="119"/>
      <c r="I91" s="119"/>
      <c r="J91" s="119"/>
      <c r="K91" s="119"/>
      <c r="L91" s="119"/>
      <c r="M91" s="119"/>
      <c r="N91" s="245">
        <f>N219</f>
        <v>0</v>
      </c>
      <c r="O91" s="246"/>
      <c r="P91" s="246"/>
      <c r="Q91" s="246"/>
      <c r="R91" s="121"/>
    </row>
    <row r="92" spans="2:18" s="7" customFormat="1" ht="19.9" customHeight="1">
      <c r="B92" s="118"/>
      <c r="C92" s="119"/>
      <c r="D92" s="120" t="s">
        <v>120</v>
      </c>
      <c r="E92" s="119"/>
      <c r="F92" s="119"/>
      <c r="G92" s="119"/>
      <c r="H92" s="119"/>
      <c r="I92" s="119"/>
      <c r="J92" s="119"/>
      <c r="K92" s="119"/>
      <c r="L92" s="119"/>
      <c r="M92" s="119"/>
      <c r="N92" s="245">
        <f>N241</f>
        <v>0</v>
      </c>
      <c r="O92" s="246"/>
      <c r="P92" s="246"/>
      <c r="Q92" s="246"/>
      <c r="R92" s="121"/>
    </row>
    <row r="93" spans="2:18" s="7" customFormat="1" ht="19.9" customHeight="1">
      <c r="B93" s="118"/>
      <c r="C93" s="119"/>
      <c r="D93" s="120" t="s">
        <v>121</v>
      </c>
      <c r="E93" s="119"/>
      <c r="F93" s="119"/>
      <c r="G93" s="119"/>
      <c r="H93" s="119"/>
      <c r="I93" s="119"/>
      <c r="J93" s="119"/>
      <c r="K93" s="119"/>
      <c r="L93" s="119"/>
      <c r="M93" s="119"/>
      <c r="N93" s="245">
        <f>N257</f>
        <v>0</v>
      </c>
      <c r="O93" s="246"/>
      <c r="P93" s="246"/>
      <c r="Q93" s="246"/>
      <c r="R93" s="121"/>
    </row>
    <row r="94" spans="2:18" s="7" customFormat="1" ht="19.9" customHeight="1">
      <c r="B94" s="118"/>
      <c r="C94" s="119"/>
      <c r="D94" s="120" t="s">
        <v>122</v>
      </c>
      <c r="E94" s="119"/>
      <c r="F94" s="119"/>
      <c r="G94" s="119"/>
      <c r="H94" s="119"/>
      <c r="I94" s="119"/>
      <c r="J94" s="119"/>
      <c r="K94" s="119"/>
      <c r="L94" s="119"/>
      <c r="M94" s="119"/>
      <c r="N94" s="245">
        <f>N265</f>
        <v>0</v>
      </c>
      <c r="O94" s="246"/>
      <c r="P94" s="246"/>
      <c r="Q94" s="246"/>
      <c r="R94" s="121"/>
    </row>
    <row r="95" spans="2:18" s="7" customFormat="1" ht="19.9" customHeight="1">
      <c r="B95" s="118"/>
      <c r="C95" s="119"/>
      <c r="D95" s="120" t="s">
        <v>123</v>
      </c>
      <c r="E95" s="119"/>
      <c r="F95" s="119"/>
      <c r="G95" s="119"/>
      <c r="H95" s="119"/>
      <c r="I95" s="119"/>
      <c r="J95" s="119"/>
      <c r="K95" s="119"/>
      <c r="L95" s="119"/>
      <c r="M95" s="119"/>
      <c r="N95" s="245">
        <f>N268</f>
        <v>0</v>
      </c>
      <c r="O95" s="246"/>
      <c r="P95" s="246"/>
      <c r="Q95" s="246"/>
      <c r="R95" s="121"/>
    </row>
    <row r="96" spans="2:18" s="7" customFormat="1" ht="19.9" customHeight="1">
      <c r="B96" s="118"/>
      <c r="C96" s="119"/>
      <c r="D96" s="120" t="s">
        <v>124</v>
      </c>
      <c r="E96" s="119"/>
      <c r="F96" s="119"/>
      <c r="G96" s="119"/>
      <c r="H96" s="119"/>
      <c r="I96" s="119"/>
      <c r="J96" s="119"/>
      <c r="K96" s="119"/>
      <c r="L96" s="119"/>
      <c r="M96" s="119"/>
      <c r="N96" s="245">
        <f>N292</f>
        <v>0</v>
      </c>
      <c r="O96" s="246"/>
      <c r="P96" s="246"/>
      <c r="Q96" s="246"/>
      <c r="R96" s="121"/>
    </row>
    <row r="97" spans="2:18" s="7" customFormat="1" ht="14.85" customHeight="1">
      <c r="B97" s="118"/>
      <c r="C97" s="119"/>
      <c r="D97" s="120" t="s">
        <v>125</v>
      </c>
      <c r="E97" s="119"/>
      <c r="F97" s="119"/>
      <c r="G97" s="119"/>
      <c r="H97" s="119"/>
      <c r="I97" s="119"/>
      <c r="J97" s="119"/>
      <c r="K97" s="119"/>
      <c r="L97" s="119"/>
      <c r="M97" s="119"/>
      <c r="N97" s="245">
        <f>N297</f>
        <v>0</v>
      </c>
      <c r="O97" s="246"/>
      <c r="P97" s="246"/>
      <c r="Q97" s="246"/>
      <c r="R97" s="121"/>
    </row>
    <row r="98" spans="2:18" s="6" customFormat="1" ht="24.95" customHeight="1">
      <c r="B98" s="114"/>
      <c r="C98" s="115"/>
      <c r="D98" s="116" t="s">
        <v>126</v>
      </c>
      <c r="E98" s="115"/>
      <c r="F98" s="115"/>
      <c r="G98" s="115"/>
      <c r="H98" s="115"/>
      <c r="I98" s="115"/>
      <c r="J98" s="115"/>
      <c r="K98" s="115"/>
      <c r="L98" s="115"/>
      <c r="M98" s="115"/>
      <c r="N98" s="243">
        <f>N314</f>
        <v>0</v>
      </c>
      <c r="O98" s="244"/>
      <c r="P98" s="244"/>
      <c r="Q98" s="244"/>
      <c r="R98" s="117"/>
    </row>
    <row r="99" spans="2:18" s="7" customFormat="1" ht="19.9" customHeight="1">
      <c r="B99" s="118"/>
      <c r="C99" s="119"/>
      <c r="D99" s="120" t="s">
        <v>128</v>
      </c>
      <c r="E99" s="119"/>
      <c r="F99" s="119"/>
      <c r="G99" s="119"/>
      <c r="H99" s="119"/>
      <c r="I99" s="119"/>
      <c r="J99" s="119"/>
      <c r="K99" s="119"/>
      <c r="L99" s="119"/>
      <c r="M99" s="119"/>
      <c r="N99" s="245">
        <f>N315</f>
        <v>0</v>
      </c>
      <c r="O99" s="246"/>
      <c r="P99" s="246"/>
      <c r="Q99" s="246"/>
      <c r="R99" s="121"/>
    </row>
    <row r="100" spans="2:18" s="1" customFormat="1" ht="21.75" customHeight="1">
      <c r="B100" s="35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7"/>
    </row>
    <row r="101" spans="2:21" s="1" customFormat="1" ht="29.25" customHeight="1">
      <c r="B101" s="35"/>
      <c r="C101" s="113" t="s">
        <v>129</v>
      </c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242">
        <v>0</v>
      </c>
      <c r="O101" s="247"/>
      <c r="P101" s="247"/>
      <c r="Q101" s="247"/>
      <c r="R101" s="37"/>
      <c r="T101" s="122"/>
      <c r="U101" s="123" t="s">
        <v>43</v>
      </c>
    </row>
    <row r="102" spans="2:18" s="1" customFormat="1" ht="18" customHeight="1"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7"/>
    </row>
    <row r="103" spans="2:18" s="1" customFormat="1" ht="29.25" customHeight="1">
      <c r="B103" s="35"/>
      <c r="C103" s="103" t="s">
        <v>97</v>
      </c>
      <c r="D103" s="104"/>
      <c r="E103" s="104"/>
      <c r="F103" s="104"/>
      <c r="G103" s="104"/>
      <c r="H103" s="104"/>
      <c r="I103" s="104"/>
      <c r="J103" s="104"/>
      <c r="K103" s="104"/>
      <c r="L103" s="222">
        <f>ROUND(SUM(N88+N101),2)</f>
        <v>0</v>
      </c>
      <c r="M103" s="222"/>
      <c r="N103" s="222"/>
      <c r="O103" s="222"/>
      <c r="P103" s="222"/>
      <c r="Q103" s="222"/>
      <c r="R103" s="37"/>
    </row>
    <row r="104" spans="2:18" s="1" customFormat="1" ht="6.95" customHeight="1">
      <c r="B104" s="59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1"/>
    </row>
    <row r="108" spans="2:18" s="1" customFormat="1" ht="6.95" customHeight="1">
      <c r="B108" s="62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4"/>
    </row>
    <row r="109" spans="2:18" s="1" customFormat="1" ht="36.95" customHeight="1">
      <c r="B109" s="35"/>
      <c r="C109" s="200" t="s">
        <v>130</v>
      </c>
      <c r="D109" s="234"/>
      <c r="E109" s="234"/>
      <c r="F109" s="234"/>
      <c r="G109" s="234"/>
      <c r="H109" s="234"/>
      <c r="I109" s="234"/>
      <c r="J109" s="234"/>
      <c r="K109" s="234"/>
      <c r="L109" s="234"/>
      <c r="M109" s="234"/>
      <c r="N109" s="234"/>
      <c r="O109" s="234"/>
      <c r="P109" s="234"/>
      <c r="Q109" s="234"/>
      <c r="R109" s="37"/>
    </row>
    <row r="110" spans="2:18" s="1" customFormat="1" ht="6.95" customHeight="1"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7"/>
    </row>
    <row r="111" spans="2:18" s="1" customFormat="1" ht="30" customHeight="1">
      <c r="B111" s="35"/>
      <c r="C111" s="32" t="s">
        <v>17</v>
      </c>
      <c r="D111" s="36"/>
      <c r="E111" s="36"/>
      <c r="F111" s="232" t="str">
        <f>F6</f>
        <v>Albrechtice - Štěrbinová nádrž_2017</v>
      </c>
      <c r="G111" s="233"/>
      <c r="H111" s="233"/>
      <c r="I111" s="233"/>
      <c r="J111" s="233"/>
      <c r="K111" s="233"/>
      <c r="L111" s="233"/>
      <c r="M111" s="233"/>
      <c r="N111" s="233"/>
      <c r="O111" s="233"/>
      <c r="P111" s="233"/>
      <c r="Q111" s="36"/>
      <c r="R111" s="37"/>
    </row>
    <row r="112" spans="2:18" s="1" customFormat="1" ht="36.95" customHeight="1">
      <c r="B112" s="35"/>
      <c r="C112" s="69" t="s">
        <v>108</v>
      </c>
      <c r="D112" s="36"/>
      <c r="E112" s="36"/>
      <c r="F112" s="214" t="str">
        <f>F7</f>
        <v>02 - SO 02 Odlehčovací komora</v>
      </c>
      <c r="G112" s="234"/>
      <c r="H112" s="234"/>
      <c r="I112" s="234"/>
      <c r="J112" s="234"/>
      <c r="K112" s="234"/>
      <c r="L112" s="234"/>
      <c r="M112" s="234"/>
      <c r="N112" s="234"/>
      <c r="O112" s="234"/>
      <c r="P112" s="234"/>
      <c r="Q112" s="36"/>
      <c r="R112" s="37"/>
    </row>
    <row r="113" spans="2:18" s="1" customFormat="1" ht="6.95" customHeight="1"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7"/>
    </row>
    <row r="114" spans="2:18" s="1" customFormat="1" ht="18" customHeight="1">
      <c r="B114" s="35"/>
      <c r="C114" s="32" t="s">
        <v>23</v>
      </c>
      <c r="D114" s="36"/>
      <c r="E114" s="36"/>
      <c r="F114" s="30" t="str">
        <f>F9</f>
        <v xml:space="preserve"> </v>
      </c>
      <c r="G114" s="36"/>
      <c r="H114" s="36"/>
      <c r="I114" s="36"/>
      <c r="J114" s="36"/>
      <c r="K114" s="32" t="s">
        <v>25</v>
      </c>
      <c r="L114" s="36"/>
      <c r="M114" s="235" t="str">
        <f>IF(O9="","",O9)</f>
        <v/>
      </c>
      <c r="N114" s="235"/>
      <c r="O114" s="235"/>
      <c r="P114" s="235"/>
      <c r="Q114" s="36"/>
      <c r="R114" s="37"/>
    </row>
    <row r="115" spans="2:18" s="1" customFormat="1" ht="6.95" customHeight="1"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7"/>
    </row>
    <row r="116" spans="2:18" s="1" customFormat="1" ht="15">
      <c r="B116" s="35"/>
      <c r="C116" s="32" t="s">
        <v>28</v>
      </c>
      <c r="D116" s="36"/>
      <c r="E116" s="36"/>
      <c r="F116" s="30" t="str">
        <f>E12</f>
        <v>Obec Albrechtice, Obecní 186, 735 43 Albrechtice</v>
      </c>
      <c r="G116" s="36"/>
      <c r="H116" s="36"/>
      <c r="I116" s="36"/>
      <c r="J116" s="36"/>
      <c r="K116" s="32" t="s">
        <v>34</v>
      </c>
      <c r="L116" s="36"/>
      <c r="M116" s="202" t="str">
        <f>E18</f>
        <v>IGEA s.r.o., Na Valše 3, 702 95 Ostrava</v>
      </c>
      <c r="N116" s="202"/>
      <c r="O116" s="202"/>
      <c r="P116" s="202"/>
      <c r="Q116" s="202"/>
      <c r="R116" s="37"/>
    </row>
    <row r="117" spans="2:18" s="1" customFormat="1" ht="14.45" customHeight="1">
      <c r="B117" s="35"/>
      <c r="C117" s="32" t="s">
        <v>32</v>
      </c>
      <c r="D117" s="36"/>
      <c r="E117" s="36"/>
      <c r="F117" s="30" t="str">
        <f>IF(E15="","",E15)</f>
        <v xml:space="preserve"> </v>
      </c>
      <c r="G117" s="36"/>
      <c r="H117" s="36"/>
      <c r="I117" s="36"/>
      <c r="J117" s="36"/>
      <c r="K117" s="32" t="s">
        <v>37</v>
      </c>
      <c r="L117" s="36"/>
      <c r="M117" s="202" t="str">
        <f>E21</f>
        <v>IGEA, s.r.o. , Na Valše 3, 702 95 Ostrava</v>
      </c>
      <c r="N117" s="202"/>
      <c r="O117" s="202"/>
      <c r="P117" s="202"/>
      <c r="Q117" s="202"/>
      <c r="R117" s="37"/>
    </row>
    <row r="118" spans="2:18" s="1" customFormat="1" ht="10.35" customHeight="1"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7"/>
    </row>
    <row r="119" spans="2:27" s="8" customFormat="1" ht="29.25" customHeight="1">
      <c r="B119" s="124"/>
      <c r="C119" s="125" t="s">
        <v>131</v>
      </c>
      <c r="D119" s="126" t="s">
        <v>132</v>
      </c>
      <c r="E119" s="126" t="s">
        <v>61</v>
      </c>
      <c r="F119" s="248" t="s">
        <v>133</v>
      </c>
      <c r="G119" s="248"/>
      <c r="H119" s="248"/>
      <c r="I119" s="248"/>
      <c r="J119" s="126" t="s">
        <v>134</v>
      </c>
      <c r="K119" s="126" t="s">
        <v>135</v>
      </c>
      <c r="L119" s="249" t="s">
        <v>136</v>
      </c>
      <c r="M119" s="249"/>
      <c r="N119" s="248" t="s">
        <v>114</v>
      </c>
      <c r="O119" s="248"/>
      <c r="P119" s="248"/>
      <c r="Q119" s="250"/>
      <c r="R119" s="127"/>
      <c r="T119" s="76" t="s">
        <v>137</v>
      </c>
      <c r="U119" s="77" t="s">
        <v>43</v>
      </c>
      <c r="V119" s="77" t="s">
        <v>138</v>
      </c>
      <c r="W119" s="77" t="s">
        <v>139</v>
      </c>
      <c r="X119" s="77" t="s">
        <v>140</v>
      </c>
      <c r="Y119" s="77" t="s">
        <v>141</v>
      </c>
      <c r="Z119" s="77" t="s">
        <v>142</v>
      </c>
      <c r="AA119" s="78" t="s">
        <v>143</v>
      </c>
    </row>
    <row r="120" spans="2:63" s="1" customFormat="1" ht="29.25" customHeight="1">
      <c r="B120" s="35"/>
      <c r="C120" s="80" t="s">
        <v>110</v>
      </c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272">
        <f>BK120</f>
        <v>0</v>
      </c>
      <c r="O120" s="273"/>
      <c r="P120" s="273"/>
      <c r="Q120" s="273"/>
      <c r="R120" s="37"/>
      <c r="T120" s="79"/>
      <c r="U120" s="51"/>
      <c r="V120" s="51"/>
      <c r="W120" s="128">
        <f>W121+W314</f>
        <v>691.581972</v>
      </c>
      <c r="X120" s="51"/>
      <c r="Y120" s="128">
        <f>Y121+Y314</f>
        <v>101.5185809</v>
      </c>
      <c r="Z120" s="51"/>
      <c r="AA120" s="129">
        <f>AA121+AA314</f>
        <v>60.1188</v>
      </c>
      <c r="AT120" s="21" t="s">
        <v>78</v>
      </c>
      <c r="AU120" s="21" t="s">
        <v>116</v>
      </c>
      <c r="BK120" s="130">
        <f>BK121+BK314</f>
        <v>0</v>
      </c>
    </row>
    <row r="121" spans="2:63" s="9" customFormat="1" ht="37.35" customHeight="1">
      <c r="B121" s="131"/>
      <c r="C121" s="132"/>
      <c r="D121" s="133" t="s">
        <v>117</v>
      </c>
      <c r="E121" s="133"/>
      <c r="F121" s="133"/>
      <c r="G121" s="133"/>
      <c r="H121" s="133"/>
      <c r="I121" s="133"/>
      <c r="J121" s="133"/>
      <c r="K121" s="133"/>
      <c r="L121" s="133"/>
      <c r="M121" s="133"/>
      <c r="N121" s="274">
        <f>BK121</f>
        <v>0</v>
      </c>
      <c r="O121" s="243"/>
      <c r="P121" s="243"/>
      <c r="Q121" s="243"/>
      <c r="R121" s="134"/>
      <c r="T121" s="135"/>
      <c r="U121" s="132"/>
      <c r="V121" s="132"/>
      <c r="W121" s="136">
        <f>W122+W219+W241+W257+W265+W268+W292</f>
        <v>691.581972</v>
      </c>
      <c r="X121" s="132"/>
      <c r="Y121" s="136">
        <f>Y122+Y219+Y241+Y257+Y265+Y268+Y292</f>
        <v>101.5185809</v>
      </c>
      <c r="Z121" s="132"/>
      <c r="AA121" s="137">
        <f>AA122+AA219+AA241+AA257+AA265+AA268+AA292</f>
        <v>60.1188</v>
      </c>
      <c r="AR121" s="138" t="s">
        <v>22</v>
      </c>
      <c r="AT121" s="139" t="s">
        <v>78</v>
      </c>
      <c r="AU121" s="139" t="s">
        <v>79</v>
      </c>
      <c r="AY121" s="138" t="s">
        <v>144</v>
      </c>
      <c r="BK121" s="140">
        <f>BK122+BK219+BK241+BK257+BK265+BK268+BK292</f>
        <v>0</v>
      </c>
    </row>
    <row r="122" spans="2:63" s="9" customFormat="1" ht="19.9" customHeight="1">
      <c r="B122" s="131"/>
      <c r="C122" s="132"/>
      <c r="D122" s="141" t="s">
        <v>118</v>
      </c>
      <c r="E122" s="141"/>
      <c r="F122" s="141"/>
      <c r="G122" s="141"/>
      <c r="H122" s="141"/>
      <c r="I122" s="141"/>
      <c r="J122" s="141"/>
      <c r="K122" s="141"/>
      <c r="L122" s="141"/>
      <c r="M122" s="141"/>
      <c r="N122" s="275">
        <f>BK122</f>
        <v>0</v>
      </c>
      <c r="O122" s="276"/>
      <c r="P122" s="276"/>
      <c r="Q122" s="276"/>
      <c r="R122" s="134"/>
      <c r="T122" s="135"/>
      <c r="U122" s="132"/>
      <c r="V122" s="132"/>
      <c r="W122" s="136">
        <f>SUM(W123:W218)</f>
        <v>337.53144499999996</v>
      </c>
      <c r="X122" s="132"/>
      <c r="Y122" s="136">
        <f>SUM(Y123:Y218)</f>
        <v>69.18835</v>
      </c>
      <c r="Z122" s="132"/>
      <c r="AA122" s="137">
        <f>SUM(AA123:AA218)</f>
        <v>0</v>
      </c>
      <c r="AR122" s="138" t="s">
        <v>22</v>
      </c>
      <c r="AT122" s="139" t="s">
        <v>78</v>
      </c>
      <c r="AU122" s="139" t="s">
        <v>22</v>
      </c>
      <c r="AY122" s="138" t="s">
        <v>144</v>
      </c>
      <c r="BK122" s="140">
        <f>SUM(BK123:BK218)</f>
        <v>0</v>
      </c>
    </row>
    <row r="123" spans="2:65" s="1" customFormat="1" ht="31.5" customHeight="1">
      <c r="B123" s="142"/>
      <c r="C123" s="143" t="s">
        <v>22</v>
      </c>
      <c r="D123" s="143" t="s">
        <v>146</v>
      </c>
      <c r="E123" s="144" t="s">
        <v>159</v>
      </c>
      <c r="F123" s="251" t="s">
        <v>160</v>
      </c>
      <c r="G123" s="251"/>
      <c r="H123" s="251"/>
      <c r="I123" s="251"/>
      <c r="J123" s="145" t="s">
        <v>161</v>
      </c>
      <c r="K123" s="146">
        <v>80</v>
      </c>
      <c r="L123" s="252"/>
      <c r="M123" s="252"/>
      <c r="N123" s="252">
        <f>ROUND(L123*K123,2)</f>
        <v>0</v>
      </c>
      <c r="O123" s="252"/>
      <c r="P123" s="252"/>
      <c r="Q123" s="252"/>
      <c r="R123" s="147"/>
      <c r="T123" s="148" t="s">
        <v>5</v>
      </c>
      <c r="U123" s="44" t="s">
        <v>44</v>
      </c>
      <c r="V123" s="149">
        <v>0.203</v>
      </c>
      <c r="W123" s="149">
        <f>V123*K123</f>
        <v>16.240000000000002</v>
      </c>
      <c r="X123" s="149">
        <v>0</v>
      </c>
      <c r="Y123" s="149">
        <f>X123*K123</f>
        <v>0</v>
      </c>
      <c r="Z123" s="149">
        <v>0</v>
      </c>
      <c r="AA123" s="150">
        <f>Z123*K123</f>
        <v>0</v>
      </c>
      <c r="AR123" s="21" t="s">
        <v>150</v>
      </c>
      <c r="AT123" s="21" t="s">
        <v>146</v>
      </c>
      <c r="AU123" s="21" t="s">
        <v>106</v>
      </c>
      <c r="AY123" s="21" t="s">
        <v>144</v>
      </c>
      <c r="BE123" s="151">
        <f>IF(U123="základní",N123,0)</f>
        <v>0</v>
      </c>
      <c r="BF123" s="151">
        <f>IF(U123="snížená",N123,0)</f>
        <v>0</v>
      </c>
      <c r="BG123" s="151">
        <f>IF(U123="zákl. přenesená",N123,0)</f>
        <v>0</v>
      </c>
      <c r="BH123" s="151">
        <f>IF(U123="sníž. přenesená",N123,0)</f>
        <v>0</v>
      </c>
      <c r="BI123" s="151">
        <f>IF(U123="nulová",N123,0)</f>
        <v>0</v>
      </c>
      <c r="BJ123" s="21" t="s">
        <v>22</v>
      </c>
      <c r="BK123" s="151">
        <f>ROUND(L123*K123,2)</f>
        <v>0</v>
      </c>
      <c r="BL123" s="21" t="s">
        <v>150</v>
      </c>
      <c r="BM123" s="21" t="s">
        <v>648</v>
      </c>
    </row>
    <row r="124" spans="2:51" s="10" customFormat="1" ht="22.5" customHeight="1">
      <c r="B124" s="153"/>
      <c r="C124" s="154"/>
      <c r="D124" s="154"/>
      <c r="E124" s="155" t="s">
        <v>5</v>
      </c>
      <c r="F124" s="255" t="s">
        <v>649</v>
      </c>
      <c r="G124" s="256"/>
      <c r="H124" s="256"/>
      <c r="I124" s="256"/>
      <c r="J124" s="154"/>
      <c r="K124" s="156">
        <v>80</v>
      </c>
      <c r="L124" s="154"/>
      <c r="M124" s="154"/>
      <c r="N124" s="154"/>
      <c r="O124" s="154"/>
      <c r="P124" s="154"/>
      <c r="Q124" s="154"/>
      <c r="R124" s="157"/>
      <c r="T124" s="158"/>
      <c r="U124" s="154"/>
      <c r="V124" s="154"/>
      <c r="W124" s="154"/>
      <c r="X124" s="154"/>
      <c r="Y124" s="154"/>
      <c r="Z124" s="154"/>
      <c r="AA124" s="159"/>
      <c r="AT124" s="160" t="s">
        <v>164</v>
      </c>
      <c r="AU124" s="160" t="s">
        <v>106</v>
      </c>
      <c r="AV124" s="10" t="s">
        <v>106</v>
      </c>
      <c r="AW124" s="10" t="s">
        <v>36</v>
      </c>
      <c r="AX124" s="10" t="s">
        <v>79</v>
      </c>
      <c r="AY124" s="160" t="s">
        <v>144</v>
      </c>
    </row>
    <row r="125" spans="2:51" s="11" customFormat="1" ht="22.5" customHeight="1">
      <c r="B125" s="161"/>
      <c r="C125" s="162"/>
      <c r="D125" s="162"/>
      <c r="E125" s="163" t="s">
        <v>5</v>
      </c>
      <c r="F125" s="257" t="s">
        <v>165</v>
      </c>
      <c r="G125" s="258"/>
      <c r="H125" s="258"/>
      <c r="I125" s="258"/>
      <c r="J125" s="162"/>
      <c r="K125" s="164">
        <v>80</v>
      </c>
      <c r="L125" s="162"/>
      <c r="M125" s="162"/>
      <c r="N125" s="162"/>
      <c r="O125" s="162"/>
      <c r="P125" s="162"/>
      <c r="Q125" s="162"/>
      <c r="R125" s="165"/>
      <c r="T125" s="166"/>
      <c r="U125" s="162"/>
      <c r="V125" s="162"/>
      <c r="W125" s="162"/>
      <c r="X125" s="162"/>
      <c r="Y125" s="162"/>
      <c r="Z125" s="162"/>
      <c r="AA125" s="167"/>
      <c r="AT125" s="168" t="s">
        <v>164</v>
      </c>
      <c r="AU125" s="168" t="s">
        <v>106</v>
      </c>
      <c r="AV125" s="11" t="s">
        <v>150</v>
      </c>
      <c r="AW125" s="11" t="s">
        <v>36</v>
      </c>
      <c r="AX125" s="11" t="s">
        <v>22</v>
      </c>
      <c r="AY125" s="168" t="s">
        <v>144</v>
      </c>
    </row>
    <row r="126" spans="2:65" s="1" customFormat="1" ht="31.5" customHeight="1">
      <c r="B126" s="142"/>
      <c r="C126" s="143" t="s">
        <v>106</v>
      </c>
      <c r="D126" s="143" t="s">
        <v>146</v>
      </c>
      <c r="E126" s="144" t="s">
        <v>167</v>
      </c>
      <c r="F126" s="251" t="s">
        <v>168</v>
      </c>
      <c r="G126" s="251"/>
      <c r="H126" s="251"/>
      <c r="I126" s="251"/>
      <c r="J126" s="145" t="s">
        <v>169</v>
      </c>
      <c r="K126" s="146">
        <v>10</v>
      </c>
      <c r="L126" s="252"/>
      <c r="M126" s="252"/>
      <c r="N126" s="252">
        <f>ROUND(L126*K126,2)</f>
        <v>0</v>
      </c>
      <c r="O126" s="252"/>
      <c r="P126" s="252"/>
      <c r="Q126" s="252"/>
      <c r="R126" s="147"/>
      <c r="T126" s="148" t="s">
        <v>5</v>
      </c>
      <c r="U126" s="44" t="s">
        <v>44</v>
      </c>
      <c r="V126" s="149">
        <v>0</v>
      </c>
      <c r="W126" s="149">
        <f>V126*K126</f>
        <v>0</v>
      </c>
      <c r="X126" s="149">
        <v>0</v>
      </c>
      <c r="Y126" s="149">
        <f>X126*K126</f>
        <v>0</v>
      </c>
      <c r="Z126" s="149">
        <v>0</v>
      </c>
      <c r="AA126" s="150">
        <f>Z126*K126</f>
        <v>0</v>
      </c>
      <c r="AR126" s="21" t="s">
        <v>150</v>
      </c>
      <c r="AT126" s="21" t="s">
        <v>146</v>
      </c>
      <c r="AU126" s="21" t="s">
        <v>106</v>
      </c>
      <c r="AY126" s="21" t="s">
        <v>144</v>
      </c>
      <c r="BE126" s="151">
        <f>IF(U126="základní",N126,0)</f>
        <v>0</v>
      </c>
      <c r="BF126" s="151">
        <f>IF(U126="snížená",N126,0)</f>
        <v>0</v>
      </c>
      <c r="BG126" s="151">
        <f>IF(U126="zákl. přenesená",N126,0)</f>
        <v>0</v>
      </c>
      <c r="BH126" s="151">
        <f>IF(U126="sníž. přenesená",N126,0)</f>
        <v>0</v>
      </c>
      <c r="BI126" s="151">
        <f>IF(U126="nulová",N126,0)</f>
        <v>0</v>
      </c>
      <c r="BJ126" s="21" t="s">
        <v>22</v>
      </c>
      <c r="BK126" s="151">
        <f>ROUND(L126*K126,2)</f>
        <v>0</v>
      </c>
      <c r="BL126" s="21" t="s">
        <v>150</v>
      </c>
      <c r="BM126" s="21" t="s">
        <v>650</v>
      </c>
    </row>
    <row r="127" spans="2:51" s="10" customFormat="1" ht="22.5" customHeight="1">
      <c r="B127" s="153"/>
      <c r="C127" s="154"/>
      <c r="D127" s="154"/>
      <c r="E127" s="155" t="s">
        <v>5</v>
      </c>
      <c r="F127" s="255" t="s">
        <v>26</v>
      </c>
      <c r="G127" s="256"/>
      <c r="H127" s="256"/>
      <c r="I127" s="256"/>
      <c r="J127" s="154"/>
      <c r="K127" s="156">
        <v>10</v>
      </c>
      <c r="L127" s="154"/>
      <c r="M127" s="154"/>
      <c r="N127" s="154"/>
      <c r="O127" s="154"/>
      <c r="P127" s="154"/>
      <c r="Q127" s="154"/>
      <c r="R127" s="157"/>
      <c r="T127" s="158"/>
      <c r="U127" s="154"/>
      <c r="V127" s="154"/>
      <c r="W127" s="154"/>
      <c r="X127" s="154"/>
      <c r="Y127" s="154"/>
      <c r="Z127" s="154"/>
      <c r="AA127" s="159"/>
      <c r="AT127" s="160" t="s">
        <v>164</v>
      </c>
      <c r="AU127" s="160" t="s">
        <v>106</v>
      </c>
      <c r="AV127" s="10" t="s">
        <v>106</v>
      </c>
      <c r="AW127" s="10" t="s">
        <v>36</v>
      </c>
      <c r="AX127" s="10" t="s">
        <v>22</v>
      </c>
      <c r="AY127" s="160" t="s">
        <v>144</v>
      </c>
    </row>
    <row r="128" spans="2:65" s="1" customFormat="1" ht="31.5" customHeight="1">
      <c r="B128" s="142"/>
      <c r="C128" s="143" t="s">
        <v>651</v>
      </c>
      <c r="D128" s="143" t="s">
        <v>146</v>
      </c>
      <c r="E128" s="144" t="s">
        <v>652</v>
      </c>
      <c r="F128" s="251" t="s">
        <v>653</v>
      </c>
      <c r="G128" s="251"/>
      <c r="H128" s="251"/>
      <c r="I128" s="251"/>
      <c r="J128" s="145" t="s">
        <v>186</v>
      </c>
      <c r="K128" s="146">
        <v>8.75</v>
      </c>
      <c r="L128" s="252"/>
      <c r="M128" s="252"/>
      <c r="N128" s="252">
        <f>ROUND(L128*K128,2)</f>
        <v>0</v>
      </c>
      <c r="O128" s="252"/>
      <c r="P128" s="252"/>
      <c r="Q128" s="252"/>
      <c r="R128" s="147"/>
      <c r="T128" s="148" t="s">
        <v>5</v>
      </c>
      <c r="U128" s="44" t="s">
        <v>44</v>
      </c>
      <c r="V128" s="149">
        <v>2.249</v>
      </c>
      <c r="W128" s="149">
        <f>V128*K128</f>
        <v>19.67875</v>
      </c>
      <c r="X128" s="149">
        <v>0</v>
      </c>
      <c r="Y128" s="149">
        <f>X128*K128</f>
        <v>0</v>
      </c>
      <c r="Z128" s="149">
        <v>0</v>
      </c>
      <c r="AA128" s="150">
        <f>Z128*K128</f>
        <v>0</v>
      </c>
      <c r="AR128" s="21" t="s">
        <v>150</v>
      </c>
      <c r="AT128" s="21" t="s">
        <v>146</v>
      </c>
      <c r="AU128" s="21" t="s">
        <v>106</v>
      </c>
      <c r="AY128" s="21" t="s">
        <v>144</v>
      </c>
      <c r="BE128" s="151">
        <f>IF(U128="základní",N128,0)</f>
        <v>0</v>
      </c>
      <c r="BF128" s="151">
        <f>IF(U128="snížená",N128,0)</f>
        <v>0</v>
      </c>
      <c r="BG128" s="151">
        <f>IF(U128="zákl. přenesená",N128,0)</f>
        <v>0</v>
      </c>
      <c r="BH128" s="151">
        <f>IF(U128="sníž. přenesená",N128,0)</f>
        <v>0</v>
      </c>
      <c r="BI128" s="151">
        <f>IF(U128="nulová",N128,0)</f>
        <v>0</v>
      </c>
      <c r="BJ128" s="21" t="s">
        <v>22</v>
      </c>
      <c r="BK128" s="151">
        <f>ROUND(L128*K128,2)</f>
        <v>0</v>
      </c>
      <c r="BL128" s="21" t="s">
        <v>150</v>
      </c>
      <c r="BM128" s="21" t="s">
        <v>654</v>
      </c>
    </row>
    <row r="129" spans="2:51" s="12" customFormat="1" ht="22.5" customHeight="1">
      <c r="B129" s="169"/>
      <c r="C129" s="170"/>
      <c r="D129" s="170"/>
      <c r="E129" s="171" t="s">
        <v>5</v>
      </c>
      <c r="F129" s="259" t="s">
        <v>655</v>
      </c>
      <c r="G129" s="260"/>
      <c r="H129" s="260"/>
      <c r="I129" s="260"/>
      <c r="J129" s="170"/>
      <c r="K129" s="172" t="s">
        <v>5</v>
      </c>
      <c r="L129" s="170"/>
      <c r="M129" s="170"/>
      <c r="N129" s="170"/>
      <c r="O129" s="170"/>
      <c r="P129" s="170"/>
      <c r="Q129" s="170"/>
      <c r="R129" s="173"/>
      <c r="T129" s="174"/>
      <c r="U129" s="170"/>
      <c r="V129" s="170"/>
      <c r="W129" s="170"/>
      <c r="X129" s="170"/>
      <c r="Y129" s="170"/>
      <c r="Z129" s="170"/>
      <c r="AA129" s="175"/>
      <c r="AT129" s="176" t="s">
        <v>164</v>
      </c>
      <c r="AU129" s="176" t="s">
        <v>106</v>
      </c>
      <c r="AV129" s="12" t="s">
        <v>22</v>
      </c>
      <c r="AW129" s="12" t="s">
        <v>36</v>
      </c>
      <c r="AX129" s="12" t="s">
        <v>79</v>
      </c>
      <c r="AY129" s="176" t="s">
        <v>144</v>
      </c>
    </row>
    <row r="130" spans="2:51" s="10" customFormat="1" ht="22.5" customHeight="1">
      <c r="B130" s="153"/>
      <c r="C130" s="154"/>
      <c r="D130" s="154"/>
      <c r="E130" s="155" t="s">
        <v>5</v>
      </c>
      <c r="F130" s="261" t="s">
        <v>656</v>
      </c>
      <c r="G130" s="262"/>
      <c r="H130" s="262"/>
      <c r="I130" s="262"/>
      <c r="J130" s="154"/>
      <c r="K130" s="156">
        <v>8.75</v>
      </c>
      <c r="L130" s="154"/>
      <c r="M130" s="154"/>
      <c r="N130" s="154"/>
      <c r="O130" s="154"/>
      <c r="P130" s="154"/>
      <c r="Q130" s="154"/>
      <c r="R130" s="157"/>
      <c r="T130" s="158"/>
      <c r="U130" s="154"/>
      <c r="V130" s="154"/>
      <c r="W130" s="154"/>
      <c r="X130" s="154"/>
      <c r="Y130" s="154"/>
      <c r="Z130" s="154"/>
      <c r="AA130" s="159"/>
      <c r="AT130" s="160" t="s">
        <v>164</v>
      </c>
      <c r="AU130" s="160" t="s">
        <v>106</v>
      </c>
      <c r="AV130" s="10" t="s">
        <v>106</v>
      </c>
      <c r="AW130" s="10" t="s">
        <v>36</v>
      </c>
      <c r="AX130" s="10" t="s">
        <v>79</v>
      </c>
      <c r="AY130" s="160" t="s">
        <v>144</v>
      </c>
    </row>
    <row r="131" spans="2:51" s="11" customFormat="1" ht="22.5" customHeight="1">
      <c r="B131" s="161"/>
      <c r="C131" s="162"/>
      <c r="D131" s="162"/>
      <c r="E131" s="163" t="s">
        <v>5</v>
      </c>
      <c r="F131" s="257" t="s">
        <v>165</v>
      </c>
      <c r="G131" s="258"/>
      <c r="H131" s="258"/>
      <c r="I131" s="258"/>
      <c r="J131" s="162"/>
      <c r="K131" s="164">
        <v>8.75</v>
      </c>
      <c r="L131" s="162"/>
      <c r="M131" s="162"/>
      <c r="N131" s="162"/>
      <c r="O131" s="162"/>
      <c r="P131" s="162"/>
      <c r="Q131" s="162"/>
      <c r="R131" s="165"/>
      <c r="T131" s="166"/>
      <c r="U131" s="162"/>
      <c r="V131" s="162"/>
      <c r="W131" s="162"/>
      <c r="X131" s="162"/>
      <c r="Y131" s="162"/>
      <c r="Z131" s="162"/>
      <c r="AA131" s="167"/>
      <c r="AT131" s="168" t="s">
        <v>164</v>
      </c>
      <c r="AU131" s="168" t="s">
        <v>106</v>
      </c>
      <c r="AV131" s="11" t="s">
        <v>150</v>
      </c>
      <c r="AW131" s="11" t="s">
        <v>36</v>
      </c>
      <c r="AX131" s="11" t="s">
        <v>22</v>
      </c>
      <c r="AY131" s="168" t="s">
        <v>144</v>
      </c>
    </row>
    <row r="132" spans="2:65" s="1" customFormat="1" ht="31.5" customHeight="1">
      <c r="B132" s="142"/>
      <c r="C132" s="143" t="s">
        <v>657</v>
      </c>
      <c r="D132" s="143" t="s">
        <v>146</v>
      </c>
      <c r="E132" s="144" t="s">
        <v>658</v>
      </c>
      <c r="F132" s="251" t="s">
        <v>659</v>
      </c>
      <c r="G132" s="251"/>
      <c r="H132" s="251"/>
      <c r="I132" s="251"/>
      <c r="J132" s="145" t="s">
        <v>186</v>
      </c>
      <c r="K132" s="146">
        <v>84.656</v>
      </c>
      <c r="L132" s="252"/>
      <c r="M132" s="252"/>
      <c r="N132" s="252">
        <f>ROUND(L132*K132,2)</f>
        <v>0</v>
      </c>
      <c r="O132" s="252"/>
      <c r="P132" s="252"/>
      <c r="Q132" s="252"/>
      <c r="R132" s="147"/>
      <c r="T132" s="148" t="s">
        <v>5</v>
      </c>
      <c r="U132" s="44" t="s">
        <v>44</v>
      </c>
      <c r="V132" s="149">
        <v>1.444</v>
      </c>
      <c r="W132" s="149">
        <f>V132*K132</f>
        <v>122.24326400000001</v>
      </c>
      <c r="X132" s="149">
        <v>0</v>
      </c>
      <c r="Y132" s="149">
        <f>X132*K132</f>
        <v>0</v>
      </c>
      <c r="Z132" s="149">
        <v>0</v>
      </c>
      <c r="AA132" s="150">
        <f>Z132*K132</f>
        <v>0</v>
      </c>
      <c r="AR132" s="21" t="s">
        <v>150</v>
      </c>
      <c r="AT132" s="21" t="s">
        <v>146</v>
      </c>
      <c r="AU132" s="21" t="s">
        <v>106</v>
      </c>
      <c r="AY132" s="21" t="s">
        <v>144</v>
      </c>
      <c r="BE132" s="151">
        <f>IF(U132="základní",N132,0)</f>
        <v>0</v>
      </c>
      <c r="BF132" s="151">
        <f>IF(U132="snížená",N132,0)</f>
        <v>0</v>
      </c>
      <c r="BG132" s="151">
        <f>IF(U132="zákl. přenesená",N132,0)</f>
        <v>0</v>
      </c>
      <c r="BH132" s="151">
        <f>IF(U132="sníž. přenesená",N132,0)</f>
        <v>0</v>
      </c>
      <c r="BI132" s="151">
        <f>IF(U132="nulová",N132,0)</f>
        <v>0</v>
      </c>
      <c r="BJ132" s="21" t="s">
        <v>22</v>
      </c>
      <c r="BK132" s="151">
        <f>ROUND(L132*K132,2)</f>
        <v>0</v>
      </c>
      <c r="BL132" s="21" t="s">
        <v>150</v>
      </c>
      <c r="BM132" s="21" t="s">
        <v>660</v>
      </c>
    </row>
    <row r="133" spans="2:51" s="12" customFormat="1" ht="22.5" customHeight="1">
      <c r="B133" s="169"/>
      <c r="C133" s="170"/>
      <c r="D133" s="170"/>
      <c r="E133" s="171" t="s">
        <v>5</v>
      </c>
      <c r="F133" s="259" t="s">
        <v>661</v>
      </c>
      <c r="G133" s="260"/>
      <c r="H133" s="260"/>
      <c r="I133" s="260"/>
      <c r="J133" s="170"/>
      <c r="K133" s="172" t="s">
        <v>5</v>
      </c>
      <c r="L133" s="170"/>
      <c r="M133" s="170"/>
      <c r="N133" s="170"/>
      <c r="O133" s="170"/>
      <c r="P133" s="170"/>
      <c r="Q133" s="170"/>
      <c r="R133" s="173"/>
      <c r="T133" s="174"/>
      <c r="U133" s="170"/>
      <c r="V133" s="170"/>
      <c r="W133" s="170"/>
      <c r="X133" s="170"/>
      <c r="Y133" s="170"/>
      <c r="Z133" s="170"/>
      <c r="AA133" s="175"/>
      <c r="AT133" s="176" t="s">
        <v>164</v>
      </c>
      <c r="AU133" s="176" t="s">
        <v>106</v>
      </c>
      <c r="AV133" s="12" t="s">
        <v>22</v>
      </c>
      <c r="AW133" s="12" t="s">
        <v>36</v>
      </c>
      <c r="AX133" s="12" t="s">
        <v>79</v>
      </c>
      <c r="AY133" s="176" t="s">
        <v>144</v>
      </c>
    </row>
    <row r="134" spans="2:51" s="10" customFormat="1" ht="22.5" customHeight="1">
      <c r="B134" s="153"/>
      <c r="C134" s="154"/>
      <c r="D134" s="154"/>
      <c r="E134" s="155" t="s">
        <v>5</v>
      </c>
      <c r="F134" s="261" t="s">
        <v>662</v>
      </c>
      <c r="G134" s="262"/>
      <c r="H134" s="262"/>
      <c r="I134" s="262"/>
      <c r="J134" s="154"/>
      <c r="K134" s="156">
        <v>39.997</v>
      </c>
      <c r="L134" s="154"/>
      <c r="M134" s="154"/>
      <c r="N134" s="154"/>
      <c r="O134" s="154"/>
      <c r="P134" s="154"/>
      <c r="Q134" s="154"/>
      <c r="R134" s="157"/>
      <c r="T134" s="158"/>
      <c r="U134" s="154"/>
      <c r="V134" s="154"/>
      <c r="W134" s="154"/>
      <c r="X134" s="154"/>
      <c r="Y134" s="154"/>
      <c r="Z134" s="154"/>
      <c r="AA134" s="159"/>
      <c r="AT134" s="160" t="s">
        <v>164</v>
      </c>
      <c r="AU134" s="160" t="s">
        <v>106</v>
      </c>
      <c r="AV134" s="10" t="s">
        <v>106</v>
      </c>
      <c r="AW134" s="10" t="s">
        <v>36</v>
      </c>
      <c r="AX134" s="10" t="s">
        <v>79</v>
      </c>
      <c r="AY134" s="160" t="s">
        <v>144</v>
      </c>
    </row>
    <row r="135" spans="2:51" s="10" customFormat="1" ht="22.5" customHeight="1">
      <c r="B135" s="153"/>
      <c r="C135" s="154"/>
      <c r="D135" s="154"/>
      <c r="E135" s="155" t="s">
        <v>5</v>
      </c>
      <c r="F135" s="261" t="s">
        <v>663</v>
      </c>
      <c r="G135" s="262"/>
      <c r="H135" s="262"/>
      <c r="I135" s="262"/>
      <c r="J135" s="154"/>
      <c r="K135" s="156">
        <v>38.781</v>
      </c>
      <c r="L135" s="154"/>
      <c r="M135" s="154"/>
      <c r="N135" s="154"/>
      <c r="O135" s="154"/>
      <c r="P135" s="154"/>
      <c r="Q135" s="154"/>
      <c r="R135" s="157"/>
      <c r="T135" s="158"/>
      <c r="U135" s="154"/>
      <c r="V135" s="154"/>
      <c r="W135" s="154"/>
      <c r="X135" s="154"/>
      <c r="Y135" s="154"/>
      <c r="Z135" s="154"/>
      <c r="AA135" s="159"/>
      <c r="AT135" s="160" t="s">
        <v>164</v>
      </c>
      <c r="AU135" s="160" t="s">
        <v>106</v>
      </c>
      <c r="AV135" s="10" t="s">
        <v>106</v>
      </c>
      <c r="AW135" s="10" t="s">
        <v>36</v>
      </c>
      <c r="AX135" s="10" t="s">
        <v>79</v>
      </c>
      <c r="AY135" s="160" t="s">
        <v>144</v>
      </c>
    </row>
    <row r="136" spans="2:51" s="13" customFormat="1" ht="22.5" customHeight="1">
      <c r="B136" s="181"/>
      <c r="C136" s="182"/>
      <c r="D136" s="182"/>
      <c r="E136" s="183" t="s">
        <v>5</v>
      </c>
      <c r="F136" s="267" t="s">
        <v>349</v>
      </c>
      <c r="G136" s="268"/>
      <c r="H136" s="268"/>
      <c r="I136" s="268"/>
      <c r="J136" s="182"/>
      <c r="K136" s="184">
        <v>78.778</v>
      </c>
      <c r="L136" s="182"/>
      <c r="M136" s="182"/>
      <c r="N136" s="182"/>
      <c r="O136" s="182"/>
      <c r="P136" s="182"/>
      <c r="Q136" s="182"/>
      <c r="R136" s="185"/>
      <c r="T136" s="186"/>
      <c r="U136" s="182"/>
      <c r="V136" s="182"/>
      <c r="W136" s="182"/>
      <c r="X136" s="182"/>
      <c r="Y136" s="182"/>
      <c r="Z136" s="182"/>
      <c r="AA136" s="187"/>
      <c r="AT136" s="188" t="s">
        <v>164</v>
      </c>
      <c r="AU136" s="188" t="s">
        <v>106</v>
      </c>
      <c r="AV136" s="13" t="s">
        <v>350</v>
      </c>
      <c r="AW136" s="13" t="s">
        <v>36</v>
      </c>
      <c r="AX136" s="13" t="s">
        <v>79</v>
      </c>
      <c r="AY136" s="188" t="s">
        <v>144</v>
      </c>
    </row>
    <row r="137" spans="2:51" s="12" customFormat="1" ht="22.5" customHeight="1">
      <c r="B137" s="169"/>
      <c r="C137" s="170"/>
      <c r="D137" s="170"/>
      <c r="E137" s="171" t="s">
        <v>5</v>
      </c>
      <c r="F137" s="263" t="s">
        <v>664</v>
      </c>
      <c r="G137" s="264"/>
      <c r="H137" s="264"/>
      <c r="I137" s="264"/>
      <c r="J137" s="170"/>
      <c r="K137" s="172" t="s">
        <v>5</v>
      </c>
      <c r="L137" s="170"/>
      <c r="M137" s="170"/>
      <c r="N137" s="170"/>
      <c r="O137" s="170"/>
      <c r="P137" s="170"/>
      <c r="Q137" s="170"/>
      <c r="R137" s="173"/>
      <c r="T137" s="174"/>
      <c r="U137" s="170"/>
      <c r="V137" s="170"/>
      <c r="W137" s="170"/>
      <c r="X137" s="170"/>
      <c r="Y137" s="170"/>
      <c r="Z137" s="170"/>
      <c r="AA137" s="175"/>
      <c r="AT137" s="176" t="s">
        <v>164</v>
      </c>
      <c r="AU137" s="176" t="s">
        <v>106</v>
      </c>
      <c r="AV137" s="12" t="s">
        <v>22</v>
      </c>
      <c r="AW137" s="12" t="s">
        <v>36</v>
      </c>
      <c r="AX137" s="12" t="s">
        <v>79</v>
      </c>
      <c r="AY137" s="176" t="s">
        <v>144</v>
      </c>
    </row>
    <row r="138" spans="2:51" s="10" customFormat="1" ht="22.5" customHeight="1">
      <c r="B138" s="153"/>
      <c r="C138" s="154"/>
      <c r="D138" s="154"/>
      <c r="E138" s="155" t="s">
        <v>5</v>
      </c>
      <c r="F138" s="261" t="s">
        <v>665</v>
      </c>
      <c r="G138" s="262"/>
      <c r="H138" s="262"/>
      <c r="I138" s="262"/>
      <c r="J138" s="154"/>
      <c r="K138" s="156">
        <v>5.878</v>
      </c>
      <c r="L138" s="154"/>
      <c r="M138" s="154"/>
      <c r="N138" s="154"/>
      <c r="O138" s="154"/>
      <c r="P138" s="154"/>
      <c r="Q138" s="154"/>
      <c r="R138" s="157"/>
      <c r="T138" s="158"/>
      <c r="U138" s="154"/>
      <c r="V138" s="154"/>
      <c r="W138" s="154"/>
      <c r="X138" s="154"/>
      <c r="Y138" s="154"/>
      <c r="Z138" s="154"/>
      <c r="AA138" s="159"/>
      <c r="AT138" s="160" t="s">
        <v>164</v>
      </c>
      <c r="AU138" s="160" t="s">
        <v>106</v>
      </c>
      <c r="AV138" s="10" t="s">
        <v>106</v>
      </c>
      <c r="AW138" s="10" t="s">
        <v>36</v>
      </c>
      <c r="AX138" s="10" t="s">
        <v>79</v>
      </c>
      <c r="AY138" s="160" t="s">
        <v>144</v>
      </c>
    </row>
    <row r="139" spans="2:51" s="13" customFormat="1" ht="22.5" customHeight="1">
      <c r="B139" s="181"/>
      <c r="C139" s="182"/>
      <c r="D139" s="182"/>
      <c r="E139" s="183" t="s">
        <v>5</v>
      </c>
      <c r="F139" s="267" t="s">
        <v>349</v>
      </c>
      <c r="G139" s="268"/>
      <c r="H139" s="268"/>
      <c r="I139" s="268"/>
      <c r="J139" s="182"/>
      <c r="K139" s="184">
        <v>5.878</v>
      </c>
      <c r="L139" s="182"/>
      <c r="M139" s="182"/>
      <c r="N139" s="182"/>
      <c r="O139" s="182"/>
      <c r="P139" s="182"/>
      <c r="Q139" s="182"/>
      <c r="R139" s="185"/>
      <c r="T139" s="186"/>
      <c r="U139" s="182"/>
      <c r="V139" s="182"/>
      <c r="W139" s="182"/>
      <c r="X139" s="182"/>
      <c r="Y139" s="182"/>
      <c r="Z139" s="182"/>
      <c r="AA139" s="187"/>
      <c r="AT139" s="188" t="s">
        <v>164</v>
      </c>
      <c r="AU139" s="188" t="s">
        <v>106</v>
      </c>
      <c r="AV139" s="13" t="s">
        <v>350</v>
      </c>
      <c r="AW139" s="13" t="s">
        <v>36</v>
      </c>
      <c r="AX139" s="13" t="s">
        <v>79</v>
      </c>
      <c r="AY139" s="188" t="s">
        <v>144</v>
      </c>
    </row>
    <row r="140" spans="2:51" s="11" customFormat="1" ht="22.5" customHeight="1">
      <c r="B140" s="161"/>
      <c r="C140" s="162"/>
      <c r="D140" s="162"/>
      <c r="E140" s="163" t="s">
        <v>5</v>
      </c>
      <c r="F140" s="257" t="s">
        <v>165</v>
      </c>
      <c r="G140" s="258"/>
      <c r="H140" s="258"/>
      <c r="I140" s="258"/>
      <c r="J140" s="162"/>
      <c r="K140" s="164">
        <v>84.656</v>
      </c>
      <c r="L140" s="162"/>
      <c r="M140" s="162"/>
      <c r="N140" s="162"/>
      <c r="O140" s="162"/>
      <c r="P140" s="162"/>
      <c r="Q140" s="162"/>
      <c r="R140" s="165"/>
      <c r="T140" s="166"/>
      <c r="U140" s="162"/>
      <c r="V140" s="162"/>
      <c r="W140" s="162"/>
      <c r="X140" s="162"/>
      <c r="Y140" s="162"/>
      <c r="Z140" s="162"/>
      <c r="AA140" s="167"/>
      <c r="AT140" s="168" t="s">
        <v>164</v>
      </c>
      <c r="AU140" s="168" t="s">
        <v>106</v>
      </c>
      <c r="AV140" s="11" t="s">
        <v>150</v>
      </c>
      <c r="AW140" s="11" t="s">
        <v>36</v>
      </c>
      <c r="AX140" s="11" t="s">
        <v>22</v>
      </c>
      <c r="AY140" s="168" t="s">
        <v>144</v>
      </c>
    </row>
    <row r="141" spans="2:65" s="1" customFormat="1" ht="31.5" customHeight="1">
      <c r="B141" s="142"/>
      <c r="C141" s="143" t="s">
        <v>340</v>
      </c>
      <c r="D141" s="143" t="s">
        <v>146</v>
      </c>
      <c r="E141" s="144" t="s">
        <v>235</v>
      </c>
      <c r="F141" s="251" t="s">
        <v>236</v>
      </c>
      <c r="G141" s="251"/>
      <c r="H141" s="251"/>
      <c r="I141" s="251"/>
      <c r="J141" s="145" t="s">
        <v>186</v>
      </c>
      <c r="K141" s="146">
        <v>42.328</v>
      </c>
      <c r="L141" s="252"/>
      <c r="M141" s="252"/>
      <c r="N141" s="252">
        <f>ROUND(L141*K141,2)</f>
        <v>0</v>
      </c>
      <c r="O141" s="252"/>
      <c r="P141" s="252"/>
      <c r="Q141" s="252"/>
      <c r="R141" s="147"/>
      <c r="T141" s="148" t="s">
        <v>5</v>
      </c>
      <c r="U141" s="44" t="s">
        <v>44</v>
      </c>
      <c r="V141" s="149">
        <v>0.085</v>
      </c>
      <c r="W141" s="149">
        <f>V141*K141</f>
        <v>3.5978800000000004</v>
      </c>
      <c r="X141" s="149">
        <v>0</v>
      </c>
      <c r="Y141" s="149">
        <f>X141*K141</f>
        <v>0</v>
      </c>
      <c r="Z141" s="149">
        <v>0</v>
      </c>
      <c r="AA141" s="150">
        <f>Z141*K141</f>
        <v>0</v>
      </c>
      <c r="AR141" s="21" t="s">
        <v>150</v>
      </c>
      <c r="AT141" s="21" t="s">
        <v>146</v>
      </c>
      <c r="AU141" s="21" t="s">
        <v>106</v>
      </c>
      <c r="AY141" s="21" t="s">
        <v>144</v>
      </c>
      <c r="BE141" s="151">
        <f>IF(U141="základní",N141,0)</f>
        <v>0</v>
      </c>
      <c r="BF141" s="151">
        <f>IF(U141="snížená",N141,0)</f>
        <v>0</v>
      </c>
      <c r="BG141" s="151">
        <f>IF(U141="zákl. přenesená",N141,0)</f>
        <v>0</v>
      </c>
      <c r="BH141" s="151">
        <f>IF(U141="sníž. přenesená",N141,0)</f>
        <v>0</v>
      </c>
      <c r="BI141" s="151">
        <f>IF(U141="nulová",N141,0)</f>
        <v>0</v>
      </c>
      <c r="BJ141" s="21" t="s">
        <v>22</v>
      </c>
      <c r="BK141" s="151">
        <f>ROUND(L141*K141,2)</f>
        <v>0</v>
      </c>
      <c r="BL141" s="21" t="s">
        <v>150</v>
      </c>
      <c r="BM141" s="21" t="s">
        <v>666</v>
      </c>
    </row>
    <row r="142" spans="2:51" s="12" customFormat="1" ht="22.5" customHeight="1">
      <c r="B142" s="169"/>
      <c r="C142" s="170"/>
      <c r="D142" s="170"/>
      <c r="E142" s="171" t="s">
        <v>5</v>
      </c>
      <c r="F142" s="259" t="s">
        <v>667</v>
      </c>
      <c r="G142" s="260"/>
      <c r="H142" s="260"/>
      <c r="I142" s="260"/>
      <c r="J142" s="170"/>
      <c r="K142" s="172" t="s">
        <v>5</v>
      </c>
      <c r="L142" s="170"/>
      <c r="M142" s="170"/>
      <c r="N142" s="170"/>
      <c r="O142" s="170"/>
      <c r="P142" s="170"/>
      <c r="Q142" s="170"/>
      <c r="R142" s="173"/>
      <c r="T142" s="174"/>
      <c r="U142" s="170"/>
      <c r="V142" s="170"/>
      <c r="W142" s="170"/>
      <c r="X142" s="170"/>
      <c r="Y142" s="170"/>
      <c r="Z142" s="170"/>
      <c r="AA142" s="175"/>
      <c r="AT142" s="176" t="s">
        <v>164</v>
      </c>
      <c r="AU142" s="176" t="s">
        <v>106</v>
      </c>
      <c r="AV142" s="12" t="s">
        <v>22</v>
      </c>
      <c r="AW142" s="12" t="s">
        <v>36</v>
      </c>
      <c r="AX142" s="12" t="s">
        <v>79</v>
      </c>
      <c r="AY142" s="176" t="s">
        <v>144</v>
      </c>
    </row>
    <row r="143" spans="2:51" s="10" customFormat="1" ht="22.5" customHeight="1">
      <c r="B143" s="153"/>
      <c r="C143" s="154"/>
      <c r="D143" s="154"/>
      <c r="E143" s="155" t="s">
        <v>5</v>
      </c>
      <c r="F143" s="261" t="s">
        <v>668</v>
      </c>
      <c r="G143" s="262"/>
      <c r="H143" s="262"/>
      <c r="I143" s="262"/>
      <c r="J143" s="154"/>
      <c r="K143" s="156">
        <v>42.328</v>
      </c>
      <c r="L143" s="154"/>
      <c r="M143" s="154"/>
      <c r="N143" s="154"/>
      <c r="O143" s="154"/>
      <c r="P143" s="154"/>
      <c r="Q143" s="154"/>
      <c r="R143" s="157"/>
      <c r="T143" s="158"/>
      <c r="U143" s="154"/>
      <c r="V143" s="154"/>
      <c r="W143" s="154"/>
      <c r="X143" s="154"/>
      <c r="Y143" s="154"/>
      <c r="Z143" s="154"/>
      <c r="AA143" s="159"/>
      <c r="AT143" s="160" t="s">
        <v>164</v>
      </c>
      <c r="AU143" s="160" t="s">
        <v>106</v>
      </c>
      <c r="AV143" s="10" t="s">
        <v>106</v>
      </c>
      <c r="AW143" s="10" t="s">
        <v>36</v>
      </c>
      <c r="AX143" s="10" t="s">
        <v>79</v>
      </c>
      <c r="AY143" s="160" t="s">
        <v>144</v>
      </c>
    </row>
    <row r="144" spans="2:51" s="11" customFormat="1" ht="22.5" customHeight="1">
      <c r="B144" s="161"/>
      <c r="C144" s="162"/>
      <c r="D144" s="162"/>
      <c r="E144" s="163" t="s">
        <v>5</v>
      </c>
      <c r="F144" s="257" t="s">
        <v>165</v>
      </c>
      <c r="G144" s="258"/>
      <c r="H144" s="258"/>
      <c r="I144" s="258"/>
      <c r="J144" s="162"/>
      <c r="K144" s="164">
        <v>42.328</v>
      </c>
      <c r="L144" s="162"/>
      <c r="M144" s="162"/>
      <c r="N144" s="162"/>
      <c r="O144" s="162"/>
      <c r="P144" s="162"/>
      <c r="Q144" s="162"/>
      <c r="R144" s="165"/>
      <c r="T144" s="166"/>
      <c r="U144" s="162"/>
      <c r="V144" s="162"/>
      <c r="W144" s="162"/>
      <c r="X144" s="162"/>
      <c r="Y144" s="162"/>
      <c r="Z144" s="162"/>
      <c r="AA144" s="167"/>
      <c r="AT144" s="168" t="s">
        <v>164</v>
      </c>
      <c r="AU144" s="168" t="s">
        <v>106</v>
      </c>
      <c r="AV144" s="11" t="s">
        <v>150</v>
      </c>
      <c r="AW144" s="11" t="s">
        <v>36</v>
      </c>
      <c r="AX144" s="11" t="s">
        <v>22</v>
      </c>
      <c r="AY144" s="168" t="s">
        <v>144</v>
      </c>
    </row>
    <row r="145" spans="2:65" s="1" customFormat="1" ht="31.5" customHeight="1">
      <c r="B145" s="142"/>
      <c r="C145" s="143" t="s">
        <v>669</v>
      </c>
      <c r="D145" s="143" t="s">
        <v>146</v>
      </c>
      <c r="E145" s="144" t="s">
        <v>239</v>
      </c>
      <c r="F145" s="251" t="s">
        <v>240</v>
      </c>
      <c r="G145" s="251"/>
      <c r="H145" s="251"/>
      <c r="I145" s="251"/>
      <c r="J145" s="145" t="s">
        <v>104</v>
      </c>
      <c r="K145" s="146">
        <v>135.45</v>
      </c>
      <c r="L145" s="252"/>
      <c r="M145" s="252"/>
      <c r="N145" s="252">
        <f>ROUND(L145*K145,2)</f>
        <v>0</v>
      </c>
      <c r="O145" s="252"/>
      <c r="P145" s="252"/>
      <c r="Q145" s="252"/>
      <c r="R145" s="147"/>
      <c r="T145" s="148" t="s">
        <v>5</v>
      </c>
      <c r="U145" s="44" t="s">
        <v>44</v>
      </c>
      <c r="V145" s="149">
        <v>0.182</v>
      </c>
      <c r="W145" s="149">
        <f>V145*K145</f>
        <v>24.651899999999998</v>
      </c>
      <c r="X145" s="149">
        <v>0</v>
      </c>
      <c r="Y145" s="149">
        <f>X145*K145</f>
        <v>0</v>
      </c>
      <c r="Z145" s="149">
        <v>0</v>
      </c>
      <c r="AA145" s="150">
        <f>Z145*K145</f>
        <v>0</v>
      </c>
      <c r="AR145" s="21" t="s">
        <v>150</v>
      </c>
      <c r="AT145" s="21" t="s">
        <v>146</v>
      </c>
      <c r="AU145" s="21" t="s">
        <v>106</v>
      </c>
      <c r="AY145" s="21" t="s">
        <v>144</v>
      </c>
      <c r="BE145" s="151">
        <f>IF(U145="základní",N145,0)</f>
        <v>0</v>
      </c>
      <c r="BF145" s="151">
        <f>IF(U145="snížená",N145,0)</f>
        <v>0</v>
      </c>
      <c r="BG145" s="151">
        <f>IF(U145="zákl. přenesená",N145,0)</f>
        <v>0</v>
      </c>
      <c r="BH145" s="151">
        <f>IF(U145="sníž. přenesená",N145,0)</f>
        <v>0</v>
      </c>
      <c r="BI145" s="151">
        <f>IF(U145="nulová",N145,0)</f>
        <v>0</v>
      </c>
      <c r="BJ145" s="21" t="s">
        <v>22</v>
      </c>
      <c r="BK145" s="151">
        <f>ROUND(L145*K145,2)</f>
        <v>0</v>
      </c>
      <c r="BL145" s="21" t="s">
        <v>150</v>
      </c>
      <c r="BM145" s="21" t="s">
        <v>670</v>
      </c>
    </row>
    <row r="146" spans="2:51" s="12" customFormat="1" ht="22.5" customHeight="1">
      <c r="B146" s="169"/>
      <c r="C146" s="170"/>
      <c r="D146" s="170"/>
      <c r="E146" s="171" t="s">
        <v>5</v>
      </c>
      <c r="F146" s="259" t="s">
        <v>661</v>
      </c>
      <c r="G146" s="260"/>
      <c r="H146" s="260"/>
      <c r="I146" s="260"/>
      <c r="J146" s="170"/>
      <c r="K146" s="172" t="s">
        <v>5</v>
      </c>
      <c r="L146" s="170"/>
      <c r="M146" s="170"/>
      <c r="N146" s="170"/>
      <c r="O146" s="170"/>
      <c r="P146" s="170"/>
      <c r="Q146" s="170"/>
      <c r="R146" s="173"/>
      <c r="T146" s="174"/>
      <c r="U146" s="170"/>
      <c r="V146" s="170"/>
      <c r="W146" s="170"/>
      <c r="X146" s="170"/>
      <c r="Y146" s="170"/>
      <c r="Z146" s="170"/>
      <c r="AA146" s="175"/>
      <c r="AT146" s="176" t="s">
        <v>164</v>
      </c>
      <c r="AU146" s="176" t="s">
        <v>106</v>
      </c>
      <c r="AV146" s="12" t="s">
        <v>22</v>
      </c>
      <c r="AW146" s="12" t="s">
        <v>36</v>
      </c>
      <c r="AX146" s="12" t="s">
        <v>79</v>
      </c>
      <c r="AY146" s="176" t="s">
        <v>144</v>
      </c>
    </row>
    <row r="147" spans="2:51" s="10" customFormat="1" ht="22.5" customHeight="1">
      <c r="B147" s="153"/>
      <c r="C147" s="154"/>
      <c r="D147" s="154"/>
      <c r="E147" s="155" t="s">
        <v>5</v>
      </c>
      <c r="F147" s="261" t="s">
        <v>671</v>
      </c>
      <c r="G147" s="262"/>
      <c r="H147" s="262"/>
      <c r="I147" s="262"/>
      <c r="J147" s="154"/>
      <c r="K147" s="156">
        <v>63.995</v>
      </c>
      <c r="L147" s="154"/>
      <c r="M147" s="154"/>
      <c r="N147" s="154"/>
      <c r="O147" s="154"/>
      <c r="P147" s="154"/>
      <c r="Q147" s="154"/>
      <c r="R147" s="157"/>
      <c r="T147" s="158"/>
      <c r="U147" s="154"/>
      <c r="V147" s="154"/>
      <c r="W147" s="154"/>
      <c r="X147" s="154"/>
      <c r="Y147" s="154"/>
      <c r="Z147" s="154"/>
      <c r="AA147" s="159"/>
      <c r="AT147" s="160" t="s">
        <v>164</v>
      </c>
      <c r="AU147" s="160" t="s">
        <v>106</v>
      </c>
      <c r="AV147" s="10" t="s">
        <v>106</v>
      </c>
      <c r="AW147" s="10" t="s">
        <v>36</v>
      </c>
      <c r="AX147" s="10" t="s">
        <v>79</v>
      </c>
      <c r="AY147" s="160" t="s">
        <v>144</v>
      </c>
    </row>
    <row r="148" spans="2:51" s="10" customFormat="1" ht="22.5" customHeight="1">
      <c r="B148" s="153"/>
      <c r="C148" s="154"/>
      <c r="D148" s="154"/>
      <c r="E148" s="155" t="s">
        <v>5</v>
      </c>
      <c r="F148" s="261" t="s">
        <v>672</v>
      </c>
      <c r="G148" s="262"/>
      <c r="H148" s="262"/>
      <c r="I148" s="262"/>
      <c r="J148" s="154"/>
      <c r="K148" s="156">
        <v>62.05</v>
      </c>
      <c r="L148" s="154"/>
      <c r="M148" s="154"/>
      <c r="N148" s="154"/>
      <c r="O148" s="154"/>
      <c r="P148" s="154"/>
      <c r="Q148" s="154"/>
      <c r="R148" s="157"/>
      <c r="T148" s="158"/>
      <c r="U148" s="154"/>
      <c r="V148" s="154"/>
      <c r="W148" s="154"/>
      <c r="X148" s="154"/>
      <c r="Y148" s="154"/>
      <c r="Z148" s="154"/>
      <c r="AA148" s="159"/>
      <c r="AT148" s="160" t="s">
        <v>164</v>
      </c>
      <c r="AU148" s="160" t="s">
        <v>106</v>
      </c>
      <c r="AV148" s="10" t="s">
        <v>106</v>
      </c>
      <c r="AW148" s="10" t="s">
        <v>36</v>
      </c>
      <c r="AX148" s="10" t="s">
        <v>79</v>
      </c>
      <c r="AY148" s="160" t="s">
        <v>144</v>
      </c>
    </row>
    <row r="149" spans="2:51" s="13" customFormat="1" ht="22.5" customHeight="1">
      <c r="B149" s="181"/>
      <c r="C149" s="182"/>
      <c r="D149" s="182"/>
      <c r="E149" s="183" t="s">
        <v>5</v>
      </c>
      <c r="F149" s="267" t="s">
        <v>349</v>
      </c>
      <c r="G149" s="268"/>
      <c r="H149" s="268"/>
      <c r="I149" s="268"/>
      <c r="J149" s="182"/>
      <c r="K149" s="184">
        <v>126.045</v>
      </c>
      <c r="L149" s="182"/>
      <c r="M149" s="182"/>
      <c r="N149" s="182"/>
      <c r="O149" s="182"/>
      <c r="P149" s="182"/>
      <c r="Q149" s="182"/>
      <c r="R149" s="185"/>
      <c r="T149" s="186"/>
      <c r="U149" s="182"/>
      <c r="V149" s="182"/>
      <c r="W149" s="182"/>
      <c r="X149" s="182"/>
      <c r="Y149" s="182"/>
      <c r="Z149" s="182"/>
      <c r="AA149" s="187"/>
      <c r="AT149" s="188" t="s">
        <v>164</v>
      </c>
      <c r="AU149" s="188" t="s">
        <v>106</v>
      </c>
      <c r="AV149" s="13" t="s">
        <v>350</v>
      </c>
      <c r="AW149" s="13" t="s">
        <v>36</v>
      </c>
      <c r="AX149" s="13" t="s">
        <v>79</v>
      </c>
      <c r="AY149" s="188" t="s">
        <v>144</v>
      </c>
    </row>
    <row r="150" spans="2:51" s="12" customFormat="1" ht="22.5" customHeight="1">
      <c r="B150" s="169"/>
      <c r="C150" s="170"/>
      <c r="D150" s="170"/>
      <c r="E150" s="171" t="s">
        <v>5</v>
      </c>
      <c r="F150" s="263" t="s">
        <v>664</v>
      </c>
      <c r="G150" s="264"/>
      <c r="H150" s="264"/>
      <c r="I150" s="264"/>
      <c r="J150" s="170"/>
      <c r="K150" s="172" t="s">
        <v>5</v>
      </c>
      <c r="L150" s="170"/>
      <c r="M150" s="170"/>
      <c r="N150" s="170"/>
      <c r="O150" s="170"/>
      <c r="P150" s="170"/>
      <c r="Q150" s="170"/>
      <c r="R150" s="173"/>
      <c r="T150" s="174"/>
      <c r="U150" s="170"/>
      <c r="V150" s="170"/>
      <c r="W150" s="170"/>
      <c r="X150" s="170"/>
      <c r="Y150" s="170"/>
      <c r="Z150" s="170"/>
      <c r="AA150" s="175"/>
      <c r="AT150" s="176" t="s">
        <v>164</v>
      </c>
      <c r="AU150" s="176" t="s">
        <v>106</v>
      </c>
      <c r="AV150" s="12" t="s">
        <v>22</v>
      </c>
      <c r="AW150" s="12" t="s">
        <v>36</v>
      </c>
      <c r="AX150" s="12" t="s">
        <v>79</v>
      </c>
      <c r="AY150" s="176" t="s">
        <v>144</v>
      </c>
    </row>
    <row r="151" spans="2:51" s="10" customFormat="1" ht="22.5" customHeight="1">
      <c r="B151" s="153"/>
      <c r="C151" s="154"/>
      <c r="D151" s="154"/>
      <c r="E151" s="155" t="s">
        <v>5</v>
      </c>
      <c r="F151" s="261" t="s">
        <v>673</v>
      </c>
      <c r="G151" s="262"/>
      <c r="H151" s="262"/>
      <c r="I151" s="262"/>
      <c r="J151" s="154"/>
      <c r="K151" s="156">
        <v>9.405</v>
      </c>
      <c r="L151" s="154"/>
      <c r="M151" s="154"/>
      <c r="N151" s="154"/>
      <c r="O151" s="154"/>
      <c r="P151" s="154"/>
      <c r="Q151" s="154"/>
      <c r="R151" s="157"/>
      <c r="T151" s="158"/>
      <c r="U151" s="154"/>
      <c r="V151" s="154"/>
      <c r="W151" s="154"/>
      <c r="X151" s="154"/>
      <c r="Y151" s="154"/>
      <c r="Z151" s="154"/>
      <c r="AA151" s="159"/>
      <c r="AT151" s="160" t="s">
        <v>164</v>
      </c>
      <c r="AU151" s="160" t="s">
        <v>106</v>
      </c>
      <c r="AV151" s="10" t="s">
        <v>106</v>
      </c>
      <c r="AW151" s="10" t="s">
        <v>36</v>
      </c>
      <c r="AX151" s="10" t="s">
        <v>79</v>
      </c>
      <c r="AY151" s="160" t="s">
        <v>144</v>
      </c>
    </row>
    <row r="152" spans="2:51" s="13" customFormat="1" ht="22.5" customHeight="1">
      <c r="B152" s="181"/>
      <c r="C152" s="182"/>
      <c r="D152" s="182"/>
      <c r="E152" s="183" t="s">
        <v>5</v>
      </c>
      <c r="F152" s="267" t="s">
        <v>349</v>
      </c>
      <c r="G152" s="268"/>
      <c r="H152" s="268"/>
      <c r="I152" s="268"/>
      <c r="J152" s="182"/>
      <c r="K152" s="184">
        <v>9.405</v>
      </c>
      <c r="L152" s="182"/>
      <c r="M152" s="182"/>
      <c r="N152" s="182"/>
      <c r="O152" s="182"/>
      <c r="P152" s="182"/>
      <c r="Q152" s="182"/>
      <c r="R152" s="185"/>
      <c r="T152" s="186"/>
      <c r="U152" s="182"/>
      <c r="V152" s="182"/>
      <c r="W152" s="182"/>
      <c r="X152" s="182"/>
      <c r="Y152" s="182"/>
      <c r="Z152" s="182"/>
      <c r="AA152" s="187"/>
      <c r="AT152" s="188" t="s">
        <v>164</v>
      </c>
      <c r="AU152" s="188" t="s">
        <v>106</v>
      </c>
      <c r="AV152" s="13" t="s">
        <v>350</v>
      </c>
      <c r="AW152" s="13" t="s">
        <v>36</v>
      </c>
      <c r="AX152" s="13" t="s">
        <v>79</v>
      </c>
      <c r="AY152" s="188" t="s">
        <v>144</v>
      </c>
    </row>
    <row r="153" spans="2:51" s="11" customFormat="1" ht="22.5" customHeight="1">
      <c r="B153" s="161"/>
      <c r="C153" s="162"/>
      <c r="D153" s="162"/>
      <c r="E153" s="163" t="s">
        <v>5</v>
      </c>
      <c r="F153" s="257" t="s">
        <v>165</v>
      </c>
      <c r="G153" s="258"/>
      <c r="H153" s="258"/>
      <c r="I153" s="258"/>
      <c r="J153" s="162"/>
      <c r="K153" s="164">
        <v>135.45</v>
      </c>
      <c r="L153" s="162"/>
      <c r="M153" s="162"/>
      <c r="N153" s="162"/>
      <c r="O153" s="162"/>
      <c r="P153" s="162"/>
      <c r="Q153" s="162"/>
      <c r="R153" s="165"/>
      <c r="T153" s="166"/>
      <c r="U153" s="162"/>
      <c r="V153" s="162"/>
      <c r="W153" s="162"/>
      <c r="X153" s="162"/>
      <c r="Y153" s="162"/>
      <c r="Z153" s="162"/>
      <c r="AA153" s="167"/>
      <c r="AT153" s="168" t="s">
        <v>164</v>
      </c>
      <c r="AU153" s="168" t="s">
        <v>106</v>
      </c>
      <c r="AV153" s="11" t="s">
        <v>150</v>
      </c>
      <c r="AW153" s="11" t="s">
        <v>36</v>
      </c>
      <c r="AX153" s="11" t="s">
        <v>22</v>
      </c>
      <c r="AY153" s="168" t="s">
        <v>144</v>
      </c>
    </row>
    <row r="154" spans="2:65" s="1" customFormat="1" ht="31.5" customHeight="1">
      <c r="B154" s="142"/>
      <c r="C154" s="143" t="s">
        <v>674</v>
      </c>
      <c r="D154" s="143" t="s">
        <v>146</v>
      </c>
      <c r="E154" s="144" t="s">
        <v>271</v>
      </c>
      <c r="F154" s="251" t="s">
        <v>272</v>
      </c>
      <c r="G154" s="251"/>
      <c r="H154" s="251"/>
      <c r="I154" s="251"/>
      <c r="J154" s="145" t="s">
        <v>104</v>
      </c>
      <c r="K154" s="146">
        <v>135.45</v>
      </c>
      <c r="L154" s="252"/>
      <c r="M154" s="252"/>
      <c r="N154" s="252">
        <f>ROUND(L154*K154,2)</f>
        <v>0</v>
      </c>
      <c r="O154" s="252"/>
      <c r="P154" s="252"/>
      <c r="Q154" s="252"/>
      <c r="R154" s="147"/>
      <c r="T154" s="148" t="s">
        <v>5</v>
      </c>
      <c r="U154" s="44" t="s">
        <v>44</v>
      </c>
      <c r="V154" s="149">
        <v>0</v>
      </c>
      <c r="W154" s="149">
        <f>V154*K154</f>
        <v>0</v>
      </c>
      <c r="X154" s="149">
        <v>0</v>
      </c>
      <c r="Y154" s="149">
        <f>X154*K154</f>
        <v>0</v>
      </c>
      <c r="Z154" s="149">
        <v>0</v>
      </c>
      <c r="AA154" s="150">
        <f>Z154*K154</f>
        <v>0</v>
      </c>
      <c r="AR154" s="21" t="s">
        <v>150</v>
      </c>
      <c r="AT154" s="21" t="s">
        <v>146</v>
      </c>
      <c r="AU154" s="21" t="s">
        <v>106</v>
      </c>
      <c r="AY154" s="21" t="s">
        <v>144</v>
      </c>
      <c r="BE154" s="151">
        <f>IF(U154="základní",N154,0)</f>
        <v>0</v>
      </c>
      <c r="BF154" s="151">
        <f>IF(U154="snížená",N154,0)</f>
        <v>0</v>
      </c>
      <c r="BG154" s="151">
        <f>IF(U154="zákl. přenesená",N154,0)</f>
        <v>0</v>
      </c>
      <c r="BH154" s="151">
        <f>IF(U154="sníž. přenesená",N154,0)</f>
        <v>0</v>
      </c>
      <c r="BI154" s="151">
        <f>IF(U154="nulová",N154,0)</f>
        <v>0</v>
      </c>
      <c r="BJ154" s="21" t="s">
        <v>22</v>
      </c>
      <c r="BK154" s="151">
        <f>ROUND(L154*K154,2)</f>
        <v>0</v>
      </c>
      <c r="BL154" s="21" t="s">
        <v>150</v>
      </c>
      <c r="BM154" s="21" t="s">
        <v>675</v>
      </c>
    </row>
    <row r="155" spans="2:51" s="12" customFormat="1" ht="31.5" customHeight="1">
      <c r="B155" s="169"/>
      <c r="C155" s="170"/>
      <c r="D155" s="170"/>
      <c r="E155" s="171" t="s">
        <v>5</v>
      </c>
      <c r="F155" s="259" t="s">
        <v>676</v>
      </c>
      <c r="G155" s="260"/>
      <c r="H155" s="260"/>
      <c r="I155" s="260"/>
      <c r="J155" s="170"/>
      <c r="K155" s="172" t="s">
        <v>5</v>
      </c>
      <c r="L155" s="170"/>
      <c r="M155" s="170"/>
      <c r="N155" s="170"/>
      <c r="O155" s="170"/>
      <c r="P155" s="170"/>
      <c r="Q155" s="170"/>
      <c r="R155" s="173"/>
      <c r="T155" s="174"/>
      <c r="U155" s="170"/>
      <c r="V155" s="170"/>
      <c r="W155" s="170"/>
      <c r="X155" s="170"/>
      <c r="Y155" s="170"/>
      <c r="Z155" s="170"/>
      <c r="AA155" s="175"/>
      <c r="AT155" s="176" t="s">
        <v>164</v>
      </c>
      <c r="AU155" s="176" t="s">
        <v>106</v>
      </c>
      <c r="AV155" s="12" t="s">
        <v>22</v>
      </c>
      <c r="AW155" s="12" t="s">
        <v>36</v>
      </c>
      <c r="AX155" s="12" t="s">
        <v>79</v>
      </c>
      <c r="AY155" s="176" t="s">
        <v>144</v>
      </c>
    </row>
    <row r="156" spans="2:51" s="10" customFormat="1" ht="22.5" customHeight="1">
      <c r="B156" s="153"/>
      <c r="C156" s="154"/>
      <c r="D156" s="154"/>
      <c r="E156" s="155" t="s">
        <v>5</v>
      </c>
      <c r="F156" s="261" t="s">
        <v>677</v>
      </c>
      <c r="G156" s="262"/>
      <c r="H156" s="262"/>
      <c r="I156" s="262"/>
      <c r="J156" s="154"/>
      <c r="K156" s="156">
        <v>135.45</v>
      </c>
      <c r="L156" s="154"/>
      <c r="M156" s="154"/>
      <c r="N156" s="154"/>
      <c r="O156" s="154"/>
      <c r="P156" s="154"/>
      <c r="Q156" s="154"/>
      <c r="R156" s="157"/>
      <c r="T156" s="158"/>
      <c r="U156" s="154"/>
      <c r="V156" s="154"/>
      <c r="W156" s="154"/>
      <c r="X156" s="154"/>
      <c r="Y156" s="154"/>
      <c r="Z156" s="154"/>
      <c r="AA156" s="159"/>
      <c r="AT156" s="160" t="s">
        <v>164</v>
      </c>
      <c r="AU156" s="160" t="s">
        <v>106</v>
      </c>
      <c r="AV156" s="10" t="s">
        <v>106</v>
      </c>
      <c r="AW156" s="10" t="s">
        <v>36</v>
      </c>
      <c r="AX156" s="10" t="s">
        <v>79</v>
      </c>
      <c r="AY156" s="160" t="s">
        <v>144</v>
      </c>
    </row>
    <row r="157" spans="2:65" s="1" customFormat="1" ht="31.5" customHeight="1">
      <c r="B157" s="142"/>
      <c r="C157" s="143" t="s">
        <v>300</v>
      </c>
      <c r="D157" s="143" t="s">
        <v>146</v>
      </c>
      <c r="E157" s="144" t="s">
        <v>276</v>
      </c>
      <c r="F157" s="251" t="s">
        <v>277</v>
      </c>
      <c r="G157" s="251"/>
      <c r="H157" s="251"/>
      <c r="I157" s="251"/>
      <c r="J157" s="145" t="s">
        <v>186</v>
      </c>
      <c r="K157" s="146">
        <v>93.406</v>
      </c>
      <c r="L157" s="252"/>
      <c r="M157" s="252"/>
      <c r="N157" s="252">
        <f>ROUND(L157*K157,2)</f>
        <v>0</v>
      </c>
      <c r="O157" s="252"/>
      <c r="P157" s="252"/>
      <c r="Q157" s="252"/>
      <c r="R157" s="147"/>
      <c r="T157" s="148" t="s">
        <v>5</v>
      </c>
      <c r="U157" s="44" t="s">
        <v>44</v>
      </c>
      <c r="V157" s="149">
        <v>0.519</v>
      </c>
      <c r="W157" s="149">
        <f>V157*K157</f>
        <v>48.477714000000006</v>
      </c>
      <c r="X157" s="149">
        <v>0</v>
      </c>
      <c r="Y157" s="149">
        <f>X157*K157</f>
        <v>0</v>
      </c>
      <c r="Z157" s="149">
        <v>0</v>
      </c>
      <c r="AA157" s="150">
        <f>Z157*K157</f>
        <v>0</v>
      </c>
      <c r="AR157" s="21" t="s">
        <v>150</v>
      </c>
      <c r="AT157" s="21" t="s">
        <v>146</v>
      </c>
      <c r="AU157" s="21" t="s">
        <v>106</v>
      </c>
      <c r="AY157" s="21" t="s">
        <v>144</v>
      </c>
      <c r="BE157" s="151">
        <f>IF(U157="základní",N157,0)</f>
        <v>0</v>
      </c>
      <c r="BF157" s="151">
        <f>IF(U157="snížená",N157,0)</f>
        <v>0</v>
      </c>
      <c r="BG157" s="151">
        <f>IF(U157="zákl. přenesená",N157,0)</f>
        <v>0</v>
      </c>
      <c r="BH157" s="151">
        <f>IF(U157="sníž. přenesená",N157,0)</f>
        <v>0</v>
      </c>
      <c r="BI157" s="151">
        <f>IF(U157="nulová",N157,0)</f>
        <v>0</v>
      </c>
      <c r="BJ157" s="21" t="s">
        <v>22</v>
      </c>
      <c r="BK157" s="151">
        <f>ROUND(L157*K157,2)</f>
        <v>0</v>
      </c>
      <c r="BL157" s="21" t="s">
        <v>150</v>
      </c>
      <c r="BM157" s="21" t="s">
        <v>678</v>
      </c>
    </row>
    <row r="158" spans="2:51" s="12" customFormat="1" ht="22.5" customHeight="1">
      <c r="B158" s="169"/>
      <c r="C158" s="170"/>
      <c r="D158" s="170"/>
      <c r="E158" s="171" t="s">
        <v>5</v>
      </c>
      <c r="F158" s="259" t="s">
        <v>279</v>
      </c>
      <c r="G158" s="260"/>
      <c r="H158" s="260"/>
      <c r="I158" s="260"/>
      <c r="J158" s="170"/>
      <c r="K158" s="172" t="s">
        <v>5</v>
      </c>
      <c r="L158" s="170"/>
      <c r="M158" s="170"/>
      <c r="N158" s="170"/>
      <c r="O158" s="170"/>
      <c r="P158" s="170"/>
      <c r="Q158" s="170"/>
      <c r="R158" s="173"/>
      <c r="T158" s="174"/>
      <c r="U158" s="170"/>
      <c r="V158" s="170"/>
      <c r="W158" s="170"/>
      <c r="X158" s="170"/>
      <c r="Y158" s="170"/>
      <c r="Z158" s="170"/>
      <c r="AA158" s="175"/>
      <c r="AT158" s="176" t="s">
        <v>164</v>
      </c>
      <c r="AU158" s="176" t="s">
        <v>106</v>
      </c>
      <c r="AV158" s="12" t="s">
        <v>22</v>
      </c>
      <c r="AW158" s="12" t="s">
        <v>36</v>
      </c>
      <c r="AX158" s="12" t="s">
        <v>79</v>
      </c>
      <c r="AY158" s="176" t="s">
        <v>144</v>
      </c>
    </row>
    <row r="159" spans="2:51" s="10" customFormat="1" ht="22.5" customHeight="1">
      <c r="B159" s="153"/>
      <c r="C159" s="154"/>
      <c r="D159" s="154"/>
      <c r="E159" s="155" t="s">
        <v>5</v>
      </c>
      <c r="F159" s="261" t="s">
        <v>679</v>
      </c>
      <c r="G159" s="262"/>
      <c r="H159" s="262"/>
      <c r="I159" s="262"/>
      <c r="J159" s="154"/>
      <c r="K159" s="156">
        <v>8.75</v>
      </c>
      <c r="L159" s="154"/>
      <c r="M159" s="154"/>
      <c r="N159" s="154"/>
      <c r="O159" s="154"/>
      <c r="P159" s="154"/>
      <c r="Q159" s="154"/>
      <c r="R159" s="157"/>
      <c r="T159" s="158"/>
      <c r="U159" s="154"/>
      <c r="V159" s="154"/>
      <c r="W159" s="154"/>
      <c r="X159" s="154"/>
      <c r="Y159" s="154"/>
      <c r="Z159" s="154"/>
      <c r="AA159" s="159"/>
      <c r="AT159" s="160" t="s">
        <v>164</v>
      </c>
      <c r="AU159" s="160" t="s">
        <v>106</v>
      </c>
      <c r="AV159" s="10" t="s">
        <v>106</v>
      </c>
      <c r="AW159" s="10" t="s">
        <v>36</v>
      </c>
      <c r="AX159" s="10" t="s">
        <v>79</v>
      </c>
      <c r="AY159" s="160" t="s">
        <v>144</v>
      </c>
    </row>
    <row r="160" spans="2:51" s="12" customFormat="1" ht="22.5" customHeight="1">
      <c r="B160" s="169"/>
      <c r="C160" s="170"/>
      <c r="D160" s="170"/>
      <c r="E160" s="171" t="s">
        <v>5</v>
      </c>
      <c r="F160" s="263" t="s">
        <v>281</v>
      </c>
      <c r="G160" s="264"/>
      <c r="H160" s="264"/>
      <c r="I160" s="264"/>
      <c r="J160" s="170"/>
      <c r="K160" s="172" t="s">
        <v>5</v>
      </c>
      <c r="L160" s="170"/>
      <c r="M160" s="170"/>
      <c r="N160" s="170"/>
      <c r="O160" s="170"/>
      <c r="P160" s="170"/>
      <c r="Q160" s="170"/>
      <c r="R160" s="173"/>
      <c r="T160" s="174"/>
      <c r="U160" s="170"/>
      <c r="V160" s="170"/>
      <c r="W160" s="170"/>
      <c r="X160" s="170"/>
      <c r="Y160" s="170"/>
      <c r="Z160" s="170"/>
      <c r="AA160" s="175"/>
      <c r="AT160" s="176" t="s">
        <v>164</v>
      </c>
      <c r="AU160" s="176" t="s">
        <v>106</v>
      </c>
      <c r="AV160" s="12" t="s">
        <v>22</v>
      </c>
      <c r="AW160" s="12" t="s">
        <v>36</v>
      </c>
      <c r="AX160" s="12" t="s">
        <v>79</v>
      </c>
      <c r="AY160" s="176" t="s">
        <v>144</v>
      </c>
    </row>
    <row r="161" spans="2:51" s="10" customFormat="1" ht="22.5" customHeight="1">
      <c r="B161" s="153"/>
      <c r="C161" s="154"/>
      <c r="D161" s="154"/>
      <c r="E161" s="155" t="s">
        <v>5</v>
      </c>
      <c r="F161" s="261" t="s">
        <v>680</v>
      </c>
      <c r="G161" s="262"/>
      <c r="H161" s="262"/>
      <c r="I161" s="262"/>
      <c r="J161" s="154"/>
      <c r="K161" s="156">
        <v>84.656</v>
      </c>
      <c r="L161" s="154"/>
      <c r="M161" s="154"/>
      <c r="N161" s="154"/>
      <c r="O161" s="154"/>
      <c r="P161" s="154"/>
      <c r="Q161" s="154"/>
      <c r="R161" s="157"/>
      <c r="T161" s="158"/>
      <c r="U161" s="154"/>
      <c r="V161" s="154"/>
      <c r="W161" s="154"/>
      <c r="X161" s="154"/>
      <c r="Y161" s="154"/>
      <c r="Z161" s="154"/>
      <c r="AA161" s="159"/>
      <c r="AT161" s="160" t="s">
        <v>164</v>
      </c>
      <c r="AU161" s="160" t="s">
        <v>106</v>
      </c>
      <c r="AV161" s="10" t="s">
        <v>106</v>
      </c>
      <c r="AW161" s="10" t="s">
        <v>36</v>
      </c>
      <c r="AX161" s="10" t="s">
        <v>79</v>
      </c>
      <c r="AY161" s="160" t="s">
        <v>144</v>
      </c>
    </row>
    <row r="162" spans="2:51" s="11" customFormat="1" ht="22.5" customHeight="1">
      <c r="B162" s="161"/>
      <c r="C162" s="162"/>
      <c r="D162" s="162"/>
      <c r="E162" s="163" t="s">
        <v>5</v>
      </c>
      <c r="F162" s="257" t="s">
        <v>165</v>
      </c>
      <c r="G162" s="258"/>
      <c r="H162" s="258"/>
      <c r="I162" s="258"/>
      <c r="J162" s="162"/>
      <c r="K162" s="164">
        <v>93.406</v>
      </c>
      <c r="L162" s="162"/>
      <c r="M162" s="162"/>
      <c r="N162" s="162"/>
      <c r="O162" s="162"/>
      <c r="P162" s="162"/>
      <c r="Q162" s="162"/>
      <c r="R162" s="165"/>
      <c r="T162" s="166"/>
      <c r="U162" s="162"/>
      <c r="V162" s="162"/>
      <c r="W162" s="162"/>
      <c r="X162" s="162"/>
      <c r="Y162" s="162"/>
      <c r="Z162" s="162"/>
      <c r="AA162" s="167"/>
      <c r="AT162" s="168" t="s">
        <v>164</v>
      </c>
      <c r="AU162" s="168" t="s">
        <v>106</v>
      </c>
      <c r="AV162" s="11" t="s">
        <v>150</v>
      </c>
      <c r="AW162" s="11" t="s">
        <v>36</v>
      </c>
      <c r="AX162" s="11" t="s">
        <v>22</v>
      </c>
      <c r="AY162" s="168" t="s">
        <v>144</v>
      </c>
    </row>
    <row r="163" spans="2:65" s="1" customFormat="1" ht="31.5" customHeight="1">
      <c r="B163" s="142"/>
      <c r="C163" s="143" t="s">
        <v>579</v>
      </c>
      <c r="D163" s="143" t="s">
        <v>146</v>
      </c>
      <c r="E163" s="144" t="s">
        <v>283</v>
      </c>
      <c r="F163" s="251" t="s">
        <v>284</v>
      </c>
      <c r="G163" s="251"/>
      <c r="H163" s="251"/>
      <c r="I163" s="251"/>
      <c r="J163" s="145" t="s">
        <v>186</v>
      </c>
      <c r="K163" s="146">
        <v>31.861</v>
      </c>
      <c r="L163" s="252"/>
      <c r="M163" s="252"/>
      <c r="N163" s="252">
        <f>ROUND(L163*K163,2)</f>
        <v>0</v>
      </c>
      <c r="O163" s="252"/>
      <c r="P163" s="252"/>
      <c r="Q163" s="252"/>
      <c r="R163" s="147"/>
      <c r="T163" s="148" t="s">
        <v>5</v>
      </c>
      <c r="U163" s="44" t="s">
        <v>44</v>
      </c>
      <c r="V163" s="149">
        <v>0.011</v>
      </c>
      <c r="W163" s="149">
        <f>V163*K163</f>
        <v>0.350471</v>
      </c>
      <c r="X163" s="149">
        <v>0</v>
      </c>
      <c r="Y163" s="149">
        <f>X163*K163</f>
        <v>0</v>
      </c>
      <c r="Z163" s="149">
        <v>0</v>
      </c>
      <c r="AA163" s="150">
        <f>Z163*K163</f>
        <v>0</v>
      </c>
      <c r="AR163" s="21" t="s">
        <v>150</v>
      </c>
      <c r="AT163" s="21" t="s">
        <v>146</v>
      </c>
      <c r="AU163" s="21" t="s">
        <v>106</v>
      </c>
      <c r="AY163" s="21" t="s">
        <v>144</v>
      </c>
      <c r="BE163" s="151">
        <f>IF(U163="základní",N163,0)</f>
        <v>0</v>
      </c>
      <c r="BF163" s="151">
        <f>IF(U163="snížená",N163,0)</f>
        <v>0</v>
      </c>
      <c r="BG163" s="151">
        <f>IF(U163="zákl. přenesená",N163,0)</f>
        <v>0</v>
      </c>
      <c r="BH163" s="151">
        <f>IF(U163="sníž. přenesená",N163,0)</f>
        <v>0</v>
      </c>
      <c r="BI163" s="151">
        <f>IF(U163="nulová",N163,0)</f>
        <v>0</v>
      </c>
      <c r="BJ163" s="21" t="s">
        <v>22</v>
      </c>
      <c r="BK163" s="151">
        <f>ROUND(L163*K163,2)</f>
        <v>0</v>
      </c>
      <c r="BL163" s="21" t="s">
        <v>150</v>
      </c>
      <c r="BM163" s="21" t="s">
        <v>681</v>
      </c>
    </row>
    <row r="164" spans="2:51" s="12" customFormat="1" ht="22.5" customHeight="1">
      <c r="B164" s="169"/>
      <c r="C164" s="170"/>
      <c r="D164" s="170"/>
      <c r="E164" s="171" t="s">
        <v>5</v>
      </c>
      <c r="F164" s="259" t="s">
        <v>286</v>
      </c>
      <c r="G164" s="260"/>
      <c r="H164" s="260"/>
      <c r="I164" s="260"/>
      <c r="J164" s="170"/>
      <c r="K164" s="172" t="s">
        <v>5</v>
      </c>
      <c r="L164" s="170"/>
      <c r="M164" s="170"/>
      <c r="N164" s="170"/>
      <c r="O164" s="170"/>
      <c r="P164" s="170"/>
      <c r="Q164" s="170"/>
      <c r="R164" s="173"/>
      <c r="T164" s="174"/>
      <c r="U164" s="170"/>
      <c r="V164" s="170"/>
      <c r="W164" s="170"/>
      <c r="X164" s="170"/>
      <c r="Y164" s="170"/>
      <c r="Z164" s="170"/>
      <c r="AA164" s="175"/>
      <c r="AT164" s="176" t="s">
        <v>164</v>
      </c>
      <c r="AU164" s="176" t="s">
        <v>106</v>
      </c>
      <c r="AV164" s="12" t="s">
        <v>22</v>
      </c>
      <c r="AW164" s="12" t="s">
        <v>36</v>
      </c>
      <c r="AX164" s="12" t="s">
        <v>79</v>
      </c>
      <c r="AY164" s="176" t="s">
        <v>144</v>
      </c>
    </row>
    <row r="165" spans="2:51" s="10" customFormat="1" ht="22.5" customHeight="1">
      <c r="B165" s="153"/>
      <c r="C165" s="154"/>
      <c r="D165" s="154"/>
      <c r="E165" s="155" t="s">
        <v>5</v>
      </c>
      <c r="F165" s="261" t="s">
        <v>682</v>
      </c>
      <c r="G165" s="262"/>
      <c r="H165" s="262"/>
      <c r="I165" s="262"/>
      <c r="J165" s="154"/>
      <c r="K165" s="156">
        <v>31.861</v>
      </c>
      <c r="L165" s="154"/>
      <c r="M165" s="154"/>
      <c r="N165" s="154"/>
      <c r="O165" s="154"/>
      <c r="P165" s="154"/>
      <c r="Q165" s="154"/>
      <c r="R165" s="157"/>
      <c r="T165" s="158"/>
      <c r="U165" s="154"/>
      <c r="V165" s="154"/>
      <c r="W165" s="154"/>
      <c r="X165" s="154"/>
      <c r="Y165" s="154"/>
      <c r="Z165" s="154"/>
      <c r="AA165" s="159"/>
      <c r="AT165" s="160" t="s">
        <v>164</v>
      </c>
      <c r="AU165" s="160" t="s">
        <v>106</v>
      </c>
      <c r="AV165" s="10" t="s">
        <v>106</v>
      </c>
      <c r="AW165" s="10" t="s">
        <v>36</v>
      </c>
      <c r="AX165" s="10" t="s">
        <v>79</v>
      </c>
      <c r="AY165" s="160" t="s">
        <v>144</v>
      </c>
    </row>
    <row r="166" spans="2:51" s="11" customFormat="1" ht="22.5" customHeight="1">
      <c r="B166" s="161"/>
      <c r="C166" s="162"/>
      <c r="D166" s="162"/>
      <c r="E166" s="163" t="s">
        <v>5</v>
      </c>
      <c r="F166" s="257" t="s">
        <v>165</v>
      </c>
      <c r="G166" s="258"/>
      <c r="H166" s="258"/>
      <c r="I166" s="258"/>
      <c r="J166" s="162"/>
      <c r="K166" s="164">
        <v>31.861</v>
      </c>
      <c r="L166" s="162"/>
      <c r="M166" s="162"/>
      <c r="N166" s="162"/>
      <c r="O166" s="162"/>
      <c r="P166" s="162"/>
      <c r="Q166" s="162"/>
      <c r="R166" s="165"/>
      <c r="T166" s="166"/>
      <c r="U166" s="162"/>
      <c r="V166" s="162"/>
      <c r="W166" s="162"/>
      <c r="X166" s="162"/>
      <c r="Y166" s="162"/>
      <c r="Z166" s="162"/>
      <c r="AA166" s="167"/>
      <c r="AT166" s="168" t="s">
        <v>164</v>
      </c>
      <c r="AU166" s="168" t="s">
        <v>106</v>
      </c>
      <c r="AV166" s="11" t="s">
        <v>150</v>
      </c>
      <c r="AW166" s="11" t="s">
        <v>36</v>
      </c>
      <c r="AX166" s="11" t="s">
        <v>22</v>
      </c>
      <c r="AY166" s="168" t="s">
        <v>144</v>
      </c>
    </row>
    <row r="167" spans="2:65" s="1" customFormat="1" ht="44.25" customHeight="1">
      <c r="B167" s="142"/>
      <c r="C167" s="143" t="s">
        <v>683</v>
      </c>
      <c r="D167" s="143" t="s">
        <v>146</v>
      </c>
      <c r="E167" s="144" t="s">
        <v>289</v>
      </c>
      <c r="F167" s="251" t="s">
        <v>290</v>
      </c>
      <c r="G167" s="251"/>
      <c r="H167" s="251"/>
      <c r="I167" s="251"/>
      <c r="J167" s="145" t="s">
        <v>186</v>
      </c>
      <c r="K167" s="146">
        <v>796.525</v>
      </c>
      <c r="L167" s="252"/>
      <c r="M167" s="252"/>
      <c r="N167" s="252">
        <f>ROUND(L167*K167,2)</f>
        <v>0</v>
      </c>
      <c r="O167" s="252"/>
      <c r="P167" s="252"/>
      <c r="Q167" s="252"/>
      <c r="R167" s="147"/>
      <c r="T167" s="148" t="s">
        <v>5</v>
      </c>
      <c r="U167" s="44" t="s">
        <v>44</v>
      </c>
      <c r="V167" s="149">
        <v>0.004</v>
      </c>
      <c r="W167" s="149">
        <f>V167*K167</f>
        <v>3.1861</v>
      </c>
      <c r="X167" s="149">
        <v>0</v>
      </c>
      <c r="Y167" s="149">
        <f>X167*K167</f>
        <v>0</v>
      </c>
      <c r="Z167" s="149">
        <v>0</v>
      </c>
      <c r="AA167" s="150">
        <f>Z167*K167</f>
        <v>0</v>
      </c>
      <c r="AR167" s="21" t="s">
        <v>150</v>
      </c>
      <c r="AT167" s="21" t="s">
        <v>146</v>
      </c>
      <c r="AU167" s="21" t="s">
        <v>106</v>
      </c>
      <c r="AY167" s="21" t="s">
        <v>144</v>
      </c>
      <c r="BE167" s="151">
        <f>IF(U167="základní",N167,0)</f>
        <v>0</v>
      </c>
      <c r="BF167" s="151">
        <f>IF(U167="snížená",N167,0)</f>
        <v>0</v>
      </c>
      <c r="BG167" s="151">
        <f>IF(U167="zákl. přenesená",N167,0)</f>
        <v>0</v>
      </c>
      <c r="BH167" s="151">
        <f>IF(U167="sníž. přenesená",N167,0)</f>
        <v>0</v>
      </c>
      <c r="BI167" s="151">
        <f>IF(U167="nulová",N167,0)</f>
        <v>0</v>
      </c>
      <c r="BJ167" s="21" t="s">
        <v>22</v>
      </c>
      <c r="BK167" s="151">
        <f>ROUND(L167*K167,2)</f>
        <v>0</v>
      </c>
      <c r="BL167" s="21" t="s">
        <v>150</v>
      </c>
      <c r="BM167" s="21" t="s">
        <v>684</v>
      </c>
    </row>
    <row r="168" spans="2:51" s="12" customFormat="1" ht="22.5" customHeight="1">
      <c r="B168" s="169"/>
      <c r="C168" s="170"/>
      <c r="D168" s="170"/>
      <c r="E168" s="171" t="s">
        <v>5</v>
      </c>
      <c r="F168" s="259" t="s">
        <v>292</v>
      </c>
      <c r="G168" s="260"/>
      <c r="H168" s="260"/>
      <c r="I168" s="260"/>
      <c r="J168" s="170"/>
      <c r="K168" s="172" t="s">
        <v>5</v>
      </c>
      <c r="L168" s="170"/>
      <c r="M168" s="170"/>
      <c r="N168" s="170"/>
      <c r="O168" s="170"/>
      <c r="P168" s="170"/>
      <c r="Q168" s="170"/>
      <c r="R168" s="173"/>
      <c r="T168" s="174"/>
      <c r="U168" s="170"/>
      <c r="V168" s="170"/>
      <c r="W168" s="170"/>
      <c r="X168" s="170"/>
      <c r="Y168" s="170"/>
      <c r="Z168" s="170"/>
      <c r="AA168" s="175"/>
      <c r="AT168" s="176" t="s">
        <v>164</v>
      </c>
      <c r="AU168" s="176" t="s">
        <v>106</v>
      </c>
      <c r="AV168" s="12" t="s">
        <v>22</v>
      </c>
      <c r="AW168" s="12" t="s">
        <v>36</v>
      </c>
      <c r="AX168" s="12" t="s">
        <v>79</v>
      </c>
      <c r="AY168" s="176" t="s">
        <v>144</v>
      </c>
    </row>
    <row r="169" spans="2:51" s="10" customFormat="1" ht="22.5" customHeight="1">
      <c r="B169" s="153"/>
      <c r="C169" s="154"/>
      <c r="D169" s="154"/>
      <c r="E169" s="155" t="s">
        <v>5</v>
      </c>
      <c r="F169" s="261" t="s">
        <v>685</v>
      </c>
      <c r="G169" s="262"/>
      <c r="H169" s="262"/>
      <c r="I169" s="262"/>
      <c r="J169" s="154"/>
      <c r="K169" s="156">
        <v>159.305</v>
      </c>
      <c r="L169" s="154"/>
      <c r="M169" s="154"/>
      <c r="N169" s="154"/>
      <c r="O169" s="154"/>
      <c r="P169" s="154"/>
      <c r="Q169" s="154"/>
      <c r="R169" s="157"/>
      <c r="T169" s="158"/>
      <c r="U169" s="154"/>
      <c r="V169" s="154"/>
      <c r="W169" s="154"/>
      <c r="X169" s="154"/>
      <c r="Y169" s="154"/>
      <c r="Z169" s="154"/>
      <c r="AA169" s="159"/>
      <c r="AT169" s="160" t="s">
        <v>164</v>
      </c>
      <c r="AU169" s="160" t="s">
        <v>106</v>
      </c>
      <c r="AV169" s="10" t="s">
        <v>106</v>
      </c>
      <c r="AW169" s="10" t="s">
        <v>36</v>
      </c>
      <c r="AX169" s="10" t="s">
        <v>79</v>
      </c>
      <c r="AY169" s="160" t="s">
        <v>144</v>
      </c>
    </row>
    <row r="170" spans="2:51" s="11" customFormat="1" ht="22.5" customHeight="1">
      <c r="B170" s="161"/>
      <c r="C170" s="162"/>
      <c r="D170" s="162"/>
      <c r="E170" s="163" t="s">
        <v>5</v>
      </c>
      <c r="F170" s="257" t="s">
        <v>165</v>
      </c>
      <c r="G170" s="258"/>
      <c r="H170" s="258"/>
      <c r="I170" s="258"/>
      <c r="J170" s="162"/>
      <c r="K170" s="164">
        <v>159.305</v>
      </c>
      <c r="L170" s="162"/>
      <c r="M170" s="162"/>
      <c r="N170" s="162"/>
      <c r="O170" s="162"/>
      <c r="P170" s="162"/>
      <c r="Q170" s="162"/>
      <c r="R170" s="165"/>
      <c r="T170" s="166"/>
      <c r="U170" s="162"/>
      <c r="V170" s="162"/>
      <c r="W170" s="162"/>
      <c r="X170" s="162"/>
      <c r="Y170" s="162"/>
      <c r="Z170" s="162"/>
      <c r="AA170" s="167"/>
      <c r="AT170" s="168" t="s">
        <v>164</v>
      </c>
      <c r="AU170" s="168" t="s">
        <v>106</v>
      </c>
      <c r="AV170" s="11" t="s">
        <v>150</v>
      </c>
      <c r="AW170" s="11" t="s">
        <v>36</v>
      </c>
      <c r="AX170" s="11" t="s">
        <v>22</v>
      </c>
      <c r="AY170" s="168" t="s">
        <v>144</v>
      </c>
    </row>
    <row r="171" spans="2:65" s="1" customFormat="1" ht="31.5" customHeight="1">
      <c r="B171" s="142"/>
      <c r="C171" s="143" t="s">
        <v>553</v>
      </c>
      <c r="D171" s="143" t="s">
        <v>146</v>
      </c>
      <c r="E171" s="144" t="s">
        <v>295</v>
      </c>
      <c r="F171" s="251" t="s">
        <v>686</v>
      </c>
      <c r="G171" s="251"/>
      <c r="H171" s="251"/>
      <c r="I171" s="251"/>
      <c r="J171" s="145" t="s">
        <v>297</v>
      </c>
      <c r="K171" s="146">
        <v>77.516</v>
      </c>
      <c r="L171" s="252"/>
      <c r="M171" s="252"/>
      <c r="N171" s="252">
        <f>ROUND(L171*K171,2)</f>
        <v>0</v>
      </c>
      <c r="O171" s="252"/>
      <c r="P171" s="252"/>
      <c r="Q171" s="252"/>
      <c r="R171" s="147"/>
      <c r="T171" s="148" t="s">
        <v>5</v>
      </c>
      <c r="U171" s="44" t="s">
        <v>44</v>
      </c>
      <c r="V171" s="149">
        <v>0</v>
      </c>
      <c r="W171" s="149">
        <f>V171*K171</f>
        <v>0</v>
      </c>
      <c r="X171" s="149">
        <v>0</v>
      </c>
      <c r="Y171" s="149">
        <f>X171*K171</f>
        <v>0</v>
      </c>
      <c r="Z171" s="149">
        <v>0</v>
      </c>
      <c r="AA171" s="150">
        <f>Z171*K171</f>
        <v>0</v>
      </c>
      <c r="AR171" s="21" t="s">
        <v>150</v>
      </c>
      <c r="AT171" s="21" t="s">
        <v>146</v>
      </c>
      <c r="AU171" s="21" t="s">
        <v>106</v>
      </c>
      <c r="AY171" s="21" t="s">
        <v>144</v>
      </c>
      <c r="BE171" s="151">
        <f>IF(U171="základní",N171,0)</f>
        <v>0</v>
      </c>
      <c r="BF171" s="151">
        <f>IF(U171="snížená",N171,0)</f>
        <v>0</v>
      </c>
      <c r="BG171" s="151">
        <f>IF(U171="zákl. přenesená",N171,0)</f>
        <v>0</v>
      </c>
      <c r="BH171" s="151">
        <f>IF(U171="sníž. přenesená",N171,0)</f>
        <v>0</v>
      </c>
      <c r="BI171" s="151">
        <f>IF(U171="nulová",N171,0)</f>
        <v>0</v>
      </c>
      <c r="BJ171" s="21" t="s">
        <v>22</v>
      </c>
      <c r="BK171" s="151">
        <f>ROUND(L171*K171,2)</f>
        <v>0</v>
      </c>
      <c r="BL171" s="21" t="s">
        <v>150</v>
      </c>
      <c r="BM171" s="21" t="s">
        <v>687</v>
      </c>
    </row>
    <row r="172" spans="2:51" s="10" customFormat="1" ht="22.5" customHeight="1">
      <c r="B172" s="153"/>
      <c r="C172" s="154"/>
      <c r="D172" s="154"/>
      <c r="E172" s="155" t="s">
        <v>5</v>
      </c>
      <c r="F172" s="255" t="s">
        <v>688</v>
      </c>
      <c r="G172" s="256"/>
      <c r="H172" s="256"/>
      <c r="I172" s="256"/>
      <c r="J172" s="154"/>
      <c r="K172" s="156">
        <v>77.516</v>
      </c>
      <c r="L172" s="154"/>
      <c r="M172" s="154"/>
      <c r="N172" s="154"/>
      <c r="O172" s="154"/>
      <c r="P172" s="154"/>
      <c r="Q172" s="154"/>
      <c r="R172" s="157"/>
      <c r="T172" s="158"/>
      <c r="U172" s="154"/>
      <c r="V172" s="154"/>
      <c r="W172" s="154"/>
      <c r="X172" s="154"/>
      <c r="Y172" s="154"/>
      <c r="Z172" s="154"/>
      <c r="AA172" s="159"/>
      <c r="AT172" s="160" t="s">
        <v>164</v>
      </c>
      <c r="AU172" s="160" t="s">
        <v>106</v>
      </c>
      <c r="AV172" s="10" t="s">
        <v>106</v>
      </c>
      <c r="AW172" s="10" t="s">
        <v>36</v>
      </c>
      <c r="AX172" s="10" t="s">
        <v>79</v>
      </c>
      <c r="AY172" s="160" t="s">
        <v>144</v>
      </c>
    </row>
    <row r="173" spans="2:51" s="11" customFormat="1" ht="22.5" customHeight="1">
      <c r="B173" s="161"/>
      <c r="C173" s="162"/>
      <c r="D173" s="162"/>
      <c r="E173" s="163" t="s">
        <v>5</v>
      </c>
      <c r="F173" s="257" t="s">
        <v>165</v>
      </c>
      <c r="G173" s="258"/>
      <c r="H173" s="258"/>
      <c r="I173" s="258"/>
      <c r="J173" s="162"/>
      <c r="K173" s="164">
        <v>77.516</v>
      </c>
      <c r="L173" s="162"/>
      <c r="M173" s="162"/>
      <c r="N173" s="162"/>
      <c r="O173" s="162"/>
      <c r="P173" s="162"/>
      <c r="Q173" s="162"/>
      <c r="R173" s="165"/>
      <c r="T173" s="166"/>
      <c r="U173" s="162"/>
      <c r="V173" s="162"/>
      <c r="W173" s="162"/>
      <c r="X173" s="162"/>
      <c r="Y173" s="162"/>
      <c r="Z173" s="162"/>
      <c r="AA173" s="167"/>
      <c r="AT173" s="168" t="s">
        <v>164</v>
      </c>
      <c r="AU173" s="168" t="s">
        <v>106</v>
      </c>
      <c r="AV173" s="11" t="s">
        <v>150</v>
      </c>
      <c r="AW173" s="11" t="s">
        <v>36</v>
      </c>
      <c r="AX173" s="11" t="s">
        <v>22</v>
      </c>
      <c r="AY173" s="168" t="s">
        <v>144</v>
      </c>
    </row>
    <row r="174" spans="2:65" s="1" customFormat="1" ht="31.5" customHeight="1">
      <c r="B174" s="142"/>
      <c r="C174" s="143" t="s">
        <v>540</v>
      </c>
      <c r="D174" s="143" t="s">
        <v>146</v>
      </c>
      <c r="E174" s="144" t="s">
        <v>301</v>
      </c>
      <c r="F174" s="251" t="s">
        <v>302</v>
      </c>
      <c r="G174" s="251"/>
      <c r="H174" s="251"/>
      <c r="I174" s="251"/>
      <c r="J174" s="145" t="s">
        <v>297</v>
      </c>
      <c r="K174" s="146">
        <v>1.241</v>
      </c>
      <c r="L174" s="252"/>
      <c r="M174" s="252"/>
      <c r="N174" s="252">
        <f>ROUND(L174*K174,2)</f>
        <v>0</v>
      </c>
      <c r="O174" s="252"/>
      <c r="P174" s="252"/>
      <c r="Q174" s="252"/>
      <c r="R174" s="147"/>
      <c r="T174" s="148" t="s">
        <v>5</v>
      </c>
      <c r="U174" s="44" t="s">
        <v>44</v>
      </c>
      <c r="V174" s="149">
        <v>0</v>
      </c>
      <c r="W174" s="149">
        <f>V174*K174</f>
        <v>0</v>
      </c>
      <c r="X174" s="149">
        <v>0</v>
      </c>
      <c r="Y174" s="149">
        <f>X174*K174</f>
        <v>0</v>
      </c>
      <c r="Z174" s="149">
        <v>0</v>
      </c>
      <c r="AA174" s="150">
        <f>Z174*K174</f>
        <v>0</v>
      </c>
      <c r="AR174" s="21" t="s">
        <v>150</v>
      </c>
      <c r="AT174" s="21" t="s">
        <v>146</v>
      </c>
      <c r="AU174" s="21" t="s">
        <v>106</v>
      </c>
      <c r="AY174" s="21" t="s">
        <v>144</v>
      </c>
      <c r="BE174" s="151">
        <f>IF(U174="základní",N174,0)</f>
        <v>0</v>
      </c>
      <c r="BF174" s="151">
        <f>IF(U174="snížená",N174,0)</f>
        <v>0</v>
      </c>
      <c r="BG174" s="151">
        <f>IF(U174="zákl. přenesená",N174,0)</f>
        <v>0</v>
      </c>
      <c r="BH174" s="151">
        <f>IF(U174="sníž. přenesená",N174,0)</f>
        <v>0</v>
      </c>
      <c r="BI174" s="151">
        <f>IF(U174="nulová",N174,0)</f>
        <v>0</v>
      </c>
      <c r="BJ174" s="21" t="s">
        <v>22</v>
      </c>
      <c r="BK174" s="151">
        <f>ROUND(L174*K174,2)</f>
        <v>0</v>
      </c>
      <c r="BL174" s="21" t="s">
        <v>150</v>
      </c>
      <c r="BM174" s="21" t="s">
        <v>689</v>
      </c>
    </row>
    <row r="175" spans="2:51" s="12" customFormat="1" ht="22.5" customHeight="1">
      <c r="B175" s="169"/>
      <c r="C175" s="170"/>
      <c r="D175" s="170"/>
      <c r="E175" s="171" t="s">
        <v>5</v>
      </c>
      <c r="F175" s="259" t="s">
        <v>304</v>
      </c>
      <c r="G175" s="260"/>
      <c r="H175" s="260"/>
      <c r="I175" s="260"/>
      <c r="J175" s="170"/>
      <c r="K175" s="172" t="s">
        <v>5</v>
      </c>
      <c r="L175" s="170"/>
      <c r="M175" s="170"/>
      <c r="N175" s="170"/>
      <c r="O175" s="170"/>
      <c r="P175" s="170"/>
      <c r="Q175" s="170"/>
      <c r="R175" s="173"/>
      <c r="T175" s="174"/>
      <c r="U175" s="170"/>
      <c r="V175" s="170"/>
      <c r="W175" s="170"/>
      <c r="X175" s="170"/>
      <c r="Y175" s="170"/>
      <c r="Z175" s="170"/>
      <c r="AA175" s="175"/>
      <c r="AT175" s="176" t="s">
        <v>164</v>
      </c>
      <c r="AU175" s="176" t="s">
        <v>106</v>
      </c>
      <c r="AV175" s="12" t="s">
        <v>22</v>
      </c>
      <c r="AW175" s="12" t="s">
        <v>36</v>
      </c>
      <c r="AX175" s="12" t="s">
        <v>79</v>
      </c>
      <c r="AY175" s="176" t="s">
        <v>144</v>
      </c>
    </row>
    <row r="176" spans="2:51" s="10" customFormat="1" ht="22.5" customHeight="1">
      <c r="B176" s="153"/>
      <c r="C176" s="154"/>
      <c r="D176" s="154"/>
      <c r="E176" s="155" t="s">
        <v>5</v>
      </c>
      <c r="F176" s="261" t="s">
        <v>690</v>
      </c>
      <c r="G176" s="262"/>
      <c r="H176" s="262"/>
      <c r="I176" s="262"/>
      <c r="J176" s="154"/>
      <c r="K176" s="156">
        <v>0.241</v>
      </c>
      <c r="L176" s="154"/>
      <c r="M176" s="154"/>
      <c r="N176" s="154"/>
      <c r="O176" s="154"/>
      <c r="P176" s="154"/>
      <c r="Q176" s="154"/>
      <c r="R176" s="157"/>
      <c r="T176" s="158"/>
      <c r="U176" s="154"/>
      <c r="V176" s="154"/>
      <c r="W176" s="154"/>
      <c r="X176" s="154"/>
      <c r="Y176" s="154"/>
      <c r="Z176" s="154"/>
      <c r="AA176" s="159"/>
      <c r="AT176" s="160" t="s">
        <v>164</v>
      </c>
      <c r="AU176" s="160" t="s">
        <v>106</v>
      </c>
      <c r="AV176" s="10" t="s">
        <v>106</v>
      </c>
      <c r="AW176" s="10" t="s">
        <v>36</v>
      </c>
      <c r="AX176" s="10" t="s">
        <v>79</v>
      </c>
      <c r="AY176" s="160" t="s">
        <v>144</v>
      </c>
    </row>
    <row r="177" spans="2:51" s="10" customFormat="1" ht="22.5" customHeight="1">
      <c r="B177" s="153"/>
      <c r="C177" s="154"/>
      <c r="D177" s="154"/>
      <c r="E177" s="155" t="s">
        <v>5</v>
      </c>
      <c r="F177" s="261" t="s">
        <v>691</v>
      </c>
      <c r="G177" s="262"/>
      <c r="H177" s="262"/>
      <c r="I177" s="262"/>
      <c r="J177" s="154"/>
      <c r="K177" s="156">
        <v>1</v>
      </c>
      <c r="L177" s="154"/>
      <c r="M177" s="154"/>
      <c r="N177" s="154"/>
      <c r="O177" s="154"/>
      <c r="P177" s="154"/>
      <c r="Q177" s="154"/>
      <c r="R177" s="157"/>
      <c r="T177" s="158"/>
      <c r="U177" s="154"/>
      <c r="V177" s="154"/>
      <c r="W177" s="154"/>
      <c r="X177" s="154"/>
      <c r="Y177" s="154"/>
      <c r="Z177" s="154"/>
      <c r="AA177" s="159"/>
      <c r="AT177" s="160" t="s">
        <v>164</v>
      </c>
      <c r="AU177" s="160" t="s">
        <v>106</v>
      </c>
      <c r="AV177" s="10" t="s">
        <v>106</v>
      </c>
      <c r="AW177" s="10" t="s">
        <v>36</v>
      </c>
      <c r="AX177" s="10" t="s">
        <v>79</v>
      </c>
      <c r="AY177" s="160" t="s">
        <v>144</v>
      </c>
    </row>
    <row r="178" spans="2:51" s="11" customFormat="1" ht="22.5" customHeight="1">
      <c r="B178" s="161"/>
      <c r="C178" s="162"/>
      <c r="D178" s="162"/>
      <c r="E178" s="163" t="s">
        <v>5</v>
      </c>
      <c r="F178" s="257" t="s">
        <v>165</v>
      </c>
      <c r="G178" s="258"/>
      <c r="H178" s="258"/>
      <c r="I178" s="258"/>
      <c r="J178" s="162"/>
      <c r="K178" s="164">
        <v>1.241</v>
      </c>
      <c r="L178" s="162"/>
      <c r="M178" s="162"/>
      <c r="N178" s="162"/>
      <c r="O178" s="162"/>
      <c r="P178" s="162"/>
      <c r="Q178" s="162"/>
      <c r="R178" s="165"/>
      <c r="T178" s="166"/>
      <c r="U178" s="162"/>
      <c r="V178" s="162"/>
      <c r="W178" s="162"/>
      <c r="X178" s="162"/>
      <c r="Y178" s="162"/>
      <c r="Z178" s="162"/>
      <c r="AA178" s="167"/>
      <c r="AT178" s="168" t="s">
        <v>164</v>
      </c>
      <c r="AU178" s="168" t="s">
        <v>106</v>
      </c>
      <c r="AV178" s="11" t="s">
        <v>150</v>
      </c>
      <c r="AW178" s="11" t="s">
        <v>36</v>
      </c>
      <c r="AX178" s="11" t="s">
        <v>22</v>
      </c>
      <c r="AY178" s="168" t="s">
        <v>144</v>
      </c>
    </row>
    <row r="179" spans="2:65" s="1" customFormat="1" ht="31.5" customHeight="1">
      <c r="B179" s="142"/>
      <c r="C179" s="143" t="s">
        <v>692</v>
      </c>
      <c r="D179" s="143" t="s">
        <v>146</v>
      </c>
      <c r="E179" s="144" t="s">
        <v>311</v>
      </c>
      <c r="F179" s="251" t="s">
        <v>312</v>
      </c>
      <c r="G179" s="251"/>
      <c r="H179" s="251"/>
      <c r="I179" s="251"/>
      <c r="J179" s="145" t="s">
        <v>186</v>
      </c>
      <c r="K179" s="146">
        <v>31.861</v>
      </c>
      <c r="L179" s="252"/>
      <c r="M179" s="252"/>
      <c r="N179" s="252">
        <f>ROUND(L179*K179,2)</f>
        <v>0</v>
      </c>
      <c r="O179" s="252"/>
      <c r="P179" s="252"/>
      <c r="Q179" s="252"/>
      <c r="R179" s="147"/>
      <c r="T179" s="148" t="s">
        <v>5</v>
      </c>
      <c r="U179" s="44" t="s">
        <v>44</v>
      </c>
      <c r="V179" s="149">
        <v>0.097</v>
      </c>
      <c r="W179" s="149">
        <f>V179*K179</f>
        <v>3.090517</v>
      </c>
      <c r="X179" s="149">
        <v>0</v>
      </c>
      <c r="Y179" s="149">
        <f>X179*K179</f>
        <v>0</v>
      </c>
      <c r="Z179" s="149">
        <v>0</v>
      </c>
      <c r="AA179" s="150">
        <f>Z179*K179</f>
        <v>0</v>
      </c>
      <c r="AR179" s="21" t="s">
        <v>150</v>
      </c>
      <c r="AT179" s="21" t="s">
        <v>146</v>
      </c>
      <c r="AU179" s="21" t="s">
        <v>106</v>
      </c>
      <c r="AY179" s="21" t="s">
        <v>144</v>
      </c>
      <c r="BE179" s="151">
        <f>IF(U179="základní",N179,0)</f>
        <v>0</v>
      </c>
      <c r="BF179" s="151">
        <f>IF(U179="snížená",N179,0)</f>
        <v>0</v>
      </c>
      <c r="BG179" s="151">
        <f>IF(U179="zákl. přenesená",N179,0)</f>
        <v>0</v>
      </c>
      <c r="BH179" s="151">
        <f>IF(U179="sníž. přenesená",N179,0)</f>
        <v>0</v>
      </c>
      <c r="BI179" s="151">
        <f>IF(U179="nulová",N179,0)</f>
        <v>0</v>
      </c>
      <c r="BJ179" s="21" t="s">
        <v>22</v>
      </c>
      <c r="BK179" s="151">
        <f>ROUND(L179*K179,2)</f>
        <v>0</v>
      </c>
      <c r="BL179" s="21" t="s">
        <v>150</v>
      </c>
      <c r="BM179" s="21" t="s">
        <v>693</v>
      </c>
    </row>
    <row r="180" spans="2:51" s="12" customFormat="1" ht="22.5" customHeight="1">
      <c r="B180" s="169"/>
      <c r="C180" s="170"/>
      <c r="D180" s="170"/>
      <c r="E180" s="171" t="s">
        <v>5</v>
      </c>
      <c r="F180" s="259" t="s">
        <v>286</v>
      </c>
      <c r="G180" s="260"/>
      <c r="H180" s="260"/>
      <c r="I180" s="260"/>
      <c r="J180" s="170"/>
      <c r="K180" s="172" t="s">
        <v>5</v>
      </c>
      <c r="L180" s="170"/>
      <c r="M180" s="170"/>
      <c r="N180" s="170"/>
      <c r="O180" s="170"/>
      <c r="P180" s="170"/>
      <c r="Q180" s="170"/>
      <c r="R180" s="173"/>
      <c r="T180" s="174"/>
      <c r="U180" s="170"/>
      <c r="V180" s="170"/>
      <c r="W180" s="170"/>
      <c r="X180" s="170"/>
      <c r="Y180" s="170"/>
      <c r="Z180" s="170"/>
      <c r="AA180" s="175"/>
      <c r="AT180" s="176" t="s">
        <v>164</v>
      </c>
      <c r="AU180" s="176" t="s">
        <v>106</v>
      </c>
      <c r="AV180" s="12" t="s">
        <v>22</v>
      </c>
      <c r="AW180" s="12" t="s">
        <v>36</v>
      </c>
      <c r="AX180" s="12" t="s">
        <v>79</v>
      </c>
      <c r="AY180" s="176" t="s">
        <v>144</v>
      </c>
    </row>
    <row r="181" spans="2:51" s="10" customFormat="1" ht="22.5" customHeight="1">
      <c r="B181" s="153"/>
      <c r="C181" s="154"/>
      <c r="D181" s="154"/>
      <c r="E181" s="155" t="s">
        <v>5</v>
      </c>
      <c r="F181" s="261" t="s">
        <v>682</v>
      </c>
      <c r="G181" s="262"/>
      <c r="H181" s="262"/>
      <c r="I181" s="262"/>
      <c r="J181" s="154"/>
      <c r="K181" s="156">
        <v>31.861</v>
      </c>
      <c r="L181" s="154"/>
      <c r="M181" s="154"/>
      <c r="N181" s="154"/>
      <c r="O181" s="154"/>
      <c r="P181" s="154"/>
      <c r="Q181" s="154"/>
      <c r="R181" s="157"/>
      <c r="T181" s="158"/>
      <c r="U181" s="154"/>
      <c r="V181" s="154"/>
      <c r="W181" s="154"/>
      <c r="X181" s="154"/>
      <c r="Y181" s="154"/>
      <c r="Z181" s="154"/>
      <c r="AA181" s="159"/>
      <c r="AT181" s="160" t="s">
        <v>164</v>
      </c>
      <c r="AU181" s="160" t="s">
        <v>106</v>
      </c>
      <c r="AV181" s="10" t="s">
        <v>106</v>
      </c>
      <c r="AW181" s="10" t="s">
        <v>36</v>
      </c>
      <c r="AX181" s="10" t="s">
        <v>79</v>
      </c>
      <c r="AY181" s="160" t="s">
        <v>144</v>
      </c>
    </row>
    <row r="182" spans="2:51" s="11" customFormat="1" ht="22.5" customHeight="1">
      <c r="B182" s="161"/>
      <c r="C182" s="162"/>
      <c r="D182" s="162"/>
      <c r="E182" s="163" t="s">
        <v>5</v>
      </c>
      <c r="F182" s="257" t="s">
        <v>165</v>
      </c>
      <c r="G182" s="258"/>
      <c r="H182" s="258"/>
      <c r="I182" s="258"/>
      <c r="J182" s="162"/>
      <c r="K182" s="164">
        <v>31.861</v>
      </c>
      <c r="L182" s="162"/>
      <c r="M182" s="162"/>
      <c r="N182" s="162"/>
      <c r="O182" s="162"/>
      <c r="P182" s="162"/>
      <c r="Q182" s="162"/>
      <c r="R182" s="165"/>
      <c r="T182" s="166"/>
      <c r="U182" s="162"/>
      <c r="V182" s="162"/>
      <c r="W182" s="162"/>
      <c r="X182" s="162"/>
      <c r="Y182" s="162"/>
      <c r="Z182" s="162"/>
      <c r="AA182" s="167"/>
      <c r="AT182" s="168" t="s">
        <v>164</v>
      </c>
      <c r="AU182" s="168" t="s">
        <v>106</v>
      </c>
      <c r="AV182" s="11" t="s">
        <v>150</v>
      </c>
      <c r="AW182" s="11" t="s">
        <v>36</v>
      </c>
      <c r="AX182" s="11" t="s">
        <v>22</v>
      </c>
      <c r="AY182" s="168" t="s">
        <v>144</v>
      </c>
    </row>
    <row r="183" spans="2:65" s="1" customFormat="1" ht="22.5" customHeight="1">
      <c r="B183" s="142"/>
      <c r="C183" s="143" t="s">
        <v>694</v>
      </c>
      <c r="D183" s="143" t="s">
        <v>146</v>
      </c>
      <c r="E183" s="144" t="s">
        <v>315</v>
      </c>
      <c r="F183" s="251" t="s">
        <v>316</v>
      </c>
      <c r="G183" s="251"/>
      <c r="H183" s="251"/>
      <c r="I183" s="251"/>
      <c r="J183" s="145" t="s">
        <v>186</v>
      </c>
      <c r="K183" s="146">
        <v>31.861</v>
      </c>
      <c r="L183" s="252"/>
      <c r="M183" s="252"/>
      <c r="N183" s="252">
        <f>ROUND(L183*K183,2)</f>
        <v>0</v>
      </c>
      <c r="O183" s="252"/>
      <c r="P183" s="252"/>
      <c r="Q183" s="252"/>
      <c r="R183" s="147"/>
      <c r="T183" s="148" t="s">
        <v>5</v>
      </c>
      <c r="U183" s="44" t="s">
        <v>44</v>
      </c>
      <c r="V183" s="149">
        <v>0.009</v>
      </c>
      <c r="W183" s="149">
        <f>V183*K183</f>
        <v>0.286749</v>
      </c>
      <c r="X183" s="149">
        <v>0</v>
      </c>
      <c r="Y183" s="149">
        <f>X183*K183</f>
        <v>0</v>
      </c>
      <c r="Z183" s="149">
        <v>0</v>
      </c>
      <c r="AA183" s="150">
        <f>Z183*K183</f>
        <v>0</v>
      </c>
      <c r="AR183" s="21" t="s">
        <v>150</v>
      </c>
      <c r="AT183" s="21" t="s">
        <v>146</v>
      </c>
      <c r="AU183" s="21" t="s">
        <v>106</v>
      </c>
      <c r="AY183" s="21" t="s">
        <v>144</v>
      </c>
      <c r="BE183" s="151">
        <f>IF(U183="základní",N183,0)</f>
        <v>0</v>
      </c>
      <c r="BF183" s="151">
        <f>IF(U183="snížená",N183,0)</f>
        <v>0</v>
      </c>
      <c r="BG183" s="151">
        <f>IF(U183="zákl. přenesená",N183,0)</f>
        <v>0</v>
      </c>
      <c r="BH183" s="151">
        <f>IF(U183="sníž. přenesená",N183,0)</f>
        <v>0</v>
      </c>
      <c r="BI183" s="151">
        <f>IF(U183="nulová",N183,0)</f>
        <v>0</v>
      </c>
      <c r="BJ183" s="21" t="s">
        <v>22</v>
      </c>
      <c r="BK183" s="151">
        <f>ROUND(L183*K183,2)</f>
        <v>0</v>
      </c>
      <c r="BL183" s="21" t="s">
        <v>150</v>
      </c>
      <c r="BM183" s="21" t="s">
        <v>695</v>
      </c>
    </row>
    <row r="184" spans="2:51" s="12" customFormat="1" ht="22.5" customHeight="1">
      <c r="B184" s="169"/>
      <c r="C184" s="170"/>
      <c r="D184" s="170"/>
      <c r="E184" s="171" t="s">
        <v>5</v>
      </c>
      <c r="F184" s="259" t="s">
        <v>286</v>
      </c>
      <c r="G184" s="260"/>
      <c r="H184" s="260"/>
      <c r="I184" s="260"/>
      <c r="J184" s="170"/>
      <c r="K184" s="172" t="s">
        <v>5</v>
      </c>
      <c r="L184" s="170"/>
      <c r="M184" s="170"/>
      <c r="N184" s="170"/>
      <c r="O184" s="170"/>
      <c r="P184" s="170"/>
      <c r="Q184" s="170"/>
      <c r="R184" s="173"/>
      <c r="T184" s="174"/>
      <c r="U184" s="170"/>
      <c r="V184" s="170"/>
      <c r="W184" s="170"/>
      <c r="X184" s="170"/>
      <c r="Y184" s="170"/>
      <c r="Z184" s="170"/>
      <c r="AA184" s="175"/>
      <c r="AT184" s="176" t="s">
        <v>164</v>
      </c>
      <c r="AU184" s="176" t="s">
        <v>106</v>
      </c>
      <c r="AV184" s="12" t="s">
        <v>22</v>
      </c>
      <c r="AW184" s="12" t="s">
        <v>36</v>
      </c>
      <c r="AX184" s="12" t="s">
        <v>79</v>
      </c>
      <c r="AY184" s="176" t="s">
        <v>144</v>
      </c>
    </row>
    <row r="185" spans="2:51" s="10" customFormat="1" ht="22.5" customHeight="1">
      <c r="B185" s="153"/>
      <c r="C185" s="154"/>
      <c r="D185" s="154"/>
      <c r="E185" s="155" t="s">
        <v>5</v>
      </c>
      <c r="F185" s="261" t="s">
        <v>682</v>
      </c>
      <c r="G185" s="262"/>
      <c r="H185" s="262"/>
      <c r="I185" s="262"/>
      <c r="J185" s="154"/>
      <c r="K185" s="156">
        <v>31.861</v>
      </c>
      <c r="L185" s="154"/>
      <c r="M185" s="154"/>
      <c r="N185" s="154"/>
      <c r="O185" s="154"/>
      <c r="P185" s="154"/>
      <c r="Q185" s="154"/>
      <c r="R185" s="157"/>
      <c r="T185" s="158"/>
      <c r="U185" s="154"/>
      <c r="V185" s="154"/>
      <c r="W185" s="154"/>
      <c r="X185" s="154"/>
      <c r="Y185" s="154"/>
      <c r="Z185" s="154"/>
      <c r="AA185" s="159"/>
      <c r="AT185" s="160" t="s">
        <v>164</v>
      </c>
      <c r="AU185" s="160" t="s">
        <v>106</v>
      </c>
      <c r="AV185" s="10" t="s">
        <v>106</v>
      </c>
      <c r="AW185" s="10" t="s">
        <v>36</v>
      </c>
      <c r="AX185" s="10" t="s">
        <v>79</v>
      </c>
      <c r="AY185" s="160" t="s">
        <v>144</v>
      </c>
    </row>
    <row r="186" spans="2:51" s="11" customFormat="1" ht="22.5" customHeight="1">
      <c r="B186" s="161"/>
      <c r="C186" s="162"/>
      <c r="D186" s="162"/>
      <c r="E186" s="163" t="s">
        <v>5</v>
      </c>
      <c r="F186" s="257" t="s">
        <v>165</v>
      </c>
      <c r="G186" s="258"/>
      <c r="H186" s="258"/>
      <c r="I186" s="258"/>
      <c r="J186" s="162"/>
      <c r="K186" s="164">
        <v>31.861</v>
      </c>
      <c r="L186" s="162"/>
      <c r="M186" s="162"/>
      <c r="N186" s="162"/>
      <c r="O186" s="162"/>
      <c r="P186" s="162"/>
      <c r="Q186" s="162"/>
      <c r="R186" s="165"/>
      <c r="T186" s="166"/>
      <c r="U186" s="162"/>
      <c r="V186" s="162"/>
      <c r="W186" s="162"/>
      <c r="X186" s="162"/>
      <c r="Y186" s="162"/>
      <c r="Z186" s="162"/>
      <c r="AA186" s="167"/>
      <c r="AT186" s="168" t="s">
        <v>164</v>
      </c>
      <c r="AU186" s="168" t="s">
        <v>106</v>
      </c>
      <c r="AV186" s="11" t="s">
        <v>150</v>
      </c>
      <c r="AW186" s="11" t="s">
        <v>36</v>
      </c>
      <c r="AX186" s="11" t="s">
        <v>22</v>
      </c>
      <c r="AY186" s="168" t="s">
        <v>144</v>
      </c>
    </row>
    <row r="187" spans="2:65" s="1" customFormat="1" ht="31.5" customHeight="1">
      <c r="B187" s="142"/>
      <c r="C187" s="143" t="s">
        <v>696</v>
      </c>
      <c r="D187" s="143" t="s">
        <v>146</v>
      </c>
      <c r="E187" s="144" t="s">
        <v>319</v>
      </c>
      <c r="F187" s="251" t="s">
        <v>320</v>
      </c>
      <c r="G187" s="251"/>
      <c r="H187" s="251"/>
      <c r="I187" s="251"/>
      <c r="J187" s="145" t="s">
        <v>297</v>
      </c>
      <c r="K187" s="146">
        <v>57.35</v>
      </c>
      <c r="L187" s="252"/>
      <c r="M187" s="252"/>
      <c r="N187" s="252">
        <f>ROUND(L187*K187,2)</f>
        <v>0</v>
      </c>
      <c r="O187" s="252"/>
      <c r="P187" s="252"/>
      <c r="Q187" s="252"/>
      <c r="R187" s="147"/>
      <c r="T187" s="148" t="s">
        <v>5</v>
      </c>
      <c r="U187" s="44" t="s">
        <v>44</v>
      </c>
      <c r="V187" s="149">
        <v>0</v>
      </c>
      <c r="W187" s="149">
        <f>V187*K187</f>
        <v>0</v>
      </c>
      <c r="X187" s="149">
        <v>0</v>
      </c>
      <c r="Y187" s="149">
        <f>X187*K187</f>
        <v>0</v>
      </c>
      <c r="Z187" s="149">
        <v>0</v>
      </c>
      <c r="AA187" s="150">
        <f>Z187*K187</f>
        <v>0</v>
      </c>
      <c r="AR187" s="21" t="s">
        <v>150</v>
      </c>
      <c r="AT187" s="21" t="s">
        <v>146</v>
      </c>
      <c r="AU187" s="21" t="s">
        <v>106</v>
      </c>
      <c r="AY187" s="21" t="s">
        <v>144</v>
      </c>
      <c r="BE187" s="151">
        <f>IF(U187="základní",N187,0)</f>
        <v>0</v>
      </c>
      <c r="BF187" s="151">
        <f>IF(U187="snížená",N187,0)</f>
        <v>0</v>
      </c>
      <c r="BG187" s="151">
        <f>IF(U187="zákl. přenesená",N187,0)</f>
        <v>0</v>
      </c>
      <c r="BH187" s="151">
        <f>IF(U187="sníž. přenesená",N187,0)</f>
        <v>0</v>
      </c>
      <c r="BI187" s="151">
        <f>IF(U187="nulová",N187,0)</f>
        <v>0</v>
      </c>
      <c r="BJ187" s="21" t="s">
        <v>22</v>
      </c>
      <c r="BK187" s="151">
        <f>ROUND(L187*K187,2)</f>
        <v>0</v>
      </c>
      <c r="BL187" s="21" t="s">
        <v>150</v>
      </c>
      <c r="BM187" s="21" t="s">
        <v>697</v>
      </c>
    </row>
    <row r="188" spans="2:51" s="12" customFormat="1" ht="22.5" customHeight="1">
      <c r="B188" s="169"/>
      <c r="C188" s="170"/>
      <c r="D188" s="170"/>
      <c r="E188" s="171" t="s">
        <v>5</v>
      </c>
      <c r="F188" s="259" t="s">
        <v>322</v>
      </c>
      <c r="G188" s="260"/>
      <c r="H188" s="260"/>
      <c r="I188" s="260"/>
      <c r="J188" s="170"/>
      <c r="K188" s="172" t="s">
        <v>5</v>
      </c>
      <c r="L188" s="170"/>
      <c r="M188" s="170"/>
      <c r="N188" s="170"/>
      <c r="O188" s="170"/>
      <c r="P188" s="170"/>
      <c r="Q188" s="170"/>
      <c r="R188" s="173"/>
      <c r="T188" s="174"/>
      <c r="U188" s="170"/>
      <c r="V188" s="170"/>
      <c r="W188" s="170"/>
      <c r="X188" s="170"/>
      <c r="Y188" s="170"/>
      <c r="Z188" s="170"/>
      <c r="AA188" s="175"/>
      <c r="AT188" s="176" t="s">
        <v>164</v>
      </c>
      <c r="AU188" s="176" t="s">
        <v>106</v>
      </c>
      <c r="AV188" s="12" t="s">
        <v>22</v>
      </c>
      <c r="AW188" s="12" t="s">
        <v>36</v>
      </c>
      <c r="AX188" s="12" t="s">
        <v>79</v>
      </c>
      <c r="AY188" s="176" t="s">
        <v>144</v>
      </c>
    </row>
    <row r="189" spans="2:51" s="10" customFormat="1" ht="22.5" customHeight="1">
      <c r="B189" s="153"/>
      <c r="C189" s="154"/>
      <c r="D189" s="154"/>
      <c r="E189" s="155" t="s">
        <v>5</v>
      </c>
      <c r="F189" s="261" t="s">
        <v>698</v>
      </c>
      <c r="G189" s="262"/>
      <c r="H189" s="262"/>
      <c r="I189" s="262"/>
      <c r="J189" s="154"/>
      <c r="K189" s="156">
        <v>57.35</v>
      </c>
      <c r="L189" s="154"/>
      <c r="M189" s="154"/>
      <c r="N189" s="154"/>
      <c r="O189" s="154"/>
      <c r="P189" s="154"/>
      <c r="Q189" s="154"/>
      <c r="R189" s="157"/>
      <c r="T189" s="158"/>
      <c r="U189" s="154"/>
      <c r="V189" s="154"/>
      <c r="W189" s="154"/>
      <c r="X189" s="154"/>
      <c r="Y189" s="154"/>
      <c r="Z189" s="154"/>
      <c r="AA189" s="159"/>
      <c r="AT189" s="160" t="s">
        <v>164</v>
      </c>
      <c r="AU189" s="160" t="s">
        <v>106</v>
      </c>
      <c r="AV189" s="10" t="s">
        <v>106</v>
      </c>
      <c r="AW189" s="10" t="s">
        <v>36</v>
      </c>
      <c r="AX189" s="10" t="s">
        <v>79</v>
      </c>
      <c r="AY189" s="160" t="s">
        <v>144</v>
      </c>
    </row>
    <row r="190" spans="2:51" s="11" customFormat="1" ht="22.5" customHeight="1">
      <c r="B190" s="161"/>
      <c r="C190" s="162"/>
      <c r="D190" s="162"/>
      <c r="E190" s="163" t="s">
        <v>5</v>
      </c>
      <c r="F190" s="257" t="s">
        <v>165</v>
      </c>
      <c r="G190" s="258"/>
      <c r="H190" s="258"/>
      <c r="I190" s="258"/>
      <c r="J190" s="162"/>
      <c r="K190" s="164">
        <v>57.35</v>
      </c>
      <c r="L190" s="162"/>
      <c r="M190" s="162"/>
      <c r="N190" s="162"/>
      <c r="O190" s="162"/>
      <c r="P190" s="162"/>
      <c r="Q190" s="162"/>
      <c r="R190" s="165"/>
      <c r="T190" s="166"/>
      <c r="U190" s="162"/>
      <c r="V190" s="162"/>
      <c r="W190" s="162"/>
      <c r="X190" s="162"/>
      <c r="Y190" s="162"/>
      <c r="Z190" s="162"/>
      <c r="AA190" s="167"/>
      <c r="AT190" s="168" t="s">
        <v>164</v>
      </c>
      <c r="AU190" s="168" t="s">
        <v>106</v>
      </c>
      <c r="AV190" s="11" t="s">
        <v>150</v>
      </c>
      <c r="AW190" s="11" t="s">
        <v>36</v>
      </c>
      <c r="AX190" s="11" t="s">
        <v>22</v>
      </c>
      <c r="AY190" s="168" t="s">
        <v>144</v>
      </c>
    </row>
    <row r="191" spans="2:65" s="1" customFormat="1" ht="31.5" customHeight="1">
      <c r="B191" s="142"/>
      <c r="C191" s="143" t="s">
        <v>314</v>
      </c>
      <c r="D191" s="143" t="s">
        <v>146</v>
      </c>
      <c r="E191" s="144" t="s">
        <v>325</v>
      </c>
      <c r="F191" s="251" t="s">
        <v>326</v>
      </c>
      <c r="G191" s="251"/>
      <c r="H191" s="251"/>
      <c r="I191" s="251"/>
      <c r="J191" s="145" t="s">
        <v>186</v>
      </c>
      <c r="K191" s="146">
        <v>46.861</v>
      </c>
      <c r="L191" s="252"/>
      <c r="M191" s="252"/>
      <c r="N191" s="252">
        <f>ROUND(L191*K191,2)</f>
        <v>0</v>
      </c>
      <c r="O191" s="252"/>
      <c r="P191" s="252"/>
      <c r="Q191" s="252"/>
      <c r="R191" s="147"/>
      <c r="T191" s="148" t="s">
        <v>5</v>
      </c>
      <c r="U191" s="44" t="s">
        <v>44</v>
      </c>
      <c r="V191" s="149">
        <v>0.299</v>
      </c>
      <c r="W191" s="149">
        <f>V191*K191</f>
        <v>14.011439</v>
      </c>
      <c r="X191" s="149">
        <v>0</v>
      </c>
      <c r="Y191" s="149">
        <f>X191*K191</f>
        <v>0</v>
      </c>
      <c r="Z191" s="149">
        <v>0</v>
      </c>
      <c r="AA191" s="150">
        <f>Z191*K191</f>
        <v>0</v>
      </c>
      <c r="AR191" s="21" t="s">
        <v>150</v>
      </c>
      <c r="AT191" s="21" t="s">
        <v>146</v>
      </c>
      <c r="AU191" s="21" t="s">
        <v>106</v>
      </c>
      <c r="AY191" s="21" t="s">
        <v>144</v>
      </c>
      <c r="BE191" s="151">
        <f>IF(U191="základní",N191,0)</f>
        <v>0</v>
      </c>
      <c r="BF191" s="151">
        <f>IF(U191="snížená",N191,0)</f>
        <v>0</v>
      </c>
      <c r="BG191" s="151">
        <f>IF(U191="zákl. přenesená",N191,0)</f>
        <v>0</v>
      </c>
      <c r="BH191" s="151">
        <f>IF(U191="sníž. přenesená",N191,0)</f>
        <v>0</v>
      </c>
      <c r="BI191" s="151">
        <f>IF(U191="nulová",N191,0)</f>
        <v>0</v>
      </c>
      <c r="BJ191" s="21" t="s">
        <v>22</v>
      </c>
      <c r="BK191" s="151">
        <f>ROUND(L191*K191,2)</f>
        <v>0</v>
      </c>
      <c r="BL191" s="21" t="s">
        <v>150</v>
      </c>
      <c r="BM191" s="21" t="s">
        <v>699</v>
      </c>
    </row>
    <row r="192" spans="2:51" s="12" customFormat="1" ht="22.5" customHeight="1">
      <c r="B192" s="169"/>
      <c r="C192" s="170"/>
      <c r="D192" s="170"/>
      <c r="E192" s="171" t="s">
        <v>5</v>
      </c>
      <c r="F192" s="259" t="s">
        <v>700</v>
      </c>
      <c r="G192" s="260"/>
      <c r="H192" s="260"/>
      <c r="I192" s="260"/>
      <c r="J192" s="170"/>
      <c r="K192" s="172" t="s">
        <v>5</v>
      </c>
      <c r="L192" s="170"/>
      <c r="M192" s="170"/>
      <c r="N192" s="170"/>
      <c r="O192" s="170"/>
      <c r="P192" s="170"/>
      <c r="Q192" s="170"/>
      <c r="R192" s="173"/>
      <c r="T192" s="174"/>
      <c r="U192" s="170"/>
      <c r="V192" s="170"/>
      <c r="W192" s="170"/>
      <c r="X192" s="170"/>
      <c r="Y192" s="170"/>
      <c r="Z192" s="170"/>
      <c r="AA192" s="175"/>
      <c r="AT192" s="176" t="s">
        <v>164</v>
      </c>
      <c r="AU192" s="176" t="s">
        <v>106</v>
      </c>
      <c r="AV192" s="12" t="s">
        <v>22</v>
      </c>
      <c r="AW192" s="12" t="s">
        <v>36</v>
      </c>
      <c r="AX192" s="12" t="s">
        <v>79</v>
      </c>
      <c r="AY192" s="176" t="s">
        <v>144</v>
      </c>
    </row>
    <row r="193" spans="2:51" s="10" customFormat="1" ht="22.5" customHeight="1">
      <c r="B193" s="153"/>
      <c r="C193" s="154"/>
      <c r="D193" s="154"/>
      <c r="E193" s="155" t="s">
        <v>5</v>
      </c>
      <c r="F193" s="261" t="s">
        <v>701</v>
      </c>
      <c r="G193" s="262"/>
      <c r="H193" s="262"/>
      <c r="I193" s="262"/>
      <c r="J193" s="154"/>
      <c r="K193" s="156">
        <v>46.861</v>
      </c>
      <c r="L193" s="154"/>
      <c r="M193" s="154"/>
      <c r="N193" s="154"/>
      <c r="O193" s="154"/>
      <c r="P193" s="154"/>
      <c r="Q193" s="154"/>
      <c r="R193" s="157"/>
      <c r="T193" s="158"/>
      <c r="U193" s="154"/>
      <c r="V193" s="154"/>
      <c r="W193" s="154"/>
      <c r="X193" s="154"/>
      <c r="Y193" s="154"/>
      <c r="Z193" s="154"/>
      <c r="AA193" s="159"/>
      <c r="AT193" s="160" t="s">
        <v>164</v>
      </c>
      <c r="AU193" s="160" t="s">
        <v>106</v>
      </c>
      <c r="AV193" s="10" t="s">
        <v>106</v>
      </c>
      <c r="AW193" s="10" t="s">
        <v>36</v>
      </c>
      <c r="AX193" s="10" t="s">
        <v>79</v>
      </c>
      <c r="AY193" s="160" t="s">
        <v>144</v>
      </c>
    </row>
    <row r="194" spans="2:51" s="11" customFormat="1" ht="22.5" customHeight="1">
      <c r="B194" s="161"/>
      <c r="C194" s="162"/>
      <c r="D194" s="162"/>
      <c r="E194" s="163" t="s">
        <v>5</v>
      </c>
      <c r="F194" s="257" t="s">
        <v>165</v>
      </c>
      <c r="G194" s="258"/>
      <c r="H194" s="258"/>
      <c r="I194" s="258"/>
      <c r="J194" s="162"/>
      <c r="K194" s="164">
        <v>46.861</v>
      </c>
      <c r="L194" s="162"/>
      <c r="M194" s="162"/>
      <c r="N194" s="162"/>
      <c r="O194" s="162"/>
      <c r="P194" s="162"/>
      <c r="Q194" s="162"/>
      <c r="R194" s="165"/>
      <c r="T194" s="166"/>
      <c r="U194" s="162"/>
      <c r="V194" s="162"/>
      <c r="W194" s="162"/>
      <c r="X194" s="162"/>
      <c r="Y194" s="162"/>
      <c r="Z194" s="162"/>
      <c r="AA194" s="167"/>
      <c r="AT194" s="168" t="s">
        <v>164</v>
      </c>
      <c r="AU194" s="168" t="s">
        <v>106</v>
      </c>
      <c r="AV194" s="11" t="s">
        <v>150</v>
      </c>
      <c r="AW194" s="11" t="s">
        <v>36</v>
      </c>
      <c r="AX194" s="11" t="s">
        <v>22</v>
      </c>
      <c r="AY194" s="168" t="s">
        <v>144</v>
      </c>
    </row>
    <row r="195" spans="2:65" s="1" customFormat="1" ht="31.5" customHeight="1">
      <c r="B195" s="142"/>
      <c r="C195" s="143" t="s">
        <v>27</v>
      </c>
      <c r="D195" s="143" t="s">
        <v>146</v>
      </c>
      <c r="E195" s="144" t="s">
        <v>325</v>
      </c>
      <c r="F195" s="251" t="s">
        <v>326</v>
      </c>
      <c r="G195" s="251"/>
      <c r="H195" s="251"/>
      <c r="I195" s="251"/>
      <c r="J195" s="145" t="s">
        <v>186</v>
      </c>
      <c r="K195" s="146">
        <v>6.27</v>
      </c>
      <c r="L195" s="252"/>
      <c r="M195" s="252"/>
      <c r="N195" s="252">
        <f>ROUND(L195*K195,2)</f>
        <v>0</v>
      </c>
      <c r="O195" s="252"/>
      <c r="P195" s="252"/>
      <c r="Q195" s="252"/>
      <c r="R195" s="147"/>
      <c r="T195" s="148" t="s">
        <v>5</v>
      </c>
      <c r="U195" s="44" t="s">
        <v>44</v>
      </c>
      <c r="V195" s="149">
        <v>0.299</v>
      </c>
      <c r="W195" s="149">
        <f>V195*K195</f>
        <v>1.8747299999999998</v>
      </c>
      <c r="X195" s="149">
        <v>0</v>
      </c>
      <c r="Y195" s="149">
        <f>X195*K195</f>
        <v>0</v>
      </c>
      <c r="Z195" s="149">
        <v>0</v>
      </c>
      <c r="AA195" s="150">
        <f>Z195*K195</f>
        <v>0</v>
      </c>
      <c r="AR195" s="21" t="s">
        <v>150</v>
      </c>
      <c r="AT195" s="21" t="s">
        <v>146</v>
      </c>
      <c r="AU195" s="21" t="s">
        <v>106</v>
      </c>
      <c r="AY195" s="21" t="s">
        <v>144</v>
      </c>
      <c r="BE195" s="151">
        <f>IF(U195="základní",N195,0)</f>
        <v>0</v>
      </c>
      <c r="BF195" s="151">
        <f>IF(U195="snížená",N195,0)</f>
        <v>0</v>
      </c>
      <c r="BG195" s="151">
        <f>IF(U195="zákl. přenesená",N195,0)</f>
        <v>0</v>
      </c>
      <c r="BH195" s="151">
        <f>IF(U195="sníž. přenesená",N195,0)</f>
        <v>0</v>
      </c>
      <c r="BI195" s="151">
        <f>IF(U195="nulová",N195,0)</f>
        <v>0</v>
      </c>
      <c r="BJ195" s="21" t="s">
        <v>22</v>
      </c>
      <c r="BK195" s="151">
        <f>ROUND(L195*K195,2)</f>
        <v>0</v>
      </c>
      <c r="BL195" s="21" t="s">
        <v>150</v>
      </c>
      <c r="BM195" s="21" t="s">
        <v>702</v>
      </c>
    </row>
    <row r="196" spans="2:51" s="12" customFormat="1" ht="22.5" customHeight="1">
      <c r="B196" s="169"/>
      <c r="C196" s="170"/>
      <c r="D196" s="170"/>
      <c r="E196" s="171" t="s">
        <v>5</v>
      </c>
      <c r="F196" s="259" t="s">
        <v>703</v>
      </c>
      <c r="G196" s="260"/>
      <c r="H196" s="260"/>
      <c r="I196" s="260"/>
      <c r="J196" s="170"/>
      <c r="K196" s="172" t="s">
        <v>5</v>
      </c>
      <c r="L196" s="170"/>
      <c r="M196" s="170"/>
      <c r="N196" s="170"/>
      <c r="O196" s="170"/>
      <c r="P196" s="170"/>
      <c r="Q196" s="170"/>
      <c r="R196" s="173"/>
      <c r="T196" s="174"/>
      <c r="U196" s="170"/>
      <c r="V196" s="170"/>
      <c r="W196" s="170"/>
      <c r="X196" s="170"/>
      <c r="Y196" s="170"/>
      <c r="Z196" s="170"/>
      <c r="AA196" s="175"/>
      <c r="AT196" s="176" t="s">
        <v>164</v>
      </c>
      <c r="AU196" s="176" t="s">
        <v>106</v>
      </c>
      <c r="AV196" s="12" t="s">
        <v>22</v>
      </c>
      <c r="AW196" s="12" t="s">
        <v>36</v>
      </c>
      <c r="AX196" s="12" t="s">
        <v>79</v>
      </c>
      <c r="AY196" s="176" t="s">
        <v>144</v>
      </c>
    </row>
    <row r="197" spans="2:51" s="10" customFormat="1" ht="22.5" customHeight="1">
      <c r="B197" s="153"/>
      <c r="C197" s="154"/>
      <c r="D197" s="154"/>
      <c r="E197" s="155" t="s">
        <v>5</v>
      </c>
      <c r="F197" s="261" t="s">
        <v>704</v>
      </c>
      <c r="G197" s="262"/>
      <c r="H197" s="262"/>
      <c r="I197" s="262"/>
      <c r="J197" s="154"/>
      <c r="K197" s="156">
        <v>6.27</v>
      </c>
      <c r="L197" s="154"/>
      <c r="M197" s="154"/>
      <c r="N197" s="154"/>
      <c r="O197" s="154"/>
      <c r="P197" s="154"/>
      <c r="Q197" s="154"/>
      <c r="R197" s="157"/>
      <c r="T197" s="158"/>
      <c r="U197" s="154"/>
      <c r="V197" s="154"/>
      <c r="W197" s="154"/>
      <c r="X197" s="154"/>
      <c r="Y197" s="154"/>
      <c r="Z197" s="154"/>
      <c r="AA197" s="159"/>
      <c r="AT197" s="160" t="s">
        <v>164</v>
      </c>
      <c r="AU197" s="160" t="s">
        <v>106</v>
      </c>
      <c r="AV197" s="10" t="s">
        <v>106</v>
      </c>
      <c r="AW197" s="10" t="s">
        <v>36</v>
      </c>
      <c r="AX197" s="10" t="s">
        <v>79</v>
      </c>
      <c r="AY197" s="160" t="s">
        <v>144</v>
      </c>
    </row>
    <row r="198" spans="2:51" s="11" customFormat="1" ht="22.5" customHeight="1">
      <c r="B198" s="161"/>
      <c r="C198" s="162"/>
      <c r="D198" s="162"/>
      <c r="E198" s="163" t="s">
        <v>5</v>
      </c>
      <c r="F198" s="257" t="s">
        <v>165</v>
      </c>
      <c r="G198" s="258"/>
      <c r="H198" s="258"/>
      <c r="I198" s="258"/>
      <c r="J198" s="162"/>
      <c r="K198" s="164">
        <v>6.27</v>
      </c>
      <c r="L198" s="162"/>
      <c r="M198" s="162"/>
      <c r="N198" s="162"/>
      <c r="O198" s="162"/>
      <c r="P198" s="162"/>
      <c r="Q198" s="162"/>
      <c r="R198" s="165"/>
      <c r="T198" s="166"/>
      <c r="U198" s="162"/>
      <c r="V198" s="162"/>
      <c r="W198" s="162"/>
      <c r="X198" s="162"/>
      <c r="Y198" s="162"/>
      <c r="Z198" s="162"/>
      <c r="AA198" s="167"/>
      <c r="AT198" s="168" t="s">
        <v>164</v>
      </c>
      <c r="AU198" s="168" t="s">
        <v>106</v>
      </c>
      <c r="AV198" s="11" t="s">
        <v>150</v>
      </c>
      <c r="AW198" s="11" t="s">
        <v>36</v>
      </c>
      <c r="AX198" s="11" t="s">
        <v>22</v>
      </c>
      <c r="AY198" s="168" t="s">
        <v>144</v>
      </c>
    </row>
    <row r="199" spans="2:65" s="1" customFormat="1" ht="22.5" customHeight="1">
      <c r="B199" s="142"/>
      <c r="C199" s="177" t="s">
        <v>705</v>
      </c>
      <c r="D199" s="177" t="s">
        <v>337</v>
      </c>
      <c r="E199" s="178" t="s">
        <v>338</v>
      </c>
      <c r="F199" s="265" t="s">
        <v>706</v>
      </c>
      <c r="G199" s="265"/>
      <c r="H199" s="265"/>
      <c r="I199" s="265"/>
      <c r="J199" s="179" t="s">
        <v>297</v>
      </c>
      <c r="K199" s="180">
        <v>13.7</v>
      </c>
      <c r="L199" s="266"/>
      <c r="M199" s="266"/>
      <c r="N199" s="266">
        <f>ROUND(L199*K199,2)</f>
        <v>0</v>
      </c>
      <c r="O199" s="252"/>
      <c r="P199" s="252"/>
      <c r="Q199" s="252"/>
      <c r="R199" s="147"/>
      <c r="T199" s="148" t="s">
        <v>5</v>
      </c>
      <c r="U199" s="44" t="s">
        <v>44</v>
      </c>
      <c r="V199" s="149">
        <v>0</v>
      </c>
      <c r="W199" s="149">
        <f>V199*K199</f>
        <v>0</v>
      </c>
      <c r="X199" s="149">
        <v>1</v>
      </c>
      <c r="Y199" s="149">
        <f>X199*K199</f>
        <v>13.7</v>
      </c>
      <c r="Z199" s="149">
        <v>0</v>
      </c>
      <c r="AA199" s="150">
        <f>Z199*K199</f>
        <v>0</v>
      </c>
      <c r="AR199" s="21" t="s">
        <v>340</v>
      </c>
      <c r="AT199" s="21" t="s">
        <v>337</v>
      </c>
      <c r="AU199" s="21" t="s">
        <v>106</v>
      </c>
      <c r="AY199" s="21" t="s">
        <v>144</v>
      </c>
      <c r="BE199" s="151">
        <f>IF(U199="základní",N199,0)</f>
        <v>0</v>
      </c>
      <c r="BF199" s="151">
        <f>IF(U199="snížená",N199,0)</f>
        <v>0</v>
      </c>
      <c r="BG199" s="151">
        <f>IF(U199="zákl. přenesená",N199,0)</f>
        <v>0</v>
      </c>
      <c r="BH199" s="151">
        <f>IF(U199="sníž. přenesená",N199,0)</f>
        <v>0</v>
      </c>
      <c r="BI199" s="151">
        <f>IF(U199="nulová",N199,0)</f>
        <v>0</v>
      </c>
      <c r="BJ199" s="21" t="s">
        <v>22</v>
      </c>
      <c r="BK199" s="151">
        <f>ROUND(L199*K199,2)</f>
        <v>0</v>
      </c>
      <c r="BL199" s="21" t="s">
        <v>150</v>
      </c>
      <c r="BM199" s="21" t="s">
        <v>707</v>
      </c>
    </row>
    <row r="200" spans="2:51" s="12" customFormat="1" ht="44.25" customHeight="1">
      <c r="B200" s="169"/>
      <c r="C200" s="170"/>
      <c r="D200" s="170"/>
      <c r="E200" s="171" t="s">
        <v>5</v>
      </c>
      <c r="F200" s="259" t="s">
        <v>342</v>
      </c>
      <c r="G200" s="260"/>
      <c r="H200" s="260"/>
      <c r="I200" s="260"/>
      <c r="J200" s="170"/>
      <c r="K200" s="172" t="s">
        <v>5</v>
      </c>
      <c r="L200" s="170"/>
      <c r="M200" s="170"/>
      <c r="N200" s="170"/>
      <c r="O200" s="170"/>
      <c r="P200" s="170"/>
      <c r="Q200" s="170"/>
      <c r="R200" s="173"/>
      <c r="T200" s="174"/>
      <c r="U200" s="170"/>
      <c r="V200" s="170"/>
      <c r="W200" s="170"/>
      <c r="X200" s="170"/>
      <c r="Y200" s="170"/>
      <c r="Z200" s="170"/>
      <c r="AA200" s="175"/>
      <c r="AT200" s="176" t="s">
        <v>164</v>
      </c>
      <c r="AU200" s="176" t="s">
        <v>106</v>
      </c>
      <c r="AV200" s="12" t="s">
        <v>22</v>
      </c>
      <c r="AW200" s="12" t="s">
        <v>36</v>
      </c>
      <c r="AX200" s="12" t="s">
        <v>79</v>
      </c>
      <c r="AY200" s="176" t="s">
        <v>144</v>
      </c>
    </row>
    <row r="201" spans="2:51" s="10" customFormat="1" ht="22.5" customHeight="1">
      <c r="B201" s="153"/>
      <c r="C201" s="154"/>
      <c r="D201" s="154"/>
      <c r="E201" s="155" t="s">
        <v>5</v>
      </c>
      <c r="F201" s="261" t="s">
        <v>708</v>
      </c>
      <c r="G201" s="262"/>
      <c r="H201" s="262"/>
      <c r="I201" s="262"/>
      <c r="J201" s="154"/>
      <c r="K201" s="156">
        <v>13.7</v>
      </c>
      <c r="L201" s="154"/>
      <c r="M201" s="154"/>
      <c r="N201" s="154"/>
      <c r="O201" s="154"/>
      <c r="P201" s="154"/>
      <c r="Q201" s="154"/>
      <c r="R201" s="157"/>
      <c r="T201" s="158"/>
      <c r="U201" s="154"/>
      <c r="V201" s="154"/>
      <c r="W201" s="154"/>
      <c r="X201" s="154"/>
      <c r="Y201" s="154"/>
      <c r="Z201" s="154"/>
      <c r="AA201" s="159"/>
      <c r="AT201" s="160" t="s">
        <v>164</v>
      </c>
      <c r="AU201" s="160" t="s">
        <v>106</v>
      </c>
      <c r="AV201" s="10" t="s">
        <v>106</v>
      </c>
      <c r="AW201" s="10" t="s">
        <v>36</v>
      </c>
      <c r="AX201" s="10" t="s">
        <v>79</v>
      </c>
      <c r="AY201" s="160" t="s">
        <v>144</v>
      </c>
    </row>
    <row r="202" spans="2:51" s="11" customFormat="1" ht="22.5" customHeight="1">
      <c r="B202" s="161"/>
      <c r="C202" s="162"/>
      <c r="D202" s="162"/>
      <c r="E202" s="163" t="s">
        <v>5</v>
      </c>
      <c r="F202" s="257" t="s">
        <v>165</v>
      </c>
      <c r="G202" s="258"/>
      <c r="H202" s="258"/>
      <c r="I202" s="258"/>
      <c r="J202" s="162"/>
      <c r="K202" s="164">
        <v>13.7</v>
      </c>
      <c r="L202" s="162"/>
      <c r="M202" s="162"/>
      <c r="N202" s="162"/>
      <c r="O202" s="162"/>
      <c r="P202" s="162"/>
      <c r="Q202" s="162"/>
      <c r="R202" s="165"/>
      <c r="T202" s="166"/>
      <c r="U202" s="162"/>
      <c r="V202" s="162"/>
      <c r="W202" s="162"/>
      <c r="X202" s="162"/>
      <c r="Y202" s="162"/>
      <c r="Z202" s="162"/>
      <c r="AA202" s="167"/>
      <c r="AT202" s="168" t="s">
        <v>164</v>
      </c>
      <c r="AU202" s="168" t="s">
        <v>106</v>
      </c>
      <c r="AV202" s="11" t="s">
        <v>150</v>
      </c>
      <c r="AW202" s="11" t="s">
        <v>36</v>
      </c>
      <c r="AX202" s="11" t="s">
        <v>22</v>
      </c>
      <c r="AY202" s="168" t="s">
        <v>144</v>
      </c>
    </row>
    <row r="203" spans="2:65" s="1" customFormat="1" ht="31.5" customHeight="1">
      <c r="B203" s="142"/>
      <c r="C203" s="143" t="s">
        <v>318</v>
      </c>
      <c r="D203" s="143" t="s">
        <v>146</v>
      </c>
      <c r="E203" s="144" t="s">
        <v>345</v>
      </c>
      <c r="F203" s="251" t="s">
        <v>346</v>
      </c>
      <c r="G203" s="251"/>
      <c r="H203" s="251"/>
      <c r="I203" s="251"/>
      <c r="J203" s="145" t="s">
        <v>186</v>
      </c>
      <c r="K203" s="146">
        <v>27.743</v>
      </c>
      <c r="L203" s="252"/>
      <c r="M203" s="252"/>
      <c r="N203" s="252">
        <f>ROUND(L203*K203,2)</f>
        <v>0</v>
      </c>
      <c r="O203" s="252"/>
      <c r="P203" s="252"/>
      <c r="Q203" s="252"/>
      <c r="R203" s="147"/>
      <c r="T203" s="148" t="s">
        <v>5</v>
      </c>
      <c r="U203" s="44" t="s">
        <v>44</v>
      </c>
      <c r="V203" s="149">
        <v>1.587</v>
      </c>
      <c r="W203" s="149">
        <f>V203*K203</f>
        <v>44.028141</v>
      </c>
      <c r="X203" s="149">
        <v>0</v>
      </c>
      <c r="Y203" s="149">
        <f>X203*K203</f>
        <v>0</v>
      </c>
      <c r="Z203" s="149">
        <v>0</v>
      </c>
      <c r="AA203" s="150">
        <f>Z203*K203</f>
        <v>0</v>
      </c>
      <c r="AR203" s="21" t="s">
        <v>150</v>
      </c>
      <c r="AT203" s="21" t="s">
        <v>146</v>
      </c>
      <c r="AU203" s="21" t="s">
        <v>106</v>
      </c>
      <c r="AY203" s="21" t="s">
        <v>144</v>
      </c>
      <c r="BE203" s="151">
        <f>IF(U203="základní",N203,0)</f>
        <v>0</v>
      </c>
      <c r="BF203" s="151">
        <f>IF(U203="snížená",N203,0)</f>
        <v>0</v>
      </c>
      <c r="BG203" s="151">
        <f>IF(U203="zákl. přenesená",N203,0)</f>
        <v>0</v>
      </c>
      <c r="BH203" s="151">
        <f>IF(U203="sníž. přenesená",N203,0)</f>
        <v>0</v>
      </c>
      <c r="BI203" s="151">
        <f>IF(U203="nulová",N203,0)</f>
        <v>0</v>
      </c>
      <c r="BJ203" s="21" t="s">
        <v>22</v>
      </c>
      <c r="BK203" s="151">
        <f>ROUND(L203*K203,2)</f>
        <v>0</v>
      </c>
      <c r="BL203" s="21" t="s">
        <v>150</v>
      </c>
      <c r="BM203" s="21" t="s">
        <v>709</v>
      </c>
    </row>
    <row r="204" spans="2:51" s="12" customFormat="1" ht="22.5" customHeight="1">
      <c r="B204" s="169"/>
      <c r="C204" s="170"/>
      <c r="D204" s="170"/>
      <c r="E204" s="171" t="s">
        <v>5</v>
      </c>
      <c r="F204" s="259" t="s">
        <v>710</v>
      </c>
      <c r="G204" s="260"/>
      <c r="H204" s="260"/>
      <c r="I204" s="260"/>
      <c r="J204" s="170"/>
      <c r="K204" s="172" t="s">
        <v>5</v>
      </c>
      <c r="L204" s="170"/>
      <c r="M204" s="170"/>
      <c r="N204" s="170"/>
      <c r="O204" s="170"/>
      <c r="P204" s="170"/>
      <c r="Q204" s="170"/>
      <c r="R204" s="173"/>
      <c r="T204" s="174"/>
      <c r="U204" s="170"/>
      <c r="V204" s="170"/>
      <c r="W204" s="170"/>
      <c r="X204" s="170"/>
      <c r="Y204" s="170"/>
      <c r="Z204" s="170"/>
      <c r="AA204" s="175"/>
      <c r="AT204" s="176" t="s">
        <v>164</v>
      </c>
      <c r="AU204" s="176" t="s">
        <v>106</v>
      </c>
      <c r="AV204" s="12" t="s">
        <v>22</v>
      </c>
      <c r="AW204" s="12" t="s">
        <v>36</v>
      </c>
      <c r="AX204" s="12" t="s">
        <v>79</v>
      </c>
      <c r="AY204" s="176" t="s">
        <v>144</v>
      </c>
    </row>
    <row r="205" spans="2:51" s="10" customFormat="1" ht="22.5" customHeight="1">
      <c r="B205" s="153"/>
      <c r="C205" s="154"/>
      <c r="D205" s="154"/>
      <c r="E205" s="155" t="s">
        <v>5</v>
      </c>
      <c r="F205" s="261" t="s">
        <v>711</v>
      </c>
      <c r="G205" s="262"/>
      <c r="H205" s="262"/>
      <c r="I205" s="262"/>
      <c r="J205" s="154"/>
      <c r="K205" s="156">
        <v>27.743</v>
      </c>
      <c r="L205" s="154"/>
      <c r="M205" s="154"/>
      <c r="N205" s="154"/>
      <c r="O205" s="154"/>
      <c r="P205" s="154"/>
      <c r="Q205" s="154"/>
      <c r="R205" s="157"/>
      <c r="T205" s="158"/>
      <c r="U205" s="154"/>
      <c r="V205" s="154"/>
      <c r="W205" s="154"/>
      <c r="X205" s="154"/>
      <c r="Y205" s="154"/>
      <c r="Z205" s="154"/>
      <c r="AA205" s="159"/>
      <c r="AT205" s="160" t="s">
        <v>164</v>
      </c>
      <c r="AU205" s="160" t="s">
        <v>106</v>
      </c>
      <c r="AV205" s="10" t="s">
        <v>106</v>
      </c>
      <c r="AW205" s="10" t="s">
        <v>36</v>
      </c>
      <c r="AX205" s="10" t="s">
        <v>79</v>
      </c>
      <c r="AY205" s="160" t="s">
        <v>144</v>
      </c>
    </row>
    <row r="206" spans="2:51" s="11" customFormat="1" ht="22.5" customHeight="1">
      <c r="B206" s="161"/>
      <c r="C206" s="162"/>
      <c r="D206" s="162"/>
      <c r="E206" s="163" t="s">
        <v>5</v>
      </c>
      <c r="F206" s="257" t="s">
        <v>165</v>
      </c>
      <c r="G206" s="258"/>
      <c r="H206" s="258"/>
      <c r="I206" s="258"/>
      <c r="J206" s="162"/>
      <c r="K206" s="164">
        <v>27.743</v>
      </c>
      <c r="L206" s="162"/>
      <c r="M206" s="162"/>
      <c r="N206" s="162"/>
      <c r="O206" s="162"/>
      <c r="P206" s="162"/>
      <c r="Q206" s="162"/>
      <c r="R206" s="165"/>
      <c r="T206" s="166"/>
      <c r="U206" s="162"/>
      <c r="V206" s="162"/>
      <c r="W206" s="162"/>
      <c r="X206" s="162"/>
      <c r="Y206" s="162"/>
      <c r="Z206" s="162"/>
      <c r="AA206" s="167"/>
      <c r="AT206" s="168" t="s">
        <v>164</v>
      </c>
      <c r="AU206" s="168" t="s">
        <v>106</v>
      </c>
      <c r="AV206" s="11" t="s">
        <v>150</v>
      </c>
      <c r="AW206" s="11" t="s">
        <v>36</v>
      </c>
      <c r="AX206" s="11" t="s">
        <v>22</v>
      </c>
      <c r="AY206" s="168" t="s">
        <v>144</v>
      </c>
    </row>
    <row r="207" spans="2:65" s="1" customFormat="1" ht="22.5" customHeight="1">
      <c r="B207" s="142"/>
      <c r="C207" s="177" t="s">
        <v>324</v>
      </c>
      <c r="D207" s="177" t="s">
        <v>337</v>
      </c>
      <c r="E207" s="178" t="s">
        <v>353</v>
      </c>
      <c r="F207" s="265" t="s">
        <v>354</v>
      </c>
      <c r="G207" s="265"/>
      <c r="H207" s="265"/>
      <c r="I207" s="265"/>
      <c r="J207" s="179" t="s">
        <v>297</v>
      </c>
      <c r="K207" s="180">
        <v>55.486</v>
      </c>
      <c r="L207" s="266"/>
      <c r="M207" s="266"/>
      <c r="N207" s="266">
        <f>ROUND(L207*K207,2)</f>
        <v>0</v>
      </c>
      <c r="O207" s="252"/>
      <c r="P207" s="252"/>
      <c r="Q207" s="252"/>
      <c r="R207" s="147"/>
      <c r="T207" s="148" t="s">
        <v>5</v>
      </c>
      <c r="U207" s="44" t="s">
        <v>44</v>
      </c>
      <c r="V207" s="149">
        <v>0</v>
      </c>
      <c r="W207" s="149">
        <f>V207*K207</f>
        <v>0</v>
      </c>
      <c r="X207" s="149">
        <v>1</v>
      </c>
      <c r="Y207" s="149">
        <f>X207*K207</f>
        <v>55.486</v>
      </c>
      <c r="Z207" s="149">
        <v>0</v>
      </c>
      <c r="AA207" s="150">
        <f>Z207*K207</f>
        <v>0</v>
      </c>
      <c r="AR207" s="21" t="s">
        <v>355</v>
      </c>
      <c r="AT207" s="21" t="s">
        <v>337</v>
      </c>
      <c r="AU207" s="21" t="s">
        <v>106</v>
      </c>
      <c r="AY207" s="21" t="s">
        <v>144</v>
      </c>
      <c r="BE207" s="151">
        <f>IF(U207="základní",N207,0)</f>
        <v>0</v>
      </c>
      <c r="BF207" s="151">
        <f>IF(U207="snížená",N207,0)</f>
        <v>0</v>
      </c>
      <c r="BG207" s="151">
        <f>IF(U207="zákl. přenesená",N207,0)</f>
        <v>0</v>
      </c>
      <c r="BH207" s="151">
        <f>IF(U207="sníž. přenesená",N207,0)</f>
        <v>0</v>
      </c>
      <c r="BI207" s="151">
        <f>IF(U207="nulová",N207,0)</f>
        <v>0</v>
      </c>
      <c r="BJ207" s="21" t="s">
        <v>22</v>
      </c>
      <c r="BK207" s="151">
        <f>ROUND(L207*K207,2)</f>
        <v>0</v>
      </c>
      <c r="BL207" s="21" t="s">
        <v>355</v>
      </c>
      <c r="BM207" s="21" t="s">
        <v>712</v>
      </c>
    </row>
    <row r="208" spans="2:51" s="12" customFormat="1" ht="22.5" customHeight="1">
      <c r="B208" s="169"/>
      <c r="C208" s="170"/>
      <c r="D208" s="170"/>
      <c r="E208" s="171" t="s">
        <v>5</v>
      </c>
      <c r="F208" s="259" t="s">
        <v>357</v>
      </c>
      <c r="G208" s="260"/>
      <c r="H208" s="260"/>
      <c r="I208" s="260"/>
      <c r="J208" s="170"/>
      <c r="K208" s="172" t="s">
        <v>5</v>
      </c>
      <c r="L208" s="170"/>
      <c r="M208" s="170"/>
      <c r="N208" s="170"/>
      <c r="O208" s="170"/>
      <c r="P208" s="170"/>
      <c r="Q208" s="170"/>
      <c r="R208" s="173"/>
      <c r="T208" s="174"/>
      <c r="U208" s="170"/>
      <c r="V208" s="170"/>
      <c r="W208" s="170"/>
      <c r="X208" s="170"/>
      <c r="Y208" s="170"/>
      <c r="Z208" s="170"/>
      <c r="AA208" s="175"/>
      <c r="AT208" s="176" t="s">
        <v>164</v>
      </c>
      <c r="AU208" s="176" t="s">
        <v>106</v>
      </c>
      <c r="AV208" s="12" t="s">
        <v>22</v>
      </c>
      <c r="AW208" s="12" t="s">
        <v>36</v>
      </c>
      <c r="AX208" s="12" t="s">
        <v>79</v>
      </c>
      <c r="AY208" s="176" t="s">
        <v>144</v>
      </c>
    </row>
    <row r="209" spans="2:51" s="10" customFormat="1" ht="22.5" customHeight="1">
      <c r="B209" s="153"/>
      <c r="C209" s="154"/>
      <c r="D209" s="154"/>
      <c r="E209" s="155" t="s">
        <v>5</v>
      </c>
      <c r="F209" s="261" t="s">
        <v>713</v>
      </c>
      <c r="G209" s="262"/>
      <c r="H209" s="262"/>
      <c r="I209" s="262"/>
      <c r="J209" s="154"/>
      <c r="K209" s="156">
        <v>55.486</v>
      </c>
      <c r="L209" s="154"/>
      <c r="M209" s="154"/>
      <c r="N209" s="154"/>
      <c r="O209" s="154"/>
      <c r="P209" s="154"/>
      <c r="Q209" s="154"/>
      <c r="R209" s="157"/>
      <c r="T209" s="158"/>
      <c r="U209" s="154"/>
      <c r="V209" s="154"/>
      <c r="W209" s="154"/>
      <c r="X209" s="154"/>
      <c r="Y209" s="154"/>
      <c r="Z209" s="154"/>
      <c r="AA209" s="159"/>
      <c r="AT209" s="160" t="s">
        <v>164</v>
      </c>
      <c r="AU209" s="160" t="s">
        <v>106</v>
      </c>
      <c r="AV209" s="10" t="s">
        <v>106</v>
      </c>
      <c r="AW209" s="10" t="s">
        <v>36</v>
      </c>
      <c r="AX209" s="10" t="s">
        <v>79</v>
      </c>
      <c r="AY209" s="160" t="s">
        <v>144</v>
      </c>
    </row>
    <row r="210" spans="2:51" s="11" customFormat="1" ht="22.5" customHeight="1">
      <c r="B210" s="161"/>
      <c r="C210" s="162"/>
      <c r="D210" s="162"/>
      <c r="E210" s="163" t="s">
        <v>5</v>
      </c>
      <c r="F210" s="257" t="s">
        <v>165</v>
      </c>
      <c r="G210" s="258"/>
      <c r="H210" s="258"/>
      <c r="I210" s="258"/>
      <c r="J210" s="162"/>
      <c r="K210" s="164">
        <v>55.486</v>
      </c>
      <c r="L210" s="162"/>
      <c r="M210" s="162"/>
      <c r="N210" s="162"/>
      <c r="O210" s="162"/>
      <c r="P210" s="162"/>
      <c r="Q210" s="162"/>
      <c r="R210" s="165"/>
      <c r="T210" s="166"/>
      <c r="U210" s="162"/>
      <c r="V210" s="162"/>
      <c r="W210" s="162"/>
      <c r="X210" s="162"/>
      <c r="Y210" s="162"/>
      <c r="Z210" s="162"/>
      <c r="AA210" s="167"/>
      <c r="AT210" s="168" t="s">
        <v>164</v>
      </c>
      <c r="AU210" s="168" t="s">
        <v>106</v>
      </c>
      <c r="AV210" s="11" t="s">
        <v>150</v>
      </c>
      <c r="AW210" s="11" t="s">
        <v>36</v>
      </c>
      <c r="AX210" s="11" t="s">
        <v>22</v>
      </c>
      <c r="AY210" s="168" t="s">
        <v>144</v>
      </c>
    </row>
    <row r="211" spans="2:65" s="1" customFormat="1" ht="44.25" customHeight="1">
      <c r="B211" s="142"/>
      <c r="C211" s="143" t="s">
        <v>583</v>
      </c>
      <c r="D211" s="143" t="s">
        <v>146</v>
      </c>
      <c r="E211" s="144" t="s">
        <v>714</v>
      </c>
      <c r="F211" s="251" t="s">
        <v>715</v>
      </c>
      <c r="G211" s="251"/>
      <c r="H211" s="251"/>
      <c r="I211" s="251"/>
      <c r="J211" s="145" t="s">
        <v>186</v>
      </c>
      <c r="K211" s="146">
        <v>15</v>
      </c>
      <c r="L211" s="252"/>
      <c r="M211" s="252"/>
      <c r="N211" s="252">
        <f>ROUND(L211*K211,2)</f>
        <v>0</v>
      </c>
      <c r="O211" s="252"/>
      <c r="P211" s="252"/>
      <c r="Q211" s="252"/>
      <c r="R211" s="147"/>
      <c r="T211" s="148" t="s">
        <v>5</v>
      </c>
      <c r="U211" s="44" t="s">
        <v>44</v>
      </c>
      <c r="V211" s="149">
        <v>2.256</v>
      </c>
      <c r="W211" s="149">
        <f>V211*K211</f>
        <v>33.839999999999996</v>
      </c>
      <c r="X211" s="149">
        <v>0</v>
      </c>
      <c r="Y211" s="149">
        <f>X211*K211</f>
        <v>0</v>
      </c>
      <c r="Z211" s="149">
        <v>0</v>
      </c>
      <c r="AA211" s="150">
        <f>Z211*K211</f>
        <v>0</v>
      </c>
      <c r="AR211" s="21" t="s">
        <v>150</v>
      </c>
      <c r="AT211" s="21" t="s">
        <v>146</v>
      </c>
      <c r="AU211" s="21" t="s">
        <v>106</v>
      </c>
      <c r="AY211" s="21" t="s">
        <v>144</v>
      </c>
      <c r="BE211" s="151">
        <f>IF(U211="základní",N211,0)</f>
        <v>0</v>
      </c>
      <c r="BF211" s="151">
        <f>IF(U211="snížená",N211,0)</f>
        <v>0</v>
      </c>
      <c r="BG211" s="151">
        <f>IF(U211="zákl. přenesená",N211,0)</f>
        <v>0</v>
      </c>
      <c r="BH211" s="151">
        <f>IF(U211="sníž. přenesená",N211,0)</f>
        <v>0</v>
      </c>
      <c r="BI211" s="151">
        <f>IF(U211="nulová",N211,0)</f>
        <v>0</v>
      </c>
      <c r="BJ211" s="21" t="s">
        <v>22</v>
      </c>
      <c r="BK211" s="151">
        <f>ROUND(L211*K211,2)</f>
        <v>0</v>
      </c>
      <c r="BL211" s="21" t="s">
        <v>150</v>
      </c>
      <c r="BM211" s="21" t="s">
        <v>716</v>
      </c>
    </row>
    <row r="212" spans="2:51" s="12" customFormat="1" ht="31.5" customHeight="1">
      <c r="B212" s="169"/>
      <c r="C212" s="170"/>
      <c r="D212" s="170"/>
      <c r="E212" s="171" t="s">
        <v>5</v>
      </c>
      <c r="F212" s="259" t="s">
        <v>717</v>
      </c>
      <c r="G212" s="260"/>
      <c r="H212" s="260"/>
      <c r="I212" s="260"/>
      <c r="J212" s="170"/>
      <c r="K212" s="172" t="s">
        <v>5</v>
      </c>
      <c r="L212" s="170"/>
      <c r="M212" s="170"/>
      <c r="N212" s="170"/>
      <c r="O212" s="170"/>
      <c r="P212" s="170"/>
      <c r="Q212" s="170"/>
      <c r="R212" s="173"/>
      <c r="T212" s="174"/>
      <c r="U212" s="170"/>
      <c r="V212" s="170"/>
      <c r="W212" s="170"/>
      <c r="X212" s="170"/>
      <c r="Y212" s="170"/>
      <c r="Z212" s="170"/>
      <c r="AA212" s="175"/>
      <c r="AT212" s="176" t="s">
        <v>164</v>
      </c>
      <c r="AU212" s="176" t="s">
        <v>106</v>
      </c>
      <c r="AV212" s="12" t="s">
        <v>22</v>
      </c>
      <c r="AW212" s="12" t="s">
        <v>36</v>
      </c>
      <c r="AX212" s="12" t="s">
        <v>79</v>
      </c>
      <c r="AY212" s="176" t="s">
        <v>144</v>
      </c>
    </row>
    <row r="213" spans="2:51" s="10" customFormat="1" ht="22.5" customHeight="1">
      <c r="B213" s="153"/>
      <c r="C213" s="154"/>
      <c r="D213" s="154"/>
      <c r="E213" s="155" t="s">
        <v>5</v>
      </c>
      <c r="F213" s="261" t="s">
        <v>11</v>
      </c>
      <c r="G213" s="262"/>
      <c r="H213" s="262"/>
      <c r="I213" s="262"/>
      <c r="J213" s="154"/>
      <c r="K213" s="156">
        <v>15</v>
      </c>
      <c r="L213" s="154"/>
      <c r="M213" s="154"/>
      <c r="N213" s="154"/>
      <c r="O213" s="154"/>
      <c r="P213" s="154"/>
      <c r="Q213" s="154"/>
      <c r="R213" s="157"/>
      <c r="T213" s="158"/>
      <c r="U213" s="154"/>
      <c r="V213" s="154"/>
      <c r="W213" s="154"/>
      <c r="X213" s="154"/>
      <c r="Y213" s="154"/>
      <c r="Z213" s="154"/>
      <c r="AA213" s="159"/>
      <c r="AT213" s="160" t="s">
        <v>164</v>
      </c>
      <c r="AU213" s="160" t="s">
        <v>106</v>
      </c>
      <c r="AV213" s="10" t="s">
        <v>106</v>
      </c>
      <c r="AW213" s="10" t="s">
        <v>36</v>
      </c>
      <c r="AX213" s="10" t="s">
        <v>22</v>
      </c>
      <c r="AY213" s="160" t="s">
        <v>144</v>
      </c>
    </row>
    <row r="214" spans="2:65" s="1" customFormat="1" ht="31.5" customHeight="1">
      <c r="B214" s="142"/>
      <c r="C214" s="143" t="s">
        <v>602</v>
      </c>
      <c r="D214" s="143" t="s">
        <v>146</v>
      </c>
      <c r="E214" s="144" t="s">
        <v>360</v>
      </c>
      <c r="F214" s="251" t="s">
        <v>361</v>
      </c>
      <c r="G214" s="251"/>
      <c r="H214" s="251"/>
      <c r="I214" s="251"/>
      <c r="J214" s="145" t="s">
        <v>104</v>
      </c>
      <c r="K214" s="146">
        <v>93.99</v>
      </c>
      <c r="L214" s="252"/>
      <c r="M214" s="252"/>
      <c r="N214" s="252">
        <f>ROUND(L214*K214,2)</f>
        <v>0</v>
      </c>
      <c r="O214" s="252"/>
      <c r="P214" s="252"/>
      <c r="Q214" s="252"/>
      <c r="R214" s="147"/>
      <c r="T214" s="148" t="s">
        <v>5</v>
      </c>
      <c r="U214" s="44" t="s">
        <v>44</v>
      </c>
      <c r="V214" s="149">
        <v>0.021</v>
      </c>
      <c r="W214" s="149">
        <f>V214*K214</f>
        <v>1.97379</v>
      </c>
      <c r="X214" s="149">
        <v>0</v>
      </c>
      <c r="Y214" s="149">
        <f>X214*K214</f>
        <v>0</v>
      </c>
      <c r="Z214" s="149">
        <v>0</v>
      </c>
      <c r="AA214" s="150">
        <f>Z214*K214</f>
        <v>0</v>
      </c>
      <c r="AR214" s="21" t="s">
        <v>150</v>
      </c>
      <c r="AT214" s="21" t="s">
        <v>146</v>
      </c>
      <c r="AU214" s="21" t="s">
        <v>106</v>
      </c>
      <c r="AY214" s="21" t="s">
        <v>144</v>
      </c>
      <c r="BE214" s="151">
        <f>IF(U214="základní",N214,0)</f>
        <v>0</v>
      </c>
      <c r="BF214" s="151">
        <f>IF(U214="snížená",N214,0)</f>
        <v>0</v>
      </c>
      <c r="BG214" s="151">
        <f>IF(U214="zákl. přenesená",N214,0)</f>
        <v>0</v>
      </c>
      <c r="BH214" s="151">
        <f>IF(U214="sníž. přenesená",N214,0)</f>
        <v>0</v>
      </c>
      <c r="BI214" s="151">
        <f>IF(U214="nulová",N214,0)</f>
        <v>0</v>
      </c>
      <c r="BJ214" s="21" t="s">
        <v>22</v>
      </c>
      <c r="BK214" s="151">
        <f>ROUND(L214*K214,2)</f>
        <v>0</v>
      </c>
      <c r="BL214" s="21" t="s">
        <v>150</v>
      </c>
      <c r="BM214" s="21" t="s">
        <v>718</v>
      </c>
    </row>
    <row r="215" spans="2:51" s="12" customFormat="1" ht="31.5" customHeight="1">
      <c r="B215" s="169"/>
      <c r="C215" s="170"/>
      <c r="D215" s="170"/>
      <c r="E215" s="171" t="s">
        <v>5</v>
      </c>
      <c r="F215" s="259" t="s">
        <v>719</v>
      </c>
      <c r="G215" s="260"/>
      <c r="H215" s="260"/>
      <c r="I215" s="260"/>
      <c r="J215" s="170"/>
      <c r="K215" s="172" t="s">
        <v>5</v>
      </c>
      <c r="L215" s="170"/>
      <c r="M215" s="170"/>
      <c r="N215" s="170"/>
      <c r="O215" s="170"/>
      <c r="P215" s="170"/>
      <c r="Q215" s="170"/>
      <c r="R215" s="173"/>
      <c r="T215" s="174"/>
      <c r="U215" s="170"/>
      <c r="V215" s="170"/>
      <c r="W215" s="170"/>
      <c r="X215" s="170"/>
      <c r="Y215" s="170"/>
      <c r="Z215" s="170"/>
      <c r="AA215" s="175"/>
      <c r="AT215" s="176" t="s">
        <v>164</v>
      </c>
      <c r="AU215" s="176" t="s">
        <v>106</v>
      </c>
      <c r="AV215" s="12" t="s">
        <v>22</v>
      </c>
      <c r="AW215" s="12" t="s">
        <v>36</v>
      </c>
      <c r="AX215" s="12" t="s">
        <v>79</v>
      </c>
      <c r="AY215" s="176" t="s">
        <v>144</v>
      </c>
    </row>
    <row r="216" spans="2:51" s="10" customFormat="1" ht="22.5" customHeight="1">
      <c r="B216" s="153"/>
      <c r="C216" s="154"/>
      <c r="D216" s="154"/>
      <c r="E216" s="155" t="s">
        <v>5</v>
      </c>
      <c r="F216" s="261" t="s">
        <v>720</v>
      </c>
      <c r="G216" s="262"/>
      <c r="H216" s="262"/>
      <c r="I216" s="262"/>
      <c r="J216" s="154"/>
      <c r="K216" s="156">
        <v>93.99</v>
      </c>
      <c r="L216" s="154"/>
      <c r="M216" s="154"/>
      <c r="N216" s="154"/>
      <c r="O216" s="154"/>
      <c r="P216" s="154"/>
      <c r="Q216" s="154"/>
      <c r="R216" s="157"/>
      <c r="T216" s="158"/>
      <c r="U216" s="154"/>
      <c r="V216" s="154"/>
      <c r="W216" s="154"/>
      <c r="X216" s="154"/>
      <c r="Y216" s="154"/>
      <c r="Z216" s="154"/>
      <c r="AA216" s="159"/>
      <c r="AT216" s="160" t="s">
        <v>164</v>
      </c>
      <c r="AU216" s="160" t="s">
        <v>106</v>
      </c>
      <c r="AV216" s="10" t="s">
        <v>106</v>
      </c>
      <c r="AW216" s="10" t="s">
        <v>36</v>
      </c>
      <c r="AX216" s="10" t="s">
        <v>79</v>
      </c>
      <c r="AY216" s="160" t="s">
        <v>144</v>
      </c>
    </row>
    <row r="217" spans="2:51" s="11" customFormat="1" ht="22.5" customHeight="1">
      <c r="B217" s="161"/>
      <c r="C217" s="162"/>
      <c r="D217" s="162"/>
      <c r="E217" s="163" t="s">
        <v>5</v>
      </c>
      <c r="F217" s="257" t="s">
        <v>165</v>
      </c>
      <c r="G217" s="258"/>
      <c r="H217" s="258"/>
      <c r="I217" s="258"/>
      <c r="J217" s="162"/>
      <c r="K217" s="164">
        <v>93.99</v>
      </c>
      <c r="L217" s="162"/>
      <c r="M217" s="162"/>
      <c r="N217" s="162"/>
      <c r="O217" s="162"/>
      <c r="P217" s="162"/>
      <c r="Q217" s="162"/>
      <c r="R217" s="165"/>
      <c r="T217" s="166"/>
      <c r="U217" s="162"/>
      <c r="V217" s="162"/>
      <c r="W217" s="162"/>
      <c r="X217" s="162"/>
      <c r="Y217" s="162"/>
      <c r="Z217" s="162"/>
      <c r="AA217" s="167"/>
      <c r="AT217" s="168" t="s">
        <v>164</v>
      </c>
      <c r="AU217" s="168" t="s">
        <v>106</v>
      </c>
      <c r="AV217" s="11" t="s">
        <v>150</v>
      </c>
      <c r="AW217" s="11" t="s">
        <v>36</v>
      </c>
      <c r="AX217" s="11" t="s">
        <v>22</v>
      </c>
      <c r="AY217" s="168" t="s">
        <v>144</v>
      </c>
    </row>
    <row r="218" spans="2:65" s="1" customFormat="1" ht="22.5" customHeight="1">
      <c r="B218" s="142"/>
      <c r="C218" s="177" t="s">
        <v>632</v>
      </c>
      <c r="D218" s="177" t="s">
        <v>337</v>
      </c>
      <c r="E218" s="178" t="s">
        <v>366</v>
      </c>
      <c r="F218" s="265" t="s">
        <v>367</v>
      </c>
      <c r="G218" s="265"/>
      <c r="H218" s="265"/>
      <c r="I218" s="265"/>
      <c r="J218" s="179" t="s">
        <v>368</v>
      </c>
      <c r="K218" s="180">
        <v>2.35</v>
      </c>
      <c r="L218" s="266"/>
      <c r="M218" s="266"/>
      <c r="N218" s="266">
        <f>ROUND(L218*K218,2)</f>
        <v>0</v>
      </c>
      <c r="O218" s="252"/>
      <c r="P218" s="252"/>
      <c r="Q218" s="252"/>
      <c r="R218" s="147"/>
      <c r="T218" s="148" t="s">
        <v>5</v>
      </c>
      <c r="U218" s="44" t="s">
        <v>44</v>
      </c>
      <c r="V218" s="149">
        <v>0</v>
      </c>
      <c r="W218" s="149">
        <f>V218*K218</f>
        <v>0</v>
      </c>
      <c r="X218" s="149">
        <v>0.001</v>
      </c>
      <c r="Y218" s="149">
        <f>X218*K218</f>
        <v>0.00235</v>
      </c>
      <c r="Z218" s="149">
        <v>0</v>
      </c>
      <c r="AA218" s="150">
        <f>Z218*K218</f>
        <v>0</v>
      </c>
      <c r="AR218" s="21" t="s">
        <v>340</v>
      </c>
      <c r="AT218" s="21" t="s">
        <v>337</v>
      </c>
      <c r="AU218" s="21" t="s">
        <v>106</v>
      </c>
      <c r="AY218" s="21" t="s">
        <v>144</v>
      </c>
      <c r="BE218" s="151">
        <f>IF(U218="základní",N218,0)</f>
        <v>0</v>
      </c>
      <c r="BF218" s="151">
        <f>IF(U218="snížená",N218,0)</f>
        <v>0</v>
      </c>
      <c r="BG218" s="151">
        <f>IF(U218="zákl. přenesená",N218,0)</f>
        <v>0</v>
      </c>
      <c r="BH218" s="151">
        <f>IF(U218="sníž. přenesená",N218,0)</f>
        <v>0</v>
      </c>
      <c r="BI218" s="151">
        <f>IF(U218="nulová",N218,0)</f>
        <v>0</v>
      </c>
      <c r="BJ218" s="21" t="s">
        <v>22</v>
      </c>
      <c r="BK218" s="151">
        <f>ROUND(L218*K218,2)</f>
        <v>0</v>
      </c>
      <c r="BL218" s="21" t="s">
        <v>150</v>
      </c>
      <c r="BM218" s="21" t="s">
        <v>721</v>
      </c>
    </row>
    <row r="219" spans="2:63" s="9" customFormat="1" ht="29.85" customHeight="1">
      <c r="B219" s="131"/>
      <c r="C219" s="132"/>
      <c r="D219" s="141" t="s">
        <v>119</v>
      </c>
      <c r="E219" s="141"/>
      <c r="F219" s="141"/>
      <c r="G219" s="141"/>
      <c r="H219" s="141"/>
      <c r="I219" s="141"/>
      <c r="J219" s="141"/>
      <c r="K219" s="141"/>
      <c r="L219" s="141"/>
      <c r="M219" s="141"/>
      <c r="N219" s="277">
        <f>BK219</f>
        <v>0</v>
      </c>
      <c r="O219" s="278"/>
      <c r="P219" s="278"/>
      <c r="Q219" s="278"/>
      <c r="R219" s="134"/>
      <c r="T219" s="135"/>
      <c r="U219" s="132"/>
      <c r="V219" s="132"/>
      <c r="W219" s="136">
        <f>SUM(W220:W240)</f>
        <v>5.078919</v>
      </c>
      <c r="X219" s="132"/>
      <c r="Y219" s="136">
        <f>SUM(Y220:Y240)</f>
        <v>3.23759934</v>
      </c>
      <c r="Z219" s="132"/>
      <c r="AA219" s="137">
        <f>SUM(AA220:AA240)</f>
        <v>0</v>
      </c>
      <c r="AR219" s="138" t="s">
        <v>22</v>
      </c>
      <c r="AT219" s="139" t="s">
        <v>78</v>
      </c>
      <c r="AU219" s="139" t="s">
        <v>22</v>
      </c>
      <c r="AY219" s="138" t="s">
        <v>144</v>
      </c>
      <c r="BK219" s="140">
        <f>SUM(BK220:BK240)</f>
        <v>0</v>
      </c>
    </row>
    <row r="220" spans="2:65" s="1" customFormat="1" ht="31.5" customHeight="1">
      <c r="B220" s="142"/>
      <c r="C220" s="143" t="s">
        <v>722</v>
      </c>
      <c r="D220" s="143" t="s">
        <v>146</v>
      </c>
      <c r="E220" s="144" t="s">
        <v>723</v>
      </c>
      <c r="F220" s="251" t="s">
        <v>724</v>
      </c>
      <c r="G220" s="251"/>
      <c r="H220" s="251"/>
      <c r="I220" s="251"/>
      <c r="J220" s="145" t="s">
        <v>186</v>
      </c>
      <c r="K220" s="146">
        <v>0.432</v>
      </c>
      <c r="L220" s="252"/>
      <c r="M220" s="252"/>
      <c r="N220" s="252">
        <f>ROUND(L220*K220,2)</f>
        <v>0</v>
      </c>
      <c r="O220" s="252"/>
      <c r="P220" s="252"/>
      <c r="Q220" s="252"/>
      <c r="R220" s="147"/>
      <c r="T220" s="148" t="s">
        <v>5</v>
      </c>
      <c r="U220" s="44" t="s">
        <v>44</v>
      </c>
      <c r="V220" s="149">
        <v>1.025</v>
      </c>
      <c r="W220" s="149">
        <f>V220*K220</f>
        <v>0.44279999999999997</v>
      </c>
      <c r="X220" s="149">
        <v>2.16</v>
      </c>
      <c r="Y220" s="149">
        <f>X220*K220</f>
        <v>0.9331200000000001</v>
      </c>
      <c r="Z220" s="149">
        <v>0</v>
      </c>
      <c r="AA220" s="150">
        <f>Z220*K220</f>
        <v>0</v>
      </c>
      <c r="AR220" s="21" t="s">
        <v>150</v>
      </c>
      <c r="AT220" s="21" t="s">
        <v>146</v>
      </c>
      <c r="AU220" s="21" t="s">
        <v>106</v>
      </c>
      <c r="AY220" s="21" t="s">
        <v>144</v>
      </c>
      <c r="BE220" s="151">
        <f>IF(U220="základní",N220,0)</f>
        <v>0</v>
      </c>
      <c r="BF220" s="151">
        <f>IF(U220="snížená",N220,0)</f>
        <v>0</v>
      </c>
      <c r="BG220" s="151">
        <f>IF(U220="zákl. přenesená",N220,0)</f>
        <v>0</v>
      </c>
      <c r="BH220" s="151">
        <f>IF(U220="sníž. přenesená",N220,0)</f>
        <v>0</v>
      </c>
      <c r="BI220" s="151">
        <f>IF(U220="nulová",N220,0)</f>
        <v>0</v>
      </c>
      <c r="BJ220" s="21" t="s">
        <v>22</v>
      </c>
      <c r="BK220" s="151">
        <f>ROUND(L220*K220,2)</f>
        <v>0</v>
      </c>
      <c r="BL220" s="21" t="s">
        <v>150</v>
      </c>
      <c r="BM220" s="21" t="s">
        <v>725</v>
      </c>
    </row>
    <row r="221" spans="2:51" s="12" customFormat="1" ht="22.5" customHeight="1">
      <c r="B221" s="169"/>
      <c r="C221" s="170"/>
      <c r="D221" s="170"/>
      <c r="E221" s="171" t="s">
        <v>5</v>
      </c>
      <c r="F221" s="259" t="s">
        <v>726</v>
      </c>
      <c r="G221" s="260"/>
      <c r="H221" s="260"/>
      <c r="I221" s="260"/>
      <c r="J221" s="170"/>
      <c r="K221" s="172" t="s">
        <v>5</v>
      </c>
      <c r="L221" s="170"/>
      <c r="M221" s="170"/>
      <c r="N221" s="170"/>
      <c r="O221" s="170"/>
      <c r="P221" s="170"/>
      <c r="Q221" s="170"/>
      <c r="R221" s="173"/>
      <c r="T221" s="174"/>
      <c r="U221" s="170"/>
      <c r="V221" s="170"/>
      <c r="W221" s="170"/>
      <c r="X221" s="170"/>
      <c r="Y221" s="170"/>
      <c r="Z221" s="170"/>
      <c r="AA221" s="175"/>
      <c r="AT221" s="176" t="s">
        <v>164</v>
      </c>
      <c r="AU221" s="176" t="s">
        <v>106</v>
      </c>
      <c r="AV221" s="12" t="s">
        <v>22</v>
      </c>
      <c r="AW221" s="12" t="s">
        <v>36</v>
      </c>
      <c r="AX221" s="12" t="s">
        <v>79</v>
      </c>
      <c r="AY221" s="176" t="s">
        <v>144</v>
      </c>
    </row>
    <row r="222" spans="2:51" s="10" customFormat="1" ht="22.5" customHeight="1">
      <c r="B222" s="153"/>
      <c r="C222" s="154"/>
      <c r="D222" s="154"/>
      <c r="E222" s="155" t="s">
        <v>5</v>
      </c>
      <c r="F222" s="261" t="s">
        <v>727</v>
      </c>
      <c r="G222" s="262"/>
      <c r="H222" s="262"/>
      <c r="I222" s="262"/>
      <c r="J222" s="154"/>
      <c r="K222" s="156">
        <v>0.432</v>
      </c>
      <c r="L222" s="154"/>
      <c r="M222" s="154"/>
      <c r="N222" s="154"/>
      <c r="O222" s="154"/>
      <c r="P222" s="154"/>
      <c r="Q222" s="154"/>
      <c r="R222" s="157"/>
      <c r="T222" s="158"/>
      <c r="U222" s="154"/>
      <c r="V222" s="154"/>
      <c r="W222" s="154"/>
      <c r="X222" s="154"/>
      <c r="Y222" s="154"/>
      <c r="Z222" s="154"/>
      <c r="AA222" s="159"/>
      <c r="AT222" s="160" t="s">
        <v>164</v>
      </c>
      <c r="AU222" s="160" t="s">
        <v>106</v>
      </c>
      <c r="AV222" s="10" t="s">
        <v>106</v>
      </c>
      <c r="AW222" s="10" t="s">
        <v>36</v>
      </c>
      <c r="AX222" s="10" t="s">
        <v>79</v>
      </c>
      <c r="AY222" s="160" t="s">
        <v>144</v>
      </c>
    </row>
    <row r="223" spans="2:51" s="11" customFormat="1" ht="22.5" customHeight="1">
      <c r="B223" s="161"/>
      <c r="C223" s="162"/>
      <c r="D223" s="162"/>
      <c r="E223" s="163" t="s">
        <v>5</v>
      </c>
      <c r="F223" s="257" t="s">
        <v>165</v>
      </c>
      <c r="G223" s="258"/>
      <c r="H223" s="258"/>
      <c r="I223" s="258"/>
      <c r="J223" s="162"/>
      <c r="K223" s="164">
        <v>0.432</v>
      </c>
      <c r="L223" s="162"/>
      <c r="M223" s="162"/>
      <c r="N223" s="162"/>
      <c r="O223" s="162"/>
      <c r="P223" s="162"/>
      <c r="Q223" s="162"/>
      <c r="R223" s="165"/>
      <c r="T223" s="166"/>
      <c r="U223" s="162"/>
      <c r="V223" s="162"/>
      <c r="W223" s="162"/>
      <c r="X223" s="162"/>
      <c r="Y223" s="162"/>
      <c r="Z223" s="162"/>
      <c r="AA223" s="167"/>
      <c r="AT223" s="168" t="s">
        <v>164</v>
      </c>
      <c r="AU223" s="168" t="s">
        <v>106</v>
      </c>
      <c r="AV223" s="11" t="s">
        <v>150</v>
      </c>
      <c r="AW223" s="11" t="s">
        <v>36</v>
      </c>
      <c r="AX223" s="11" t="s">
        <v>22</v>
      </c>
      <c r="AY223" s="168" t="s">
        <v>144</v>
      </c>
    </row>
    <row r="224" spans="2:65" s="1" customFormat="1" ht="22.5" customHeight="1">
      <c r="B224" s="142"/>
      <c r="C224" s="143" t="s">
        <v>574</v>
      </c>
      <c r="D224" s="143" t="s">
        <v>146</v>
      </c>
      <c r="E224" s="144" t="s">
        <v>728</v>
      </c>
      <c r="F224" s="251" t="s">
        <v>729</v>
      </c>
      <c r="G224" s="251"/>
      <c r="H224" s="251"/>
      <c r="I224" s="251"/>
      <c r="J224" s="145" t="s">
        <v>186</v>
      </c>
      <c r="K224" s="146">
        <v>0.864</v>
      </c>
      <c r="L224" s="252"/>
      <c r="M224" s="252"/>
      <c r="N224" s="252">
        <f>ROUND(L224*K224,2)</f>
        <v>0</v>
      </c>
      <c r="O224" s="252"/>
      <c r="P224" s="252"/>
      <c r="Q224" s="252"/>
      <c r="R224" s="147"/>
      <c r="T224" s="148" t="s">
        <v>5</v>
      </c>
      <c r="U224" s="44" t="s">
        <v>44</v>
      </c>
      <c r="V224" s="149">
        <v>0.629</v>
      </c>
      <c r="W224" s="149">
        <f>V224*K224</f>
        <v>0.543456</v>
      </c>
      <c r="X224" s="149">
        <v>2.45329</v>
      </c>
      <c r="Y224" s="149">
        <f>X224*K224</f>
        <v>2.11964256</v>
      </c>
      <c r="Z224" s="149">
        <v>0</v>
      </c>
      <c r="AA224" s="150">
        <f>Z224*K224</f>
        <v>0</v>
      </c>
      <c r="AR224" s="21" t="s">
        <v>150</v>
      </c>
      <c r="AT224" s="21" t="s">
        <v>146</v>
      </c>
      <c r="AU224" s="21" t="s">
        <v>106</v>
      </c>
      <c r="AY224" s="21" t="s">
        <v>144</v>
      </c>
      <c r="BE224" s="151">
        <f>IF(U224="základní",N224,0)</f>
        <v>0</v>
      </c>
      <c r="BF224" s="151">
        <f>IF(U224="snížená",N224,0)</f>
        <v>0</v>
      </c>
      <c r="BG224" s="151">
        <f>IF(U224="zákl. přenesená",N224,0)</f>
        <v>0</v>
      </c>
      <c r="BH224" s="151">
        <f>IF(U224="sníž. přenesená",N224,0)</f>
        <v>0</v>
      </c>
      <c r="BI224" s="151">
        <f>IF(U224="nulová",N224,0)</f>
        <v>0</v>
      </c>
      <c r="BJ224" s="21" t="s">
        <v>22</v>
      </c>
      <c r="BK224" s="151">
        <f>ROUND(L224*K224,2)</f>
        <v>0</v>
      </c>
      <c r="BL224" s="21" t="s">
        <v>150</v>
      </c>
      <c r="BM224" s="21" t="s">
        <v>730</v>
      </c>
    </row>
    <row r="225" spans="2:51" s="12" customFormat="1" ht="22.5" customHeight="1">
      <c r="B225" s="169"/>
      <c r="C225" s="170"/>
      <c r="D225" s="170"/>
      <c r="E225" s="171" t="s">
        <v>5</v>
      </c>
      <c r="F225" s="259" t="s">
        <v>731</v>
      </c>
      <c r="G225" s="260"/>
      <c r="H225" s="260"/>
      <c r="I225" s="260"/>
      <c r="J225" s="170"/>
      <c r="K225" s="172" t="s">
        <v>5</v>
      </c>
      <c r="L225" s="170"/>
      <c r="M225" s="170"/>
      <c r="N225" s="170"/>
      <c r="O225" s="170"/>
      <c r="P225" s="170"/>
      <c r="Q225" s="170"/>
      <c r="R225" s="173"/>
      <c r="T225" s="174"/>
      <c r="U225" s="170"/>
      <c r="V225" s="170"/>
      <c r="W225" s="170"/>
      <c r="X225" s="170"/>
      <c r="Y225" s="170"/>
      <c r="Z225" s="170"/>
      <c r="AA225" s="175"/>
      <c r="AT225" s="176" t="s">
        <v>164</v>
      </c>
      <c r="AU225" s="176" t="s">
        <v>106</v>
      </c>
      <c r="AV225" s="12" t="s">
        <v>22</v>
      </c>
      <c r="AW225" s="12" t="s">
        <v>36</v>
      </c>
      <c r="AX225" s="12" t="s">
        <v>79</v>
      </c>
      <c r="AY225" s="176" t="s">
        <v>144</v>
      </c>
    </row>
    <row r="226" spans="2:51" s="10" customFormat="1" ht="22.5" customHeight="1">
      <c r="B226" s="153"/>
      <c r="C226" s="154"/>
      <c r="D226" s="154"/>
      <c r="E226" s="155" t="s">
        <v>5</v>
      </c>
      <c r="F226" s="261" t="s">
        <v>732</v>
      </c>
      <c r="G226" s="262"/>
      <c r="H226" s="262"/>
      <c r="I226" s="262"/>
      <c r="J226" s="154"/>
      <c r="K226" s="156">
        <v>0.864</v>
      </c>
      <c r="L226" s="154"/>
      <c r="M226" s="154"/>
      <c r="N226" s="154"/>
      <c r="O226" s="154"/>
      <c r="P226" s="154"/>
      <c r="Q226" s="154"/>
      <c r="R226" s="157"/>
      <c r="T226" s="158"/>
      <c r="U226" s="154"/>
      <c r="V226" s="154"/>
      <c r="W226" s="154"/>
      <c r="X226" s="154"/>
      <c r="Y226" s="154"/>
      <c r="Z226" s="154"/>
      <c r="AA226" s="159"/>
      <c r="AT226" s="160" t="s">
        <v>164</v>
      </c>
      <c r="AU226" s="160" t="s">
        <v>106</v>
      </c>
      <c r="AV226" s="10" t="s">
        <v>106</v>
      </c>
      <c r="AW226" s="10" t="s">
        <v>36</v>
      </c>
      <c r="AX226" s="10" t="s">
        <v>79</v>
      </c>
      <c r="AY226" s="160" t="s">
        <v>144</v>
      </c>
    </row>
    <row r="227" spans="2:51" s="11" customFormat="1" ht="22.5" customHeight="1">
      <c r="B227" s="161"/>
      <c r="C227" s="162"/>
      <c r="D227" s="162"/>
      <c r="E227" s="163" t="s">
        <v>5</v>
      </c>
      <c r="F227" s="257" t="s">
        <v>165</v>
      </c>
      <c r="G227" s="258"/>
      <c r="H227" s="258"/>
      <c r="I227" s="258"/>
      <c r="J227" s="162"/>
      <c r="K227" s="164">
        <v>0.864</v>
      </c>
      <c r="L227" s="162"/>
      <c r="M227" s="162"/>
      <c r="N227" s="162"/>
      <c r="O227" s="162"/>
      <c r="P227" s="162"/>
      <c r="Q227" s="162"/>
      <c r="R227" s="165"/>
      <c r="T227" s="166"/>
      <c r="U227" s="162"/>
      <c r="V227" s="162"/>
      <c r="W227" s="162"/>
      <c r="X227" s="162"/>
      <c r="Y227" s="162"/>
      <c r="Z227" s="162"/>
      <c r="AA227" s="167"/>
      <c r="AT227" s="168" t="s">
        <v>164</v>
      </c>
      <c r="AU227" s="168" t="s">
        <v>106</v>
      </c>
      <c r="AV227" s="11" t="s">
        <v>150</v>
      </c>
      <c r="AW227" s="11" t="s">
        <v>36</v>
      </c>
      <c r="AX227" s="11" t="s">
        <v>22</v>
      </c>
      <c r="AY227" s="168" t="s">
        <v>144</v>
      </c>
    </row>
    <row r="228" spans="2:65" s="1" customFormat="1" ht="22.5" customHeight="1">
      <c r="B228" s="142"/>
      <c r="C228" s="143" t="s">
        <v>618</v>
      </c>
      <c r="D228" s="143" t="s">
        <v>146</v>
      </c>
      <c r="E228" s="144" t="s">
        <v>733</v>
      </c>
      <c r="F228" s="251" t="s">
        <v>734</v>
      </c>
      <c r="G228" s="251"/>
      <c r="H228" s="251"/>
      <c r="I228" s="251"/>
      <c r="J228" s="145" t="s">
        <v>104</v>
      </c>
      <c r="K228" s="146">
        <v>2.58</v>
      </c>
      <c r="L228" s="252"/>
      <c r="M228" s="252"/>
      <c r="N228" s="252">
        <f>ROUND(L228*K228,2)</f>
        <v>0</v>
      </c>
      <c r="O228" s="252"/>
      <c r="P228" s="252"/>
      <c r="Q228" s="252"/>
      <c r="R228" s="147"/>
      <c r="T228" s="148" t="s">
        <v>5</v>
      </c>
      <c r="U228" s="44" t="s">
        <v>44</v>
      </c>
      <c r="V228" s="149">
        <v>0.364</v>
      </c>
      <c r="W228" s="149">
        <f>V228*K228</f>
        <v>0.93912</v>
      </c>
      <c r="X228" s="149">
        <v>0.00103</v>
      </c>
      <c r="Y228" s="149">
        <f>X228*K228</f>
        <v>0.0026574000000000003</v>
      </c>
      <c r="Z228" s="149">
        <v>0</v>
      </c>
      <c r="AA228" s="150">
        <f>Z228*K228</f>
        <v>0</v>
      </c>
      <c r="AR228" s="21" t="s">
        <v>150</v>
      </c>
      <c r="AT228" s="21" t="s">
        <v>146</v>
      </c>
      <c r="AU228" s="21" t="s">
        <v>106</v>
      </c>
      <c r="AY228" s="21" t="s">
        <v>144</v>
      </c>
      <c r="BE228" s="151">
        <f>IF(U228="základní",N228,0)</f>
        <v>0</v>
      </c>
      <c r="BF228" s="151">
        <f>IF(U228="snížená",N228,0)</f>
        <v>0</v>
      </c>
      <c r="BG228" s="151">
        <f>IF(U228="zákl. přenesená",N228,0)</f>
        <v>0</v>
      </c>
      <c r="BH228" s="151">
        <f>IF(U228="sníž. přenesená",N228,0)</f>
        <v>0</v>
      </c>
      <c r="BI228" s="151">
        <f>IF(U228="nulová",N228,0)</f>
        <v>0</v>
      </c>
      <c r="BJ228" s="21" t="s">
        <v>22</v>
      </c>
      <c r="BK228" s="151">
        <f>ROUND(L228*K228,2)</f>
        <v>0</v>
      </c>
      <c r="BL228" s="21" t="s">
        <v>150</v>
      </c>
      <c r="BM228" s="21" t="s">
        <v>735</v>
      </c>
    </row>
    <row r="229" spans="2:51" s="12" customFormat="1" ht="22.5" customHeight="1">
      <c r="B229" s="169"/>
      <c r="C229" s="170"/>
      <c r="D229" s="170"/>
      <c r="E229" s="171" t="s">
        <v>5</v>
      </c>
      <c r="F229" s="259" t="s">
        <v>736</v>
      </c>
      <c r="G229" s="260"/>
      <c r="H229" s="260"/>
      <c r="I229" s="260"/>
      <c r="J229" s="170"/>
      <c r="K229" s="172" t="s">
        <v>5</v>
      </c>
      <c r="L229" s="170"/>
      <c r="M229" s="170"/>
      <c r="N229" s="170"/>
      <c r="O229" s="170"/>
      <c r="P229" s="170"/>
      <c r="Q229" s="170"/>
      <c r="R229" s="173"/>
      <c r="T229" s="174"/>
      <c r="U229" s="170"/>
      <c r="V229" s="170"/>
      <c r="W229" s="170"/>
      <c r="X229" s="170"/>
      <c r="Y229" s="170"/>
      <c r="Z229" s="170"/>
      <c r="AA229" s="175"/>
      <c r="AT229" s="176" t="s">
        <v>164</v>
      </c>
      <c r="AU229" s="176" t="s">
        <v>106</v>
      </c>
      <c r="AV229" s="12" t="s">
        <v>22</v>
      </c>
      <c r="AW229" s="12" t="s">
        <v>36</v>
      </c>
      <c r="AX229" s="12" t="s">
        <v>79</v>
      </c>
      <c r="AY229" s="176" t="s">
        <v>144</v>
      </c>
    </row>
    <row r="230" spans="2:51" s="10" customFormat="1" ht="22.5" customHeight="1">
      <c r="B230" s="153"/>
      <c r="C230" s="154"/>
      <c r="D230" s="154"/>
      <c r="E230" s="155" t="s">
        <v>5</v>
      </c>
      <c r="F230" s="261" t="s">
        <v>737</v>
      </c>
      <c r="G230" s="262"/>
      <c r="H230" s="262"/>
      <c r="I230" s="262"/>
      <c r="J230" s="154"/>
      <c r="K230" s="156">
        <v>1.62</v>
      </c>
      <c r="L230" s="154"/>
      <c r="M230" s="154"/>
      <c r="N230" s="154"/>
      <c r="O230" s="154"/>
      <c r="P230" s="154"/>
      <c r="Q230" s="154"/>
      <c r="R230" s="157"/>
      <c r="T230" s="158"/>
      <c r="U230" s="154"/>
      <c r="V230" s="154"/>
      <c r="W230" s="154"/>
      <c r="X230" s="154"/>
      <c r="Y230" s="154"/>
      <c r="Z230" s="154"/>
      <c r="AA230" s="159"/>
      <c r="AT230" s="160" t="s">
        <v>164</v>
      </c>
      <c r="AU230" s="160" t="s">
        <v>106</v>
      </c>
      <c r="AV230" s="10" t="s">
        <v>106</v>
      </c>
      <c r="AW230" s="10" t="s">
        <v>36</v>
      </c>
      <c r="AX230" s="10" t="s">
        <v>79</v>
      </c>
      <c r="AY230" s="160" t="s">
        <v>144</v>
      </c>
    </row>
    <row r="231" spans="2:51" s="10" customFormat="1" ht="22.5" customHeight="1">
      <c r="B231" s="153"/>
      <c r="C231" s="154"/>
      <c r="D231" s="154"/>
      <c r="E231" s="155" t="s">
        <v>5</v>
      </c>
      <c r="F231" s="261" t="s">
        <v>738</v>
      </c>
      <c r="G231" s="262"/>
      <c r="H231" s="262"/>
      <c r="I231" s="262"/>
      <c r="J231" s="154"/>
      <c r="K231" s="156">
        <v>0.96</v>
      </c>
      <c r="L231" s="154"/>
      <c r="M231" s="154"/>
      <c r="N231" s="154"/>
      <c r="O231" s="154"/>
      <c r="P231" s="154"/>
      <c r="Q231" s="154"/>
      <c r="R231" s="157"/>
      <c r="T231" s="158"/>
      <c r="U231" s="154"/>
      <c r="V231" s="154"/>
      <c r="W231" s="154"/>
      <c r="X231" s="154"/>
      <c r="Y231" s="154"/>
      <c r="Z231" s="154"/>
      <c r="AA231" s="159"/>
      <c r="AT231" s="160" t="s">
        <v>164</v>
      </c>
      <c r="AU231" s="160" t="s">
        <v>106</v>
      </c>
      <c r="AV231" s="10" t="s">
        <v>106</v>
      </c>
      <c r="AW231" s="10" t="s">
        <v>36</v>
      </c>
      <c r="AX231" s="10" t="s">
        <v>79</v>
      </c>
      <c r="AY231" s="160" t="s">
        <v>144</v>
      </c>
    </row>
    <row r="232" spans="2:51" s="11" customFormat="1" ht="22.5" customHeight="1">
      <c r="B232" s="161"/>
      <c r="C232" s="162"/>
      <c r="D232" s="162"/>
      <c r="E232" s="163" t="s">
        <v>5</v>
      </c>
      <c r="F232" s="257" t="s">
        <v>165</v>
      </c>
      <c r="G232" s="258"/>
      <c r="H232" s="258"/>
      <c r="I232" s="258"/>
      <c r="J232" s="162"/>
      <c r="K232" s="164">
        <v>2.58</v>
      </c>
      <c r="L232" s="162"/>
      <c r="M232" s="162"/>
      <c r="N232" s="162"/>
      <c r="O232" s="162"/>
      <c r="P232" s="162"/>
      <c r="Q232" s="162"/>
      <c r="R232" s="165"/>
      <c r="T232" s="166"/>
      <c r="U232" s="162"/>
      <c r="V232" s="162"/>
      <c r="W232" s="162"/>
      <c r="X232" s="162"/>
      <c r="Y232" s="162"/>
      <c r="Z232" s="162"/>
      <c r="AA232" s="167"/>
      <c r="AT232" s="168" t="s">
        <v>164</v>
      </c>
      <c r="AU232" s="168" t="s">
        <v>106</v>
      </c>
      <c r="AV232" s="11" t="s">
        <v>150</v>
      </c>
      <c r="AW232" s="11" t="s">
        <v>36</v>
      </c>
      <c r="AX232" s="11" t="s">
        <v>22</v>
      </c>
      <c r="AY232" s="168" t="s">
        <v>144</v>
      </c>
    </row>
    <row r="233" spans="2:65" s="1" customFormat="1" ht="22.5" customHeight="1">
      <c r="B233" s="142"/>
      <c r="C233" s="143" t="s">
        <v>739</v>
      </c>
      <c r="D233" s="143" t="s">
        <v>146</v>
      </c>
      <c r="E233" s="144" t="s">
        <v>740</v>
      </c>
      <c r="F233" s="251" t="s">
        <v>741</v>
      </c>
      <c r="G233" s="251"/>
      <c r="H233" s="251"/>
      <c r="I233" s="251"/>
      <c r="J233" s="145" t="s">
        <v>104</v>
      </c>
      <c r="K233" s="146">
        <v>2.58</v>
      </c>
      <c r="L233" s="252"/>
      <c r="M233" s="252"/>
      <c r="N233" s="252">
        <f>ROUND(L233*K233,2)</f>
        <v>0</v>
      </c>
      <c r="O233" s="252"/>
      <c r="P233" s="252"/>
      <c r="Q233" s="252"/>
      <c r="R233" s="147"/>
      <c r="T233" s="148" t="s">
        <v>5</v>
      </c>
      <c r="U233" s="44" t="s">
        <v>44</v>
      </c>
      <c r="V233" s="149">
        <v>0.201</v>
      </c>
      <c r="W233" s="149">
        <f>V233*K233</f>
        <v>0.51858</v>
      </c>
      <c r="X233" s="149">
        <v>0</v>
      </c>
      <c r="Y233" s="149">
        <f>X233*K233</f>
        <v>0</v>
      </c>
      <c r="Z233" s="149">
        <v>0</v>
      </c>
      <c r="AA233" s="150">
        <f>Z233*K233</f>
        <v>0</v>
      </c>
      <c r="AR233" s="21" t="s">
        <v>150</v>
      </c>
      <c r="AT233" s="21" t="s">
        <v>146</v>
      </c>
      <c r="AU233" s="21" t="s">
        <v>106</v>
      </c>
      <c r="AY233" s="21" t="s">
        <v>144</v>
      </c>
      <c r="BE233" s="151">
        <f>IF(U233="základní",N233,0)</f>
        <v>0</v>
      </c>
      <c r="BF233" s="151">
        <f>IF(U233="snížená",N233,0)</f>
        <v>0</v>
      </c>
      <c r="BG233" s="151">
        <f>IF(U233="zákl. přenesená",N233,0)</f>
        <v>0</v>
      </c>
      <c r="BH233" s="151">
        <f>IF(U233="sníž. přenesená",N233,0)</f>
        <v>0</v>
      </c>
      <c r="BI233" s="151">
        <f>IF(U233="nulová",N233,0)</f>
        <v>0</v>
      </c>
      <c r="BJ233" s="21" t="s">
        <v>22</v>
      </c>
      <c r="BK233" s="151">
        <f>ROUND(L233*K233,2)</f>
        <v>0</v>
      </c>
      <c r="BL233" s="21" t="s">
        <v>150</v>
      </c>
      <c r="BM233" s="21" t="s">
        <v>742</v>
      </c>
    </row>
    <row r="234" spans="2:51" s="12" customFormat="1" ht="22.5" customHeight="1">
      <c r="B234" s="169"/>
      <c r="C234" s="170"/>
      <c r="D234" s="170"/>
      <c r="E234" s="171" t="s">
        <v>5</v>
      </c>
      <c r="F234" s="259" t="s">
        <v>736</v>
      </c>
      <c r="G234" s="260"/>
      <c r="H234" s="260"/>
      <c r="I234" s="260"/>
      <c r="J234" s="170"/>
      <c r="K234" s="172" t="s">
        <v>5</v>
      </c>
      <c r="L234" s="170"/>
      <c r="M234" s="170"/>
      <c r="N234" s="170"/>
      <c r="O234" s="170"/>
      <c r="P234" s="170"/>
      <c r="Q234" s="170"/>
      <c r="R234" s="173"/>
      <c r="T234" s="174"/>
      <c r="U234" s="170"/>
      <c r="V234" s="170"/>
      <c r="W234" s="170"/>
      <c r="X234" s="170"/>
      <c r="Y234" s="170"/>
      <c r="Z234" s="170"/>
      <c r="AA234" s="175"/>
      <c r="AT234" s="176" t="s">
        <v>164</v>
      </c>
      <c r="AU234" s="176" t="s">
        <v>106</v>
      </c>
      <c r="AV234" s="12" t="s">
        <v>22</v>
      </c>
      <c r="AW234" s="12" t="s">
        <v>36</v>
      </c>
      <c r="AX234" s="12" t="s">
        <v>79</v>
      </c>
      <c r="AY234" s="176" t="s">
        <v>144</v>
      </c>
    </row>
    <row r="235" spans="2:51" s="10" customFormat="1" ht="22.5" customHeight="1">
      <c r="B235" s="153"/>
      <c r="C235" s="154"/>
      <c r="D235" s="154"/>
      <c r="E235" s="155" t="s">
        <v>5</v>
      </c>
      <c r="F235" s="261" t="s">
        <v>737</v>
      </c>
      <c r="G235" s="262"/>
      <c r="H235" s="262"/>
      <c r="I235" s="262"/>
      <c r="J235" s="154"/>
      <c r="K235" s="156">
        <v>1.62</v>
      </c>
      <c r="L235" s="154"/>
      <c r="M235" s="154"/>
      <c r="N235" s="154"/>
      <c r="O235" s="154"/>
      <c r="P235" s="154"/>
      <c r="Q235" s="154"/>
      <c r="R235" s="157"/>
      <c r="T235" s="158"/>
      <c r="U235" s="154"/>
      <c r="V235" s="154"/>
      <c r="W235" s="154"/>
      <c r="X235" s="154"/>
      <c r="Y235" s="154"/>
      <c r="Z235" s="154"/>
      <c r="AA235" s="159"/>
      <c r="AT235" s="160" t="s">
        <v>164</v>
      </c>
      <c r="AU235" s="160" t="s">
        <v>106</v>
      </c>
      <c r="AV235" s="10" t="s">
        <v>106</v>
      </c>
      <c r="AW235" s="10" t="s">
        <v>36</v>
      </c>
      <c r="AX235" s="10" t="s">
        <v>79</v>
      </c>
      <c r="AY235" s="160" t="s">
        <v>144</v>
      </c>
    </row>
    <row r="236" spans="2:51" s="10" customFormat="1" ht="22.5" customHeight="1">
      <c r="B236" s="153"/>
      <c r="C236" s="154"/>
      <c r="D236" s="154"/>
      <c r="E236" s="155" t="s">
        <v>5</v>
      </c>
      <c r="F236" s="261" t="s">
        <v>738</v>
      </c>
      <c r="G236" s="262"/>
      <c r="H236" s="262"/>
      <c r="I236" s="262"/>
      <c r="J236" s="154"/>
      <c r="K236" s="156">
        <v>0.96</v>
      </c>
      <c r="L236" s="154"/>
      <c r="M236" s="154"/>
      <c r="N236" s="154"/>
      <c r="O236" s="154"/>
      <c r="P236" s="154"/>
      <c r="Q236" s="154"/>
      <c r="R236" s="157"/>
      <c r="T236" s="158"/>
      <c r="U236" s="154"/>
      <c r="V236" s="154"/>
      <c r="W236" s="154"/>
      <c r="X236" s="154"/>
      <c r="Y236" s="154"/>
      <c r="Z236" s="154"/>
      <c r="AA236" s="159"/>
      <c r="AT236" s="160" t="s">
        <v>164</v>
      </c>
      <c r="AU236" s="160" t="s">
        <v>106</v>
      </c>
      <c r="AV236" s="10" t="s">
        <v>106</v>
      </c>
      <c r="AW236" s="10" t="s">
        <v>36</v>
      </c>
      <c r="AX236" s="10" t="s">
        <v>79</v>
      </c>
      <c r="AY236" s="160" t="s">
        <v>144</v>
      </c>
    </row>
    <row r="237" spans="2:51" s="11" customFormat="1" ht="22.5" customHeight="1">
      <c r="B237" s="161"/>
      <c r="C237" s="162"/>
      <c r="D237" s="162"/>
      <c r="E237" s="163" t="s">
        <v>5</v>
      </c>
      <c r="F237" s="257" t="s">
        <v>165</v>
      </c>
      <c r="G237" s="258"/>
      <c r="H237" s="258"/>
      <c r="I237" s="258"/>
      <c r="J237" s="162"/>
      <c r="K237" s="164">
        <v>2.58</v>
      </c>
      <c r="L237" s="162"/>
      <c r="M237" s="162"/>
      <c r="N237" s="162"/>
      <c r="O237" s="162"/>
      <c r="P237" s="162"/>
      <c r="Q237" s="162"/>
      <c r="R237" s="165"/>
      <c r="T237" s="166"/>
      <c r="U237" s="162"/>
      <c r="V237" s="162"/>
      <c r="W237" s="162"/>
      <c r="X237" s="162"/>
      <c r="Y237" s="162"/>
      <c r="Z237" s="162"/>
      <c r="AA237" s="167"/>
      <c r="AT237" s="168" t="s">
        <v>164</v>
      </c>
      <c r="AU237" s="168" t="s">
        <v>106</v>
      </c>
      <c r="AV237" s="11" t="s">
        <v>150</v>
      </c>
      <c r="AW237" s="11" t="s">
        <v>36</v>
      </c>
      <c r="AX237" s="11" t="s">
        <v>22</v>
      </c>
      <c r="AY237" s="168" t="s">
        <v>144</v>
      </c>
    </row>
    <row r="238" spans="2:65" s="1" customFormat="1" ht="31.5" customHeight="1">
      <c r="B238" s="142"/>
      <c r="C238" s="143" t="s">
        <v>387</v>
      </c>
      <c r="D238" s="143" t="s">
        <v>146</v>
      </c>
      <c r="E238" s="144" t="s">
        <v>743</v>
      </c>
      <c r="F238" s="251" t="s">
        <v>744</v>
      </c>
      <c r="G238" s="251"/>
      <c r="H238" s="251"/>
      <c r="I238" s="251"/>
      <c r="J238" s="145" t="s">
        <v>297</v>
      </c>
      <c r="K238" s="146">
        <v>0.173</v>
      </c>
      <c r="L238" s="252"/>
      <c r="M238" s="252"/>
      <c r="N238" s="252">
        <f>ROUND(L238*K238,2)</f>
        <v>0</v>
      </c>
      <c r="O238" s="252"/>
      <c r="P238" s="252"/>
      <c r="Q238" s="252"/>
      <c r="R238" s="147"/>
      <c r="T238" s="148" t="s">
        <v>5</v>
      </c>
      <c r="U238" s="44" t="s">
        <v>44</v>
      </c>
      <c r="V238" s="149">
        <v>15.231</v>
      </c>
      <c r="W238" s="149">
        <f>V238*K238</f>
        <v>2.634963</v>
      </c>
      <c r="X238" s="149">
        <v>1.05306</v>
      </c>
      <c r="Y238" s="149">
        <f>X238*K238</f>
        <v>0.18217938</v>
      </c>
      <c r="Z238" s="149">
        <v>0</v>
      </c>
      <c r="AA238" s="150">
        <f>Z238*K238</f>
        <v>0</v>
      </c>
      <c r="AR238" s="21" t="s">
        <v>150</v>
      </c>
      <c r="AT238" s="21" t="s">
        <v>146</v>
      </c>
      <c r="AU238" s="21" t="s">
        <v>106</v>
      </c>
      <c r="AY238" s="21" t="s">
        <v>144</v>
      </c>
      <c r="BE238" s="151">
        <f>IF(U238="základní",N238,0)</f>
        <v>0</v>
      </c>
      <c r="BF238" s="151">
        <f>IF(U238="snížená",N238,0)</f>
        <v>0</v>
      </c>
      <c r="BG238" s="151">
        <f>IF(U238="zákl. přenesená",N238,0)</f>
        <v>0</v>
      </c>
      <c r="BH238" s="151">
        <f>IF(U238="sníž. přenesená",N238,0)</f>
        <v>0</v>
      </c>
      <c r="BI238" s="151">
        <f>IF(U238="nulová",N238,0)</f>
        <v>0</v>
      </c>
      <c r="BJ238" s="21" t="s">
        <v>22</v>
      </c>
      <c r="BK238" s="151">
        <f>ROUND(L238*K238,2)</f>
        <v>0</v>
      </c>
      <c r="BL238" s="21" t="s">
        <v>150</v>
      </c>
      <c r="BM238" s="21" t="s">
        <v>745</v>
      </c>
    </row>
    <row r="239" spans="2:51" s="10" customFormat="1" ht="22.5" customHeight="1">
      <c r="B239" s="153"/>
      <c r="C239" s="154"/>
      <c r="D239" s="154"/>
      <c r="E239" s="155" t="s">
        <v>5</v>
      </c>
      <c r="F239" s="255" t="s">
        <v>746</v>
      </c>
      <c r="G239" s="256"/>
      <c r="H239" s="256"/>
      <c r="I239" s="256"/>
      <c r="J239" s="154"/>
      <c r="K239" s="156">
        <v>0.173</v>
      </c>
      <c r="L239" s="154"/>
      <c r="M239" s="154"/>
      <c r="N239" s="154"/>
      <c r="O239" s="154"/>
      <c r="P239" s="154"/>
      <c r="Q239" s="154"/>
      <c r="R239" s="157"/>
      <c r="T239" s="158"/>
      <c r="U239" s="154"/>
      <c r="V239" s="154"/>
      <c r="W239" s="154"/>
      <c r="X239" s="154"/>
      <c r="Y239" s="154"/>
      <c r="Z239" s="154"/>
      <c r="AA239" s="159"/>
      <c r="AT239" s="160" t="s">
        <v>164</v>
      </c>
      <c r="AU239" s="160" t="s">
        <v>106</v>
      </c>
      <c r="AV239" s="10" t="s">
        <v>106</v>
      </c>
      <c r="AW239" s="10" t="s">
        <v>36</v>
      </c>
      <c r="AX239" s="10" t="s">
        <v>79</v>
      </c>
      <c r="AY239" s="160" t="s">
        <v>144</v>
      </c>
    </row>
    <row r="240" spans="2:51" s="11" customFormat="1" ht="22.5" customHeight="1">
      <c r="B240" s="161"/>
      <c r="C240" s="162"/>
      <c r="D240" s="162"/>
      <c r="E240" s="163" t="s">
        <v>5</v>
      </c>
      <c r="F240" s="257" t="s">
        <v>165</v>
      </c>
      <c r="G240" s="258"/>
      <c r="H240" s="258"/>
      <c r="I240" s="258"/>
      <c r="J240" s="162"/>
      <c r="K240" s="164">
        <v>0.173</v>
      </c>
      <c r="L240" s="162"/>
      <c r="M240" s="162"/>
      <c r="N240" s="162"/>
      <c r="O240" s="162"/>
      <c r="P240" s="162"/>
      <c r="Q240" s="162"/>
      <c r="R240" s="165"/>
      <c r="T240" s="166"/>
      <c r="U240" s="162"/>
      <c r="V240" s="162"/>
      <c r="W240" s="162"/>
      <c r="X240" s="162"/>
      <c r="Y240" s="162"/>
      <c r="Z240" s="162"/>
      <c r="AA240" s="167"/>
      <c r="AT240" s="168" t="s">
        <v>164</v>
      </c>
      <c r="AU240" s="168" t="s">
        <v>106</v>
      </c>
      <c r="AV240" s="11" t="s">
        <v>150</v>
      </c>
      <c r="AW240" s="11" t="s">
        <v>36</v>
      </c>
      <c r="AX240" s="11" t="s">
        <v>22</v>
      </c>
      <c r="AY240" s="168" t="s">
        <v>144</v>
      </c>
    </row>
    <row r="241" spans="2:63" s="9" customFormat="1" ht="29.85" customHeight="1">
      <c r="B241" s="131"/>
      <c r="C241" s="132"/>
      <c r="D241" s="141" t="s">
        <v>120</v>
      </c>
      <c r="E241" s="141"/>
      <c r="F241" s="141"/>
      <c r="G241" s="141"/>
      <c r="H241" s="141"/>
      <c r="I241" s="141"/>
      <c r="J241" s="141"/>
      <c r="K241" s="141"/>
      <c r="L241" s="141"/>
      <c r="M241" s="141"/>
      <c r="N241" s="275">
        <f>BK241</f>
        <v>0</v>
      </c>
      <c r="O241" s="276"/>
      <c r="P241" s="276"/>
      <c r="Q241" s="276"/>
      <c r="R241" s="134"/>
      <c r="T241" s="135"/>
      <c r="U241" s="132"/>
      <c r="V241" s="132"/>
      <c r="W241" s="136">
        <f>SUM(W242:W256)</f>
        <v>15.475999999999999</v>
      </c>
      <c r="X241" s="132"/>
      <c r="Y241" s="136">
        <f>SUM(Y242:Y256)</f>
        <v>10.930499999999999</v>
      </c>
      <c r="Z241" s="132"/>
      <c r="AA241" s="137">
        <f>SUM(AA242:AA256)</f>
        <v>0.1188</v>
      </c>
      <c r="AR241" s="138" t="s">
        <v>22</v>
      </c>
      <c r="AT241" s="139" t="s">
        <v>78</v>
      </c>
      <c r="AU241" s="139" t="s">
        <v>22</v>
      </c>
      <c r="AY241" s="138" t="s">
        <v>144</v>
      </c>
      <c r="BK241" s="140">
        <f>SUM(BK242:BK256)</f>
        <v>0</v>
      </c>
    </row>
    <row r="242" spans="2:65" s="1" customFormat="1" ht="31.5" customHeight="1">
      <c r="B242" s="142"/>
      <c r="C242" s="143" t="s">
        <v>398</v>
      </c>
      <c r="D242" s="143" t="s">
        <v>146</v>
      </c>
      <c r="E242" s="144" t="s">
        <v>88</v>
      </c>
      <c r="F242" s="251" t="s">
        <v>747</v>
      </c>
      <c r="G242" s="251"/>
      <c r="H242" s="251"/>
      <c r="I242" s="251"/>
      <c r="J242" s="145" t="s">
        <v>381</v>
      </c>
      <c r="K242" s="146">
        <v>1</v>
      </c>
      <c r="L242" s="252"/>
      <c r="M242" s="252"/>
      <c r="N242" s="252">
        <f>ROUND(L242*K242,2)</f>
        <v>0</v>
      </c>
      <c r="O242" s="252"/>
      <c r="P242" s="252"/>
      <c r="Q242" s="252"/>
      <c r="R242" s="147"/>
      <c r="T242" s="148" t="s">
        <v>5</v>
      </c>
      <c r="U242" s="44" t="s">
        <v>44</v>
      </c>
      <c r="V242" s="149">
        <v>0</v>
      </c>
      <c r="W242" s="149">
        <f>V242*K242</f>
        <v>0</v>
      </c>
      <c r="X242" s="149">
        <v>0</v>
      </c>
      <c r="Y242" s="149">
        <f>X242*K242</f>
        <v>0</v>
      </c>
      <c r="Z242" s="149">
        <v>0</v>
      </c>
      <c r="AA242" s="150">
        <f>Z242*K242</f>
        <v>0</v>
      </c>
      <c r="AR242" s="21" t="s">
        <v>150</v>
      </c>
      <c r="AT242" s="21" t="s">
        <v>146</v>
      </c>
      <c r="AU242" s="21" t="s">
        <v>106</v>
      </c>
      <c r="AY242" s="21" t="s">
        <v>144</v>
      </c>
      <c r="BE242" s="151">
        <f>IF(U242="základní",N242,0)</f>
        <v>0</v>
      </c>
      <c r="BF242" s="151">
        <f>IF(U242="snížená",N242,0)</f>
        <v>0</v>
      </c>
      <c r="BG242" s="151">
        <f>IF(U242="zákl. přenesená",N242,0)</f>
        <v>0</v>
      </c>
      <c r="BH242" s="151">
        <f>IF(U242="sníž. přenesená",N242,0)</f>
        <v>0</v>
      </c>
      <c r="BI242" s="151">
        <f>IF(U242="nulová",N242,0)</f>
        <v>0</v>
      </c>
      <c r="BJ242" s="21" t="s">
        <v>22</v>
      </c>
      <c r="BK242" s="151">
        <f>ROUND(L242*K242,2)</f>
        <v>0</v>
      </c>
      <c r="BL242" s="21" t="s">
        <v>150</v>
      </c>
      <c r="BM242" s="21" t="s">
        <v>748</v>
      </c>
    </row>
    <row r="243" spans="2:65" s="1" customFormat="1" ht="31.5" customHeight="1">
      <c r="B243" s="142"/>
      <c r="C243" s="177" t="s">
        <v>403</v>
      </c>
      <c r="D243" s="177" t="s">
        <v>337</v>
      </c>
      <c r="E243" s="178" t="s">
        <v>749</v>
      </c>
      <c r="F243" s="265" t="s">
        <v>750</v>
      </c>
      <c r="G243" s="265"/>
      <c r="H243" s="265"/>
      <c r="I243" s="265"/>
      <c r="J243" s="179" t="s">
        <v>186</v>
      </c>
      <c r="K243" s="180">
        <v>4.5</v>
      </c>
      <c r="L243" s="266"/>
      <c r="M243" s="266"/>
      <c r="N243" s="266">
        <f>ROUND(L243*K243,2)</f>
        <v>0</v>
      </c>
      <c r="O243" s="252"/>
      <c r="P243" s="252"/>
      <c r="Q243" s="252"/>
      <c r="R243" s="147"/>
      <c r="T243" s="148" t="s">
        <v>5</v>
      </c>
      <c r="U243" s="44" t="s">
        <v>44</v>
      </c>
      <c r="V243" s="149">
        <v>0</v>
      </c>
      <c r="W243" s="149">
        <f>V243*K243</f>
        <v>0</v>
      </c>
      <c r="X243" s="149">
        <v>2.429</v>
      </c>
      <c r="Y243" s="149">
        <f>X243*K243</f>
        <v>10.930499999999999</v>
      </c>
      <c r="Z243" s="149">
        <v>0</v>
      </c>
      <c r="AA243" s="150">
        <f>Z243*K243</f>
        <v>0</v>
      </c>
      <c r="AR243" s="21" t="s">
        <v>340</v>
      </c>
      <c r="AT243" s="21" t="s">
        <v>337</v>
      </c>
      <c r="AU243" s="21" t="s">
        <v>106</v>
      </c>
      <c r="AY243" s="21" t="s">
        <v>144</v>
      </c>
      <c r="BE243" s="151">
        <f>IF(U243="základní",N243,0)</f>
        <v>0</v>
      </c>
      <c r="BF243" s="151">
        <f>IF(U243="snížená",N243,0)</f>
        <v>0</v>
      </c>
      <c r="BG243" s="151">
        <f>IF(U243="zákl. přenesená",N243,0)</f>
        <v>0</v>
      </c>
      <c r="BH243" s="151">
        <f>IF(U243="sníž. přenesená",N243,0)</f>
        <v>0</v>
      </c>
      <c r="BI243" s="151">
        <f>IF(U243="nulová",N243,0)</f>
        <v>0</v>
      </c>
      <c r="BJ243" s="21" t="s">
        <v>22</v>
      </c>
      <c r="BK243" s="151">
        <f>ROUND(L243*K243,2)</f>
        <v>0</v>
      </c>
      <c r="BL243" s="21" t="s">
        <v>150</v>
      </c>
      <c r="BM243" s="21" t="s">
        <v>751</v>
      </c>
    </row>
    <row r="244" spans="2:51" s="10" customFormat="1" ht="22.5" customHeight="1">
      <c r="B244" s="153"/>
      <c r="C244" s="154"/>
      <c r="D244" s="154"/>
      <c r="E244" s="155" t="s">
        <v>5</v>
      </c>
      <c r="F244" s="255" t="s">
        <v>752</v>
      </c>
      <c r="G244" s="256"/>
      <c r="H244" s="256"/>
      <c r="I244" s="256"/>
      <c r="J244" s="154"/>
      <c r="K244" s="156">
        <v>4.5</v>
      </c>
      <c r="L244" s="154"/>
      <c r="M244" s="154"/>
      <c r="N244" s="154"/>
      <c r="O244" s="154"/>
      <c r="P244" s="154"/>
      <c r="Q244" s="154"/>
      <c r="R244" s="157"/>
      <c r="T244" s="158"/>
      <c r="U244" s="154"/>
      <c r="V244" s="154"/>
      <c r="W244" s="154"/>
      <c r="X244" s="154"/>
      <c r="Y244" s="154"/>
      <c r="Z244" s="154"/>
      <c r="AA244" s="159"/>
      <c r="AT244" s="160" t="s">
        <v>164</v>
      </c>
      <c r="AU244" s="160" t="s">
        <v>106</v>
      </c>
      <c r="AV244" s="10" t="s">
        <v>106</v>
      </c>
      <c r="AW244" s="10" t="s">
        <v>36</v>
      </c>
      <c r="AX244" s="10" t="s">
        <v>79</v>
      </c>
      <c r="AY244" s="160" t="s">
        <v>144</v>
      </c>
    </row>
    <row r="245" spans="2:51" s="11" customFormat="1" ht="22.5" customHeight="1">
      <c r="B245" s="161"/>
      <c r="C245" s="162"/>
      <c r="D245" s="162"/>
      <c r="E245" s="163" t="s">
        <v>5</v>
      </c>
      <c r="F245" s="257" t="s">
        <v>165</v>
      </c>
      <c r="G245" s="258"/>
      <c r="H245" s="258"/>
      <c r="I245" s="258"/>
      <c r="J245" s="162"/>
      <c r="K245" s="164">
        <v>4.5</v>
      </c>
      <c r="L245" s="162"/>
      <c r="M245" s="162"/>
      <c r="N245" s="162"/>
      <c r="O245" s="162"/>
      <c r="P245" s="162"/>
      <c r="Q245" s="162"/>
      <c r="R245" s="165"/>
      <c r="T245" s="166"/>
      <c r="U245" s="162"/>
      <c r="V245" s="162"/>
      <c r="W245" s="162"/>
      <c r="X245" s="162"/>
      <c r="Y245" s="162"/>
      <c r="Z245" s="162"/>
      <c r="AA245" s="167"/>
      <c r="AT245" s="168" t="s">
        <v>164</v>
      </c>
      <c r="AU245" s="168" t="s">
        <v>106</v>
      </c>
      <c r="AV245" s="11" t="s">
        <v>150</v>
      </c>
      <c r="AW245" s="11" t="s">
        <v>36</v>
      </c>
      <c r="AX245" s="11" t="s">
        <v>22</v>
      </c>
      <c r="AY245" s="168" t="s">
        <v>144</v>
      </c>
    </row>
    <row r="246" spans="2:65" s="1" customFormat="1" ht="31.5" customHeight="1">
      <c r="B246" s="142"/>
      <c r="C246" s="143" t="s">
        <v>753</v>
      </c>
      <c r="D246" s="143" t="s">
        <v>146</v>
      </c>
      <c r="E246" s="144" t="s">
        <v>91</v>
      </c>
      <c r="F246" s="251" t="s">
        <v>754</v>
      </c>
      <c r="G246" s="251"/>
      <c r="H246" s="251"/>
      <c r="I246" s="251"/>
      <c r="J246" s="145" t="s">
        <v>381</v>
      </c>
      <c r="K246" s="146">
        <v>1</v>
      </c>
      <c r="L246" s="252"/>
      <c r="M246" s="252"/>
      <c r="N246" s="252">
        <f>ROUND(L246*K246,2)</f>
        <v>0</v>
      </c>
      <c r="O246" s="252"/>
      <c r="P246" s="252"/>
      <c r="Q246" s="252"/>
      <c r="R246" s="147"/>
      <c r="T246" s="148" t="s">
        <v>5</v>
      </c>
      <c r="U246" s="44" t="s">
        <v>44</v>
      </c>
      <c r="V246" s="149">
        <v>0</v>
      </c>
      <c r="W246" s="149">
        <f>V246*K246</f>
        <v>0</v>
      </c>
      <c r="X246" s="149">
        <v>0</v>
      </c>
      <c r="Y246" s="149">
        <f>X246*K246</f>
        <v>0</v>
      </c>
      <c r="Z246" s="149">
        <v>0</v>
      </c>
      <c r="AA246" s="150">
        <f>Z246*K246</f>
        <v>0</v>
      </c>
      <c r="AR246" s="21" t="s">
        <v>150</v>
      </c>
      <c r="AT246" s="21" t="s">
        <v>146</v>
      </c>
      <c r="AU246" s="21" t="s">
        <v>106</v>
      </c>
      <c r="AY246" s="21" t="s">
        <v>144</v>
      </c>
      <c r="BE246" s="151">
        <f>IF(U246="základní",N246,0)</f>
        <v>0</v>
      </c>
      <c r="BF246" s="151">
        <f>IF(U246="snížená",N246,0)</f>
        <v>0</v>
      </c>
      <c r="BG246" s="151">
        <f>IF(U246="zákl. přenesená",N246,0)</f>
        <v>0</v>
      </c>
      <c r="BH246" s="151">
        <f>IF(U246="sníž. přenesená",N246,0)</f>
        <v>0</v>
      </c>
      <c r="BI246" s="151">
        <f>IF(U246="nulová",N246,0)</f>
        <v>0</v>
      </c>
      <c r="BJ246" s="21" t="s">
        <v>22</v>
      </c>
      <c r="BK246" s="151">
        <f>ROUND(L246*K246,2)</f>
        <v>0</v>
      </c>
      <c r="BL246" s="21" t="s">
        <v>150</v>
      </c>
      <c r="BM246" s="21" t="s">
        <v>755</v>
      </c>
    </row>
    <row r="247" spans="2:51" s="12" customFormat="1" ht="44.25" customHeight="1">
      <c r="B247" s="169"/>
      <c r="C247" s="170"/>
      <c r="D247" s="170"/>
      <c r="E247" s="171" t="s">
        <v>5</v>
      </c>
      <c r="F247" s="259" t="s">
        <v>756</v>
      </c>
      <c r="G247" s="260"/>
      <c r="H247" s="260"/>
      <c r="I247" s="260"/>
      <c r="J247" s="170"/>
      <c r="K247" s="172" t="s">
        <v>5</v>
      </c>
      <c r="L247" s="170"/>
      <c r="M247" s="170"/>
      <c r="N247" s="170"/>
      <c r="O247" s="170"/>
      <c r="P247" s="170"/>
      <c r="Q247" s="170"/>
      <c r="R247" s="173"/>
      <c r="T247" s="174"/>
      <c r="U247" s="170"/>
      <c r="V247" s="170"/>
      <c r="W247" s="170"/>
      <c r="X247" s="170"/>
      <c r="Y247" s="170"/>
      <c r="Z247" s="170"/>
      <c r="AA247" s="175"/>
      <c r="AT247" s="176" t="s">
        <v>164</v>
      </c>
      <c r="AU247" s="176" t="s">
        <v>106</v>
      </c>
      <c r="AV247" s="12" t="s">
        <v>22</v>
      </c>
      <c r="AW247" s="12" t="s">
        <v>36</v>
      </c>
      <c r="AX247" s="12" t="s">
        <v>79</v>
      </c>
      <c r="AY247" s="176" t="s">
        <v>144</v>
      </c>
    </row>
    <row r="248" spans="2:51" s="10" customFormat="1" ht="22.5" customHeight="1">
      <c r="B248" s="153"/>
      <c r="C248" s="154"/>
      <c r="D248" s="154"/>
      <c r="E248" s="155" t="s">
        <v>5</v>
      </c>
      <c r="F248" s="261" t="s">
        <v>22</v>
      </c>
      <c r="G248" s="262"/>
      <c r="H248" s="262"/>
      <c r="I248" s="262"/>
      <c r="J248" s="154"/>
      <c r="K248" s="156">
        <v>1</v>
      </c>
      <c r="L248" s="154"/>
      <c r="M248" s="154"/>
      <c r="N248" s="154"/>
      <c r="O248" s="154"/>
      <c r="P248" s="154"/>
      <c r="Q248" s="154"/>
      <c r="R248" s="157"/>
      <c r="T248" s="158"/>
      <c r="U248" s="154"/>
      <c r="V248" s="154"/>
      <c r="W248" s="154"/>
      <c r="X248" s="154"/>
      <c r="Y248" s="154"/>
      <c r="Z248" s="154"/>
      <c r="AA248" s="159"/>
      <c r="AT248" s="160" t="s">
        <v>164</v>
      </c>
      <c r="AU248" s="160" t="s">
        <v>106</v>
      </c>
      <c r="AV248" s="10" t="s">
        <v>106</v>
      </c>
      <c r="AW248" s="10" t="s">
        <v>36</v>
      </c>
      <c r="AX248" s="10" t="s">
        <v>22</v>
      </c>
      <c r="AY248" s="160" t="s">
        <v>144</v>
      </c>
    </row>
    <row r="249" spans="2:65" s="1" customFormat="1" ht="31.5" customHeight="1">
      <c r="B249" s="142"/>
      <c r="C249" s="143" t="s">
        <v>757</v>
      </c>
      <c r="D249" s="143" t="s">
        <v>146</v>
      </c>
      <c r="E249" s="144" t="s">
        <v>758</v>
      </c>
      <c r="F249" s="251" t="s">
        <v>759</v>
      </c>
      <c r="G249" s="251"/>
      <c r="H249" s="251"/>
      <c r="I249" s="251"/>
      <c r="J249" s="145" t="s">
        <v>149</v>
      </c>
      <c r="K249" s="146">
        <v>1</v>
      </c>
      <c r="L249" s="252"/>
      <c r="M249" s="252"/>
      <c r="N249" s="252">
        <f>ROUND(L249*K249,2)</f>
        <v>0</v>
      </c>
      <c r="O249" s="252"/>
      <c r="P249" s="252"/>
      <c r="Q249" s="252"/>
      <c r="R249" s="147"/>
      <c r="T249" s="148" t="s">
        <v>5</v>
      </c>
      <c r="U249" s="44" t="s">
        <v>44</v>
      </c>
      <c r="V249" s="149">
        <v>3.716</v>
      </c>
      <c r="W249" s="149">
        <f>V249*K249</f>
        <v>3.716</v>
      </c>
      <c r="X249" s="149">
        <v>0</v>
      </c>
      <c r="Y249" s="149">
        <f>X249*K249</f>
        <v>0</v>
      </c>
      <c r="Z249" s="149">
        <v>0</v>
      </c>
      <c r="AA249" s="150">
        <f>Z249*K249</f>
        <v>0</v>
      </c>
      <c r="AR249" s="21" t="s">
        <v>150</v>
      </c>
      <c r="AT249" s="21" t="s">
        <v>146</v>
      </c>
      <c r="AU249" s="21" t="s">
        <v>106</v>
      </c>
      <c r="AY249" s="21" t="s">
        <v>144</v>
      </c>
      <c r="BE249" s="151">
        <f>IF(U249="základní",N249,0)</f>
        <v>0</v>
      </c>
      <c r="BF249" s="151">
        <f>IF(U249="snížená",N249,0)</f>
        <v>0</v>
      </c>
      <c r="BG249" s="151">
        <f>IF(U249="zákl. přenesená",N249,0)</f>
        <v>0</v>
      </c>
      <c r="BH249" s="151">
        <f>IF(U249="sníž. přenesená",N249,0)</f>
        <v>0</v>
      </c>
      <c r="BI249" s="151">
        <f>IF(U249="nulová",N249,0)</f>
        <v>0</v>
      </c>
      <c r="BJ249" s="21" t="s">
        <v>22</v>
      </c>
      <c r="BK249" s="151">
        <f>ROUND(L249*K249,2)</f>
        <v>0</v>
      </c>
      <c r="BL249" s="21" t="s">
        <v>150</v>
      </c>
      <c r="BM249" s="21" t="s">
        <v>760</v>
      </c>
    </row>
    <row r="250" spans="2:65" s="1" customFormat="1" ht="31.5" customHeight="1">
      <c r="B250" s="142"/>
      <c r="C250" s="177" t="s">
        <v>393</v>
      </c>
      <c r="D250" s="177" t="s">
        <v>337</v>
      </c>
      <c r="E250" s="178" t="s">
        <v>85</v>
      </c>
      <c r="F250" s="265" t="s">
        <v>761</v>
      </c>
      <c r="G250" s="265"/>
      <c r="H250" s="265"/>
      <c r="I250" s="265"/>
      <c r="J250" s="179" t="s">
        <v>149</v>
      </c>
      <c r="K250" s="180">
        <v>1</v>
      </c>
      <c r="L250" s="266"/>
      <c r="M250" s="266"/>
      <c r="N250" s="266">
        <f>ROUND(L250*K250,2)</f>
        <v>0</v>
      </c>
      <c r="O250" s="252"/>
      <c r="P250" s="252"/>
      <c r="Q250" s="252"/>
      <c r="R250" s="147"/>
      <c r="T250" s="148" t="s">
        <v>5</v>
      </c>
      <c r="U250" s="44" t="s">
        <v>44</v>
      </c>
      <c r="V250" s="149">
        <v>0</v>
      </c>
      <c r="W250" s="149">
        <f>V250*K250</f>
        <v>0</v>
      </c>
      <c r="X250" s="149">
        <v>0</v>
      </c>
      <c r="Y250" s="149">
        <f>X250*K250</f>
        <v>0</v>
      </c>
      <c r="Z250" s="149">
        <v>0</v>
      </c>
      <c r="AA250" s="150">
        <f>Z250*K250</f>
        <v>0</v>
      </c>
      <c r="AR250" s="21" t="s">
        <v>340</v>
      </c>
      <c r="AT250" s="21" t="s">
        <v>337</v>
      </c>
      <c r="AU250" s="21" t="s">
        <v>106</v>
      </c>
      <c r="AY250" s="21" t="s">
        <v>144</v>
      </c>
      <c r="BE250" s="151">
        <f>IF(U250="základní",N250,0)</f>
        <v>0</v>
      </c>
      <c r="BF250" s="151">
        <f>IF(U250="snížená",N250,0)</f>
        <v>0</v>
      </c>
      <c r="BG250" s="151">
        <f>IF(U250="zákl. přenesená",N250,0)</f>
        <v>0</v>
      </c>
      <c r="BH250" s="151">
        <f>IF(U250="sníž. přenesená",N250,0)</f>
        <v>0</v>
      </c>
      <c r="BI250" s="151">
        <f>IF(U250="nulová",N250,0)</f>
        <v>0</v>
      </c>
      <c r="BJ250" s="21" t="s">
        <v>22</v>
      </c>
      <c r="BK250" s="151">
        <f>ROUND(L250*K250,2)</f>
        <v>0</v>
      </c>
      <c r="BL250" s="21" t="s">
        <v>150</v>
      </c>
      <c r="BM250" s="21" t="s">
        <v>762</v>
      </c>
    </row>
    <row r="251" spans="2:51" s="12" customFormat="1" ht="44.25" customHeight="1">
      <c r="B251" s="169"/>
      <c r="C251" s="170"/>
      <c r="D251" s="170"/>
      <c r="E251" s="171" t="s">
        <v>5</v>
      </c>
      <c r="F251" s="259" t="s">
        <v>763</v>
      </c>
      <c r="G251" s="260"/>
      <c r="H251" s="260"/>
      <c r="I251" s="260"/>
      <c r="J251" s="170"/>
      <c r="K251" s="172" t="s">
        <v>5</v>
      </c>
      <c r="L251" s="170"/>
      <c r="M251" s="170"/>
      <c r="N251" s="170"/>
      <c r="O251" s="170"/>
      <c r="P251" s="170"/>
      <c r="Q251" s="170"/>
      <c r="R251" s="173"/>
      <c r="T251" s="174"/>
      <c r="U251" s="170"/>
      <c r="V251" s="170"/>
      <c r="W251" s="170"/>
      <c r="X251" s="170"/>
      <c r="Y251" s="170"/>
      <c r="Z251" s="170"/>
      <c r="AA251" s="175"/>
      <c r="AT251" s="176" t="s">
        <v>164</v>
      </c>
      <c r="AU251" s="176" t="s">
        <v>106</v>
      </c>
      <c r="AV251" s="12" t="s">
        <v>22</v>
      </c>
      <c r="AW251" s="12" t="s">
        <v>36</v>
      </c>
      <c r="AX251" s="12" t="s">
        <v>79</v>
      </c>
      <c r="AY251" s="176" t="s">
        <v>144</v>
      </c>
    </row>
    <row r="252" spans="2:51" s="10" customFormat="1" ht="22.5" customHeight="1">
      <c r="B252" s="153"/>
      <c r="C252" s="154"/>
      <c r="D252" s="154"/>
      <c r="E252" s="155" t="s">
        <v>5</v>
      </c>
      <c r="F252" s="261" t="s">
        <v>22</v>
      </c>
      <c r="G252" s="262"/>
      <c r="H252" s="262"/>
      <c r="I252" s="262"/>
      <c r="J252" s="154"/>
      <c r="K252" s="156">
        <v>1</v>
      </c>
      <c r="L252" s="154"/>
      <c r="M252" s="154"/>
      <c r="N252" s="154"/>
      <c r="O252" s="154"/>
      <c r="P252" s="154"/>
      <c r="Q252" s="154"/>
      <c r="R252" s="157"/>
      <c r="T252" s="158"/>
      <c r="U252" s="154"/>
      <c r="V252" s="154"/>
      <c r="W252" s="154"/>
      <c r="X252" s="154"/>
      <c r="Y252" s="154"/>
      <c r="Z252" s="154"/>
      <c r="AA252" s="159"/>
      <c r="AT252" s="160" t="s">
        <v>164</v>
      </c>
      <c r="AU252" s="160" t="s">
        <v>106</v>
      </c>
      <c r="AV252" s="10" t="s">
        <v>106</v>
      </c>
      <c r="AW252" s="10" t="s">
        <v>36</v>
      </c>
      <c r="AX252" s="10" t="s">
        <v>22</v>
      </c>
      <c r="AY252" s="160" t="s">
        <v>144</v>
      </c>
    </row>
    <row r="253" spans="2:65" s="1" customFormat="1" ht="31.5" customHeight="1">
      <c r="B253" s="142"/>
      <c r="C253" s="143" t="s">
        <v>352</v>
      </c>
      <c r="D253" s="143" t="s">
        <v>146</v>
      </c>
      <c r="E253" s="144" t="s">
        <v>422</v>
      </c>
      <c r="F253" s="251" t="s">
        <v>764</v>
      </c>
      <c r="G253" s="251"/>
      <c r="H253" s="251"/>
      <c r="I253" s="251"/>
      <c r="J253" s="145" t="s">
        <v>175</v>
      </c>
      <c r="K253" s="146">
        <v>60</v>
      </c>
      <c r="L253" s="252"/>
      <c r="M253" s="252"/>
      <c r="N253" s="252">
        <f>ROUND(L253*K253,2)</f>
        <v>0</v>
      </c>
      <c r="O253" s="252"/>
      <c r="P253" s="252"/>
      <c r="Q253" s="252"/>
      <c r="R253" s="147"/>
      <c r="T253" s="148" t="s">
        <v>5</v>
      </c>
      <c r="U253" s="44" t="s">
        <v>44</v>
      </c>
      <c r="V253" s="149">
        <v>0.196</v>
      </c>
      <c r="W253" s="149">
        <f>V253*K253</f>
        <v>11.76</v>
      </c>
      <c r="X253" s="149">
        <v>0</v>
      </c>
      <c r="Y253" s="149">
        <f>X253*K253</f>
        <v>0</v>
      </c>
      <c r="Z253" s="149">
        <v>0.00198</v>
      </c>
      <c r="AA253" s="150">
        <f>Z253*K253</f>
        <v>0.1188</v>
      </c>
      <c r="AR253" s="21" t="s">
        <v>150</v>
      </c>
      <c r="AT253" s="21" t="s">
        <v>146</v>
      </c>
      <c r="AU253" s="21" t="s">
        <v>106</v>
      </c>
      <c r="AY253" s="21" t="s">
        <v>144</v>
      </c>
      <c r="BE253" s="151">
        <f>IF(U253="základní",N253,0)</f>
        <v>0</v>
      </c>
      <c r="BF253" s="151">
        <f>IF(U253="snížená",N253,0)</f>
        <v>0</v>
      </c>
      <c r="BG253" s="151">
        <f>IF(U253="zákl. přenesená",N253,0)</f>
        <v>0</v>
      </c>
      <c r="BH253" s="151">
        <f>IF(U253="sníž. přenesená",N253,0)</f>
        <v>0</v>
      </c>
      <c r="BI253" s="151">
        <f>IF(U253="nulová",N253,0)</f>
        <v>0</v>
      </c>
      <c r="BJ253" s="21" t="s">
        <v>22</v>
      </c>
      <c r="BK253" s="151">
        <f>ROUND(L253*K253,2)</f>
        <v>0</v>
      </c>
      <c r="BL253" s="21" t="s">
        <v>150</v>
      </c>
      <c r="BM253" s="21" t="s">
        <v>765</v>
      </c>
    </row>
    <row r="254" spans="2:51" s="12" customFormat="1" ht="22.5" customHeight="1">
      <c r="B254" s="169"/>
      <c r="C254" s="170"/>
      <c r="D254" s="170"/>
      <c r="E254" s="171" t="s">
        <v>5</v>
      </c>
      <c r="F254" s="259" t="s">
        <v>766</v>
      </c>
      <c r="G254" s="260"/>
      <c r="H254" s="260"/>
      <c r="I254" s="260"/>
      <c r="J254" s="170"/>
      <c r="K254" s="172" t="s">
        <v>5</v>
      </c>
      <c r="L254" s="170"/>
      <c r="M254" s="170"/>
      <c r="N254" s="170"/>
      <c r="O254" s="170"/>
      <c r="P254" s="170"/>
      <c r="Q254" s="170"/>
      <c r="R254" s="173"/>
      <c r="T254" s="174"/>
      <c r="U254" s="170"/>
      <c r="V254" s="170"/>
      <c r="W254" s="170"/>
      <c r="X254" s="170"/>
      <c r="Y254" s="170"/>
      <c r="Z254" s="170"/>
      <c r="AA254" s="175"/>
      <c r="AT254" s="176" t="s">
        <v>164</v>
      </c>
      <c r="AU254" s="176" t="s">
        <v>106</v>
      </c>
      <c r="AV254" s="12" t="s">
        <v>22</v>
      </c>
      <c r="AW254" s="12" t="s">
        <v>36</v>
      </c>
      <c r="AX254" s="12" t="s">
        <v>79</v>
      </c>
      <c r="AY254" s="176" t="s">
        <v>144</v>
      </c>
    </row>
    <row r="255" spans="2:51" s="10" customFormat="1" ht="22.5" customHeight="1">
      <c r="B255" s="153"/>
      <c r="C255" s="154"/>
      <c r="D255" s="154"/>
      <c r="E255" s="155" t="s">
        <v>5</v>
      </c>
      <c r="F255" s="261" t="s">
        <v>767</v>
      </c>
      <c r="G255" s="262"/>
      <c r="H255" s="262"/>
      <c r="I255" s="262"/>
      <c r="J255" s="154"/>
      <c r="K255" s="156">
        <v>60</v>
      </c>
      <c r="L255" s="154"/>
      <c r="M255" s="154"/>
      <c r="N255" s="154"/>
      <c r="O255" s="154"/>
      <c r="P255" s="154"/>
      <c r="Q255" s="154"/>
      <c r="R255" s="157"/>
      <c r="T255" s="158"/>
      <c r="U255" s="154"/>
      <c r="V255" s="154"/>
      <c r="W255" s="154"/>
      <c r="X255" s="154"/>
      <c r="Y255" s="154"/>
      <c r="Z255" s="154"/>
      <c r="AA255" s="159"/>
      <c r="AT255" s="160" t="s">
        <v>164</v>
      </c>
      <c r="AU255" s="160" t="s">
        <v>106</v>
      </c>
      <c r="AV255" s="10" t="s">
        <v>106</v>
      </c>
      <c r="AW255" s="10" t="s">
        <v>36</v>
      </c>
      <c r="AX255" s="10" t="s">
        <v>79</v>
      </c>
      <c r="AY255" s="160" t="s">
        <v>144</v>
      </c>
    </row>
    <row r="256" spans="2:51" s="11" customFormat="1" ht="22.5" customHeight="1">
      <c r="B256" s="161"/>
      <c r="C256" s="162"/>
      <c r="D256" s="162"/>
      <c r="E256" s="163" t="s">
        <v>5</v>
      </c>
      <c r="F256" s="257" t="s">
        <v>165</v>
      </c>
      <c r="G256" s="258"/>
      <c r="H256" s="258"/>
      <c r="I256" s="258"/>
      <c r="J256" s="162"/>
      <c r="K256" s="164">
        <v>60</v>
      </c>
      <c r="L256" s="162"/>
      <c r="M256" s="162"/>
      <c r="N256" s="162"/>
      <c r="O256" s="162"/>
      <c r="P256" s="162"/>
      <c r="Q256" s="162"/>
      <c r="R256" s="165"/>
      <c r="T256" s="166"/>
      <c r="U256" s="162"/>
      <c r="V256" s="162"/>
      <c r="W256" s="162"/>
      <c r="X256" s="162"/>
      <c r="Y256" s="162"/>
      <c r="Z256" s="162"/>
      <c r="AA256" s="167"/>
      <c r="AT256" s="168" t="s">
        <v>164</v>
      </c>
      <c r="AU256" s="168" t="s">
        <v>106</v>
      </c>
      <c r="AV256" s="11" t="s">
        <v>150</v>
      </c>
      <c r="AW256" s="11" t="s">
        <v>36</v>
      </c>
      <c r="AX256" s="11" t="s">
        <v>22</v>
      </c>
      <c r="AY256" s="168" t="s">
        <v>144</v>
      </c>
    </row>
    <row r="257" spans="2:63" s="9" customFormat="1" ht="29.85" customHeight="1">
      <c r="B257" s="131"/>
      <c r="C257" s="132"/>
      <c r="D257" s="141" t="s">
        <v>121</v>
      </c>
      <c r="E257" s="141"/>
      <c r="F257" s="141"/>
      <c r="G257" s="141"/>
      <c r="H257" s="141"/>
      <c r="I257" s="141"/>
      <c r="J257" s="141"/>
      <c r="K257" s="141"/>
      <c r="L257" s="141"/>
      <c r="M257" s="141"/>
      <c r="N257" s="275">
        <f>BK257</f>
        <v>0</v>
      </c>
      <c r="O257" s="276"/>
      <c r="P257" s="276"/>
      <c r="Q257" s="276"/>
      <c r="R257" s="134"/>
      <c r="T257" s="135"/>
      <c r="U257" s="132"/>
      <c r="V257" s="132"/>
      <c r="W257" s="136">
        <f>SUM(W258:W264)</f>
        <v>6.1667879999999995</v>
      </c>
      <c r="X257" s="132"/>
      <c r="Y257" s="136">
        <f>SUM(Y258:Y264)</f>
        <v>8.750483560000001</v>
      </c>
      <c r="Z257" s="132"/>
      <c r="AA257" s="137">
        <f>SUM(AA258:AA264)</f>
        <v>0</v>
      </c>
      <c r="AR257" s="138" t="s">
        <v>22</v>
      </c>
      <c r="AT257" s="139" t="s">
        <v>78</v>
      </c>
      <c r="AU257" s="139" t="s">
        <v>22</v>
      </c>
      <c r="AY257" s="138" t="s">
        <v>144</v>
      </c>
      <c r="BK257" s="140">
        <f>SUM(BK258:BK264)</f>
        <v>0</v>
      </c>
    </row>
    <row r="258" spans="2:65" s="1" customFormat="1" ht="31.5" customHeight="1">
      <c r="B258" s="142"/>
      <c r="C258" s="143" t="s">
        <v>637</v>
      </c>
      <c r="D258" s="143" t="s">
        <v>146</v>
      </c>
      <c r="E258" s="144" t="s">
        <v>768</v>
      </c>
      <c r="F258" s="251" t="s">
        <v>769</v>
      </c>
      <c r="G258" s="251"/>
      <c r="H258" s="251"/>
      <c r="I258" s="251"/>
      <c r="J258" s="145" t="s">
        <v>104</v>
      </c>
      <c r="K258" s="146">
        <v>0.432</v>
      </c>
      <c r="L258" s="252"/>
      <c r="M258" s="252"/>
      <c r="N258" s="252">
        <f>ROUND(L258*K258,2)</f>
        <v>0</v>
      </c>
      <c r="O258" s="252"/>
      <c r="P258" s="252"/>
      <c r="Q258" s="252"/>
      <c r="R258" s="147"/>
      <c r="T258" s="148" t="s">
        <v>5</v>
      </c>
      <c r="U258" s="44" t="s">
        <v>44</v>
      </c>
      <c r="V258" s="149">
        <v>0.166</v>
      </c>
      <c r="W258" s="149">
        <f>V258*K258</f>
        <v>0.071712</v>
      </c>
      <c r="X258" s="149">
        <v>0</v>
      </c>
      <c r="Y258" s="149">
        <f>X258*K258</f>
        <v>0</v>
      </c>
      <c r="Z258" s="149">
        <v>0</v>
      </c>
      <c r="AA258" s="150">
        <f>Z258*K258</f>
        <v>0</v>
      </c>
      <c r="AR258" s="21" t="s">
        <v>150</v>
      </c>
      <c r="AT258" s="21" t="s">
        <v>146</v>
      </c>
      <c r="AU258" s="21" t="s">
        <v>106</v>
      </c>
      <c r="AY258" s="21" t="s">
        <v>144</v>
      </c>
      <c r="BE258" s="151">
        <f>IF(U258="základní",N258,0)</f>
        <v>0</v>
      </c>
      <c r="BF258" s="151">
        <f>IF(U258="snížená",N258,0)</f>
        <v>0</v>
      </c>
      <c r="BG258" s="151">
        <f>IF(U258="zákl. přenesená",N258,0)</f>
        <v>0</v>
      </c>
      <c r="BH258" s="151">
        <f>IF(U258="sníž. přenesená",N258,0)</f>
        <v>0</v>
      </c>
      <c r="BI258" s="151">
        <f>IF(U258="nulová",N258,0)</f>
        <v>0</v>
      </c>
      <c r="BJ258" s="21" t="s">
        <v>22</v>
      </c>
      <c r="BK258" s="151">
        <f>ROUND(L258*K258,2)</f>
        <v>0</v>
      </c>
      <c r="BL258" s="21" t="s">
        <v>150</v>
      </c>
      <c r="BM258" s="21" t="s">
        <v>770</v>
      </c>
    </row>
    <row r="259" spans="2:51" s="12" customFormat="1" ht="22.5" customHeight="1">
      <c r="B259" s="169"/>
      <c r="C259" s="170"/>
      <c r="D259" s="170"/>
      <c r="E259" s="171" t="s">
        <v>5</v>
      </c>
      <c r="F259" s="259" t="s">
        <v>771</v>
      </c>
      <c r="G259" s="260"/>
      <c r="H259" s="260"/>
      <c r="I259" s="260"/>
      <c r="J259" s="170"/>
      <c r="K259" s="172" t="s">
        <v>5</v>
      </c>
      <c r="L259" s="170"/>
      <c r="M259" s="170"/>
      <c r="N259" s="170"/>
      <c r="O259" s="170"/>
      <c r="P259" s="170"/>
      <c r="Q259" s="170"/>
      <c r="R259" s="173"/>
      <c r="T259" s="174"/>
      <c r="U259" s="170"/>
      <c r="V259" s="170"/>
      <c r="W259" s="170"/>
      <c r="X259" s="170"/>
      <c r="Y259" s="170"/>
      <c r="Z259" s="170"/>
      <c r="AA259" s="175"/>
      <c r="AT259" s="176" t="s">
        <v>164</v>
      </c>
      <c r="AU259" s="176" t="s">
        <v>106</v>
      </c>
      <c r="AV259" s="12" t="s">
        <v>22</v>
      </c>
      <c r="AW259" s="12" t="s">
        <v>36</v>
      </c>
      <c r="AX259" s="12" t="s">
        <v>79</v>
      </c>
      <c r="AY259" s="176" t="s">
        <v>144</v>
      </c>
    </row>
    <row r="260" spans="2:51" s="10" customFormat="1" ht="22.5" customHeight="1">
      <c r="B260" s="153"/>
      <c r="C260" s="154"/>
      <c r="D260" s="154"/>
      <c r="E260" s="155" t="s">
        <v>5</v>
      </c>
      <c r="F260" s="261" t="s">
        <v>727</v>
      </c>
      <c r="G260" s="262"/>
      <c r="H260" s="262"/>
      <c r="I260" s="262"/>
      <c r="J260" s="154"/>
      <c r="K260" s="156">
        <v>0.432</v>
      </c>
      <c r="L260" s="154"/>
      <c r="M260" s="154"/>
      <c r="N260" s="154"/>
      <c r="O260" s="154"/>
      <c r="P260" s="154"/>
      <c r="Q260" s="154"/>
      <c r="R260" s="157"/>
      <c r="T260" s="158"/>
      <c r="U260" s="154"/>
      <c r="V260" s="154"/>
      <c r="W260" s="154"/>
      <c r="X260" s="154"/>
      <c r="Y260" s="154"/>
      <c r="Z260" s="154"/>
      <c r="AA260" s="159"/>
      <c r="AT260" s="160" t="s">
        <v>164</v>
      </c>
      <c r="AU260" s="160" t="s">
        <v>106</v>
      </c>
      <c r="AV260" s="10" t="s">
        <v>106</v>
      </c>
      <c r="AW260" s="10" t="s">
        <v>36</v>
      </c>
      <c r="AX260" s="10" t="s">
        <v>79</v>
      </c>
      <c r="AY260" s="160" t="s">
        <v>144</v>
      </c>
    </row>
    <row r="261" spans="2:51" s="11" customFormat="1" ht="22.5" customHeight="1">
      <c r="B261" s="161"/>
      <c r="C261" s="162"/>
      <c r="D261" s="162"/>
      <c r="E261" s="163" t="s">
        <v>5</v>
      </c>
      <c r="F261" s="257" t="s">
        <v>165</v>
      </c>
      <c r="G261" s="258"/>
      <c r="H261" s="258"/>
      <c r="I261" s="258"/>
      <c r="J261" s="162"/>
      <c r="K261" s="164">
        <v>0.432</v>
      </c>
      <c r="L261" s="162"/>
      <c r="M261" s="162"/>
      <c r="N261" s="162"/>
      <c r="O261" s="162"/>
      <c r="P261" s="162"/>
      <c r="Q261" s="162"/>
      <c r="R261" s="165"/>
      <c r="T261" s="166"/>
      <c r="U261" s="162"/>
      <c r="V261" s="162"/>
      <c r="W261" s="162"/>
      <c r="X261" s="162"/>
      <c r="Y261" s="162"/>
      <c r="Z261" s="162"/>
      <c r="AA261" s="167"/>
      <c r="AT261" s="168" t="s">
        <v>164</v>
      </c>
      <c r="AU261" s="168" t="s">
        <v>106</v>
      </c>
      <c r="AV261" s="11" t="s">
        <v>150</v>
      </c>
      <c r="AW261" s="11" t="s">
        <v>36</v>
      </c>
      <c r="AX261" s="11" t="s">
        <v>22</v>
      </c>
      <c r="AY261" s="168" t="s">
        <v>144</v>
      </c>
    </row>
    <row r="262" spans="2:65" s="1" customFormat="1" ht="22.5" customHeight="1">
      <c r="B262" s="142"/>
      <c r="C262" s="143" t="s">
        <v>359</v>
      </c>
      <c r="D262" s="143" t="s">
        <v>146</v>
      </c>
      <c r="E262" s="144" t="s">
        <v>426</v>
      </c>
      <c r="F262" s="251" t="s">
        <v>427</v>
      </c>
      <c r="G262" s="251"/>
      <c r="H262" s="251"/>
      <c r="I262" s="251"/>
      <c r="J262" s="145" t="s">
        <v>186</v>
      </c>
      <c r="K262" s="146">
        <v>4.628</v>
      </c>
      <c r="L262" s="252"/>
      <c r="M262" s="252"/>
      <c r="N262" s="252">
        <f>ROUND(L262*K262,2)</f>
        <v>0</v>
      </c>
      <c r="O262" s="252"/>
      <c r="P262" s="252"/>
      <c r="Q262" s="252"/>
      <c r="R262" s="147"/>
      <c r="T262" s="148" t="s">
        <v>5</v>
      </c>
      <c r="U262" s="44" t="s">
        <v>44</v>
      </c>
      <c r="V262" s="149">
        <v>1.317</v>
      </c>
      <c r="W262" s="149">
        <f>V262*K262</f>
        <v>6.095076</v>
      </c>
      <c r="X262" s="149">
        <v>1.89077</v>
      </c>
      <c r="Y262" s="149">
        <f>X262*K262</f>
        <v>8.750483560000001</v>
      </c>
      <c r="Z262" s="149">
        <v>0</v>
      </c>
      <c r="AA262" s="150">
        <f>Z262*K262</f>
        <v>0</v>
      </c>
      <c r="AR262" s="21" t="s">
        <v>150</v>
      </c>
      <c r="AT262" s="21" t="s">
        <v>146</v>
      </c>
      <c r="AU262" s="21" t="s">
        <v>106</v>
      </c>
      <c r="AY262" s="21" t="s">
        <v>144</v>
      </c>
      <c r="BE262" s="151">
        <f>IF(U262="základní",N262,0)</f>
        <v>0</v>
      </c>
      <c r="BF262" s="151">
        <f>IF(U262="snížená",N262,0)</f>
        <v>0</v>
      </c>
      <c r="BG262" s="151">
        <f>IF(U262="zákl. přenesená",N262,0)</f>
        <v>0</v>
      </c>
      <c r="BH262" s="151">
        <f>IF(U262="sníž. přenesená",N262,0)</f>
        <v>0</v>
      </c>
      <c r="BI262" s="151">
        <f>IF(U262="nulová",N262,0)</f>
        <v>0</v>
      </c>
      <c r="BJ262" s="21" t="s">
        <v>22</v>
      </c>
      <c r="BK262" s="151">
        <f>ROUND(L262*K262,2)</f>
        <v>0</v>
      </c>
      <c r="BL262" s="21" t="s">
        <v>150</v>
      </c>
      <c r="BM262" s="21" t="s">
        <v>772</v>
      </c>
    </row>
    <row r="263" spans="2:51" s="10" customFormat="1" ht="22.5" customHeight="1">
      <c r="B263" s="153"/>
      <c r="C263" s="154"/>
      <c r="D263" s="154"/>
      <c r="E263" s="155" t="s">
        <v>5</v>
      </c>
      <c r="F263" s="255" t="s">
        <v>773</v>
      </c>
      <c r="G263" s="256"/>
      <c r="H263" s="256"/>
      <c r="I263" s="256"/>
      <c r="J263" s="154"/>
      <c r="K263" s="156">
        <v>4.628</v>
      </c>
      <c r="L263" s="154"/>
      <c r="M263" s="154"/>
      <c r="N263" s="154"/>
      <c r="O263" s="154"/>
      <c r="P263" s="154"/>
      <c r="Q263" s="154"/>
      <c r="R263" s="157"/>
      <c r="T263" s="158"/>
      <c r="U263" s="154"/>
      <c r="V263" s="154"/>
      <c r="W263" s="154"/>
      <c r="X263" s="154"/>
      <c r="Y263" s="154"/>
      <c r="Z263" s="154"/>
      <c r="AA263" s="159"/>
      <c r="AT263" s="160" t="s">
        <v>164</v>
      </c>
      <c r="AU263" s="160" t="s">
        <v>106</v>
      </c>
      <c r="AV263" s="10" t="s">
        <v>106</v>
      </c>
      <c r="AW263" s="10" t="s">
        <v>36</v>
      </c>
      <c r="AX263" s="10" t="s">
        <v>79</v>
      </c>
      <c r="AY263" s="160" t="s">
        <v>144</v>
      </c>
    </row>
    <row r="264" spans="2:51" s="11" customFormat="1" ht="22.5" customHeight="1">
      <c r="B264" s="161"/>
      <c r="C264" s="162"/>
      <c r="D264" s="162"/>
      <c r="E264" s="163" t="s">
        <v>5</v>
      </c>
      <c r="F264" s="257" t="s">
        <v>165</v>
      </c>
      <c r="G264" s="258"/>
      <c r="H264" s="258"/>
      <c r="I264" s="258"/>
      <c r="J264" s="162"/>
      <c r="K264" s="164">
        <v>4.628</v>
      </c>
      <c r="L264" s="162"/>
      <c r="M264" s="162"/>
      <c r="N264" s="162"/>
      <c r="O264" s="162"/>
      <c r="P264" s="162"/>
      <c r="Q264" s="162"/>
      <c r="R264" s="165"/>
      <c r="T264" s="166"/>
      <c r="U264" s="162"/>
      <c r="V264" s="162"/>
      <c r="W264" s="162"/>
      <c r="X264" s="162"/>
      <c r="Y264" s="162"/>
      <c r="Z264" s="162"/>
      <c r="AA264" s="167"/>
      <c r="AT264" s="168" t="s">
        <v>164</v>
      </c>
      <c r="AU264" s="168" t="s">
        <v>106</v>
      </c>
      <c r="AV264" s="11" t="s">
        <v>150</v>
      </c>
      <c r="AW264" s="11" t="s">
        <v>36</v>
      </c>
      <c r="AX264" s="11" t="s">
        <v>22</v>
      </c>
      <c r="AY264" s="168" t="s">
        <v>144</v>
      </c>
    </row>
    <row r="265" spans="2:63" s="9" customFormat="1" ht="29.85" customHeight="1">
      <c r="B265" s="131"/>
      <c r="C265" s="132"/>
      <c r="D265" s="141" t="s">
        <v>122</v>
      </c>
      <c r="E265" s="141"/>
      <c r="F265" s="141"/>
      <c r="G265" s="141"/>
      <c r="H265" s="141"/>
      <c r="I265" s="141"/>
      <c r="J265" s="141"/>
      <c r="K265" s="141"/>
      <c r="L265" s="141"/>
      <c r="M265" s="141"/>
      <c r="N265" s="275">
        <f>BK265</f>
        <v>0</v>
      </c>
      <c r="O265" s="276"/>
      <c r="P265" s="276"/>
      <c r="Q265" s="276"/>
      <c r="R265" s="134"/>
      <c r="T265" s="135"/>
      <c r="U265" s="132"/>
      <c r="V265" s="132"/>
      <c r="W265" s="136">
        <f>SUM(W266:W267)</f>
        <v>11.83952</v>
      </c>
      <c r="X265" s="132"/>
      <c r="Y265" s="136">
        <f>SUM(Y266:Y267)</f>
        <v>7.245672000000001</v>
      </c>
      <c r="Z265" s="132"/>
      <c r="AA265" s="137">
        <f>SUM(AA266:AA267)</f>
        <v>0</v>
      </c>
      <c r="AR265" s="138" t="s">
        <v>22</v>
      </c>
      <c r="AT265" s="139" t="s">
        <v>78</v>
      </c>
      <c r="AU265" s="139" t="s">
        <v>22</v>
      </c>
      <c r="AY265" s="138" t="s">
        <v>144</v>
      </c>
      <c r="BK265" s="140">
        <f>SUM(BK266:BK267)</f>
        <v>0</v>
      </c>
    </row>
    <row r="266" spans="2:65" s="1" customFormat="1" ht="22.5" customHeight="1">
      <c r="B266" s="142"/>
      <c r="C266" s="143" t="s">
        <v>628</v>
      </c>
      <c r="D266" s="143" t="s">
        <v>146</v>
      </c>
      <c r="E266" s="144" t="s">
        <v>774</v>
      </c>
      <c r="F266" s="251" t="s">
        <v>775</v>
      </c>
      <c r="G266" s="251"/>
      <c r="H266" s="251"/>
      <c r="I266" s="251"/>
      <c r="J266" s="145" t="s">
        <v>104</v>
      </c>
      <c r="K266" s="146">
        <v>4.32</v>
      </c>
      <c r="L266" s="252"/>
      <c r="M266" s="252"/>
      <c r="N266" s="252">
        <f>ROUND(L266*K266,2)</f>
        <v>0</v>
      </c>
      <c r="O266" s="252"/>
      <c r="P266" s="252"/>
      <c r="Q266" s="252"/>
      <c r="R266" s="147"/>
      <c r="T266" s="148" t="s">
        <v>5</v>
      </c>
      <c r="U266" s="44" t="s">
        <v>44</v>
      </c>
      <c r="V266" s="149">
        <v>0.031</v>
      </c>
      <c r="W266" s="149">
        <f>V266*K266</f>
        <v>0.13392</v>
      </c>
      <c r="X266" s="149">
        <v>0</v>
      </c>
      <c r="Y266" s="149">
        <f>X266*K266</f>
        <v>0</v>
      </c>
      <c r="Z266" s="149">
        <v>0</v>
      </c>
      <c r="AA266" s="150">
        <f>Z266*K266</f>
        <v>0</v>
      </c>
      <c r="AR266" s="21" t="s">
        <v>150</v>
      </c>
      <c r="AT266" s="21" t="s">
        <v>146</v>
      </c>
      <c r="AU266" s="21" t="s">
        <v>106</v>
      </c>
      <c r="AY266" s="21" t="s">
        <v>144</v>
      </c>
      <c r="BE266" s="151">
        <f>IF(U266="základní",N266,0)</f>
        <v>0</v>
      </c>
      <c r="BF266" s="151">
        <f>IF(U266="snížená",N266,0)</f>
        <v>0</v>
      </c>
      <c r="BG266" s="151">
        <f>IF(U266="zákl. přenesená",N266,0)</f>
        <v>0</v>
      </c>
      <c r="BH266" s="151">
        <f>IF(U266="sníž. přenesená",N266,0)</f>
        <v>0</v>
      </c>
      <c r="BI266" s="151">
        <f>IF(U266="nulová",N266,0)</f>
        <v>0</v>
      </c>
      <c r="BJ266" s="21" t="s">
        <v>22</v>
      </c>
      <c r="BK266" s="151">
        <f>ROUND(L266*K266,2)</f>
        <v>0</v>
      </c>
      <c r="BL266" s="21" t="s">
        <v>150</v>
      </c>
      <c r="BM266" s="21" t="s">
        <v>776</v>
      </c>
    </row>
    <row r="267" spans="2:65" s="1" customFormat="1" ht="31.5" customHeight="1">
      <c r="B267" s="142"/>
      <c r="C267" s="143" t="s">
        <v>777</v>
      </c>
      <c r="D267" s="143" t="s">
        <v>146</v>
      </c>
      <c r="E267" s="144" t="s">
        <v>778</v>
      </c>
      <c r="F267" s="251" t="s">
        <v>779</v>
      </c>
      <c r="G267" s="251"/>
      <c r="H267" s="251"/>
      <c r="I267" s="251"/>
      <c r="J267" s="145" t="s">
        <v>104</v>
      </c>
      <c r="K267" s="146">
        <v>11.8</v>
      </c>
      <c r="L267" s="252"/>
      <c r="M267" s="252"/>
      <c r="N267" s="252">
        <f>ROUND(L267*K267,2)</f>
        <v>0</v>
      </c>
      <c r="O267" s="252"/>
      <c r="P267" s="252"/>
      <c r="Q267" s="252"/>
      <c r="R267" s="147"/>
      <c r="T267" s="148" t="s">
        <v>5</v>
      </c>
      <c r="U267" s="44" t="s">
        <v>44</v>
      </c>
      <c r="V267" s="149">
        <v>0.992</v>
      </c>
      <c r="W267" s="149">
        <f>V267*K267</f>
        <v>11.7056</v>
      </c>
      <c r="X267" s="149">
        <v>0.61404</v>
      </c>
      <c r="Y267" s="149">
        <f>X267*K267</f>
        <v>7.245672000000001</v>
      </c>
      <c r="Z267" s="149">
        <v>0</v>
      </c>
      <c r="AA267" s="150">
        <f>Z267*K267</f>
        <v>0</v>
      </c>
      <c r="AR267" s="21" t="s">
        <v>150</v>
      </c>
      <c r="AT267" s="21" t="s">
        <v>146</v>
      </c>
      <c r="AU267" s="21" t="s">
        <v>106</v>
      </c>
      <c r="AY267" s="21" t="s">
        <v>144</v>
      </c>
      <c r="BE267" s="151">
        <f>IF(U267="základní",N267,0)</f>
        <v>0</v>
      </c>
      <c r="BF267" s="151">
        <f>IF(U267="snížená",N267,0)</f>
        <v>0</v>
      </c>
      <c r="BG267" s="151">
        <f>IF(U267="zákl. přenesená",N267,0)</f>
        <v>0</v>
      </c>
      <c r="BH267" s="151">
        <f>IF(U267="sníž. přenesená",N267,0)</f>
        <v>0</v>
      </c>
      <c r="BI267" s="151">
        <f>IF(U267="nulová",N267,0)</f>
        <v>0</v>
      </c>
      <c r="BJ267" s="21" t="s">
        <v>22</v>
      </c>
      <c r="BK267" s="151">
        <f>ROUND(L267*K267,2)</f>
        <v>0</v>
      </c>
      <c r="BL267" s="21" t="s">
        <v>150</v>
      </c>
      <c r="BM267" s="21" t="s">
        <v>780</v>
      </c>
    </row>
    <row r="268" spans="2:63" s="9" customFormat="1" ht="29.85" customHeight="1">
      <c r="B268" s="131"/>
      <c r="C268" s="132"/>
      <c r="D268" s="141" t="s">
        <v>123</v>
      </c>
      <c r="E268" s="141"/>
      <c r="F268" s="141"/>
      <c r="G268" s="141"/>
      <c r="H268" s="141"/>
      <c r="I268" s="141"/>
      <c r="J268" s="141"/>
      <c r="K268" s="141"/>
      <c r="L268" s="141"/>
      <c r="M268" s="141"/>
      <c r="N268" s="277">
        <f>BK268</f>
        <v>0</v>
      </c>
      <c r="O268" s="278"/>
      <c r="P268" s="278"/>
      <c r="Q268" s="278"/>
      <c r="R268" s="134"/>
      <c r="T268" s="135"/>
      <c r="U268" s="132"/>
      <c r="V268" s="132"/>
      <c r="W268" s="136">
        <f>SUM(W269:W291)</f>
        <v>58.414300000000004</v>
      </c>
      <c r="X268" s="132"/>
      <c r="Y268" s="136">
        <f>SUM(Y269:Y291)</f>
        <v>2.165976</v>
      </c>
      <c r="Z268" s="132"/>
      <c r="AA268" s="137">
        <f>SUM(AA269:AA291)</f>
        <v>0</v>
      </c>
      <c r="AR268" s="138" t="s">
        <v>22</v>
      </c>
      <c r="AT268" s="139" t="s">
        <v>78</v>
      </c>
      <c r="AU268" s="139" t="s">
        <v>22</v>
      </c>
      <c r="AY268" s="138" t="s">
        <v>144</v>
      </c>
      <c r="BK268" s="140">
        <f>SUM(BK269:BK291)</f>
        <v>0</v>
      </c>
    </row>
    <row r="269" spans="2:65" s="1" customFormat="1" ht="31.5" customHeight="1">
      <c r="B269" s="142"/>
      <c r="C269" s="143" t="s">
        <v>781</v>
      </c>
      <c r="D269" s="143" t="s">
        <v>146</v>
      </c>
      <c r="E269" s="144" t="s">
        <v>782</v>
      </c>
      <c r="F269" s="251" t="s">
        <v>783</v>
      </c>
      <c r="G269" s="251"/>
      <c r="H269" s="251"/>
      <c r="I269" s="251"/>
      <c r="J269" s="145" t="s">
        <v>175</v>
      </c>
      <c r="K269" s="146">
        <v>37.02</v>
      </c>
      <c r="L269" s="252"/>
      <c r="M269" s="252"/>
      <c r="N269" s="252">
        <f>ROUND(L269*K269,2)</f>
        <v>0</v>
      </c>
      <c r="O269" s="252"/>
      <c r="P269" s="252"/>
      <c r="Q269" s="252"/>
      <c r="R269" s="147"/>
      <c r="T269" s="148" t="s">
        <v>5</v>
      </c>
      <c r="U269" s="44" t="s">
        <v>44</v>
      </c>
      <c r="V269" s="149">
        <v>0.399</v>
      </c>
      <c r="W269" s="149">
        <f>V269*K269</f>
        <v>14.770980000000002</v>
      </c>
      <c r="X269" s="149">
        <v>0</v>
      </c>
      <c r="Y269" s="149">
        <f>X269*K269</f>
        <v>0</v>
      </c>
      <c r="Z269" s="149">
        <v>0</v>
      </c>
      <c r="AA269" s="150">
        <f>Z269*K269</f>
        <v>0</v>
      </c>
      <c r="AR269" s="21" t="s">
        <v>150</v>
      </c>
      <c r="AT269" s="21" t="s">
        <v>146</v>
      </c>
      <c r="AU269" s="21" t="s">
        <v>106</v>
      </c>
      <c r="AY269" s="21" t="s">
        <v>144</v>
      </c>
      <c r="BE269" s="151">
        <f>IF(U269="základní",N269,0)</f>
        <v>0</v>
      </c>
      <c r="BF269" s="151">
        <f>IF(U269="snížená",N269,0)</f>
        <v>0</v>
      </c>
      <c r="BG269" s="151">
        <f>IF(U269="zákl. přenesená",N269,0)</f>
        <v>0</v>
      </c>
      <c r="BH269" s="151">
        <f>IF(U269="sníž. přenesená",N269,0)</f>
        <v>0</v>
      </c>
      <c r="BI269" s="151">
        <f>IF(U269="nulová",N269,0)</f>
        <v>0</v>
      </c>
      <c r="BJ269" s="21" t="s">
        <v>22</v>
      </c>
      <c r="BK269" s="151">
        <f>ROUND(L269*K269,2)</f>
        <v>0</v>
      </c>
      <c r="BL269" s="21" t="s">
        <v>150</v>
      </c>
      <c r="BM269" s="21" t="s">
        <v>784</v>
      </c>
    </row>
    <row r="270" spans="2:51" s="12" customFormat="1" ht="22.5" customHeight="1">
      <c r="B270" s="169"/>
      <c r="C270" s="170"/>
      <c r="D270" s="170"/>
      <c r="E270" s="171" t="s">
        <v>5</v>
      </c>
      <c r="F270" s="259" t="s">
        <v>456</v>
      </c>
      <c r="G270" s="260"/>
      <c r="H270" s="260"/>
      <c r="I270" s="260"/>
      <c r="J270" s="170"/>
      <c r="K270" s="172" t="s">
        <v>5</v>
      </c>
      <c r="L270" s="170"/>
      <c r="M270" s="170"/>
      <c r="N270" s="170"/>
      <c r="O270" s="170"/>
      <c r="P270" s="170"/>
      <c r="Q270" s="170"/>
      <c r="R270" s="173"/>
      <c r="T270" s="174"/>
      <c r="U270" s="170"/>
      <c r="V270" s="170"/>
      <c r="W270" s="170"/>
      <c r="X270" s="170"/>
      <c r="Y270" s="170"/>
      <c r="Z270" s="170"/>
      <c r="AA270" s="175"/>
      <c r="AT270" s="176" t="s">
        <v>164</v>
      </c>
      <c r="AU270" s="176" t="s">
        <v>106</v>
      </c>
      <c r="AV270" s="12" t="s">
        <v>22</v>
      </c>
      <c r="AW270" s="12" t="s">
        <v>36</v>
      </c>
      <c r="AX270" s="12" t="s">
        <v>79</v>
      </c>
      <c r="AY270" s="176" t="s">
        <v>144</v>
      </c>
    </row>
    <row r="271" spans="2:51" s="10" customFormat="1" ht="22.5" customHeight="1">
      <c r="B271" s="153"/>
      <c r="C271" s="154"/>
      <c r="D271" s="154"/>
      <c r="E271" s="155" t="s">
        <v>5</v>
      </c>
      <c r="F271" s="261" t="s">
        <v>785</v>
      </c>
      <c r="G271" s="262"/>
      <c r="H271" s="262"/>
      <c r="I271" s="262"/>
      <c r="J271" s="154"/>
      <c r="K271" s="156">
        <v>37.02</v>
      </c>
      <c r="L271" s="154"/>
      <c r="M271" s="154"/>
      <c r="N271" s="154"/>
      <c r="O271" s="154"/>
      <c r="P271" s="154"/>
      <c r="Q271" s="154"/>
      <c r="R271" s="157"/>
      <c r="T271" s="158"/>
      <c r="U271" s="154"/>
      <c r="V271" s="154"/>
      <c r="W271" s="154"/>
      <c r="X271" s="154"/>
      <c r="Y271" s="154"/>
      <c r="Z271" s="154"/>
      <c r="AA271" s="159"/>
      <c r="AT271" s="160" t="s">
        <v>164</v>
      </c>
      <c r="AU271" s="160" t="s">
        <v>106</v>
      </c>
      <c r="AV271" s="10" t="s">
        <v>106</v>
      </c>
      <c r="AW271" s="10" t="s">
        <v>36</v>
      </c>
      <c r="AX271" s="10" t="s">
        <v>79</v>
      </c>
      <c r="AY271" s="160" t="s">
        <v>144</v>
      </c>
    </row>
    <row r="272" spans="2:51" s="11" customFormat="1" ht="22.5" customHeight="1">
      <c r="B272" s="161"/>
      <c r="C272" s="162"/>
      <c r="D272" s="162"/>
      <c r="E272" s="163" t="s">
        <v>5</v>
      </c>
      <c r="F272" s="257" t="s">
        <v>165</v>
      </c>
      <c r="G272" s="258"/>
      <c r="H272" s="258"/>
      <c r="I272" s="258"/>
      <c r="J272" s="162"/>
      <c r="K272" s="164">
        <v>37.02</v>
      </c>
      <c r="L272" s="162"/>
      <c r="M272" s="162"/>
      <c r="N272" s="162"/>
      <c r="O272" s="162"/>
      <c r="P272" s="162"/>
      <c r="Q272" s="162"/>
      <c r="R272" s="165"/>
      <c r="T272" s="166"/>
      <c r="U272" s="162"/>
      <c r="V272" s="162"/>
      <c r="W272" s="162"/>
      <c r="X272" s="162"/>
      <c r="Y272" s="162"/>
      <c r="Z272" s="162"/>
      <c r="AA272" s="167"/>
      <c r="AT272" s="168" t="s">
        <v>164</v>
      </c>
      <c r="AU272" s="168" t="s">
        <v>106</v>
      </c>
      <c r="AV272" s="11" t="s">
        <v>150</v>
      </c>
      <c r="AW272" s="11" t="s">
        <v>36</v>
      </c>
      <c r="AX272" s="11" t="s">
        <v>22</v>
      </c>
      <c r="AY272" s="168" t="s">
        <v>144</v>
      </c>
    </row>
    <row r="273" spans="2:65" s="1" customFormat="1" ht="22.5" customHeight="1">
      <c r="B273" s="142"/>
      <c r="C273" s="177" t="s">
        <v>786</v>
      </c>
      <c r="D273" s="177" t="s">
        <v>337</v>
      </c>
      <c r="E273" s="178" t="s">
        <v>787</v>
      </c>
      <c r="F273" s="265" t="s">
        <v>788</v>
      </c>
      <c r="G273" s="265"/>
      <c r="H273" s="265"/>
      <c r="I273" s="265"/>
      <c r="J273" s="179" t="s">
        <v>149</v>
      </c>
      <c r="K273" s="180">
        <v>13.574</v>
      </c>
      <c r="L273" s="266"/>
      <c r="M273" s="266"/>
      <c r="N273" s="266">
        <f>ROUND(L273*K273,2)</f>
        <v>0</v>
      </c>
      <c r="O273" s="252"/>
      <c r="P273" s="252"/>
      <c r="Q273" s="252"/>
      <c r="R273" s="147"/>
      <c r="T273" s="148" t="s">
        <v>5</v>
      </c>
      <c r="U273" s="44" t="s">
        <v>44</v>
      </c>
      <c r="V273" s="149">
        <v>0</v>
      </c>
      <c r="W273" s="149">
        <f>V273*K273</f>
        <v>0</v>
      </c>
      <c r="X273" s="149">
        <v>0.024</v>
      </c>
      <c r="Y273" s="149">
        <f>X273*K273</f>
        <v>0.325776</v>
      </c>
      <c r="Z273" s="149">
        <v>0</v>
      </c>
      <c r="AA273" s="150">
        <f>Z273*K273</f>
        <v>0</v>
      </c>
      <c r="AR273" s="21" t="s">
        <v>340</v>
      </c>
      <c r="AT273" s="21" t="s">
        <v>337</v>
      </c>
      <c r="AU273" s="21" t="s">
        <v>106</v>
      </c>
      <c r="AY273" s="21" t="s">
        <v>144</v>
      </c>
      <c r="BE273" s="151">
        <f>IF(U273="základní",N273,0)</f>
        <v>0</v>
      </c>
      <c r="BF273" s="151">
        <f>IF(U273="snížená",N273,0)</f>
        <v>0</v>
      </c>
      <c r="BG273" s="151">
        <f>IF(U273="zákl. přenesená",N273,0)</f>
        <v>0</v>
      </c>
      <c r="BH273" s="151">
        <f>IF(U273="sníž. přenesená",N273,0)</f>
        <v>0</v>
      </c>
      <c r="BI273" s="151">
        <f>IF(U273="nulová",N273,0)</f>
        <v>0</v>
      </c>
      <c r="BJ273" s="21" t="s">
        <v>22</v>
      </c>
      <c r="BK273" s="151">
        <f>ROUND(L273*K273,2)</f>
        <v>0</v>
      </c>
      <c r="BL273" s="21" t="s">
        <v>150</v>
      </c>
      <c r="BM273" s="21" t="s">
        <v>789</v>
      </c>
    </row>
    <row r="274" spans="2:51" s="12" customFormat="1" ht="22.5" customHeight="1">
      <c r="B274" s="169"/>
      <c r="C274" s="170"/>
      <c r="D274" s="170"/>
      <c r="E274" s="171" t="s">
        <v>5</v>
      </c>
      <c r="F274" s="259" t="s">
        <v>790</v>
      </c>
      <c r="G274" s="260"/>
      <c r="H274" s="260"/>
      <c r="I274" s="260"/>
      <c r="J274" s="170"/>
      <c r="K274" s="172" t="s">
        <v>5</v>
      </c>
      <c r="L274" s="170"/>
      <c r="M274" s="170"/>
      <c r="N274" s="170"/>
      <c r="O274" s="170"/>
      <c r="P274" s="170"/>
      <c r="Q274" s="170"/>
      <c r="R274" s="173"/>
      <c r="T274" s="174"/>
      <c r="U274" s="170"/>
      <c r="V274" s="170"/>
      <c r="W274" s="170"/>
      <c r="X274" s="170"/>
      <c r="Y274" s="170"/>
      <c r="Z274" s="170"/>
      <c r="AA274" s="175"/>
      <c r="AT274" s="176" t="s">
        <v>164</v>
      </c>
      <c r="AU274" s="176" t="s">
        <v>106</v>
      </c>
      <c r="AV274" s="12" t="s">
        <v>22</v>
      </c>
      <c r="AW274" s="12" t="s">
        <v>36</v>
      </c>
      <c r="AX274" s="12" t="s">
        <v>79</v>
      </c>
      <c r="AY274" s="176" t="s">
        <v>144</v>
      </c>
    </row>
    <row r="275" spans="2:51" s="10" customFormat="1" ht="22.5" customHeight="1">
      <c r="B275" s="153"/>
      <c r="C275" s="154"/>
      <c r="D275" s="154"/>
      <c r="E275" s="155" t="s">
        <v>5</v>
      </c>
      <c r="F275" s="261" t="s">
        <v>791</v>
      </c>
      <c r="G275" s="262"/>
      <c r="H275" s="262"/>
      <c r="I275" s="262"/>
      <c r="J275" s="154"/>
      <c r="K275" s="156">
        <v>13.574</v>
      </c>
      <c r="L275" s="154"/>
      <c r="M275" s="154"/>
      <c r="N275" s="154"/>
      <c r="O275" s="154"/>
      <c r="P275" s="154"/>
      <c r="Q275" s="154"/>
      <c r="R275" s="157"/>
      <c r="T275" s="158"/>
      <c r="U275" s="154"/>
      <c r="V275" s="154"/>
      <c r="W275" s="154"/>
      <c r="X275" s="154"/>
      <c r="Y275" s="154"/>
      <c r="Z275" s="154"/>
      <c r="AA275" s="159"/>
      <c r="AT275" s="160" t="s">
        <v>164</v>
      </c>
      <c r="AU275" s="160" t="s">
        <v>106</v>
      </c>
      <c r="AV275" s="10" t="s">
        <v>106</v>
      </c>
      <c r="AW275" s="10" t="s">
        <v>36</v>
      </c>
      <c r="AX275" s="10" t="s">
        <v>22</v>
      </c>
      <c r="AY275" s="160" t="s">
        <v>144</v>
      </c>
    </row>
    <row r="276" spans="2:65" s="1" customFormat="1" ht="31.5" customHeight="1">
      <c r="B276" s="142"/>
      <c r="C276" s="143" t="s">
        <v>792</v>
      </c>
      <c r="D276" s="143" t="s">
        <v>146</v>
      </c>
      <c r="E276" s="144" t="s">
        <v>480</v>
      </c>
      <c r="F276" s="251" t="s">
        <v>481</v>
      </c>
      <c r="G276" s="251"/>
      <c r="H276" s="251"/>
      <c r="I276" s="251"/>
      <c r="J276" s="145" t="s">
        <v>149</v>
      </c>
      <c r="K276" s="146">
        <v>4</v>
      </c>
      <c r="L276" s="252"/>
      <c r="M276" s="252"/>
      <c r="N276" s="252">
        <f>ROUND(L276*K276,2)</f>
        <v>0</v>
      </c>
      <c r="O276" s="252"/>
      <c r="P276" s="252"/>
      <c r="Q276" s="252"/>
      <c r="R276" s="147"/>
      <c r="T276" s="148" t="s">
        <v>5</v>
      </c>
      <c r="U276" s="44" t="s">
        <v>44</v>
      </c>
      <c r="V276" s="149">
        <v>10.3</v>
      </c>
      <c r="W276" s="149">
        <f>V276*K276</f>
        <v>41.2</v>
      </c>
      <c r="X276" s="149">
        <v>0.46005</v>
      </c>
      <c r="Y276" s="149">
        <f>X276*K276</f>
        <v>1.8402</v>
      </c>
      <c r="Z276" s="149">
        <v>0</v>
      </c>
      <c r="AA276" s="150">
        <f>Z276*K276</f>
        <v>0</v>
      </c>
      <c r="AR276" s="21" t="s">
        <v>150</v>
      </c>
      <c r="AT276" s="21" t="s">
        <v>146</v>
      </c>
      <c r="AU276" s="21" t="s">
        <v>106</v>
      </c>
      <c r="AY276" s="21" t="s">
        <v>144</v>
      </c>
      <c r="BE276" s="151">
        <f>IF(U276="základní",N276,0)</f>
        <v>0</v>
      </c>
      <c r="BF276" s="151">
        <f>IF(U276="snížená",N276,0)</f>
        <v>0</v>
      </c>
      <c r="BG276" s="151">
        <f>IF(U276="zákl. přenesená",N276,0)</f>
        <v>0</v>
      </c>
      <c r="BH276" s="151">
        <f>IF(U276="sníž. přenesená",N276,0)</f>
        <v>0</v>
      </c>
      <c r="BI276" s="151">
        <f>IF(U276="nulová",N276,0)</f>
        <v>0</v>
      </c>
      <c r="BJ276" s="21" t="s">
        <v>22</v>
      </c>
      <c r="BK276" s="151">
        <f>ROUND(L276*K276,2)</f>
        <v>0</v>
      </c>
      <c r="BL276" s="21" t="s">
        <v>150</v>
      </c>
      <c r="BM276" s="21" t="s">
        <v>793</v>
      </c>
    </row>
    <row r="277" spans="2:51" s="10" customFormat="1" ht="22.5" customHeight="1">
      <c r="B277" s="153"/>
      <c r="C277" s="154"/>
      <c r="D277" s="154"/>
      <c r="E277" s="155" t="s">
        <v>5</v>
      </c>
      <c r="F277" s="255" t="s">
        <v>150</v>
      </c>
      <c r="G277" s="256"/>
      <c r="H277" s="256"/>
      <c r="I277" s="256"/>
      <c r="J277" s="154"/>
      <c r="K277" s="156">
        <v>4</v>
      </c>
      <c r="L277" s="154"/>
      <c r="M277" s="154"/>
      <c r="N277" s="154"/>
      <c r="O277" s="154"/>
      <c r="P277" s="154"/>
      <c r="Q277" s="154"/>
      <c r="R277" s="157"/>
      <c r="T277" s="158"/>
      <c r="U277" s="154"/>
      <c r="V277" s="154"/>
      <c r="W277" s="154"/>
      <c r="X277" s="154"/>
      <c r="Y277" s="154"/>
      <c r="Z277" s="154"/>
      <c r="AA277" s="159"/>
      <c r="AT277" s="160" t="s">
        <v>164</v>
      </c>
      <c r="AU277" s="160" t="s">
        <v>106</v>
      </c>
      <c r="AV277" s="10" t="s">
        <v>106</v>
      </c>
      <c r="AW277" s="10" t="s">
        <v>36</v>
      </c>
      <c r="AX277" s="10" t="s">
        <v>22</v>
      </c>
      <c r="AY277" s="160" t="s">
        <v>144</v>
      </c>
    </row>
    <row r="278" spans="2:65" s="1" customFormat="1" ht="22.5" customHeight="1">
      <c r="B278" s="142"/>
      <c r="C278" s="143" t="s">
        <v>794</v>
      </c>
      <c r="D278" s="143" t="s">
        <v>146</v>
      </c>
      <c r="E278" s="144" t="s">
        <v>484</v>
      </c>
      <c r="F278" s="251" t="s">
        <v>795</v>
      </c>
      <c r="G278" s="251"/>
      <c r="H278" s="251"/>
      <c r="I278" s="251"/>
      <c r="J278" s="145" t="s">
        <v>175</v>
      </c>
      <c r="K278" s="146">
        <v>37.02</v>
      </c>
      <c r="L278" s="252"/>
      <c r="M278" s="252"/>
      <c r="N278" s="252">
        <f>ROUND(L278*K278,2)</f>
        <v>0</v>
      </c>
      <c r="O278" s="252"/>
      <c r="P278" s="252"/>
      <c r="Q278" s="252"/>
      <c r="R278" s="147"/>
      <c r="T278" s="148" t="s">
        <v>5</v>
      </c>
      <c r="U278" s="44" t="s">
        <v>44</v>
      </c>
      <c r="V278" s="149">
        <v>0.066</v>
      </c>
      <c r="W278" s="149">
        <f>V278*K278</f>
        <v>2.4433200000000004</v>
      </c>
      <c r="X278" s="149">
        <v>0</v>
      </c>
      <c r="Y278" s="149">
        <f>X278*K278</f>
        <v>0</v>
      </c>
      <c r="Z278" s="149">
        <v>0</v>
      </c>
      <c r="AA278" s="150">
        <f>Z278*K278</f>
        <v>0</v>
      </c>
      <c r="AR278" s="21" t="s">
        <v>150</v>
      </c>
      <c r="AT278" s="21" t="s">
        <v>146</v>
      </c>
      <c r="AU278" s="21" t="s">
        <v>106</v>
      </c>
      <c r="AY278" s="21" t="s">
        <v>144</v>
      </c>
      <c r="BE278" s="151">
        <f>IF(U278="základní",N278,0)</f>
        <v>0</v>
      </c>
      <c r="BF278" s="151">
        <f>IF(U278="snížená",N278,0)</f>
        <v>0</v>
      </c>
      <c r="BG278" s="151">
        <f>IF(U278="zákl. přenesená",N278,0)</f>
        <v>0</v>
      </c>
      <c r="BH278" s="151">
        <f>IF(U278="sníž. přenesená",N278,0)</f>
        <v>0</v>
      </c>
      <c r="BI278" s="151">
        <f>IF(U278="nulová",N278,0)</f>
        <v>0</v>
      </c>
      <c r="BJ278" s="21" t="s">
        <v>22</v>
      </c>
      <c r="BK278" s="151">
        <f>ROUND(L278*K278,2)</f>
        <v>0</v>
      </c>
      <c r="BL278" s="21" t="s">
        <v>150</v>
      </c>
      <c r="BM278" s="21" t="s">
        <v>796</v>
      </c>
    </row>
    <row r="279" spans="2:51" s="10" customFormat="1" ht="22.5" customHeight="1">
      <c r="B279" s="153"/>
      <c r="C279" s="154"/>
      <c r="D279" s="154"/>
      <c r="E279" s="155" t="s">
        <v>5</v>
      </c>
      <c r="F279" s="255" t="s">
        <v>785</v>
      </c>
      <c r="G279" s="256"/>
      <c r="H279" s="256"/>
      <c r="I279" s="256"/>
      <c r="J279" s="154"/>
      <c r="K279" s="156">
        <v>37.02</v>
      </c>
      <c r="L279" s="154"/>
      <c r="M279" s="154"/>
      <c r="N279" s="154"/>
      <c r="O279" s="154"/>
      <c r="P279" s="154"/>
      <c r="Q279" s="154"/>
      <c r="R279" s="157"/>
      <c r="T279" s="158"/>
      <c r="U279" s="154"/>
      <c r="V279" s="154"/>
      <c r="W279" s="154"/>
      <c r="X279" s="154"/>
      <c r="Y279" s="154"/>
      <c r="Z279" s="154"/>
      <c r="AA279" s="159"/>
      <c r="AT279" s="160" t="s">
        <v>164</v>
      </c>
      <c r="AU279" s="160" t="s">
        <v>106</v>
      </c>
      <c r="AV279" s="10" t="s">
        <v>106</v>
      </c>
      <c r="AW279" s="10" t="s">
        <v>36</v>
      </c>
      <c r="AX279" s="10" t="s">
        <v>79</v>
      </c>
      <c r="AY279" s="160" t="s">
        <v>144</v>
      </c>
    </row>
    <row r="280" spans="2:51" s="11" customFormat="1" ht="22.5" customHeight="1">
      <c r="B280" s="161"/>
      <c r="C280" s="162"/>
      <c r="D280" s="162"/>
      <c r="E280" s="163" t="s">
        <v>5</v>
      </c>
      <c r="F280" s="257" t="s">
        <v>165</v>
      </c>
      <c r="G280" s="258"/>
      <c r="H280" s="258"/>
      <c r="I280" s="258"/>
      <c r="J280" s="162"/>
      <c r="K280" s="164">
        <v>37.02</v>
      </c>
      <c r="L280" s="162"/>
      <c r="M280" s="162"/>
      <c r="N280" s="162"/>
      <c r="O280" s="162"/>
      <c r="P280" s="162"/>
      <c r="Q280" s="162"/>
      <c r="R280" s="165"/>
      <c r="T280" s="166"/>
      <c r="U280" s="162"/>
      <c r="V280" s="162"/>
      <c r="W280" s="162"/>
      <c r="X280" s="162"/>
      <c r="Y280" s="162"/>
      <c r="Z280" s="162"/>
      <c r="AA280" s="167"/>
      <c r="AT280" s="168" t="s">
        <v>164</v>
      </c>
      <c r="AU280" s="168" t="s">
        <v>106</v>
      </c>
      <c r="AV280" s="11" t="s">
        <v>150</v>
      </c>
      <c r="AW280" s="11" t="s">
        <v>36</v>
      </c>
      <c r="AX280" s="11" t="s">
        <v>22</v>
      </c>
      <c r="AY280" s="168" t="s">
        <v>144</v>
      </c>
    </row>
    <row r="281" spans="2:65" s="1" customFormat="1" ht="22.5" customHeight="1">
      <c r="B281" s="142"/>
      <c r="C281" s="143" t="s">
        <v>797</v>
      </c>
      <c r="D281" s="143" t="s">
        <v>146</v>
      </c>
      <c r="E281" s="144" t="s">
        <v>798</v>
      </c>
      <c r="F281" s="251" t="s">
        <v>799</v>
      </c>
      <c r="G281" s="251"/>
      <c r="H281" s="251"/>
      <c r="I281" s="251"/>
      <c r="J281" s="145" t="s">
        <v>175</v>
      </c>
      <c r="K281" s="146">
        <v>37.02</v>
      </c>
      <c r="L281" s="252"/>
      <c r="M281" s="252"/>
      <c r="N281" s="252">
        <f>ROUND(L281*K281,2)</f>
        <v>0</v>
      </c>
      <c r="O281" s="252"/>
      <c r="P281" s="252"/>
      <c r="Q281" s="252"/>
      <c r="R281" s="147"/>
      <c r="T281" s="148" t="s">
        <v>5</v>
      </c>
      <c r="U281" s="44" t="s">
        <v>44</v>
      </c>
      <c r="V281" s="149">
        <v>0</v>
      </c>
      <c r="W281" s="149">
        <f>V281*K281</f>
        <v>0</v>
      </c>
      <c r="X281" s="149">
        <v>0</v>
      </c>
      <c r="Y281" s="149">
        <f>X281*K281</f>
        <v>0</v>
      </c>
      <c r="Z281" s="149">
        <v>0</v>
      </c>
      <c r="AA281" s="150">
        <f>Z281*K281</f>
        <v>0</v>
      </c>
      <c r="AR281" s="21" t="s">
        <v>150</v>
      </c>
      <c r="AT281" s="21" t="s">
        <v>146</v>
      </c>
      <c r="AU281" s="21" t="s">
        <v>106</v>
      </c>
      <c r="AY281" s="21" t="s">
        <v>144</v>
      </c>
      <c r="BE281" s="151">
        <f>IF(U281="základní",N281,0)</f>
        <v>0</v>
      </c>
      <c r="BF281" s="151">
        <f>IF(U281="snížená",N281,0)</f>
        <v>0</v>
      </c>
      <c r="BG281" s="151">
        <f>IF(U281="zákl. přenesená",N281,0)</f>
        <v>0</v>
      </c>
      <c r="BH281" s="151">
        <f>IF(U281="sníž. přenesená",N281,0)</f>
        <v>0</v>
      </c>
      <c r="BI281" s="151">
        <f>IF(U281="nulová",N281,0)</f>
        <v>0</v>
      </c>
      <c r="BJ281" s="21" t="s">
        <v>22</v>
      </c>
      <c r="BK281" s="151">
        <f>ROUND(L281*K281,2)</f>
        <v>0</v>
      </c>
      <c r="BL281" s="21" t="s">
        <v>150</v>
      </c>
      <c r="BM281" s="21" t="s">
        <v>800</v>
      </c>
    </row>
    <row r="282" spans="2:51" s="10" customFormat="1" ht="22.5" customHeight="1">
      <c r="B282" s="153"/>
      <c r="C282" s="154"/>
      <c r="D282" s="154"/>
      <c r="E282" s="155" t="s">
        <v>5</v>
      </c>
      <c r="F282" s="255" t="s">
        <v>785</v>
      </c>
      <c r="G282" s="256"/>
      <c r="H282" s="256"/>
      <c r="I282" s="256"/>
      <c r="J282" s="154"/>
      <c r="K282" s="156">
        <v>37.02</v>
      </c>
      <c r="L282" s="154"/>
      <c r="M282" s="154"/>
      <c r="N282" s="154"/>
      <c r="O282" s="154"/>
      <c r="P282" s="154"/>
      <c r="Q282" s="154"/>
      <c r="R282" s="157"/>
      <c r="T282" s="158"/>
      <c r="U282" s="154"/>
      <c r="V282" s="154"/>
      <c r="W282" s="154"/>
      <c r="X282" s="154"/>
      <c r="Y282" s="154"/>
      <c r="Z282" s="154"/>
      <c r="AA282" s="159"/>
      <c r="AT282" s="160" t="s">
        <v>164</v>
      </c>
      <c r="AU282" s="160" t="s">
        <v>106</v>
      </c>
      <c r="AV282" s="10" t="s">
        <v>106</v>
      </c>
      <c r="AW282" s="10" t="s">
        <v>36</v>
      </c>
      <c r="AX282" s="10" t="s">
        <v>79</v>
      </c>
      <c r="AY282" s="160" t="s">
        <v>144</v>
      </c>
    </row>
    <row r="283" spans="2:51" s="11" customFormat="1" ht="22.5" customHeight="1">
      <c r="B283" s="161"/>
      <c r="C283" s="162"/>
      <c r="D283" s="162"/>
      <c r="E283" s="163" t="s">
        <v>5</v>
      </c>
      <c r="F283" s="257" t="s">
        <v>165</v>
      </c>
      <c r="G283" s="258"/>
      <c r="H283" s="258"/>
      <c r="I283" s="258"/>
      <c r="J283" s="162"/>
      <c r="K283" s="164">
        <v>37.02</v>
      </c>
      <c r="L283" s="162"/>
      <c r="M283" s="162"/>
      <c r="N283" s="162"/>
      <c r="O283" s="162"/>
      <c r="P283" s="162"/>
      <c r="Q283" s="162"/>
      <c r="R283" s="165"/>
      <c r="T283" s="166"/>
      <c r="U283" s="162"/>
      <c r="V283" s="162"/>
      <c r="W283" s="162"/>
      <c r="X283" s="162"/>
      <c r="Y283" s="162"/>
      <c r="Z283" s="162"/>
      <c r="AA283" s="167"/>
      <c r="AT283" s="168" t="s">
        <v>164</v>
      </c>
      <c r="AU283" s="168" t="s">
        <v>106</v>
      </c>
      <c r="AV283" s="11" t="s">
        <v>150</v>
      </c>
      <c r="AW283" s="11" t="s">
        <v>36</v>
      </c>
      <c r="AX283" s="11" t="s">
        <v>22</v>
      </c>
      <c r="AY283" s="168" t="s">
        <v>144</v>
      </c>
    </row>
    <row r="284" spans="2:65" s="1" customFormat="1" ht="44.25" customHeight="1">
      <c r="B284" s="142"/>
      <c r="C284" s="143" t="s">
        <v>402</v>
      </c>
      <c r="D284" s="143" t="s">
        <v>146</v>
      </c>
      <c r="E284" s="144" t="s">
        <v>493</v>
      </c>
      <c r="F284" s="251" t="s">
        <v>494</v>
      </c>
      <c r="G284" s="251"/>
      <c r="H284" s="251"/>
      <c r="I284" s="251"/>
      <c r="J284" s="145" t="s">
        <v>149</v>
      </c>
      <c r="K284" s="146">
        <v>1</v>
      </c>
      <c r="L284" s="252"/>
      <c r="M284" s="252"/>
      <c r="N284" s="252">
        <f>ROUND(L284*K284,2)</f>
        <v>0</v>
      </c>
      <c r="O284" s="252"/>
      <c r="P284" s="252"/>
      <c r="Q284" s="252"/>
      <c r="R284" s="147"/>
      <c r="T284" s="148" t="s">
        <v>5</v>
      </c>
      <c r="U284" s="44" t="s">
        <v>44</v>
      </c>
      <c r="V284" s="149">
        <v>0</v>
      </c>
      <c r="W284" s="149">
        <f>V284*K284</f>
        <v>0</v>
      </c>
      <c r="X284" s="149">
        <v>0</v>
      </c>
      <c r="Y284" s="149">
        <f>X284*K284</f>
        <v>0</v>
      </c>
      <c r="Z284" s="149">
        <v>0</v>
      </c>
      <c r="AA284" s="150">
        <f>Z284*K284</f>
        <v>0</v>
      </c>
      <c r="AR284" s="21" t="s">
        <v>150</v>
      </c>
      <c r="AT284" s="21" t="s">
        <v>146</v>
      </c>
      <c r="AU284" s="21" t="s">
        <v>106</v>
      </c>
      <c r="AY284" s="21" t="s">
        <v>144</v>
      </c>
      <c r="BE284" s="151">
        <f>IF(U284="základní",N284,0)</f>
        <v>0</v>
      </c>
      <c r="BF284" s="151">
        <f>IF(U284="snížená",N284,0)</f>
        <v>0</v>
      </c>
      <c r="BG284" s="151">
        <f>IF(U284="zákl. přenesená",N284,0)</f>
        <v>0</v>
      </c>
      <c r="BH284" s="151">
        <f>IF(U284="sníž. přenesená",N284,0)</f>
        <v>0</v>
      </c>
      <c r="BI284" s="151">
        <f>IF(U284="nulová",N284,0)</f>
        <v>0</v>
      </c>
      <c r="BJ284" s="21" t="s">
        <v>22</v>
      </c>
      <c r="BK284" s="151">
        <f>ROUND(L284*K284,2)</f>
        <v>0</v>
      </c>
      <c r="BL284" s="21" t="s">
        <v>150</v>
      </c>
      <c r="BM284" s="21" t="s">
        <v>801</v>
      </c>
    </row>
    <row r="285" spans="2:51" s="12" customFormat="1" ht="22.5" customHeight="1">
      <c r="B285" s="169"/>
      <c r="C285" s="170"/>
      <c r="D285" s="170"/>
      <c r="E285" s="171" t="s">
        <v>5</v>
      </c>
      <c r="F285" s="259" t="s">
        <v>802</v>
      </c>
      <c r="G285" s="260"/>
      <c r="H285" s="260"/>
      <c r="I285" s="260"/>
      <c r="J285" s="170"/>
      <c r="K285" s="172" t="s">
        <v>5</v>
      </c>
      <c r="L285" s="170"/>
      <c r="M285" s="170"/>
      <c r="N285" s="170"/>
      <c r="O285" s="170"/>
      <c r="P285" s="170"/>
      <c r="Q285" s="170"/>
      <c r="R285" s="173"/>
      <c r="T285" s="174"/>
      <c r="U285" s="170"/>
      <c r="V285" s="170"/>
      <c r="W285" s="170"/>
      <c r="X285" s="170"/>
      <c r="Y285" s="170"/>
      <c r="Z285" s="170"/>
      <c r="AA285" s="175"/>
      <c r="AT285" s="176" t="s">
        <v>164</v>
      </c>
      <c r="AU285" s="176" t="s">
        <v>106</v>
      </c>
      <c r="AV285" s="12" t="s">
        <v>22</v>
      </c>
      <c r="AW285" s="12" t="s">
        <v>36</v>
      </c>
      <c r="AX285" s="12" t="s">
        <v>79</v>
      </c>
      <c r="AY285" s="176" t="s">
        <v>144</v>
      </c>
    </row>
    <row r="286" spans="2:51" s="10" customFormat="1" ht="22.5" customHeight="1">
      <c r="B286" s="153"/>
      <c r="C286" s="154"/>
      <c r="D286" s="154"/>
      <c r="E286" s="155" t="s">
        <v>5</v>
      </c>
      <c r="F286" s="261" t="s">
        <v>22</v>
      </c>
      <c r="G286" s="262"/>
      <c r="H286" s="262"/>
      <c r="I286" s="262"/>
      <c r="J286" s="154"/>
      <c r="K286" s="156">
        <v>1</v>
      </c>
      <c r="L286" s="154"/>
      <c r="M286" s="154"/>
      <c r="N286" s="154"/>
      <c r="O286" s="154"/>
      <c r="P286" s="154"/>
      <c r="Q286" s="154"/>
      <c r="R286" s="157"/>
      <c r="T286" s="158"/>
      <c r="U286" s="154"/>
      <c r="V286" s="154"/>
      <c r="W286" s="154"/>
      <c r="X286" s="154"/>
      <c r="Y286" s="154"/>
      <c r="Z286" s="154"/>
      <c r="AA286" s="159"/>
      <c r="AT286" s="160" t="s">
        <v>164</v>
      </c>
      <c r="AU286" s="160" t="s">
        <v>106</v>
      </c>
      <c r="AV286" s="10" t="s">
        <v>106</v>
      </c>
      <c r="AW286" s="10" t="s">
        <v>36</v>
      </c>
      <c r="AX286" s="10" t="s">
        <v>79</v>
      </c>
      <c r="AY286" s="160" t="s">
        <v>144</v>
      </c>
    </row>
    <row r="287" spans="2:51" s="11" customFormat="1" ht="22.5" customHeight="1">
      <c r="B287" s="161"/>
      <c r="C287" s="162"/>
      <c r="D287" s="162"/>
      <c r="E287" s="163" t="s">
        <v>5</v>
      </c>
      <c r="F287" s="257" t="s">
        <v>165</v>
      </c>
      <c r="G287" s="258"/>
      <c r="H287" s="258"/>
      <c r="I287" s="258"/>
      <c r="J287" s="162"/>
      <c r="K287" s="164">
        <v>1</v>
      </c>
      <c r="L287" s="162"/>
      <c r="M287" s="162"/>
      <c r="N287" s="162"/>
      <c r="O287" s="162"/>
      <c r="P287" s="162"/>
      <c r="Q287" s="162"/>
      <c r="R287" s="165"/>
      <c r="T287" s="166"/>
      <c r="U287" s="162"/>
      <c r="V287" s="162"/>
      <c r="W287" s="162"/>
      <c r="X287" s="162"/>
      <c r="Y287" s="162"/>
      <c r="Z287" s="162"/>
      <c r="AA287" s="167"/>
      <c r="AT287" s="168" t="s">
        <v>164</v>
      </c>
      <c r="AU287" s="168" t="s">
        <v>106</v>
      </c>
      <c r="AV287" s="11" t="s">
        <v>150</v>
      </c>
      <c r="AW287" s="11" t="s">
        <v>36</v>
      </c>
      <c r="AX287" s="11" t="s">
        <v>22</v>
      </c>
      <c r="AY287" s="168" t="s">
        <v>144</v>
      </c>
    </row>
    <row r="288" spans="2:65" s="1" customFormat="1" ht="44.25" customHeight="1">
      <c r="B288" s="142"/>
      <c r="C288" s="143" t="s">
        <v>803</v>
      </c>
      <c r="D288" s="143" t="s">
        <v>146</v>
      </c>
      <c r="E288" s="144" t="s">
        <v>498</v>
      </c>
      <c r="F288" s="251" t="s">
        <v>499</v>
      </c>
      <c r="G288" s="251"/>
      <c r="H288" s="251"/>
      <c r="I288" s="251"/>
      <c r="J288" s="145" t="s">
        <v>149</v>
      </c>
      <c r="K288" s="146">
        <v>1</v>
      </c>
      <c r="L288" s="252"/>
      <c r="M288" s="252"/>
      <c r="N288" s="252">
        <f>ROUND(L288*K288,2)</f>
        <v>0</v>
      </c>
      <c r="O288" s="252"/>
      <c r="P288" s="252"/>
      <c r="Q288" s="252"/>
      <c r="R288" s="147"/>
      <c r="T288" s="148" t="s">
        <v>5</v>
      </c>
      <c r="U288" s="44" t="s">
        <v>44</v>
      </c>
      <c r="V288" s="149">
        <v>0</v>
      </c>
      <c r="W288" s="149">
        <f>V288*K288</f>
        <v>0</v>
      </c>
      <c r="X288" s="149">
        <v>0</v>
      </c>
      <c r="Y288" s="149">
        <f>X288*K288</f>
        <v>0</v>
      </c>
      <c r="Z288" s="149">
        <v>0</v>
      </c>
      <c r="AA288" s="150">
        <f>Z288*K288</f>
        <v>0</v>
      </c>
      <c r="AR288" s="21" t="s">
        <v>150</v>
      </c>
      <c r="AT288" s="21" t="s">
        <v>146</v>
      </c>
      <c r="AU288" s="21" t="s">
        <v>106</v>
      </c>
      <c r="AY288" s="21" t="s">
        <v>144</v>
      </c>
      <c r="BE288" s="151">
        <f>IF(U288="základní",N288,0)</f>
        <v>0</v>
      </c>
      <c r="BF288" s="151">
        <f>IF(U288="snížená",N288,0)</f>
        <v>0</v>
      </c>
      <c r="BG288" s="151">
        <f>IF(U288="zákl. přenesená",N288,0)</f>
        <v>0</v>
      </c>
      <c r="BH288" s="151">
        <f>IF(U288="sníž. přenesená",N288,0)</f>
        <v>0</v>
      </c>
      <c r="BI288" s="151">
        <f>IF(U288="nulová",N288,0)</f>
        <v>0</v>
      </c>
      <c r="BJ288" s="21" t="s">
        <v>22</v>
      </c>
      <c r="BK288" s="151">
        <f>ROUND(L288*K288,2)</f>
        <v>0</v>
      </c>
      <c r="BL288" s="21" t="s">
        <v>150</v>
      </c>
      <c r="BM288" s="21" t="s">
        <v>804</v>
      </c>
    </row>
    <row r="289" spans="2:51" s="12" customFormat="1" ht="22.5" customHeight="1">
      <c r="B289" s="169"/>
      <c r="C289" s="170"/>
      <c r="D289" s="170"/>
      <c r="E289" s="171" t="s">
        <v>5</v>
      </c>
      <c r="F289" s="259" t="s">
        <v>805</v>
      </c>
      <c r="G289" s="260"/>
      <c r="H289" s="260"/>
      <c r="I289" s="260"/>
      <c r="J289" s="170"/>
      <c r="K289" s="172" t="s">
        <v>5</v>
      </c>
      <c r="L289" s="170"/>
      <c r="M289" s="170"/>
      <c r="N289" s="170"/>
      <c r="O289" s="170"/>
      <c r="P289" s="170"/>
      <c r="Q289" s="170"/>
      <c r="R289" s="173"/>
      <c r="T289" s="174"/>
      <c r="U289" s="170"/>
      <c r="V289" s="170"/>
      <c r="W289" s="170"/>
      <c r="X289" s="170"/>
      <c r="Y289" s="170"/>
      <c r="Z289" s="170"/>
      <c r="AA289" s="175"/>
      <c r="AT289" s="176" t="s">
        <v>164</v>
      </c>
      <c r="AU289" s="176" t="s">
        <v>106</v>
      </c>
      <c r="AV289" s="12" t="s">
        <v>22</v>
      </c>
      <c r="AW289" s="12" t="s">
        <v>36</v>
      </c>
      <c r="AX289" s="12" t="s">
        <v>79</v>
      </c>
      <c r="AY289" s="176" t="s">
        <v>144</v>
      </c>
    </row>
    <row r="290" spans="2:51" s="10" customFormat="1" ht="22.5" customHeight="1">
      <c r="B290" s="153"/>
      <c r="C290" s="154"/>
      <c r="D290" s="154"/>
      <c r="E290" s="155" t="s">
        <v>5</v>
      </c>
      <c r="F290" s="261" t="s">
        <v>22</v>
      </c>
      <c r="G290" s="262"/>
      <c r="H290" s="262"/>
      <c r="I290" s="262"/>
      <c r="J290" s="154"/>
      <c r="K290" s="156">
        <v>1</v>
      </c>
      <c r="L290" s="154"/>
      <c r="M290" s="154"/>
      <c r="N290" s="154"/>
      <c r="O290" s="154"/>
      <c r="P290" s="154"/>
      <c r="Q290" s="154"/>
      <c r="R290" s="157"/>
      <c r="T290" s="158"/>
      <c r="U290" s="154"/>
      <c r="V290" s="154"/>
      <c r="W290" s="154"/>
      <c r="X290" s="154"/>
      <c r="Y290" s="154"/>
      <c r="Z290" s="154"/>
      <c r="AA290" s="159"/>
      <c r="AT290" s="160" t="s">
        <v>164</v>
      </c>
      <c r="AU290" s="160" t="s">
        <v>106</v>
      </c>
      <c r="AV290" s="10" t="s">
        <v>106</v>
      </c>
      <c r="AW290" s="10" t="s">
        <v>36</v>
      </c>
      <c r="AX290" s="10" t="s">
        <v>79</v>
      </c>
      <c r="AY290" s="160" t="s">
        <v>144</v>
      </c>
    </row>
    <row r="291" spans="2:51" s="11" customFormat="1" ht="22.5" customHeight="1">
      <c r="B291" s="161"/>
      <c r="C291" s="162"/>
      <c r="D291" s="162"/>
      <c r="E291" s="163" t="s">
        <v>5</v>
      </c>
      <c r="F291" s="257" t="s">
        <v>165</v>
      </c>
      <c r="G291" s="258"/>
      <c r="H291" s="258"/>
      <c r="I291" s="258"/>
      <c r="J291" s="162"/>
      <c r="K291" s="164">
        <v>1</v>
      </c>
      <c r="L291" s="162"/>
      <c r="M291" s="162"/>
      <c r="N291" s="162"/>
      <c r="O291" s="162"/>
      <c r="P291" s="162"/>
      <c r="Q291" s="162"/>
      <c r="R291" s="165"/>
      <c r="T291" s="166"/>
      <c r="U291" s="162"/>
      <c r="V291" s="162"/>
      <c r="W291" s="162"/>
      <c r="X291" s="162"/>
      <c r="Y291" s="162"/>
      <c r="Z291" s="162"/>
      <c r="AA291" s="167"/>
      <c r="AT291" s="168" t="s">
        <v>164</v>
      </c>
      <c r="AU291" s="168" t="s">
        <v>106</v>
      </c>
      <c r="AV291" s="11" t="s">
        <v>150</v>
      </c>
      <c r="AW291" s="11" t="s">
        <v>36</v>
      </c>
      <c r="AX291" s="11" t="s">
        <v>22</v>
      </c>
      <c r="AY291" s="168" t="s">
        <v>144</v>
      </c>
    </row>
    <row r="292" spans="2:63" s="9" customFormat="1" ht="29.85" customHeight="1">
      <c r="B292" s="131"/>
      <c r="C292" s="132"/>
      <c r="D292" s="141" t="s">
        <v>124</v>
      </c>
      <c r="E292" s="141"/>
      <c r="F292" s="141"/>
      <c r="G292" s="141"/>
      <c r="H292" s="141"/>
      <c r="I292" s="141"/>
      <c r="J292" s="141"/>
      <c r="K292" s="141"/>
      <c r="L292" s="141"/>
      <c r="M292" s="141"/>
      <c r="N292" s="275">
        <f>BK292</f>
        <v>0</v>
      </c>
      <c r="O292" s="276"/>
      <c r="P292" s="276"/>
      <c r="Q292" s="276"/>
      <c r="R292" s="134"/>
      <c r="T292" s="135"/>
      <c r="U292" s="132"/>
      <c r="V292" s="132"/>
      <c r="W292" s="136">
        <f>W293+SUM(W294:W297)</f>
        <v>257.075</v>
      </c>
      <c r="X292" s="132"/>
      <c r="Y292" s="136">
        <f>Y293+SUM(Y294:Y297)</f>
        <v>0</v>
      </c>
      <c r="Z292" s="132"/>
      <c r="AA292" s="137">
        <f>AA293+SUM(AA294:AA297)</f>
        <v>60</v>
      </c>
      <c r="AR292" s="138" t="s">
        <v>22</v>
      </c>
      <c r="AT292" s="139" t="s">
        <v>78</v>
      </c>
      <c r="AU292" s="139" t="s">
        <v>22</v>
      </c>
      <c r="AY292" s="138" t="s">
        <v>144</v>
      </c>
      <c r="BK292" s="140">
        <f>BK293+SUM(BK294:BK297)</f>
        <v>0</v>
      </c>
    </row>
    <row r="293" spans="2:65" s="1" customFormat="1" ht="31.5" customHeight="1">
      <c r="B293" s="142"/>
      <c r="C293" s="143" t="s">
        <v>806</v>
      </c>
      <c r="D293" s="143" t="s">
        <v>146</v>
      </c>
      <c r="E293" s="144" t="s">
        <v>807</v>
      </c>
      <c r="F293" s="251" t="s">
        <v>808</v>
      </c>
      <c r="G293" s="251"/>
      <c r="H293" s="251"/>
      <c r="I293" s="251"/>
      <c r="J293" s="145" t="s">
        <v>186</v>
      </c>
      <c r="K293" s="146">
        <v>25</v>
      </c>
      <c r="L293" s="252"/>
      <c r="M293" s="252"/>
      <c r="N293" s="252">
        <f>ROUND(L293*K293,2)</f>
        <v>0</v>
      </c>
      <c r="O293" s="252"/>
      <c r="P293" s="252"/>
      <c r="Q293" s="252"/>
      <c r="R293" s="147"/>
      <c r="T293" s="148" t="s">
        <v>5</v>
      </c>
      <c r="U293" s="44" t="s">
        <v>44</v>
      </c>
      <c r="V293" s="149">
        <v>8.5</v>
      </c>
      <c r="W293" s="149">
        <f>V293*K293</f>
        <v>212.5</v>
      </c>
      <c r="X293" s="149">
        <v>0</v>
      </c>
      <c r="Y293" s="149">
        <f>X293*K293</f>
        <v>0</v>
      </c>
      <c r="Z293" s="149">
        <v>2.4</v>
      </c>
      <c r="AA293" s="150">
        <f>Z293*K293</f>
        <v>60</v>
      </c>
      <c r="AR293" s="21" t="s">
        <v>150</v>
      </c>
      <c r="AT293" s="21" t="s">
        <v>146</v>
      </c>
      <c r="AU293" s="21" t="s">
        <v>106</v>
      </c>
      <c r="AY293" s="21" t="s">
        <v>144</v>
      </c>
      <c r="BE293" s="151">
        <f>IF(U293="základní",N293,0)</f>
        <v>0</v>
      </c>
      <c r="BF293" s="151">
        <f>IF(U293="snížená",N293,0)</f>
        <v>0</v>
      </c>
      <c r="BG293" s="151">
        <f>IF(U293="zákl. přenesená",N293,0)</f>
        <v>0</v>
      </c>
      <c r="BH293" s="151">
        <f>IF(U293="sníž. přenesená",N293,0)</f>
        <v>0</v>
      </c>
      <c r="BI293" s="151">
        <f>IF(U293="nulová",N293,0)</f>
        <v>0</v>
      </c>
      <c r="BJ293" s="21" t="s">
        <v>22</v>
      </c>
      <c r="BK293" s="151">
        <f>ROUND(L293*K293,2)</f>
        <v>0</v>
      </c>
      <c r="BL293" s="21" t="s">
        <v>150</v>
      </c>
      <c r="BM293" s="21" t="s">
        <v>809</v>
      </c>
    </row>
    <row r="294" spans="2:51" s="12" customFormat="1" ht="22.5" customHeight="1">
      <c r="B294" s="169"/>
      <c r="C294" s="170"/>
      <c r="D294" s="170"/>
      <c r="E294" s="171" t="s">
        <v>5</v>
      </c>
      <c r="F294" s="259" t="s">
        <v>810</v>
      </c>
      <c r="G294" s="260"/>
      <c r="H294" s="260"/>
      <c r="I294" s="260"/>
      <c r="J294" s="170"/>
      <c r="K294" s="172" t="s">
        <v>5</v>
      </c>
      <c r="L294" s="170"/>
      <c r="M294" s="170"/>
      <c r="N294" s="170"/>
      <c r="O294" s="170"/>
      <c r="P294" s="170"/>
      <c r="Q294" s="170"/>
      <c r="R294" s="173"/>
      <c r="T294" s="174"/>
      <c r="U294" s="170"/>
      <c r="V294" s="170"/>
      <c r="W294" s="170"/>
      <c r="X294" s="170"/>
      <c r="Y294" s="170"/>
      <c r="Z294" s="170"/>
      <c r="AA294" s="175"/>
      <c r="AT294" s="176" t="s">
        <v>164</v>
      </c>
      <c r="AU294" s="176" t="s">
        <v>106</v>
      </c>
      <c r="AV294" s="12" t="s">
        <v>22</v>
      </c>
      <c r="AW294" s="12" t="s">
        <v>36</v>
      </c>
      <c r="AX294" s="12" t="s">
        <v>79</v>
      </c>
      <c r="AY294" s="176" t="s">
        <v>144</v>
      </c>
    </row>
    <row r="295" spans="2:51" s="10" customFormat="1" ht="22.5" customHeight="1">
      <c r="B295" s="153"/>
      <c r="C295" s="154"/>
      <c r="D295" s="154"/>
      <c r="E295" s="155" t="s">
        <v>5</v>
      </c>
      <c r="F295" s="261" t="s">
        <v>365</v>
      </c>
      <c r="G295" s="262"/>
      <c r="H295" s="262"/>
      <c r="I295" s="262"/>
      <c r="J295" s="154"/>
      <c r="K295" s="156">
        <v>25</v>
      </c>
      <c r="L295" s="154"/>
      <c r="M295" s="154"/>
      <c r="N295" s="154"/>
      <c r="O295" s="154"/>
      <c r="P295" s="154"/>
      <c r="Q295" s="154"/>
      <c r="R295" s="157"/>
      <c r="T295" s="158"/>
      <c r="U295" s="154"/>
      <c r="V295" s="154"/>
      <c r="W295" s="154"/>
      <c r="X295" s="154"/>
      <c r="Y295" s="154"/>
      <c r="Z295" s="154"/>
      <c r="AA295" s="159"/>
      <c r="AT295" s="160" t="s">
        <v>164</v>
      </c>
      <c r="AU295" s="160" t="s">
        <v>106</v>
      </c>
      <c r="AV295" s="10" t="s">
        <v>106</v>
      </c>
      <c r="AW295" s="10" t="s">
        <v>36</v>
      </c>
      <c r="AX295" s="10" t="s">
        <v>79</v>
      </c>
      <c r="AY295" s="160" t="s">
        <v>144</v>
      </c>
    </row>
    <row r="296" spans="2:51" s="11" customFormat="1" ht="22.5" customHeight="1">
      <c r="B296" s="161"/>
      <c r="C296" s="162"/>
      <c r="D296" s="162"/>
      <c r="E296" s="163" t="s">
        <v>5</v>
      </c>
      <c r="F296" s="257" t="s">
        <v>165</v>
      </c>
      <c r="G296" s="258"/>
      <c r="H296" s="258"/>
      <c r="I296" s="258"/>
      <c r="J296" s="162"/>
      <c r="K296" s="164">
        <v>25</v>
      </c>
      <c r="L296" s="162"/>
      <c r="M296" s="162"/>
      <c r="N296" s="162"/>
      <c r="O296" s="162"/>
      <c r="P296" s="162"/>
      <c r="Q296" s="162"/>
      <c r="R296" s="165"/>
      <c r="T296" s="166"/>
      <c r="U296" s="162"/>
      <c r="V296" s="162"/>
      <c r="W296" s="162"/>
      <c r="X296" s="162"/>
      <c r="Y296" s="162"/>
      <c r="Z296" s="162"/>
      <c r="AA296" s="167"/>
      <c r="AT296" s="168" t="s">
        <v>164</v>
      </c>
      <c r="AU296" s="168" t="s">
        <v>106</v>
      </c>
      <c r="AV296" s="11" t="s">
        <v>150</v>
      </c>
      <c r="AW296" s="11" t="s">
        <v>36</v>
      </c>
      <c r="AX296" s="11" t="s">
        <v>22</v>
      </c>
      <c r="AY296" s="168" t="s">
        <v>144</v>
      </c>
    </row>
    <row r="297" spans="2:63" s="9" customFormat="1" ht="22.35" customHeight="1">
      <c r="B297" s="131"/>
      <c r="C297" s="132"/>
      <c r="D297" s="141" t="s">
        <v>125</v>
      </c>
      <c r="E297" s="141"/>
      <c r="F297" s="141"/>
      <c r="G297" s="141"/>
      <c r="H297" s="141"/>
      <c r="I297" s="141"/>
      <c r="J297" s="141"/>
      <c r="K297" s="141"/>
      <c r="L297" s="141"/>
      <c r="M297" s="141"/>
      <c r="N297" s="275">
        <f>BK297</f>
        <v>0</v>
      </c>
      <c r="O297" s="276"/>
      <c r="P297" s="276"/>
      <c r="Q297" s="276"/>
      <c r="R297" s="134"/>
      <c r="T297" s="135"/>
      <c r="U297" s="132"/>
      <c r="V297" s="132"/>
      <c r="W297" s="136">
        <f>SUM(W298:W313)</f>
        <v>44.575</v>
      </c>
      <c r="X297" s="132"/>
      <c r="Y297" s="136">
        <f>SUM(Y298:Y313)</f>
        <v>0</v>
      </c>
      <c r="Z297" s="132"/>
      <c r="AA297" s="137">
        <f>SUM(AA298:AA313)</f>
        <v>0</v>
      </c>
      <c r="AR297" s="138" t="s">
        <v>22</v>
      </c>
      <c r="AT297" s="139" t="s">
        <v>78</v>
      </c>
      <c r="AU297" s="139" t="s">
        <v>106</v>
      </c>
      <c r="AY297" s="138" t="s">
        <v>144</v>
      </c>
      <c r="BK297" s="140">
        <f>SUM(BK298:BK313)</f>
        <v>0</v>
      </c>
    </row>
    <row r="298" spans="2:65" s="1" customFormat="1" ht="31.5" customHeight="1">
      <c r="B298" s="142"/>
      <c r="C298" s="143" t="s">
        <v>811</v>
      </c>
      <c r="D298" s="143" t="s">
        <v>146</v>
      </c>
      <c r="E298" s="144" t="s">
        <v>520</v>
      </c>
      <c r="F298" s="251" t="s">
        <v>521</v>
      </c>
      <c r="G298" s="251"/>
      <c r="H298" s="251"/>
      <c r="I298" s="251"/>
      <c r="J298" s="145" t="s">
        <v>104</v>
      </c>
      <c r="K298" s="146">
        <v>100</v>
      </c>
      <c r="L298" s="252"/>
      <c r="M298" s="252"/>
      <c r="N298" s="252">
        <f>ROUND(L298*K298,2)</f>
        <v>0</v>
      </c>
      <c r="O298" s="252"/>
      <c r="P298" s="252"/>
      <c r="Q298" s="252"/>
      <c r="R298" s="147"/>
      <c r="T298" s="148" t="s">
        <v>5</v>
      </c>
      <c r="U298" s="44" t="s">
        <v>44</v>
      </c>
      <c r="V298" s="149">
        <v>0.002</v>
      </c>
      <c r="W298" s="149">
        <f>V298*K298</f>
        <v>0.2</v>
      </c>
      <c r="X298" s="149">
        <v>0</v>
      </c>
      <c r="Y298" s="149">
        <f>X298*K298</f>
        <v>0</v>
      </c>
      <c r="Z298" s="149">
        <v>0</v>
      </c>
      <c r="AA298" s="150">
        <f>Z298*K298</f>
        <v>0</v>
      </c>
      <c r="AR298" s="21" t="s">
        <v>150</v>
      </c>
      <c r="AT298" s="21" t="s">
        <v>146</v>
      </c>
      <c r="AU298" s="21" t="s">
        <v>350</v>
      </c>
      <c r="AY298" s="21" t="s">
        <v>144</v>
      </c>
      <c r="BE298" s="151">
        <f>IF(U298="základní",N298,0)</f>
        <v>0</v>
      </c>
      <c r="BF298" s="151">
        <f>IF(U298="snížená",N298,0)</f>
        <v>0</v>
      </c>
      <c r="BG298" s="151">
        <f>IF(U298="zákl. přenesená",N298,0)</f>
        <v>0</v>
      </c>
      <c r="BH298" s="151">
        <f>IF(U298="sníž. přenesená",N298,0)</f>
        <v>0</v>
      </c>
      <c r="BI298" s="151">
        <f>IF(U298="nulová",N298,0)</f>
        <v>0</v>
      </c>
      <c r="BJ298" s="21" t="s">
        <v>22</v>
      </c>
      <c r="BK298" s="151">
        <f>ROUND(L298*K298,2)</f>
        <v>0</v>
      </c>
      <c r="BL298" s="21" t="s">
        <v>150</v>
      </c>
      <c r="BM298" s="21" t="s">
        <v>812</v>
      </c>
    </row>
    <row r="299" spans="2:65" s="1" customFormat="1" ht="31.5" customHeight="1">
      <c r="B299" s="142"/>
      <c r="C299" s="143" t="s">
        <v>813</v>
      </c>
      <c r="D299" s="143" t="s">
        <v>146</v>
      </c>
      <c r="E299" s="144" t="s">
        <v>524</v>
      </c>
      <c r="F299" s="251" t="s">
        <v>525</v>
      </c>
      <c r="G299" s="251"/>
      <c r="H299" s="251"/>
      <c r="I299" s="251"/>
      <c r="J299" s="145" t="s">
        <v>297</v>
      </c>
      <c r="K299" s="146">
        <v>62.5</v>
      </c>
      <c r="L299" s="252"/>
      <c r="M299" s="252"/>
      <c r="N299" s="252">
        <f>ROUND(L299*K299,2)</f>
        <v>0</v>
      </c>
      <c r="O299" s="252"/>
      <c r="P299" s="252"/>
      <c r="Q299" s="252"/>
      <c r="R299" s="147"/>
      <c r="T299" s="148" t="s">
        <v>5</v>
      </c>
      <c r="U299" s="44" t="s">
        <v>44</v>
      </c>
      <c r="V299" s="149">
        <v>0.042</v>
      </c>
      <c r="W299" s="149">
        <f>V299*K299</f>
        <v>2.625</v>
      </c>
      <c r="X299" s="149">
        <v>0</v>
      </c>
      <c r="Y299" s="149">
        <f>X299*K299</f>
        <v>0</v>
      </c>
      <c r="Z299" s="149">
        <v>0</v>
      </c>
      <c r="AA299" s="150">
        <f>Z299*K299</f>
        <v>0</v>
      </c>
      <c r="AR299" s="21" t="s">
        <v>150</v>
      </c>
      <c r="AT299" s="21" t="s">
        <v>146</v>
      </c>
      <c r="AU299" s="21" t="s">
        <v>350</v>
      </c>
      <c r="AY299" s="21" t="s">
        <v>144</v>
      </c>
      <c r="BE299" s="151">
        <f>IF(U299="základní",N299,0)</f>
        <v>0</v>
      </c>
      <c r="BF299" s="151">
        <f>IF(U299="snížená",N299,0)</f>
        <v>0</v>
      </c>
      <c r="BG299" s="151">
        <f>IF(U299="zákl. přenesená",N299,0)</f>
        <v>0</v>
      </c>
      <c r="BH299" s="151">
        <f>IF(U299="sníž. přenesená",N299,0)</f>
        <v>0</v>
      </c>
      <c r="BI299" s="151">
        <f>IF(U299="nulová",N299,0)</f>
        <v>0</v>
      </c>
      <c r="BJ299" s="21" t="s">
        <v>22</v>
      </c>
      <c r="BK299" s="151">
        <f>ROUND(L299*K299,2)</f>
        <v>0</v>
      </c>
      <c r="BL299" s="21" t="s">
        <v>150</v>
      </c>
      <c r="BM299" s="21" t="s">
        <v>814</v>
      </c>
    </row>
    <row r="300" spans="2:51" s="12" customFormat="1" ht="22.5" customHeight="1">
      <c r="B300" s="169"/>
      <c r="C300" s="170"/>
      <c r="D300" s="170"/>
      <c r="E300" s="171" t="s">
        <v>5</v>
      </c>
      <c r="F300" s="259" t="s">
        <v>815</v>
      </c>
      <c r="G300" s="260"/>
      <c r="H300" s="260"/>
      <c r="I300" s="260"/>
      <c r="J300" s="170"/>
      <c r="K300" s="172" t="s">
        <v>5</v>
      </c>
      <c r="L300" s="170"/>
      <c r="M300" s="170"/>
      <c r="N300" s="170"/>
      <c r="O300" s="170"/>
      <c r="P300" s="170"/>
      <c r="Q300" s="170"/>
      <c r="R300" s="173"/>
      <c r="T300" s="174"/>
      <c r="U300" s="170"/>
      <c r="V300" s="170"/>
      <c r="W300" s="170"/>
      <c r="X300" s="170"/>
      <c r="Y300" s="170"/>
      <c r="Z300" s="170"/>
      <c r="AA300" s="175"/>
      <c r="AT300" s="176" t="s">
        <v>164</v>
      </c>
      <c r="AU300" s="176" t="s">
        <v>350</v>
      </c>
      <c r="AV300" s="12" t="s">
        <v>22</v>
      </c>
      <c r="AW300" s="12" t="s">
        <v>36</v>
      </c>
      <c r="AX300" s="12" t="s">
        <v>79</v>
      </c>
      <c r="AY300" s="176" t="s">
        <v>144</v>
      </c>
    </row>
    <row r="301" spans="2:51" s="10" customFormat="1" ht="22.5" customHeight="1">
      <c r="B301" s="153"/>
      <c r="C301" s="154"/>
      <c r="D301" s="154"/>
      <c r="E301" s="155" t="s">
        <v>5</v>
      </c>
      <c r="F301" s="261" t="s">
        <v>816</v>
      </c>
      <c r="G301" s="262"/>
      <c r="H301" s="262"/>
      <c r="I301" s="262"/>
      <c r="J301" s="154"/>
      <c r="K301" s="156">
        <v>62.5</v>
      </c>
      <c r="L301" s="154"/>
      <c r="M301" s="154"/>
      <c r="N301" s="154"/>
      <c r="O301" s="154"/>
      <c r="P301" s="154"/>
      <c r="Q301" s="154"/>
      <c r="R301" s="157"/>
      <c r="T301" s="158"/>
      <c r="U301" s="154"/>
      <c r="V301" s="154"/>
      <c r="W301" s="154"/>
      <c r="X301" s="154"/>
      <c r="Y301" s="154"/>
      <c r="Z301" s="154"/>
      <c r="AA301" s="159"/>
      <c r="AT301" s="160" t="s">
        <v>164</v>
      </c>
      <c r="AU301" s="160" t="s">
        <v>350</v>
      </c>
      <c r="AV301" s="10" t="s">
        <v>106</v>
      </c>
      <c r="AW301" s="10" t="s">
        <v>36</v>
      </c>
      <c r="AX301" s="10" t="s">
        <v>79</v>
      </c>
      <c r="AY301" s="160" t="s">
        <v>144</v>
      </c>
    </row>
    <row r="302" spans="2:51" s="11" customFormat="1" ht="22.5" customHeight="1">
      <c r="B302" s="161"/>
      <c r="C302" s="162"/>
      <c r="D302" s="162"/>
      <c r="E302" s="163" t="s">
        <v>5</v>
      </c>
      <c r="F302" s="257" t="s">
        <v>165</v>
      </c>
      <c r="G302" s="258"/>
      <c r="H302" s="258"/>
      <c r="I302" s="258"/>
      <c r="J302" s="162"/>
      <c r="K302" s="164">
        <v>62.5</v>
      </c>
      <c r="L302" s="162"/>
      <c r="M302" s="162"/>
      <c r="N302" s="162"/>
      <c r="O302" s="162"/>
      <c r="P302" s="162"/>
      <c r="Q302" s="162"/>
      <c r="R302" s="165"/>
      <c r="T302" s="166"/>
      <c r="U302" s="162"/>
      <c r="V302" s="162"/>
      <c r="W302" s="162"/>
      <c r="X302" s="162"/>
      <c r="Y302" s="162"/>
      <c r="Z302" s="162"/>
      <c r="AA302" s="167"/>
      <c r="AT302" s="168" t="s">
        <v>164</v>
      </c>
      <c r="AU302" s="168" t="s">
        <v>350</v>
      </c>
      <c r="AV302" s="11" t="s">
        <v>150</v>
      </c>
      <c r="AW302" s="11" t="s">
        <v>36</v>
      </c>
      <c r="AX302" s="11" t="s">
        <v>22</v>
      </c>
      <c r="AY302" s="168" t="s">
        <v>144</v>
      </c>
    </row>
    <row r="303" spans="2:65" s="1" customFormat="1" ht="31.5" customHeight="1">
      <c r="B303" s="142"/>
      <c r="C303" s="143" t="s">
        <v>145</v>
      </c>
      <c r="D303" s="143" t="s">
        <v>146</v>
      </c>
      <c r="E303" s="144" t="s">
        <v>528</v>
      </c>
      <c r="F303" s="251" t="s">
        <v>529</v>
      </c>
      <c r="G303" s="251"/>
      <c r="H303" s="251"/>
      <c r="I303" s="251"/>
      <c r="J303" s="145" t="s">
        <v>297</v>
      </c>
      <c r="K303" s="146">
        <v>625</v>
      </c>
      <c r="L303" s="252"/>
      <c r="M303" s="252"/>
      <c r="N303" s="252">
        <f>ROUND(L303*K303,2)</f>
        <v>0</v>
      </c>
      <c r="O303" s="252"/>
      <c r="P303" s="252"/>
      <c r="Q303" s="252"/>
      <c r="R303" s="147"/>
      <c r="T303" s="148" t="s">
        <v>5</v>
      </c>
      <c r="U303" s="44" t="s">
        <v>44</v>
      </c>
      <c r="V303" s="149">
        <v>0.003</v>
      </c>
      <c r="W303" s="149">
        <f>V303*K303</f>
        <v>1.875</v>
      </c>
      <c r="X303" s="149">
        <v>0</v>
      </c>
      <c r="Y303" s="149">
        <f>X303*K303</f>
        <v>0</v>
      </c>
      <c r="Z303" s="149">
        <v>0</v>
      </c>
      <c r="AA303" s="150">
        <f>Z303*K303</f>
        <v>0</v>
      </c>
      <c r="AR303" s="21" t="s">
        <v>150</v>
      </c>
      <c r="AT303" s="21" t="s">
        <v>146</v>
      </c>
      <c r="AU303" s="21" t="s">
        <v>350</v>
      </c>
      <c r="AY303" s="21" t="s">
        <v>144</v>
      </c>
      <c r="BE303" s="151">
        <f>IF(U303="základní",N303,0)</f>
        <v>0</v>
      </c>
      <c r="BF303" s="151">
        <f>IF(U303="snížená",N303,0)</f>
        <v>0</v>
      </c>
      <c r="BG303" s="151">
        <f>IF(U303="zákl. přenesená",N303,0)</f>
        <v>0</v>
      </c>
      <c r="BH303" s="151">
        <f>IF(U303="sníž. přenesená",N303,0)</f>
        <v>0</v>
      </c>
      <c r="BI303" s="151">
        <f>IF(U303="nulová",N303,0)</f>
        <v>0</v>
      </c>
      <c r="BJ303" s="21" t="s">
        <v>22</v>
      </c>
      <c r="BK303" s="151">
        <f>ROUND(L303*K303,2)</f>
        <v>0</v>
      </c>
      <c r="BL303" s="21" t="s">
        <v>150</v>
      </c>
      <c r="BM303" s="21" t="s">
        <v>817</v>
      </c>
    </row>
    <row r="304" spans="2:51" s="12" customFormat="1" ht="22.5" customHeight="1">
      <c r="B304" s="169"/>
      <c r="C304" s="170"/>
      <c r="D304" s="170"/>
      <c r="E304" s="171" t="s">
        <v>5</v>
      </c>
      <c r="F304" s="259" t="s">
        <v>818</v>
      </c>
      <c r="G304" s="260"/>
      <c r="H304" s="260"/>
      <c r="I304" s="260"/>
      <c r="J304" s="170"/>
      <c r="K304" s="172" t="s">
        <v>5</v>
      </c>
      <c r="L304" s="170"/>
      <c r="M304" s="170"/>
      <c r="N304" s="170"/>
      <c r="O304" s="170"/>
      <c r="P304" s="170"/>
      <c r="Q304" s="170"/>
      <c r="R304" s="173"/>
      <c r="T304" s="174"/>
      <c r="U304" s="170"/>
      <c r="V304" s="170"/>
      <c r="W304" s="170"/>
      <c r="X304" s="170"/>
      <c r="Y304" s="170"/>
      <c r="Z304" s="170"/>
      <c r="AA304" s="175"/>
      <c r="AT304" s="176" t="s">
        <v>164</v>
      </c>
      <c r="AU304" s="176" t="s">
        <v>350</v>
      </c>
      <c r="AV304" s="12" t="s">
        <v>22</v>
      </c>
      <c r="AW304" s="12" t="s">
        <v>36</v>
      </c>
      <c r="AX304" s="12" t="s">
        <v>79</v>
      </c>
      <c r="AY304" s="176" t="s">
        <v>144</v>
      </c>
    </row>
    <row r="305" spans="2:51" s="10" customFormat="1" ht="22.5" customHeight="1">
      <c r="B305" s="153"/>
      <c r="C305" s="154"/>
      <c r="D305" s="154"/>
      <c r="E305" s="155" t="s">
        <v>5</v>
      </c>
      <c r="F305" s="261" t="s">
        <v>819</v>
      </c>
      <c r="G305" s="262"/>
      <c r="H305" s="262"/>
      <c r="I305" s="262"/>
      <c r="J305" s="154"/>
      <c r="K305" s="156">
        <v>625</v>
      </c>
      <c r="L305" s="154"/>
      <c r="M305" s="154"/>
      <c r="N305" s="154"/>
      <c r="O305" s="154"/>
      <c r="P305" s="154"/>
      <c r="Q305" s="154"/>
      <c r="R305" s="157"/>
      <c r="T305" s="158"/>
      <c r="U305" s="154"/>
      <c r="V305" s="154"/>
      <c r="W305" s="154"/>
      <c r="X305" s="154"/>
      <c r="Y305" s="154"/>
      <c r="Z305" s="154"/>
      <c r="AA305" s="159"/>
      <c r="AT305" s="160" t="s">
        <v>164</v>
      </c>
      <c r="AU305" s="160" t="s">
        <v>350</v>
      </c>
      <c r="AV305" s="10" t="s">
        <v>106</v>
      </c>
      <c r="AW305" s="10" t="s">
        <v>36</v>
      </c>
      <c r="AX305" s="10" t="s">
        <v>79</v>
      </c>
      <c r="AY305" s="160" t="s">
        <v>144</v>
      </c>
    </row>
    <row r="306" spans="2:51" s="11" customFormat="1" ht="22.5" customHeight="1">
      <c r="B306" s="161"/>
      <c r="C306" s="162"/>
      <c r="D306" s="162"/>
      <c r="E306" s="163" t="s">
        <v>5</v>
      </c>
      <c r="F306" s="257" t="s">
        <v>165</v>
      </c>
      <c r="G306" s="258"/>
      <c r="H306" s="258"/>
      <c r="I306" s="258"/>
      <c r="J306" s="162"/>
      <c r="K306" s="164">
        <v>625</v>
      </c>
      <c r="L306" s="162"/>
      <c r="M306" s="162"/>
      <c r="N306" s="162"/>
      <c r="O306" s="162"/>
      <c r="P306" s="162"/>
      <c r="Q306" s="162"/>
      <c r="R306" s="165"/>
      <c r="T306" s="166"/>
      <c r="U306" s="162"/>
      <c r="V306" s="162"/>
      <c r="W306" s="162"/>
      <c r="X306" s="162"/>
      <c r="Y306" s="162"/>
      <c r="Z306" s="162"/>
      <c r="AA306" s="167"/>
      <c r="AT306" s="168" t="s">
        <v>164</v>
      </c>
      <c r="AU306" s="168" t="s">
        <v>350</v>
      </c>
      <c r="AV306" s="11" t="s">
        <v>150</v>
      </c>
      <c r="AW306" s="11" t="s">
        <v>36</v>
      </c>
      <c r="AX306" s="11" t="s">
        <v>22</v>
      </c>
      <c r="AY306" s="168" t="s">
        <v>144</v>
      </c>
    </row>
    <row r="307" spans="2:65" s="1" customFormat="1" ht="44.25" customHeight="1">
      <c r="B307" s="142"/>
      <c r="C307" s="143" t="s">
        <v>154</v>
      </c>
      <c r="D307" s="143" t="s">
        <v>146</v>
      </c>
      <c r="E307" s="144" t="s">
        <v>532</v>
      </c>
      <c r="F307" s="251" t="s">
        <v>533</v>
      </c>
      <c r="G307" s="251"/>
      <c r="H307" s="251"/>
      <c r="I307" s="251"/>
      <c r="J307" s="145" t="s">
        <v>297</v>
      </c>
      <c r="K307" s="146">
        <v>62.5</v>
      </c>
      <c r="L307" s="252"/>
      <c r="M307" s="252"/>
      <c r="N307" s="252">
        <f>ROUND(L307*K307,2)</f>
        <v>0</v>
      </c>
      <c r="O307" s="252"/>
      <c r="P307" s="252"/>
      <c r="Q307" s="252"/>
      <c r="R307" s="147"/>
      <c r="T307" s="148" t="s">
        <v>5</v>
      </c>
      <c r="U307" s="44" t="s">
        <v>44</v>
      </c>
      <c r="V307" s="149">
        <v>0</v>
      </c>
      <c r="W307" s="149">
        <f>V307*K307</f>
        <v>0</v>
      </c>
      <c r="X307" s="149">
        <v>0</v>
      </c>
      <c r="Y307" s="149">
        <f>X307*K307</f>
        <v>0</v>
      </c>
      <c r="Z307" s="149">
        <v>0</v>
      </c>
      <c r="AA307" s="150">
        <f>Z307*K307</f>
        <v>0</v>
      </c>
      <c r="AR307" s="21" t="s">
        <v>150</v>
      </c>
      <c r="AT307" s="21" t="s">
        <v>146</v>
      </c>
      <c r="AU307" s="21" t="s">
        <v>350</v>
      </c>
      <c r="AY307" s="21" t="s">
        <v>144</v>
      </c>
      <c r="BE307" s="151">
        <f>IF(U307="základní",N307,0)</f>
        <v>0</v>
      </c>
      <c r="BF307" s="151">
        <f>IF(U307="snížená",N307,0)</f>
        <v>0</v>
      </c>
      <c r="BG307" s="151">
        <f>IF(U307="zákl. přenesená",N307,0)</f>
        <v>0</v>
      </c>
      <c r="BH307" s="151">
        <f>IF(U307="sníž. přenesená",N307,0)</f>
        <v>0</v>
      </c>
      <c r="BI307" s="151">
        <f>IF(U307="nulová",N307,0)</f>
        <v>0</v>
      </c>
      <c r="BJ307" s="21" t="s">
        <v>22</v>
      </c>
      <c r="BK307" s="151">
        <f>ROUND(L307*K307,2)</f>
        <v>0</v>
      </c>
      <c r="BL307" s="21" t="s">
        <v>150</v>
      </c>
      <c r="BM307" s="21" t="s">
        <v>820</v>
      </c>
    </row>
    <row r="308" spans="2:51" s="12" customFormat="1" ht="22.5" customHeight="1">
      <c r="B308" s="169"/>
      <c r="C308" s="170"/>
      <c r="D308" s="170"/>
      <c r="E308" s="171" t="s">
        <v>5</v>
      </c>
      <c r="F308" s="259" t="s">
        <v>810</v>
      </c>
      <c r="G308" s="260"/>
      <c r="H308" s="260"/>
      <c r="I308" s="260"/>
      <c r="J308" s="170"/>
      <c r="K308" s="172" t="s">
        <v>5</v>
      </c>
      <c r="L308" s="170"/>
      <c r="M308" s="170"/>
      <c r="N308" s="170"/>
      <c r="O308" s="170"/>
      <c r="P308" s="170"/>
      <c r="Q308" s="170"/>
      <c r="R308" s="173"/>
      <c r="T308" s="174"/>
      <c r="U308" s="170"/>
      <c r="V308" s="170"/>
      <c r="W308" s="170"/>
      <c r="X308" s="170"/>
      <c r="Y308" s="170"/>
      <c r="Z308" s="170"/>
      <c r="AA308" s="175"/>
      <c r="AT308" s="176" t="s">
        <v>164</v>
      </c>
      <c r="AU308" s="176" t="s">
        <v>350</v>
      </c>
      <c r="AV308" s="12" t="s">
        <v>22</v>
      </c>
      <c r="AW308" s="12" t="s">
        <v>36</v>
      </c>
      <c r="AX308" s="12" t="s">
        <v>79</v>
      </c>
      <c r="AY308" s="176" t="s">
        <v>144</v>
      </c>
    </row>
    <row r="309" spans="2:51" s="10" customFormat="1" ht="22.5" customHeight="1">
      <c r="B309" s="153"/>
      <c r="C309" s="154"/>
      <c r="D309" s="154"/>
      <c r="E309" s="155" t="s">
        <v>5</v>
      </c>
      <c r="F309" s="261" t="s">
        <v>816</v>
      </c>
      <c r="G309" s="262"/>
      <c r="H309" s="262"/>
      <c r="I309" s="262"/>
      <c r="J309" s="154"/>
      <c r="K309" s="156">
        <v>62.5</v>
      </c>
      <c r="L309" s="154"/>
      <c r="M309" s="154"/>
      <c r="N309" s="154"/>
      <c r="O309" s="154"/>
      <c r="P309" s="154"/>
      <c r="Q309" s="154"/>
      <c r="R309" s="157"/>
      <c r="T309" s="158"/>
      <c r="U309" s="154"/>
      <c r="V309" s="154"/>
      <c r="W309" s="154"/>
      <c r="X309" s="154"/>
      <c r="Y309" s="154"/>
      <c r="Z309" s="154"/>
      <c r="AA309" s="159"/>
      <c r="AT309" s="160" t="s">
        <v>164</v>
      </c>
      <c r="AU309" s="160" t="s">
        <v>350</v>
      </c>
      <c r="AV309" s="10" t="s">
        <v>106</v>
      </c>
      <c r="AW309" s="10" t="s">
        <v>36</v>
      </c>
      <c r="AX309" s="10" t="s">
        <v>79</v>
      </c>
      <c r="AY309" s="160" t="s">
        <v>144</v>
      </c>
    </row>
    <row r="310" spans="2:51" s="11" customFormat="1" ht="22.5" customHeight="1">
      <c r="B310" s="161"/>
      <c r="C310" s="162"/>
      <c r="D310" s="162"/>
      <c r="E310" s="163" t="s">
        <v>5</v>
      </c>
      <c r="F310" s="257" t="s">
        <v>165</v>
      </c>
      <c r="G310" s="258"/>
      <c r="H310" s="258"/>
      <c r="I310" s="258"/>
      <c r="J310" s="162"/>
      <c r="K310" s="164">
        <v>62.5</v>
      </c>
      <c r="L310" s="162"/>
      <c r="M310" s="162"/>
      <c r="N310" s="162"/>
      <c r="O310" s="162"/>
      <c r="P310" s="162"/>
      <c r="Q310" s="162"/>
      <c r="R310" s="165"/>
      <c r="T310" s="166"/>
      <c r="U310" s="162"/>
      <c r="V310" s="162"/>
      <c r="W310" s="162"/>
      <c r="X310" s="162"/>
      <c r="Y310" s="162"/>
      <c r="Z310" s="162"/>
      <c r="AA310" s="167"/>
      <c r="AT310" s="168" t="s">
        <v>164</v>
      </c>
      <c r="AU310" s="168" t="s">
        <v>350</v>
      </c>
      <c r="AV310" s="11" t="s">
        <v>150</v>
      </c>
      <c r="AW310" s="11" t="s">
        <v>36</v>
      </c>
      <c r="AX310" s="11" t="s">
        <v>22</v>
      </c>
      <c r="AY310" s="168" t="s">
        <v>144</v>
      </c>
    </row>
    <row r="311" spans="2:65" s="1" customFormat="1" ht="31.5" customHeight="1">
      <c r="B311" s="142"/>
      <c r="C311" s="143" t="s">
        <v>821</v>
      </c>
      <c r="D311" s="143" t="s">
        <v>146</v>
      </c>
      <c r="E311" s="144" t="s">
        <v>536</v>
      </c>
      <c r="F311" s="251" t="s">
        <v>537</v>
      </c>
      <c r="G311" s="251"/>
      <c r="H311" s="251"/>
      <c r="I311" s="251"/>
      <c r="J311" s="145" t="s">
        <v>297</v>
      </c>
      <c r="K311" s="146">
        <v>62.5</v>
      </c>
      <c r="L311" s="252"/>
      <c r="M311" s="252"/>
      <c r="N311" s="252">
        <f>ROUND(L311*K311,2)</f>
        <v>0</v>
      </c>
      <c r="O311" s="252"/>
      <c r="P311" s="252"/>
      <c r="Q311" s="252"/>
      <c r="R311" s="147"/>
      <c r="T311" s="148" t="s">
        <v>5</v>
      </c>
      <c r="U311" s="44" t="s">
        <v>44</v>
      </c>
      <c r="V311" s="149">
        <v>0.638</v>
      </c>
      <c r="W311" s="149">
        <f>V311*K311</f>
        <v>39.875</v>
      </c>
      <c r="X311" s="149">
        <v>0</v>
      </c>
      <c r="Y311" s="149">
        <f>X311*K311</f>
        <v>0</v>
      </c>
      <c r="Z311" s="149">
        <v>0</v>
      </c>
      <c r="AA311" s="150">
        <f>Z311*K311</f>
        <v>0</v>
      </c>
      <c r="AR311" s="21" t="s">
        <v>150</v>
      </c>
      <c r="AT311" s="21" t="s">
        <v>146</v>
      </c>
      <c r="AU311" s="21" t="s">
        <v>350</v>
      </c>
      <c r="AY311" s="21" t="s">
        <v>144</v>
      </c>
      <c r="BE311" s="151">
        <f>IF(U311="základní",N311,0)</f>
        <v>0</v>
      </c>
      <c r="BF311" s="151">
        <f>IF(U311="snížená",N311,0)</f>
        <v>0</v>
      </c>
      <c r="BG311" s="151">
        <f>IF(U311="zákl. přenesená",N311,0)</f>
        <v>0</v>
      </c>
      <c r="BH311" s="151">
        <f>IF(U311="sníž. přenesená",N311,0)</f>
        <v>0</v>
      </c>
      <c r="BI311" s="151">
        <f>IF(U311="nulová",N311,0)</f>
        <v>0</v>
      </c>
      <c r="BJ311" s="21" t="s">
        <v>22</v>
      </c>
      <c r="BK311" s="151">
        <f>ROUND(L311*K311,2)</f>
        <v>0</v>
      </c>
      <c r="BL311" s="21" t="s">
        <v>150</v>
      </c>
      <c r="BM311" s="21" t="s">
        <v>822</v>
      </c>
    </row>
    <row r="312" spans="2:51" s="10" customFormat="1" ht="22.5" customHeight="1">
      <c r="B312" s="153"/>
      <c r="C312" s="154"/>
      <c r="D312" s="154"/>
      <c r="E312" s="155" t="s">
        <v>5</v>
      </c>
      <c r="F312" s="255" t="s">
        <v>816</v>
      </c>
      <c r="G312" s="256"/>
      <c r="H312" s="256"/>
      <c r="I312" s="256"/>
      <c r="J312" s="154"/>
      <c r="K312" s="156">
        <v>62.5</v>
      </c>
      <c r="L312" s="154"/>
      <c r="M312" s="154"/>
      <c r="N312" s="154"/>
      <c r="O312" s="154"/>
      <c r="P312" s="154"/>
      <c r="Q312" s="154"/>
      <c r="R312" s="157"/>
      <c r="T312" s="158"/>
      <c r="U312" s="154"/>
      <c r="V312" s="154"/>
      <c r="W312" s="154"/>
      <c r="X312" s="154"/>
      <c r="Y312" s="154"/>
      <c r="Z312" s="154"/>
      <c r="AA312" s="159"/>
      <c r="AT312" s="160" t="s">
        <v>164</v>
      </c>
      <c r="AU312" s="160" t="s">
        <v>350</v>
      </c>
      <c r="AV312" s="10" t="s">
        <v>106</v>
      </c>
      <c r="AW312" s="10" t="s">
        <v>36</v>
      </c>
      <c r="AX312" s="10" t="s">
        <v>79</v>
      </c>
      <c r="AY312" s="160" t="s">
        <v>144</v>
      </c>
    </row>
    <row r="313" spans="2:51" s="11" customFormat="1" ht="22.5" customHeight="1">
      <c r="B313" s="161"/>
      <c r="C313" s="162"/>
      <c r="D313" s="162"/>
      <c r="E313" s="163" t="s">
        <v>5</v>
      </c>
      <c r="F313" s="257" t="s">
        <v>165</v>
      </c>
      <c r="G313" s="258"/>
      <c r="H313" s="258"/>
      <c r="I313" s="258"/>
      <c r="J313" s="162"/>
      <c r="K313" s="164">
        <v>62.5</v>
      </c>
      <c r="L313" s="162"/>
      <c r="M313" s="162"/>
      <c r="N313" s="162"/>
      <c r="O313" s="162"/>
      <c r="P313" s="162"/>
      <c r="Q313" s="162"/>
      <c r="R313" s="165"/>
      <c r="T313" s="166"/>
      <c r="U313" s="162"/>
      <c r="V313" s="162"/>
      <c r="W313" s="162"/>
      <c r="X313" s="162"/>
      <c r="Y313" s="162"/>
      <c r="Z313" s="162"/>
      <c r="AA313" s="167"/>
      <c r="AT313" s="168" t="s">
        <v>164</v>
      </c>
      <c r="AU313" s="168" t="s">
        <v>350</v>
      </c>
      <c r="AV313" s="11" t="s">
        <v>150</v>
      </c>
      <c r="AW313" s="11" t="s">
        <v>36</v>
      </c>
      <c r="AX313" s="11" t="s">
        <v>22</v>
      </c>
      <c r="AY313" s="168" t="s">
        <v>144</v>
      </c>
    </row>
    <row r="314" spans="2:63" s="9" customFormat="1" ht="37.35" customHeight="1">
      <c r="B314" s="131"/>
      <c r="C314" s="132"/>
      <c r="D314" s="133" t="s">
        <v>126</v>
      </c>
      <c r="E314" s="133"/>
      <c r="F314" s="133"/>
      <c r="G314" s="133"/>
      <c r="H314" s="133"/>
      <c r="I314" s="133"/>
      <c r="J314" s="133"/>
      <c r="K314" s="133"/>
      <c r="L314" s="133"/>
      <c r="M314" s="133"/>
      <c r="N314" s="274">
        <f>BK314</f>
        <v>0</v>
      </c>
      <c r="O314" s="243"/>
      <c r="P314" s="243"/>
      <c r="Q314" s="243"/>
      <c r="R314" s="134"/>
      <c r="T314" s="135"/>
      <c r="U314" s="132"/>
      <c r="V314" s="132"/>
      <c r="W314" s="136">
        <f>W315</f>
        <v>0</v>
      </c>
      <c r="X314" s="132"/>
      <c r="Y314" s="136">
        <f>Y315</f>
        <v>0</v>
      </c>
      <c r="Z314" s="132"/>
      <c r="AA314" s="137">
        <f>AA315</f>
        <v>0</v>
      </c>
      <c r="AR314" s="138" t="s">
        <v>350</v>
      </c>
      <c r="AT314" s="139" t="s">
        <v>78</v>
      </c>
      <c r="AU314" s="139" t="s">
        <v>79</v>
      </c>
      <c r="AY314" s="138" t="s">
        <v>144</v>
      </c>
      <c r="BK314" s="140">
        <f>BK315</f>
        <v>0</v>
      </c>
    </row>
    <row r="315" spans="2:63" s="9" customFormat="1" ht="19.9" customHeight="1">
      <c r="B315" s="131"/>
      <c r="C315" s="132"/>
      <c r="D315" s="141" t="s">
        <v>128</v>
      </c>
      <c r="E315" s="141"/>
      <c r="F315" s="141"/>
      <c r="G315" s="141"/>
      <c r="H315" s="141"/>
      <c r="I315" s="141"/>
      <c r="J315" s="141"/>
      <c r="K315" s="141"/>
      <c r="L315" s="141"/>
      <c r="M315" s="141"/>
      <c r="N315" s="275">
        <f>BK315</f>
        <v>0</v>
      </c>
      <c r="O315" s="276"/>
      <c r="P315" s="276"/>
      <c r="Q315" s="276"/>
      <c r="R315" s="134"/>
      <c r="T315" s="135"/>
      <c r="U315" s="132"/>
      <c r="V315" s="132"/>
      <c r="W315" s="136">
        <f>SUM(W316:W335)</f>
        <v>0</v>
      </c>
      <c r="X315" s="132"/>
      <c r="Y315" s="136">
        <f>SUM(Y316:Y335)</f>
        <v>0</v>
      </c>
      <c r="Z315" s="132"/>
      <c r="AA315" s="137">
        <f>SUM(AA316:AA335)</f>
        <v>0</v>
      </c>
      <c r="AR315" s="138" t="s">
        <v>350</v>
      </c>
      <c r="AT315" s="139" t="s">
        <v>78</v>
      </c>
      <c r="AU315" s="139" t="s">
        <v>22</v>
      </c>
      <c r="AY315" s="138" t="s">
        <v>144</v>
      </c>
      <c r="BK315" s="140">
        <f>SUM(BK316:BK335)</f>
        <v>0</v>
      </c>
    </row>
    <row r="316" spans="2:65" s="1" customFormat="1" ht="31.5" customHeight="1">
      <c r="B316" s="142"/>
      <c r="C316" s="143" t="s">
        <v>823</v>
      </c>
      <c r="D316" s="143" t="s">
        <v>146</v>
      </c>
      <c r="E316" s="144" t="s">
        <v>379</v>
      </c>
      <c r="F316" s="251" t="s">
        <v>824</v>
      </c>
      <c r="G316" s="251"/>
      <c r="H316" s="251"/>
      <c r="I316" s="251"/>
      <c r="J316" s="145" t="s">
        <v>186</v>
      </c>
      <c r="K316" s="146">
        <v>60</v>
      </c>
      <c r="L316" s="252"/>
      <c r="M316" s="252"/>
      <c r="N316" s="252">
        <f>ROUND(L316*K316,2)</f>
        <v>0</v>
      </c>
      <c r="O316" s="252"/>
      <c r="P316" s="252"/>
      <c r="Q316" s="252"/>
      <c r="R316" s="147"/>
      <c r="T316" s="148" t="s">
        <v>5</v>
      </c>
      <c r="U316" s="44" t="s">
        <v>44</v>
      </c>
      <c r="V316" s="149">
        <v>0</v>
      </c>
      <c r="W316" s="149">
        <f>V316*K316</f>
        <v>0</v>
      </c>
      <c r="X316" s="149">
        <v>0</v>
      </c>
      <c r="Y316" s="149">
        <f>X316*K316</f>
        <v>0</v>
      </c>
      <c r="Z316" s="149">
        <v>0</v>
      </c>
      <c r="AA316" s="150">
        <f>Z316*K316</f>
        <v>0</v>
      </c>
      <c r="AR316" s="21" t="s">
        <v>543</v>
      </c>
      <c r="AT316" s="21" t="s">
        <v>146</v>
      </c>
      <c r="AU316" s="21" t="s">
        <v>106</v>
      </c>
      <c r="AY316" s="21" t="s">
        <v>144</v>
      </c>
      <c r="BE316" s="151">
        <f>IF(U316="základní",N316,0)</f>
        <v>0</v>
      </c>
      <c r="BF316" s="151">
        <f>IF(U316="snížená",N316,0)</f>
        <v>0</v>
      </c>
      <c r="BG316" s="151">
        <f>IF(U316="zákl. přenesená",N316,0)</f>
        <v>0</v>
      </c>
      <c r="BH316" s="151">
        <f>IF(U316="sníž. přenesená",N316,0)</f>
        <v>0</v>
      </c>
      <c r="BI316" s="151">
        <f>IF(U316="nulová",N316,0)</f>
        <v>0</v>
      </c>
      <c r="BJ316" s="21" t="s">
        <v>22</v>
      </c>
      <c r="BK316" s="151">
        <f>ROUND(L316*K316,2)</f>
        <v>0</v>
      </c>
      <c r="BL316" s="21" t="s">
        <v>543</v>
      </c>
      <c r="BM316" s="21" t="s">
        <v>825</v>
      </c>
    </row>
    <row r="317" spans="2:51" s="12" customFormat="1" ht="22.5" customHeight="1">
      <c r="B317" s="169"/>
      <c r="C317" s="170"/>
      <c r="D317" s="170"/>
      <c r="E317" s="171" t="s">
        <v>5</v>
      </c>
      <c r="F317" s="259" t="s">
        <v>826</v>
      </c>
      <c r="G317" s="260"/>
      <c r="H317" s="260"/>
      <c r="I317" s="260"/>
      <c r="J317" s="170"/>
      <c r="K317" s="172" t="s">
        <v>5</v>
      </c>
      <c r="L317" s="170"/>
      <c r="M317" s="170"/>
      <c r="N317" s="170"/>
      <c r="O317" s="170"/>
      <c r="P317" s="170"/>
      <c r="Q317" s="170"/>
      <c r="R317" s="173"/>
      <c r="T317" s="174"/>
      <c r="U317" s="170"/>
      <c r="V317" s="170"/>
      <c r="W317" s="170"/>
      <c r="X317" s="170"/>
      <c r="Y317" s="170"/>
      <c r="Z317" s="170"/>
      <c r="AA317" s="175"/>
      <c r="AT317" s="176" t="s">
        <v>164</v>
      </c>
      <c r="AU317" s="176" t="s">
        <v>106</v>
      </c>
      <c r="AV317" s="12" t="s">
        <v>22</v>
      </c>
      <c r="AW317" s="12" t="s">
        <v>36</v>
      </c>
      <c r="AX317" s="12" t="s">
        <v>79</v>
      </c>
      <c r="AY317" s="176" t="s">
        <v>144</v>
      </c>
    </row>
    <row r="318" spans="2:51" s="10" customFormat="1" ht="22.5" customHeight="1">
      <c r="B318" s="153"/>
      <c r="C318" s="154"/>
      <c r="D318" s="154"/>
      <c r="E318" s="155" t="s">
        <v>5</v>
      </c>
      <c r="F318" s="261" t="s">
        <v>767</v>
      </c>
      <c r="G318" s="262"/>
      <c r="H318" s="262"/>
      <c r="I318" s="262"/>
      <c r="J318" s="154"/>
      <c r="K318" s="156">
        <v>60</v>
      </c>
      <c r="L318" s="154"/>
      <c r="M318" s="154"/>
      <c r="N318" s="154"/>
      <c r="O318" s="154"/>
      <c r="P318" s="154"/>
      <c r="Q318" s="154"/>
      <c r="R318" s="157"/>
      <c r="T318" s="158"/>
      <c r="U318" s="154"/>
      <c r="V318" s="154"/>
      <c r="W318" s="154"/>
      <c r="X318" s="154"/>
      <c r="Y318" s="154"/>
      <c r="Z318" s="154"/>
      <c r="AA318" s="159"/>
      <c r="AT318" s="160" t="s">
        <v>164</v>
      </c>
      <c r="AU318" s="160" t="s">
        <v>106</v>
      </c>
      <c r="AV318" s="10" t="s">
        <v>106</v>
      </c>
      <c r="AW318" s="10" t="s">
        <v>36</v>
      </c>
      <c r="AX318" s="10" t="s">
        <v>79</v>
      </c>
      <c r="AY318" s="160" t="s">
        <v>144</v>
      </c>
    </row>
    <row r="319" spans="2:51" s="11" customFormat="1" ht="22.5" customHeight="1">
      <c r="B319" s="161"/>
      <c r="C319" s="162"/>
      <c r="D319" s="162"/>
      <c r="E319" s="163" t="s">
        <v>5</v>
      </c>
      <c r="F319" s="257" t="s">
        <v>165</v>
      </c>
      <c r="G319" s="258"/>
      <c r="H319" s="258"/>
      <c r="I319" s="258"/>
      <c r="J319" s="162"/>
      <c r="K319" s="164">
        <v>60</v>
      </c>
      <c r="L319" s="162"/>
      <c r="M319" s="162"/>
      <c r="N319" s="162"/>
      <c r="O319" s="162"/>
      <c r="P319" s="162"/>
      <c r="Q319" s="162"/>
      <c r="R319" s="165"/>
      <c r="T319" s="166"/>
      <c r="U319" s="162"/>
      <c r="V319" s="162"/>
      <c r="W319" s="162"/>
      <c r="X319" s="162"/>
      <c r="Y319" s="162"/>
      <c r="Z319" s="162"/>
      <c r="AA319" s="167"/>
      <c r="AT319" s="168" t="s">
        <v>164</v>
      </c>
      <c r="AU319" s="168" t="s">
        <v>106</v>
      </c>
      <c r="AV319" s="11" t="s">
        <v>150</v>
      </c>
      <c r="AW319" s="11" t="s">
        <v>36</v>
      </c>
      <c r="AX319" s="11" t="s">
        <v>22</v>
      </c>
      <c r="AY319" s="168" t="s">
        <v>144</v>
      </c>
    </row>
    <row r="320" spans="2:65" s="1" customFormat="1" ht="44.25" customHeight="1">
      <c r="B320" s="142"/>
      <c r="C320" s="143" t="s">
        <v>627</v>
      </c>
      <c r="D320" s="143" t="s">
        <v>146</v>
      </c>
      <c r="E320" s="144" t="s">
        <v>384</v>
      </c>
      <c r="F320" s="251" t="s">
        <v>827</v>
      </c>
      <c r="G320" s="251"/>
      <c r="H320" s="251"/>
      <c r="I320" s="251"/>
      <c r="J320" s="145" t="s">
        <v>149</v>
      </c>
      <c r="K320" s="146">
        <v>10</v>
      </c>
      <c r="L320" s="252"/>
      <c r="M320" s="252"/>
      <c r="N320" s="252">
        <f>ROUND(L320*K320,2)</f>
        <v>0</v>
      </c>
      <c r="O320" s="252"/>
      <c r="P320" s="252"/>
      <c r="Q320" s="252"/>
      <c r="R320" s="147"/>
      <c r="T320" s="148" t="s">
        <v>5</v>
      </c>
      <c r="U320" s="44" t="s">
        <v>44</v>
      </c>
      <c r="V320" s="149">
        <v>0</v>
      </c>
      <c r="W320" s="149">
        <f>V320*K320</f>
        <v>0</v>
      </c>
      <c r="X320" s="149">
        <v>0</v>
      </c>
      <c r="Y320" s="149">
        <f>X320*K320</f>
        <v>0</v>
      </c>
      <c r="Z320" s="149">
        <v>0</v>
      </c>
      <c r="AA320" s="150">
        <f>Z320*K320</f>
        <v>0</v>
      </c>
      <c r="AR320" s="21" t="s">
        <v>543</v>
      </c>
      <c r="AT320" s="21" t="s">
        <v>146</v>
      </c>
      <c r="AU320" s="21" t="s">
        <v>106</v>
      </c>
      <c r="AY320" s="21" t="s">
        <v>144</v>
      </c>
      <c r="BE320" s="151">
        <f>IF(U320="základní",N320,0)</f>
        <v>0</v>
      </c>
      <c r="BF320" s="151">
        <f>IF(U320="snížená",N320,0)</f>
        <v>0</v>
      </c>
      <c r="BG320" s="151">
        <f>IF(U320="zákl. přenesená",N320,0)</f>
        <v>0</v>
      </c>
      <c r="BH320" s="151">
        <f>IF(U320="sníž. přenesená",N320,0)</f>
        <v>0</v>
      </c>
      <c r="BI320" s="151">
        <f>IF(U320="nulová",N320,0)</f>
        <v>0</v>
      </c>
      <c r="BJ320" s="21" t="s">
        <v>22</v>
      </c>
      <c r="BK320" s="151">
        <f>ROUND(L320*K320,2)</f>
        <v>0</v>
      </c>
      <c r="BL320" s="21" t="s">
        <v>543</v>
      </c>
      <c r="BM320" s="21" t="s">
        <v>828</v>
      </c>
    </row>
    <row r="321" spans="2:51" s="12" customFormat="1" ht="22.5" customHeight="1">
      <c r="B321" s="169"/>
      <c r="C321" s="170"/>
      <c r="D321" s="170"/>
      <c r="E321" s="171" t="s">
        <v>5</v>
      </c>
      <c r="F321" s="259" t="s">
        <v>810</v>
      </c>
      <c r="G321" s="260"/>
      <c r="H321" s="260"/>
      <c r="I321" s="260"/>
      <c r="J321" s="170"/>
      <c r="K321" s="172" t="s">
        <v>5</v>
      </c>
      <c r="L321" s="170"/>
      <c r="M321" s="170"/>
      <c r="N321" s="170"/>
      <c r="O321" s="170"/>
      <c r="P321" s="170"/>
      <c r="Q321" s="170"/>
      <c r="R321" s="173"/>
      <c r="T321" s="174"/>
      <c r="U321" s="170"/>
      <c r="V321" s="170"/>
      <c r="W321" s="170"/>
      <c r="X321" s="170"/>
      <c r="Y321" s="170"/>
      <c r="Z321" s="170"/>
      <c r="AA321" s="175"/>
      <c r="AT321" s="176" t="s">
        <v>164</v>
      </c>
      <c r="AU321" s="176" t="s">
        <v>106</v>
      </c>
      <c r="AV321" s="12" t="s">
        <v>22</v>
      </c>
      <c r="AW321" s="12" t="s">
        <v>36</v>
      </c>
      <c r="AX321" s="12" t="s">
        <v>79</v>
      </c>
      <c r="AY321" s="176" t="s">
        <v>144</v>
      </c>
    </row>
    <row r="322" spans="2:51" s="10" customFormat="1" ht="22.5" customHeight="1">
      <c r="B322" s="153"/>
      <c r="C322" s="154"/>
      <c r="D322" s="154"/>
      <c r="E322" s="155" t="s">
        <v>5</v>
      </c>
      <c r="F322" s="261" t="s">
        <v>26</v>
      </c>
      <c r="G322" s="262"/>
      <c r="H322" s="262"/>
      <c r="I322" s="262"/>
      <c r="J322" s="154"/>
      <c r="K322" s="156">
        <v>10</v>
      </c>
      <c r="L322" s="154"/>
      <c r="M322" s="154"/>
      <c r="N322" s="154"/>
      <c r="O322" s="154"/>
      <c r="P322" s="154"/>
      <c r="Q322" s="154"/>
      <c r="R322" s="157"/>
      <c r="T322" s="158"/>
      <c r="U322" s="154"/>
      <c r="V322" s="154"/>
      <c r="W322" s="154"/>
      <c r="X322" s="154"/>
      <c r="Y322" s="154"/>
      <c r="Z322" s="154"/>
      <c r="AA322" s="159"/>
      <c r="AT322" s="160" t="s">
        <v>164</v>
      </c>
      <c r="AU322" s="160" t="s">
        <v>106</v>
      </c>
      <c r="AV322" s="10" t="s">
        <v>106</v>
      </c>
      <c r="AW322" s="10" t="s">
        <v>36</v>
      </c>
      <c r="AX322" s="10" t="s">
        <v>79</v>
      </c>
      <c r="AY322" s="160" t="s">
        <v>144</v>
      </c>
    </row>
    <row r="323" spans="2:51" s="11" customFormat="1" ht="22.5" customHeight="1">
      <c r="B323" s="161"/>
      <c r="C323" s="162"/>
      <c r="D323" s="162"/>
      <c r="E323" s="163" t="s">
        <v>5</v>
      </c>
      <c r="F323" s="257" t="s">
        <v>165</v>
      </c>
      <c r="G323" s="258"/>
      <c r="H323" s="258"/>
      <c r="I323" s="258"/>
      <c r="J323" s="162"/>
      <c r="K323" s="164">
        <v>10</v>
      </c>
      <c r="L323" s="162"/>
      <c r="M323" s="162"/>
      <c r="N323" s="162"/>
      <c r="O323" s="162"/>
      <c r="P323" s="162"/>
      <c r="Q323" s="162"/>
      <c r="R323" s="165"/>
      <c r="T323" s="166"/>
      <c r="U323" s="162"/>
      <c r="V323" s="162"/>
      <c r="W323" s="162"/>
      <c r="X323" s="162"/>
      <c r="Y323" s="162"/>
      <c r="Z323" s="162"/>
      <c r="AA323" s="167"/>
      <c r="AT323" s="168" t="s">
        <v>164</v>
      </c>
      <c r="AU323" s="168" t="s">
        <v>106</v>
      </c>
      <c r="AV323" s="11" t="s">
        <v>150</v>
      </c>
      <c r="AW323" s="11" t="s">
        <v>36</v>
      </c>
      <c r="AX323" s="11" t="s">
        <v>22</v>
      </c>
      <c r="AY323" s="168" t="s">
        <v>144</v>
      </c>
    </row>
    <row r="324" spans="2:65" s="1" customFormat="1" ht="22.5" customHeight="1">
      <c r="B324" s="142"/>
      <c r="C324" s="143" t="s">
        <v>829</v>
      </c>
      <c r="D324" s="143" t="s">
        <v>146</v>
      </c>
      <c r="E324" s="144" t="s">
        <v>567</v>
      </c>
      <c r="F324" s="251" t="s">
        <v>830</v>
      </c>
      <c r="G324" s="251"/>
      <c r="H324" s="251"/>
      <c r="I324" s="251"/>
      <c r="J324" s="145" t="s">
        <v>381</v>
      </c>
      <c r="K324" s="146">
        <v>1</v>
      </c>
      <c r="L324" s="252"/>
      <c r="M324" s="252"/>
      <c r="N324" s="252">
        <f>ROUND(L324*K324,2)</f>
        <v>0</v>
      </c>
      <c r="O324" s="252"/>
      <c r="P324" s="252"/>
      <c r="Q324" s="252"/>
      <c r="R324" s="147"/>
      <c r="T324" s="148" t="s">
        <v>5</v>
      </c>
      <c r="U324" s="44" t="s">
        <v>44</v>
      </c>
      <c r="V324" s="149">
        <v>0</v>
      </c>
      <c r="W324" s="149">
        <f>V324*K324</f>
        <v>0</v>
      </c>
      <c r="X324" s="149">
        <v>0</v>
      </c>
      <c r="Y324" s="149">
        <f>X324*K324</f>
        <v>0</v>
      </c>
      <c r="Z324" s="149">
        <v>0</v>
      </c>
      <c r="AA324" s="150">
        <f>Z324*K324</f>
        <v>0</v>
      </c>
      <c r="AR324" s="21" t="s">
        <v>543</v>
      </c>
      <c r="AT324" s="21" t="s">
        <v>146</v>
      </c>
      <c r="AU324" s="21" t="s">
        <v>106</v>
      </c>
      <c r="AY324" s="21" t="s">
        <v>144</v>
      </c>
      <c r="BE324" s="151">
        <f>IF(U324="základní",N324,0)</f>
        <v>0</v>
      </c>
      <c r="BF324" s="151">
        <f>IF(U324="snížená",N324,0)</f>
        <v>0</v>
      </c>
      <c r="BG324" s="151">
        <f>IF(U324="zákl. přenesená",N324,0)</f>
        <v>0</v>
      </c>
      <c r="BH324" s="151">
        <f>IF(U324="sníž. přenesená",N324,0)</f>
        <v>0</v>
      </c>
      <c r="BI324" s="151">
        <f>IF(U324="nulová",N324,0)</f>
        <v>0</v>
      </c>
      <c r="BJ324" s="21" t="s">
        <v>22</v>
      </c>
      <c r="BK324" s="151">
        <f>ROUND(L324*K324,2)</f>
        <v>0</v>
      </c>
      <c r="BL324" s="21" t="s">
        <v>543</v>
      </c>
      <c r="BM324" s="21" t="s">
        <v>831</v>
      </c>
    </row>
    <row r="325" spans="2:65" s="1" customFormat="1" ht="31.5" customHeight="1">
      <c r="B325" s="142"/>
      <c r="C325" s="143" t="s">
        <v>413</v>
      </c>
      <c r="D325" s="143" t="s">
        <v>146</v>
      </c>
      <c r="E325" s="144" t="s">
        <v>571</v>
      </c>
      <c r="F325" s="251" t="s">
        <v>832</v>
      </c>
      <c r="G325" s="251"/>
      <c r="H325" s="251"/>
      <c r="I325" s="251"/>
      <c r="J325" s="145" t="s">
        <v>381</v>
      </c>
      <c r="K325" s="146">
        <v>1</v>
      </c>
      <c r="L325" s="252"/>
      <c r="M325" s="252"/>
      <c r="N325" s="252">
        <f>ROUND(L325*K325,2)</f>
        <v>0</v>
      </c>
      <c r="O325" s="252"/>
      <c r="P325" s="252"/>
      <c r="Q325" s="252"/>
      <c r="R325" s="147"/>
      <c r="T325" s="148" t="s">
        <v>5</v>
      </c>
      <c r="U325" s="44" t="s">
        <v>44</v>
      </c>
      <c r="V325" s="149">
        <v>0</v>
      </c>
      <c r="W325" s="149">
        <f>V325*K325</f>
        <v>0</v>
      </c>
      <c r="X325" s="149">
        <v>0</v>
      </c>
      <c r="Y325" s="149">
        <f>X325*K325</f>
        <v>0</v>
      </c>
      <c r="Z325" s="149">
        <v>0</v>
      </c>
      <c r="AA325" s="150">
        <f>Z325*K325</f>
        <v>0</v>
      </c>
      <c r="AR325" s="21" t="s">
        <v>543</v>
      </c>
      <c r="AT325" s="21" t="s">
        <v>146</v>
      </c>
      <c r="AU325" s="21" t="s">
        <v>106</v>
      </c>
      <c r="AY325" s="21" t="s">
        <v>144</v>
      </c>
      <c r="BE325" s="151">
        <f>IF(U325="základní",N325,0)</f>
        <v>0</v>
      </c>
      <c r="BF325" s="151">
        <f>IF(U325="snížená",N325,0)</f>
        <v>0</v>
      </c>
      <c r="BG325" s="151">
        <f>IF(U325="zákl. přenesená",N325,0)</f>
        <v>0</v>
      </c>
      <c r="BH325" s="151">
        <f>IF(U325="sníž. přenesená",N325,0)</f>
        <v>0</v>
      </c>
      <c r="BI325" s="151">
        <f>IF(U325="nulová",N325,0)</f>
        <v>0</v>
      </c>
      <c r="BJ325" s="21" t="s">
        <v>22</v>
      </c>
      <c r="BK325" s="151">
        <f>ROUND(L325*K325,2)</f>
        <v>0</v>
      </c>
      <c r="BL325" s="21" t="s">
        <v>543</v>
      </c>
      <c r="BM325" s="21" t="s">
        <v>833</v>
      </c>
    </row>
    <row r="326" spans="2:65" s="1" customFormat="1" ht="31.5" customHeight="1">
      <c r="B326" s="142"/>
      <c r="C326" s="143" t="s">
        <v>421</v>
      </c>
      <c r="D326" s="143" t="s">
        <v>146</v>
      </c>
      <c r="E326" s="144" t="s">
        <v>834</v>
      </c>
      <c r="F326" s="251" t="s">
        <v>835</v>
      </c>
      <c r="G326" s="251"/>
      <c r="H326" s="251"/>
      <c r="I326" s="251"/>
      <c r="J326" s="145" t="s">
        <v>381</v>
      </c>
      <c r="K326" s="146">
        <v>1</v>
      </c>
      <c r="L326" s="252"/>
      <c r="M326" s="252"/>
      <c r="N326" s="252">
        <f>ROUND(L326*K326,2)</f>
        <v>0</v>
      </c>
      <c r="O326" s="252"/>
      <c r="P326" s="252"/>
      <c r="Q326" s="252"/>
      <c r="R326" s="147"/>
      <c r="T326" s="148" t="s">
        <v>5</v>
      </c>
      <c r="U326" s="44" t="s">
        <v>44</v>
      </c>
      <c r="V326" s="149">
        <v>0</v>
      </c>
      <c r="W326" s="149">
        <f>V326*K326</f>
        <v>0</v>
      </c>
      <c r="X326" s="149">
        <v>0</v>
      </c>
      <c r="Y326" s="149">
        <f>X326*K326</f>
        <v>0</v>
      </c>
      <c r="Z326" s="149">
        <v>0</v>
      </c>
      <c r="AA326" s="150">
        <f>Z326*K326</f>
        <v>0</v>
      </c>
      <c r="AR326" s="21" t="s">
        <v>543</v>
      </c>
      <c r="AT326" s="21" t="s">
        <v>146</v>
      </c>
      <c r="AU326" s="21" t="s">
        <v>106</v>
      </c>
      <c r="AY326" s="21" t="s">
        <v>144</v>
      </c>
      <c r="BE326" s="151">
        <f>IF(U326="základní",N326,0)</f>
        <v>0</v>
      </c>
      <c r="BF326" s="151">
        <f>IF(U326="snížená",N326,0)</f>
        <v>0</v>
      </c>
      <c r="BG326" s="151">
        <f>IF(U326="zákl. přenesená",N326,0)</f>
        <v>0</v>
      </c>
      <c r="BH326" s="151">
        <f>IF(U326="sníž. přenesená",N326,0)</f>
        <v>0</v>
      </c>
      <c r="BI326" s="151">
        <f>IF(U326="nulová",N326,0)</f>
        <v>0</v>
      </c>
      <c r="BJ326" s="21" t="s">
        <v>22</v>
      </c>
      <c r="BK326" s="151">
        <f>ROUND(L326*K326,2)</f>
        <v>0</v>
      </c>
      <c r="BL326" s="21" t="s">
        <v>543</v>
      </c>
      <c r="BM326" s="21" t="s">
        <v>836</v>
      </c>
    </row>
    <row r="327" spans="2:65" s="1" customFormat="1" ht="22.5" customHeight="1">
      <c r="B327" s="142"/>
      <c r="C327" s="143" t="s">
        <v>558</v>
      </c>
      <c r="D327" s="143" t="s">
        <v>146</v>
      </c>
      <c r="E327" s="144" t="s">
        <v>837</v>
      </c>
      <c r="F327" s="251" t="s">
        <v>838</v>
      </c>
      <c r="G327" s="251"/>
      <c r="H327" s="251"/>
      <c r="I327" s="251"/>
      <c r="J327" s="145" t="s">
        <v>381</v>
      </c>
      <c r="K327" s="146">
        <v>1</v>
      </c>
      <c r="L327" s="252"/>
      <c r="M327" s="252"/>
      <c r="N327" s="252">
        <f>ROUND(L327*K327,2)</f>
        <v>0</v>
      </c>
      <c r="O327" s="252"/>
      <c r="P327" s="252"/>
      <c r="Q327" s="252"/>
      <c r="R327" s="147"/>
      <c r="T327" s="148" t="s">
        <v>5</v>
      </c>
      <c r="U327" s="44" t="s">
        <v>44</v>
      </c>
      <c r="V327" s="149">
        <v>0</v>
      </c>
      <c r="W327" s="149">
        <f>V327*K327</f>
        <v>0</v>
      </c>
      <c r="X327" s="149">
        <v>0</v>
      </c>
      <c r="Y327" s="149">
        <f>X327*K327</f>
        <v>0</v>
      </c>
      <c r="Z327" s="149">
        <v>0</v>
      </c>
      <c r="AA327" s="150">
        <f>Z327*K327</f>
        <v>0</v>
      </c>
      <c r="AR327" s="21" t="s">
        <v>543</v>
      </c>
      <c r="AT327" s="21" t="s">
        <v>146</v>
      </c>
      <c r="AU327" s="21" t="s">
        <v>106</v>
      </c>
      <c r="AY327" s="21" t="s">
        <v>144</v>
      </c>
      <c r="BE327" s="151">
        <f>IF(U327="základní",N327,0)</f>
        <v>0</v>
      </c>
      <c r="BF327" s="151">
        <f>IF(U327="snížená",N327,0)</f>
        <v>0</v>
      </c>
      <c r="BG327" s="151">
        <f>IF(U327="zákl. přenesená",N327,0)</f>
        <v>0</v>
      </c>
      <c r="BH327" s="151">
        <f>IF(U327="sníž. přenesená",N327,0)</f>
        <v>0</v>
      </c>
      <c r="BI327" s="151">
        <f>IF(U327="nulová",N327,0)</f>
        <v>0</v>
      </c>
      <c r="BJ327" s="21" t="s">
        <v>22</v>
      </c>
      <c r="BK327" s="151">
        <f>ROUND(L327*K327,2)</f>
        <v>0</v>
      </c>
      <c r="BL327" s="21" t="s">
        <v>543</v>
      </c>
      <c r="BM327" s="21" t="s">
        <v>839</v>
      </c>
    </row>
    <row r="328" spans="2:51" s="12" customFormat="1" ht="31.5" customHeight="1">
      <c r="B328" s="169"/>
      <c r="C328" s="170"/>
      <c r="D328" s="170"/>
      <c r="E328" s="171" t="s">
        <v>5</v>
      </c>
      <c r="F328" s="259" t="s">
        <v>840</v>
      </c>
      <c r="G328" s="260"/>
      <c r="H328" s="260"/>
      <c r="I328" s="260"/>
      <c r="J328" s="170"/>
      <c r="K328" s="172" t="s">
        <v>5</v>
      </c>
      <c r="L328" s="170"/>
      <c r="M328" s="170"/>
      <c r="N328" s="170"/>
      <c r="O328" s="170"/>
      <c r="P328" s="170"/>
      <c r="Q328" s="170"/>
      <c r="R328" s="173"/>
      <c r="T328" s="174"/>
      <c r="U328" s="170"/>
      <c r="V328" s="170"/>
      <c r="W328" s="170"/>
      <c r="X328" s="170"/>
      <c r="Y328" s="170"/>
      <c r="Z328" s="170"/>
      <c r="AA328" s="175"/>
      <c r="AT328" s="176" t="s">
        <v>164</v>
      </c>
      <c r="AU328" s="176" t="s">
        <v>106</v>
      </c>
      <c r="AV328" s="12" t="s">
        <v>22</v>
      </c>
      <c r="AW328" s="12" t="s">
        <v>36</v>
      </c>
      <c r="AX328" s="12" t="s">
        <v>79</v>
      </c>
      <c r="AY328" s="176" t="s">
        <v>144</v>
      </c>
    </row>
    <row r="329" spans="2:51" s="10" customFormat="1" ht="22.5" customHeight="1">
      <c r="B329" s="153"/>
      <c r="C329" s="154"/>
      <c r="D329" s="154"/>
      <c r="E329" s="155" t="s">
        <v>5</v>
      </c>
      <c r="F329" s="261" t="s">
        <v>22</v>
      </c>
      <c r="G329" s="262"/>
      <c r="H329" s="262"/>
      <c r="I329" s="262"/>
      <c r="J329" s="154"/>
      <c r="K329" s="156">
        <v>1</v>
      </c>
      <c r="L329" s="154"/>
      <c r="M329" s="154"/>
      <c r="N329" s="154"/>
      <c r="O329" s="154"/>
      <c r="P329" s="154"/>
      <c r="Q329" s="154"/>
      <c r="R329" s="157"/>
      <c r="T329" s="158"/>
      <c r="U329" s="154"/>
      <c r="V329" s="154"/>
      <c r="W329" s="154"/>
      <c r="X329" s="154"/>
      <c r="Y329" s="154"/>
      <c r="Z329" s="154"/>
      <c r="AA329" s="159"/>
      <c r="AT329" s="160" t="s">
        <v>164</v>
      </c>
      <c r="AU329" s="160" t="s">
        <v>106</v>
      </c>
      <c r="AV329" s="10" t="s">
        <v>106</v>
      </c>
      <c r="AW329" s="10" t="s">
        <v>36</v>
      </c>
      <c r="AX329" s="10" t="s">
        <v>22</v>
      </c>
      <c r="AY329" s="160" t="s">
        <v>144</v>
      </c>
    </row>
    <row r="330" spans="2:65" s="1" customFormat="1" ht="31.5" customHeight="1">
      <c r="B330" s="142"/>
      <c r="C330" s="143" t="s">
        <v>523</v>
      </c>
      <c r="D330" s="143" t="s">
        <v>146</v>
      </c>
      <c r="E330" s="144" t="s">
        <v>841</v>
      </c>
      <c r="F330" s="251" t="s">
        <v>842</v>
      </c>
      <c r="G330" s="251"/>
      <c r="H330" s="251"/>
      <c r="I330" s="251"/>
      <c r="J330" s="145" t="s">
        <v>381</v>
      </c>
      <c r="K330" s="146">
        <v>1</v>
      </c>
      <c r="L330" s="252"/>
      <c r="M330" s="252"/>
      <c r="N330" s="252">
        <f>ROUND(L330*K330,2)</f>
        <v>0</v>
      </c>
      <c r="O330" s="252"/>
      <c r="P330" s="252"/>
      <c r="Q330" s="252"/>
      <c r="R330" s="147"/>
      <c r="T330" s="148" t="s">
        <v>5</v>
      </c>
      <c r="U330" s="44" t="s">
        <v>44</v>
      </c>
      <c r="V330" s="149">
        <v>0</v>
      </c>
      <c r="W330" s="149">
        <f>V330*K330</f>
        <v>0</v>
      </c>
      <c r="X330" s="149">
        <v>0</v>
      </c>
      <c r="Y330" s="149">
        <f>X330*K330</f>
        <v>0</v>
      </c>
      <c r="Z330" s="149">
        <v>0</v>
      </c>
      <c r="AA330" s="150">
        <f>Z330*K330</f>
        <v>0</v>
      </c>
      <c r="AR330" s="21" t="s">
        <v>543</v>
      </c>
      <c r="AT330" s="21" t="s">
        <v>146</v>
      </c>
      <c r="AU330" s="21" t="s">
        <v>106</v>
      </c>
      <c r="AY330" s="21" t="s">
        <v>144</v>
      </c>
      <c r="BE330" s="151">
        <f>IF(U330="základní",N330,0)</f>
        <v>0</v>
      </c>
      <c r="BF330" s="151">
        <f>IF(U330="snížená",N330,0)</f>
        <v>0</v>
      </c>
      <c r="BG330" s="151">
        <f>IF(U330="zákl. přenesená",N330,0)</f>
        <v>0</v>
      </c>
      <c r="BH330" s="151">
        <f>IF(U330="sníž. přenesená",N330,0)</f>
        <v>0</v>
      </c>
      <c r="BI330" s="151">
        <f>IF(U330="nulová",N330,0)</f>
        <v>0</v>
      </c>
      <c r="BJ330" s="21" t="s">
        <v>22</v>
      </c>
      <c r="BK330" s="151">
        <f>ROUND(L330*K330,2)</f>
        <v>0</v>
      </c>
      <c r="BL330" s="21" t="s">
        <v>543</v>
      </c>
      <c r="BM330" s="21" t="s">
        <v>843</v>
      </c>
    </row>
    <row r="331" spans="2:51" s="12" customFormat="1" ht="44.25" customHeight="1">
      <c r="B331" s="169"/>
      <c r="C331" s="170"/>
      <c r="D331" s="170"/>
      <c r="E331" s="171" t="s">
        <v>5</v>
      </c>
      <c r="F331" s="259" t="s">
        <v>844</v>
      </c>
      <c r="G331" s="260"/>
      <c r="H331" s="260"/>
      <c r="I331" s="260"/>
      <c r="J331" s="170"/>
      <c r="K331" s="172" t="s">
        <v>5</v>
      </c>
      <c r="L331" s="170"/>
      <c r="M331" s="170"/>
      <c r="N331" s="170"/>
      <c r="O331" s="170"/>
      <c r="P331" s="170"/>
      <c r="Q331" s="170"/>
      <c r="R331" s="173"/>
      <c r="T331" s="174"/>
      <c r="U331" s="170"/>
      <c r="V331" s="170"/>
      <c r="W331" s="170"/>
      <c r="X331" s="170"/>
      <c r="Y331" s="170"/>
      <c r="Z331" s="170"/>
      <c r="AA331" s="175"/>
      <c r="AT331" s="176" t="s">
        <v>164</v>
      </c>
      <c r="AU331" s="176" t="s">
        <v>106</v>
      </c>
      <c r="AV331" s="12" t="s">
        <v>22</v>
      </c>
      <c r="AW331" s="12" t="s">
        <v>36</v>
      </c>
      <c r="AX331" s="12" t="s">
        <v>79</v>
      </c>
      <c r="AY331" s="176" t="s">
        <v>144</v>
      </c>
    </row>
    <row r="332" spans="2:51" s="10" customFormat="1" ht="22.5" customHeight="1">
      <c r="B332" s="153"/>
      <c r="C332" s="154"/>
      <c r="D332" s="154"/>
      <c r="E332" s="155" t="s">
        <v>5</v>
      </c>
      <c r="F332" s="261" t="s">
        <v>22</v>
      </c>
      <c r="G332" s="262"/>
      <c r="H332" s="262"/>
      <c r="I332" s="262"/>
      <c r="J332" s="154"/>
      <c r="K332" s="156">
        <v>1</v>
      </c>
      <c r="L332" s="154"/>
      <c r="M332" s="154"/>
      <c r="N332" s="154"/>
      <c r="O332" s="154"/>
      <c r="P332" s="154"/>
      <c r="Q332" s="154"/>
      <c r="R332" s="157"/>
      <c r="T332" s="158"/>
      <c r="U332" s="154"/>
      <c r="V332" s="154"/>
      <c r="W332" s="154"/>
      <c r="X332" s="154"/>
      <c r="Y332" s="154"/>
      <c r="Z332" s="154"/>
      <c r="AA332" s="159"/>
      <c r="AT332" s="160" t="s">
        <v>164</v>
      </c>
      <c r="AU332" s="160" t="s">
        <v>106</v>
      </c>
      <c r="AV332" s="10" t="s">
        <v>106</v>
      </c>
      <c r="AW332" s="10" t="s">
        <v>36</v>
      </c>
      <c r="AX332" s="10" t="s">
        <v>22</v>
      </c>
      <c r="AY332" s="160" t="s">
        <v>144</v>
      </c>
    </row>
    <row r="333" spans="2:65" s="1" customFormat="1" ht="31.5" customHeight="1">
      <c r="B333" s="142"/>
      <c r="C333" s="143" t="s">
        <v>845</v>
      </c>
      <c r="D333" s="143" t="s">
        <v>146</v>
      </c>
      <c r="E333" s="144" t="s">
        <v>589</v>
      </c>
      <c r="F333" s="251" t="s">
        <v>590</v>
      </c>
      <c r="G333" s="251"/>
      <c r="H333" s="251"/>
      <c r="I333" s="251"/>
      <c r="J333" s="145" t="s">
        <v>381</v>
      </c>
      <c r="K333" s="146">
        <v>1</v>
      </c>
      <c r="L333" s="252"/>
      <c r="M333" s="252"/>
      <c r="N333" s="252">
        <f>ROUND(L333*K333,2)</f>
        <v>0</v>
      </c>
      <c r="O333" s="252"/>
      <c r="P333" s="252"/>
      <c r="Q333" s="252"/>
      <c r="R333" s="147"/>
      <c r="T333" s="148" t="s">
        <v>5</v>
      </c>
      <c r="U333" s="44" t="s">
        <v>44</v>
      </c>
      <c r="V333" s="149">
        <v>0</v>
      </c>
      <c r="W333" s="149">
        <f>V333*K333</f>
        <v>0</v>
      </c>
      <c r="X333" s="149">
        <v>0</v>
      </c>
      <c r="Y333" s="149">
        <f>X333*K333</f>
        <v>0</v>
      </c>
      <c r="Z333" s="149">
        <v>0</v>
      </c>
      <c r="AA333" s="150">
        <f>Z333*K333</f>
        <v>0</v>
      </c>
      <c r="AR333" s="21" t="s">
        <v>543</v>
      </c>
      <c r="AT333" s="21" t="s">
        <v>146</v>
      </c>
      <c r="AU333" s="21" t="s">
        <v>106</v>
      </c>
      <c r="AY333" s="21" t="s">
        <v>144</v>
      </c>
      <c r="BE333" s="151">
        <f>IF(U333="základní",N333,0)</f>
        <v>0</v>
      </c>
      <c r="BF333" s="151">
        <f>IF(U333="snížená",N333,0)</f>
        <v>0</v>
      </c>
      <c r="BG333" s="151">
        <f>IF(U333="zákl. přenesená",N333,0)</f>
        <v>0</v>
      </c>
      <c r="BH333" s="151">
        <f>IF(U333="sníž. přenesená",N333,0)</f>
        <v>0</v>
      </c>
      <c r="BI333" s="151">
        <f>IF(U333="nulová",N333,0)</f>
        <v>0</v>
      </c>
      <c r="BJ333" s="21" t="s">
        <v>22</v>
      </c>
      <c r="BK333" s="151">
        <f>ROUND(L333*K333,2)</f>
        <v>0</v>
      </c>
      <c r="BL333" s="21" t="s">
        <v>543</v>
      </c>
      <c r="BM333" s="21" t="s">
        <v>846</v>
      </c>
    </row>
    <row r="334" spans="2:51" s="12" customFormat="1" ht="22.5" customHeight="1">
      <c r="B334" s="169"/>
      <c r="C334" s="170"/>
      <c r="D334" s="170"/>
      <c r="E334" s="171" t="s">
        <v>5</v>
      </c>
      <c r="F334" s="259" t="s">
        <v>847</v>
      </c>
      <c r="G334" s="260"/>
      <c r="H334" s="260"/>
      <c r="I334" s="260"/>
      <c r="J334" s="170"/>
      <c r="K334" s="172" t="s">
        <v>5</v>
      </c>
      <c r="L334" s="170"/>
      <c r="M334" s="170"/>
      <c r="N334" s="170"/>
      <c r="O334" s="170"/>
      <c r="P334" s="170"/>
      <c r="Q334" s="170"/>
      <c r="R334" s="173"/>
      <c r="T334" s="174"/>
      <c r="U334" s="170"/>
      <c r="V334" s="170"/>
      <c r="W334" s="170"/>
      <c r="X334" s="170"/>
      <c r="Y334" s="170"/>
      <c r="Z334" s="170"/>
      <c r="AA334" s="175"/>
      <c r="AT334" s="176" t="s">
        <v>164</v>
      </c>
      <c r="AU334" s="176" t="s">
        <v>106</v>
      </c>
      <c r="AV334" s="12" t="s">
        <v>22</v>
      </c>
      <c r="AW334" s="12" t="s">
        <v>36</v>
      </c>
      <c r="AX334" s="12" t="s">
        <v>79</v>
      </c>
      <c r="AY334" s="176" t="s">
        <v>144</v>
      </c>
    </row>
    <row r="335" spans="2:51" s="10" customFormat="1" ht="22.5" customHeight="1">
      <c r="B335" s="153"/>
      <c r="C335" s="154"/>
      <c r="D335" s="154"/>
      <c r="E335" s="155" t="s">
        <v>5</v>
      </c>
      <c r="F335" s="261" t="s">
        <v>22</v>
      </c>
      <c r="G335" s="262"/>
      <c r="H335" s="262"/>
      <c r="I335" s="262"/>
      <c r="J335" s="154"/>
      <c r="K335" s="156">
        <v>1</v>
      </c>
      <c r="L335" s="154"/>
      <c r="M335" s="154"/>
      <c r="N335" s="154"/>
      <c r="O335" s="154"/>
      <c r="P335" s="154"/>
      <c r="Q335" s="154"/>
      <c r="R335" s="157"/>
      <c r="T335" s="192"/>
      <c r="U335" s="193"/>
      <c r="V335" s="193"/>
      <c r="W335" s="193"/>
      <c r="X335" s="193"/>
      <c r="Y335" s="193"/>
      <c r="Z335" s="193"/>
      <c r="AA335" s="194"/>
      <c r="AT335" s="160" t="s">
        <v>164</v>
      </c>
      <c r="AU335" s="160" t="s">
        <v>106</v>
      </c>
      <c r="AV335" s="10" t="s">
        <v>106</v>
      </c>
      <c r="AW335" s="10" t="s">
        <v>36</v>
      </c>
      <c r="AX335" s="10" t="s">
        <v>22</v>
      </c>
      <c r="AY335" s="160" t="s">
        <v>144</v>
      </c>
    </row>
    <row r="336" spans="2:18" s="1" customFormat="1" ht="6.95" customHeight="1">
      <c r="B336" s="59"/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1"/>
    </row>
  </sheetData>
  <mergeCells count="395">
    <mergeCell ref="H1:K1"/>
    <mergeCell ref="S2:AC2"/>
    <mergeCell ref="F332:I332"/>
    <mergeCell ref="F333:I333"/>
    <mergeCell ref="L333:M333"/>
    <mergeCell ref="N333:Q333"/>
    <mergeCell ref="F334:I334"/>
    <mergeCell ref="F335:I335"/>
    <mergeCell ref="N120:Q120"/>
    <mergeCell ref="N121:Q121"/>
    <mergeCell ref="N122:Q122"/>
    <mergeCell ref="N219:Q219"/>
    <mergeCell ref="N241:Q241"/>
    <mergeCell ref="N257:Q257"/>
    <mergeCell ref="N265:Q265"/>
    <mergeCell ref="N268:Q268"/>
    <mergeCell ref="N292:Q292"/>
    <mergeCell ref="N297:Q297"/>
    <mergeCell ref="N314:Q314"/>
    <mergeCell ref="N315:Q315"/>
    <mergeCell ref="F327:I327"/>
    <mergeCell ref="L327:M327"/>
    <mergeCell ref="N327:Q327"/>
    <mergeCell ref="F328:I328"/>
    <mergeCell ref="F329:I329"/>
    <mergeCell ref="F330:I330"/>
    <mergeCell ref="L330:M330"/>
    <mergeCell ref="N330:Q330"/>
    <mergeCell ref="F331:I331"/>
    <mergeCell ref="F324:I324"/>
    <mergeCell ref="L324:M324"/>
    <mergeCell ref="N324:Q324"/>
    <mergeCell ref="F325:I325"/>
    <mergeCell ref="L325:M325"/>
    <mergeCell ref="N325:Q325"/>
    <mergeCell ref="F326:I326"/>
    <mergeCell ref="L326:M326"/>
    <mergeCell ref="N326:Q326"/>
    <mergeCell ref="F317:I317"/>
    <mergeCell ref="F318:I318"/>
    <mergeCell ref="F319:I319"/>
    <mergeCell ref="F320:I320"/>
    <mergeCell ref="L320:M320"/>
    <mergeCell ref="N320:Q320"/>
    <mergeCell ref="F321:I321"/>
    <mergeCell ref="F322:I322"/>
    <mergeCell ref="F323:I323"/>
    <mergeCell ref="F308:I308"/>
    <mergeCell ref="F309:I309"/>
    <mergeCell ref="F310:I310"/>
    <mergeCell ref="F311:I311"/>
    <mergeCell ref="L311:M311"/>
    <mergeCell ref="N311:Q311"/>
    <mergeCell ref="F312:I312"/>
    <mergeCell ref="F313:I313"/>
    <mergeCell ref="F316:I316"/>
    <mergeCell ref="L316:M316"/>
    <mergeCell ref="N316:Q316"/>
    <mergeCell ref="F303:I303"/>
    <mergeCell ref="L303:M303"/>
    <mergeCell ref="N303:Q303"/>
    <mergeCell ref="F304:I304"/>
    <mergeCell ref="F305:I305"/>
    <mergeCell ref="F306:I306"/>
    <mergeCell ref="F307:I307"/>
    <mergeCell ref="L307:M307"/>
    <mergeCell ref="N307:Q307"/>
    <mergeCell ref="F298:I298"/>
    <mergeCell ref="L298:M298"/>
    <mergeCell ref="N298:Q298"/>
    <mergeCell ref="F299:I299"/>
    <mergeCell ref="L299:M299"/>
    <mergeCell ref="N299:Q299"/>
    <mergeCell ref="F300:I300"/>
    <mergeCell ref="F301:I301"/>
    <mergeCell ref="F302:I302"/>
    <mergeCell ref="F289:I289"/>
    <mergeCell ref="F290:I290"/>
    <mergeCell ref="F291:I291"/>
    <mergeCell ref="F293:I293"/>
    <mergeCell ref="L293:M293"/>
    <mergeCell ref="N293:Q293"/>
    <mergeCell ref="F294:I294"/>
    <mergeCell ref="F295:I295"/>
    <mergeCell ref="F296:I296"/>
    <mergeCell ref="F283:I283"/>
    <mergeCell ref="F284:I284"/>
    <mergeCell ref="L284:M284"/>
    <mergeCell ref="N284:Q284"/>
    <mergeCell ref="F285:I285"/>
    <mergeCell ref="F286:I286"/>
    <mergeCell ref="F287:I287"/>
    <mergeCell ref="F288:I288"/>
    <mergeCell ref="L288:M288"/>
    <mergeCell ref="N288:Q288"/>
    <mergeCell ref="F278:I278"/>
    <mergeCell ref="L278:M278"/>
    <mergeCell ref="N278:Q278"/>
    <mergeCell ref="F279:I279"/>
    <mergeCell ref="F280:I280"/>
    <mergeCell ref="F281:I281"/>
    <mergeCell ref="L281:M281"/>
    <mergeCell ref="N281:Q281"/>
    <mergeCell ref="F282:I282"/>
    <mergeCell ref="F273:I273"/>
    <mergeCell ref="L273:M273"/>
    <mergeCell ref="N273:Q273"/>
    <mergeCell ref="F274:I274"/>
    <mergeCell ref="F275:I275"/>
    <mergeCell ref="F276:I276"/>
    <mergeCell ref="L276:M276"/>
    <mergeCell ref="N276:Q276"/>
    <mergeCell ref="F277:I277"/>
    <mergeCell ref="F267:I267"/>
    <mergeCell ref="L267:M267"/>
    <mergeCell ref="N267:Q267"/>
    <mergeCell ref="F269:I269"/>
    <mergeCell ref="L269:M269"/>
    <mergeCell ref="N269:Q269"/>
    <mergeCell ref="F270:I270"/>
    <mergeCell ref="F271:I271"/>
    <mergeCell ref="F272:I272"/>
    <mergeCell ref="F259:I259"/>
    <mergeCell ref="F260:I260"/>
    <mergeCell ref="F261:I261"/>
    <mergeCell ref="F262:I262"/>
    <mergeCell ref="L262:M262"/>
    <mergeCell ref="N262:Q262"/>
    <mergeCell ref="F263:I263"/>
    <mergeCell ref="F264:I264"/>
    <mergeCell ref="F266:I266"/>
    <mergeCell ref="L266:M266"/>
    <mergeCell ref="N266:Q266"/>
    <mergeCell ref="F252:I252"/>
    <mergeCell ref="F253:I253"/>
    <mergeCell ref="L253:M253"/>
    <mergeCell ref="N253:Q253"/>
    <mergeCell ref="F254:I254"/>
    <mergeCell ref="F255:I255"/>
    <mergeCell ref="F256:I256"/>
    <mergeCell ref="F258:I258"/>
    <mergeCell ref="L258:M258"/>
    <mergeCell ref="N258:Q258"/>
    <mergeCell ref="F247:I247"/>
    <mergeCell ref="F248:I248"/>
    <mergeCell ref="F249:I249"/>
    <mergeCell ref="L249:M249"/>
    <mergeCell ref="N249:Q249"/>
    <mergeCell ref="F250:I250"/>
    <mergeCell ref="L250:M250"/>
    <mergeCell ref="N250:Q250"/>
    <mergeCell ref="F251:I251"/>
    <mergeCell ref="F242:I242"/>
    <mergeCell ref="L242:M242"/>
    <mergeCell ref="N242:Q242"/>
    <mergeCell ref="F243:I243"/>
    <mergeCell ref="L243:M243"/>
    <mergeCell ref="N243:Q243"/>
    <mergeCell ref="F244:I244"/>
    <mergeCell ref="F245:I245"/>
    <mergeCell ref="F246:I246"/>
    <mergeCell ref="L246:M246"/>
    <mergeCell ref="N246:Q246"/>
    <mergeCell ref="F234:I234"/>
    <mergeCell ref="F235:I235"/>
    <mergeCell ref="F236:I236"/>
    <mergeCell ref="F237:I237"/>
    <mergeCell ref="F238:I238"/>
    <mergeCell ref="L238:M238"/>
    <mergeCell ref="N238:Q238"/>
    <mergeCell ref="F239:I239"/>
    <mergeCell ref="F240:I240"/>
    <mergeCell ref="F228:I228"/>
    <mergeCell ref="L228:M228"/>
    <mergeCell ref="N228:Q228"/>
    <mergeCell ref="F229:I229"/>
    <mergeCell ref="F230:I230"/>
    <mergeCell ref="F231:I231"/>
    <mergeCell ref="F232:I232"/>
    <mergeCell ref="F233:I233"/>
    <mergeCell ref="L233:M233"/>
    <mergeCell ref="N233:Q233"/>
    <mergeCell ref="F221:I221"/>
    <mergeCell ref="F222:I222"/>
    <mergeCell ref="F223:I223"/>
    <mergeCell ref="F224:I224"/>
    <mergeCell ref="L224:M224"/>
    <mergeCell ref="N224:Q224"/>
    <mergeCell ref="F225:I225"/>
    <mergeCell ref="F226:I226"/>
    <mergeCell ref="F227:I227"/>
    <mergeCell ref="F215:I215"/>
    <mergeCell ref="F216:I216"/>
    <mergeCell ref="F217:I217"/>
    <mergeCell ref="F218:I218"/>
    <mergeCell ref="L218:M218"/>
    <mergeCell ref="N218:Q218"/>
    <mergeCell ref="F220:I220"/>
    <mergeCell ref="L220:M220"/>
    <mergeCell ref="N220:Q220"/>
    <mergeCell ref="F208:I208"/>
    <mergeCell ref="F209:I209"/>
    <mergeCell ref="F210:I210"/>
    <mergeCell ref="F211:I211"/>
    <mergeCell ref="L211:M211"/>
    <mergeCell ref="N211:Q211"/>
    <mergeCell ref="F212:I212"/>
    <mergeCell ref="F213:I213"/>
    <mergeCell ref="F214:I214"/>
    <mergeCell ref="L214:M214"/>
    <mergeCell ref="N214:Q214"/>
    <mergeCell ref="F203:I203"/>
    <mergeCell ref="L203:M203"/>
    <mergeCell ref="N203:Q203"/>
    <mergeCell ref="F204:I204"/>
    <mergeCell ref="F205:I205"/>
    <mergeCell ref="F206:I206"/>
    <mergeCell ref="F207:I207"/>
    <mergeCell ref="L207:M207"/>
    <mergeCell ref="N207:Q207"/>
    <mergeCell ref="F196:I196"/>
    <mergeCell ref="F197:I197"/>
    <mergeCell ref="F198:I198"/>
    <mergeCell ref="F199:I199"/>
    <mergeCell ref="L199:M199"/>
    <mergeCell ref="N199:Q199"/>
    <mergeCell ref="F200:I200"/>
    <mergeCell ref="F201:I201"/>
    <mergeCell ref="F202:I202"/>
    <mergeCell ref="F191:I191"/>
    <mergeCell ref="L191:M191"/>
    <mergeCell ref="N191:Q191"/>
    <mergeCell ref="F192:I192"/>
    <mergeCell ref="F193:I193"/>
    <mergeCell ref="F194:I194"/>
    <mergeCell ref="F195:I195"/>
    <mergeCell ref="L195:M195"/>
    <mergeCell ref="N195:Q195"/>
    <mergeCell ref="F184:I184"/>
    <mergeCell ref="F185:I185"/>
    <mergeCell ref="F186:I186"/>
    <mergeCell ref="F187:I187"/>
    <mergeCell ref="L187:M187"/>
    <mergeCell ref="N187:Q187"/>
    <mergeCell ref="F188:I188"/>
    <mergeCell ref="F189:I189"/>
    <mergeCell ref="F190:I190"/>
    <mergeCell ref="F179:I179"/>
    <mergeCell ref="L179:M179"/>
    <mergeCell ref="N179:Q179"/>
    <mergeCell ref="F180:I180"/>
    <mergeCell ref="F181:I181"/>
    <mergeCell ref="F182:I182"/>
    <mergeCell ref="F183:I183"/>
    <mergeCell ref="L183:M183"/>
    <mergeCell ref="N183:Q183"/>
    <mergeCell ref="F172:I172"/>
    <mergeCell ref="F173:I173"/>
    <mergeCell ref="F174:I174"/>
    <mergeCell ref="L174:M174"/>
    <mergeCell ref="N174:Q174"/>
    <mergeCell ref="F175:I175"/>
    <mergeCell ref="F176:I176"/>
    <mergeCell ref="F177:I177"/>
    <mergeCell ref="F178:I178"/>
    <mergeCell ref="F165:I165"/>
    <mergeCell ref="F166:I166"/>
    <mergeCell ref="F167:I167"/>
    <mergeCell ref="L167:M167"/>
    <mergeCell ref="N167:Q167"/>
    <mergeCell ref="F168:I168"/>
    <mergeCell ref="F169:I169"/>
    <mergeCell ref="F170:I170"/>
    <mergeCell ref="F171:I171"/>
    <mergeCell ref="L171:M171"/>
    <mergeCell ref="N171:Q171"/>
    <mergeCell ref="F158:I158"/>
    <mergeCell ref="F159:I159"/>
    <mergeCell ref="F160:I160"/>
    <mergeCell ref="F161:I161"/>
    <mergeCell ref="F162:I162"/>
    <mergeCell ref="F163:I163"/>
    <mergeCell ref="L163:M163"/>
    <mergeCell ref="N163:Q163"/>
    <mergeCell ref="F164:I164"/>
    <mergeCell ref="F152:I152"/>
    <mergeCell ref="F153:I153"/>
    <mergeCell ref="F154:I154"/>
    <mergeCell ref="L154:M154"/>
    <mergeCell ref="N154:Q154"/>
    <mergeCell ref="F155:I155"/>
    <mergeCell ref="F156:I156"/>
    <mergeCell ref="F157:I157"/>
    <mergeCell ref="L157:M157"/>
    <mergeCell ref="N157:Q157"/>
    <mergeCell ref="F145:I145"/>
    <mergeCell ref="L145:M145"/>
    <mergeCell ref="N145:Q145"/>
    <mergeCell ref="F146:I146"/>
    <mergeCell ref="F147:I147"/>
    <mergeCell ref="F148:I148"/>
    <mergeCell ref="F149:I149"/>
    <mergeCell ref="F150:I150"/>
    <mergeCell ref="F151:I151"/>
    <mergeCell ref="F138:I138"/>
    <mergeCell ref="F139:I139"/>
    <mergeCell ref="F140:I140"/>
    <mergeCell ref="F141:I141"/>
    <mergeCell ref="L141:M141"/>
    <mergeCell ref="N141:Q141"/>
    <mergeCell ref="F142:I142"/>
    <mergeCell ref="F143:I143"/>
    <mergeCell ref="F144:I144"/>
    <mergeCell ref="F131:I131"/>
    <mergeCell ref="F132:I132"/>
    <mergeCell ref="L132:M132"/>
    <mergeCell ref="N132:Q132"/>
    <mergeCell ref="F133:I133"/>
    <mergeCell ref="F134:I134"/>
    <mergeCell ref="F135:I135"/>
    <mergeCell ref="F136:I136"/>
    <mergeCell ref="F137:I137"/>
    <mergeCell ref="F126:I126"/>
    <mergeCell ref="L126:M126"/>
    <mergeCell ref="N126:Q126"/>
    <mergeCell ref="F127:I127"/>
    <mergeCell ref="F128:I128"/>
    <mergeCell ref="L128:M128"/>
    <mergeCell ref="N128:Q128"/>
    <mergeCell ref="F129:I129"/>
    <mergeCell ref="F130:I130"/>
    <mergeCell ref="M117:Q117"/>
    <mergeCell ref="F119:I119"/>
    <mergeCell ref="L119:M119"/>
    <mergeCell ref="N119:Q119"/>
    <mergeCell ref="F123:I123"/>
    <mergeCell ref="L123:M123"/>
    <mergeCell ref="N123:Q123"/>
    <mergeCell ref="F124:I124"/>
    <mergeCell ref="F125:I125"/>
    <mergeCell ref="N98:Q98"/>
    <mergeCell ref="N99:Q99"/>
    <mergeCell ref="N101:Q101"/>
    <mergeCell ref="L103:Q103"/>
    <mergeCell ref="C109:Q109"/>
    <mergeCell ref="F111:P111"/>
    <mergeCell ref="F112:P112"/>
    <mergeCell ref="M114:P114"/>
    <mergeCell ref="M116:Q11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19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3"/>
  <sheetViews>
    <sheetView showGridLines="0" tabSelected="1" workbookViewId="0" topLeftCell="A1">
      <pane ySplit="1" topLeftCell="A2" activePane="bottomLeft" state="frozen"/>
      <selection pane="bottomLeft" activeCell="N151" sqref="N151:N15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160156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5"/>
      <c r="B1" s="15"/>
      <c r="C1" s="15"/>
      <c r="D1" s="16" t="s">
        <v>1</v>
      </c>
      <c r="E1" s="15"/>
      <c r="F1" s="17" t="s">
        <v>98</v>
      </c>
      <c r="G1" s="17"/>
      <c r="H1" s="271" t="s">
        <v>99</v>
      </c>
      <c r="I1" s="271"/>
      <c r="J1" s="271"/>
      <c r="K1" s="271"/>
      <c r="L1" s="17" t="s">
        <v>100</v>
      </c>
      <c r="M1" s="15"/>
      <c r="N1" s="15"/>
      <c r="O1" s="16" t="s">
        <v>101</v>
      </c>
      <c r="P1" s="15"/>
      <c r="Q1" s="15"/>
      <c r="R1" s="15"/>
      <c r="S1" s="17" t="s">
        <v>102</v>
      </c>
      <c r="T1" s="17"/>
      <c r="U1" s="105"/>
      <c r="V1" s="105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198" t="s">
        <v>7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T2" s="21" t="s">
        <v>93</v>
      </c>
    </row>
    <row r="3" spans="2:4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106</v>
      </c>
    </row>
    <row r="4" spans="2:46" ht="36.95" customHeight="1">
      <c r="B4" s="25"/>
      <c r="C4" s="200" t="s">
        <v>107</v>
      </c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6"/>
      <c r="T4" s="27" t="s">
        <v>13</v>
      </c>
      <c r="AT4" s="21" t="s">
        <v>6</v>
      </c>
    </row>
    <row r="5" spans="2:18" ht="6.95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2:18" ht="25.35" customHeight="1">
      <c r="B6" s="25"/>
      <c r="C6" s="28"/>
      <c r="D6" s="32" t="s">
        <v>17</v>
      </c>
      <c r="E6" s="28"/>
      <c r="F6" s="232" t="str">
        <f>'Rekapitulace stavby'!K6</f>
        <v>Albrechtice - Štěrbinová nádrž_2017</v>
      </c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8"/>
      <c r="R6" s="26"/>
    </row>
    <row r="7" spans="2:18" s="1" customFormat="1" ht="32.85" customHeight="1">
      <c r="B7" s="35"/>
      <c r="C7" s="36"/>
      <c r="D7" s="31" t="s">
        <v>108</v>
      </c>
      <c r="E7" s="36"/>
      <c r="F7" s="204" t="s">
        <v>848</v>
      </c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36"/>
      <c r="R7" s="37"/>
    </row>
    <row r="8" spans="2:18" s="1" customFormat="1" ht="14.45" customHeight="1">
      <c r="B8" s="35"/>
      <c r="C8" s="36"/>
      <c r="D8" s="32" t="s">
        <v>20</v>
      </c>
      <c r="E8" s="36"/>
      <c r="F8" s="30" t="s">
        <v>5</v>
      </c>
      <c r="G8" s="36"/>
      <c r="H8" s="36"/>
      <c r="I8" s="36"/>
      <c r="J8" s="36"/>
      <c r="K8" s="36"/>
      <c r="L8" s="36"/>
      <c r="M8" s="32" t="s">
        <v>21</v>
      </c>
      <c r="N8" s="36"/>
      <c r="O8" s="30" t="s">
        <v>5</v>
      </c>
      <c r="P8" s="36"/>
      <c r="Q8" s="36"/>
      <c r="R8" s="37"/>
    </row>
    <row r="9" spans="2:18" s="1" customFormat="1" ht="14.45" customHeight="1">
      <c r="B9" s="35"/>
      <c r="C9" s="36"/>
      <c r="D9" s="32" t="s">
        <v>23</v>
      </c>
      <c r="E9" s="36"/>
      <c r="F9" s="30" t="s">
        <v>33</v>
      </c>
      <c r="G9" s="36"/>
      <c r="H9" s="36"/>
      <c r="I9" s="36"/>
      <c r="J9" s="36"/>
      <c r="K9" s="36"/>
      <c r="L9" s="36"/>
      <c r="M9" s="32" t="s">
        <v>25</v>
      </c>
      <c r="N9" s="36"/>
      <c r="O9" s="235"/>
      <c r="P9" s="235"/>
      <c r="Q9" s="36"/>
      <c r="R9" s="37"/>
    </row>
    <row r="10" spans="2:18" s="1" customFormat="1" ht="10.9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2:18" s="1" customFormat="1" ht="14.45" customHeight="1">
      <c r="B11" s="35"/>
      <c r="C11" s="36"/>
      <c r="D11" s="32" t="s">
        <v>28</v>
      </c>
      <c r="E11" s="36"/>
      <c r="F11" s="36"/>
      <c r="G11" s="36"/>
      <c r="H11" s="36"/>
      <c r="I11" s="36"/>
      <c r="J11" s="36"/>
      <c r="K11" s="36"/>
      <c r="L11" s="36"/>
      <c r="M11" s="32" t="s">
        <v>29</v>
      </c>
      <c r="N11" s="36"/>
      <c r="O11" s="202" t="str">
        <f>IF('Rekapitulace stavby'!AN10="","",'Rekapitulace stavby'!AN10)</f>
        <v/>
      </c>
      <c r="P11" s="202"/>
      <c r="Q11" s="36"/>
      <c r="R11" s="37"/>
    </row>
    <row r="12" spans="2:18" s="1" customFormat="1" ht="18" customHeight="1">
      <c r="B12" s="35"/>
      <c r="C12" s="36"/>
      <c r="D12" s="36"/>
      <c r="E12" s="30" t="str">
        <f>IF('Rekapitulace stavby'!E11="","",'Rekapitulace stavby'!E11)</f>
        <v>Obec Albrechtice, Obecní 186, 735 43 Albrechtice</v>
      </c>
      <c r="F12" s="36"/>
      <c r="G12" s="36"/>
      <c r="H12" s="36"/>
      <c r="I12" s="36"/>
      <c r="J12" s="36"/>
      <c r="K12" s="36"/>
      <c r="L12" s="36"/>
      <c r="M12" s="32" t="s">
        <v>31</v>
      </c>
      <c r="N12" s="36"/>
      <c r="O12" s="202" t="str">
        <f>IF('Rekapitulace stavby'!AN11="","",'Rekapitulace stavby'!AN11)</f>
        <v/>
      </c>
      <c r="P12" s="202"/>
      <c r="Q12" s="36"/>
      <c r="R12" s="37"/>
    </row>
    <row r="13" spans="2:18" s="1" customFormat="1" ht="6.95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2:18" s="1" customFormat="1" ht="14.45" customHeight="1">
      <c r="B14" s="35"/>
      <c r="C14" s="36"/>
      <c r="D14" s="32" t="s">
        <v>32</v>
      </c>
      <c r="E14" s="36"/>
      <c r="F14" s="36"/>
      <c r="G14" s="36"/>
      <c r="H14" s="36"/>
      <c r="I14" s="36"/>
      <c r="J14" s="36"/>
      <c r="K14" s="36"/>
      <c r="L14" s="36"/>
      <c r="M14" s="32" t="s">
        <v>29</v>
      </c>
      <c r="N14" s="36"/>
      <c r="O14" s="202" t="str">
        <f>IF('Rekapitulace stavby'!AN13="","",'Rekapitulace stavby'!AN13)</f>
        <v/>
      </c>
      <c r="P14" s="202"/>
      <c r="Q14" s="36"/>
      <c r="R14" s="37"/>
    </row>
    <row r="15" spans="2:18" s="1" customFormat="1" ht="18" customHeight="1">
      <c r="B15" s="35"/>
      <c r="C15" s="36"/>
      <c r="D15" s="36"/>
      <c r="E15" s="30" t="str">
        <f>IF('Rekapitulace stavby'!E14="","",'Rekapitulace stavby'!E14)</f>
        <v xml:space="preserve"> </v>
      </c>
      <c r="F15" s="36"/>
      <c r="G15" s="36"/>
      <c r="H15" s="36"/>
      <c r="I15" s="36"/>
      <c r="J15" s="36"/>
      <c r="K15" s="36"/>
      <c r="L15" s="36"/>
      <c r="M15" s="32" t="s">
        <v>31</v>
      </c>
      <c r="N15" s="36"/>
      <c r="O15" s="202" t="str">
        <f>IF('Rekapitulace stavby'!AN14="","",'Rekapitulace stavby'!AN14)</f>
        <v/>
      </c>
      <c r="P15" s="202"/>
      <c r="Q15" s="36"/>
      <c r="R15" s="37"/>
    </row>
    <row r="16" spans="2:18" s="1" customFormat="1" ht="6.95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5" customHeight="1">
      <c r="B17" s="35"/>
      <c r="C17" s="36"/>
      <c r="D17" s="32" t="s">
        <v>34</v>
      </c>
      <c r="E17" s="36"/>
      <c r="F17" s="36"/>
      <c r="G17" s="36"/>
      <c r="H17" s="36"/>
      <c r="I17" s="36"/>
      <c r="J17" s="36"/>
      <c r="K17" s="36"/>
      <c r="L17" s="36"/>
      <c r="M17" s="32" t="s">
        <v>29</v>
      </c>
      <c r="N17" s="36"/>
      <c r="O17" s="202" t="str">
        <f>IF('Rekapitulace stavby'!AN16="","",'Rekapitulace stavby'!AN16)</f>
        <v/>
      </c>
      <c r="P17" s="202"/>
      <c r="Q17" s="36"/>
      <c r="R17" s="37"/>
    </row>
    <row r="18" spans="2:18" s="1" customFormat="1" ht="18" customHeight="1">
      <c r="B18" s="35"/>
      <c r="C18" s="36"/>
      <c r="D18" s="36"/>
      <c r="E18" s="30" t="str">
        <f>IF('Rekapitulace stavby'!E17="","",'Rekapitulace stavby'!E17)</f>
        <v>IGEA s.r.o., Na Valše 3, 702 95 Ostrava</v>
      </c>
      <c r="F18" s="36"/>
      <c r="G18" s="36"/>
      <c r="H18" s="36"/>
      <c r="I18" s="36"/>
      <c r="J18" s="36"/>
      <c r="K18" s="36"/>
      <c r="L18" s="36"/>
      <c r="M18" s="32" t="s">
        <v>31</v>
      </c>
      <c r="N18" s="36"/>
      <c r="O18" s="202" t="str">
        <f>IF('Rekapitulace stavby'!AN17="","",'Rekapitulace stavby'!AN17)</f>
        <v/>
      </c>
      <c r="P18" s="202"/>
      <c r="Q18" s="36"/>
      <c r="R18" s="37"/>
    </row>
    <row r="19" spans="2:18" s="1" customFormat="1" ht="6.95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5" customHeight="1">
      <c r="B20" s="35"/>
      <c r="C20" s="36"/>
      <c r="D20" s="32" t="s">
        <v>37</v>
      </c>
      <c r="E20" s="36"/>
      <c r="F20" s="36"/>
      <c r="G20" s="36"/>
      <c r="H20" s="36"/>
      <c r="I20" s="36"/>
      <c r="J20" s="36"/>
      <c r="K20" s="36"/>
      <c r="L20" s="36"/>
      <c r="M20" s="32" t="s">
        <v>29</v>
      </c>
      <c r="N20" s="36"/>
      <c r="O20" s="202" t="str">
        <f>IF('Rekapitulace stavby'!AN19="","",'Rekapitulace stavby'!AN19)</f>
        <v/>
      </c>
      <c r="P20" s="202"/>
      <c r="Q20" s="36"/>
      <c r="R20" s="37"/>
    </row>
    <row r="21" spans="2:18" s="1" customFormat="1" ht="18" customHeight="1">
      <c r="B21" s="35"/>
      <c r="C21" s="36"/>
      <c r="D21" s="36"/>
      <c r="E21" s="30" t="str">
        <f>IF('Rekapitulace stavby'!E20="","",'Rekapitulace stavby'!E20)</f>
        <v>IGEA, s.r.o. , Na Valše 3, 702 95 Ostrava</v>
      </c>
      <c r="F21" s="36"/>
      <c r="G21" s="36"/>
      <c r="H21" s="36"/>
      <c r="I21" s="36"/>
      <c r="J21" s="36"/>
      <c r="K21" s="36"/>
      <c r="L21" s="36"/>
      <c r="M21" s="32" t="s">
        <v>31</v>
      </c>
      <c r="N21" s="36"/>
      <c r="O21" s="202" t="str">
        <f>IF('Rekapitulace stavby'!AN20="","",'Rekapitulace stavby'!AN20)</f>
        <v/>
      </c>
      <c r="P21" s="202"/>
      <c r="Q21" s="36"/>
      <c r="R21" s="37"/>
    </row>
    <row r="22" spans="2:18" s="1" customFormat="1" ht="6.95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5" customHeight="1">
      <c r="B23" s="35"/>
      <c r="C23" s="36"/>
      <c r="D23" s="32" t="s">
        <v>39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22.5" customHeight="1">
      <c r="B24" s="35"/>
      <c r="C24" s="36"/>
      <c r="D24" s="36"/>
      <c r="E24" s="205" t="s">
        <v>5</v>
      </c>
      <c r="F24" s="205"/>
      <c r="G24" s="205"/>
      <c r="H24" s="205"/>
      <c r="I24" s="205"/>
      <c r="J24" s="205"/>
      <c r="K24" s="205"/>
      <c r="L24" s="205"/>
      <c r="M24" s="36"/>
      <c r="N24" s="36"/>
      <c r="O24" s="36"/>
      <c r="P24" s="36"/>
      <c r="Q24" s="36"/>
      <c r="R24" s="37"/>
    </row>
    <row r="25" spans="2:18" s="1" customFormat="1" ht="6.95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5" customHeight="1">
      <c r="B27" s="35"/>
      <c r="C27" s="36"/>
      <c r="D27" s="107" t="s">
        <v>110</v>
      </c>
      <c r="E27" s="36"/>
      <c r="F27" s="36"/>
      <c r="G27" s="36"/>
      <c r="H27" s="36"/>
      <c r="I27" s="36"/>
      <c r="J27" s="36"/>
      <c r="K27" s="36"/>
      <c r="L27" s="36"/>
      <c r="M27" s="229">
        <f>N88</f>
        <v>0</v>
      </c>
      <c r="N27" s="229"/>
      <c r="O27" s="229"/>
      <c r="P27" s="229"/>
      <c r="Q27" s="36"/>
      <c r="R27" s="37"/>
    </row>
    <row r="28" spans="2:18" s="1" customFormat="1" ht="14.45" customHeight="1">
      <c r="B28" s="35"/>
      <c r="C28" s="36"/>
      <c r="D28" s="34" t="s">
        <v>111</v>
      </c>
      <c r="E28" s="36"/>
      <c r="F28" s="36"/>
      <c r="G28" s="36"/>
      <c r="H28" s="36"/>
      <c r="I28" s="36"/>
      <c r="J28" s="36"/>
      <c r="K28" s="36"/>
      <c r="L28" s="36"/>
      <c r="M28" s="229">
        <f>N95</f>
        <v>0</v>
      </c>
      <c r="N28" s="229"/>
      <c r="O28" s="229"/>
      <c r="P28" s="229"/>
      <c r="Q28" s="36"/>
      <c r="R28" s="37"/>
    </row>
    <row r="29" spans="2:18" s="1" customFormat="1" ht="6.95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5" customHeight="1">
      <c r="B30" s="35"/>
      <c r="C30" s="36"/>
      <c r="D30" s="108" t="s">
        <v>42</v>
      </c>
      <c r="E30" s="36"/>
      <c r="F30" s="36"/>
      <c r="G30" s="36"/>
      <c r="H30" s="36"/>
      <c r="I30" s="36"/>
      <c r="J30" s="36"/>
      <c r="K30" s="36"/>
      <c r="L30" s="36"/>
      <c r="M30" s="236">
        <f>ROUND(M27+M28,2)</f>
        <v>0</v>
      </c>
      <c r="N30" s="234"/>
      <c r="O30" s="234"/>
      <c r="P30" s="234"/>
      <c r="Q30" s="36"/>
      <c r="R30" s="37"/>
    </row>
    <row r="31" spans="2:18" s="1" customFormat="1" ht="6.95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5" customHeight="1">
      <c r="B32" s="35"/>
      <c r="C32" s="36"/>
      <c r="D32" s="42" t="s">
        <v>43</v>
      </c>
      <c r="E32" s="42" t="s">
        <v>44</v>
      </c>
      <c r="F32" s="43">
        <v>0.21</v>
      </c>
      <c r="G32" s="109" t="s">
        <v>45</v>
      </c>
      <c r="H32" s="237">
        <f>ROUND((SUM(BE95:BE96)+SUM(BE114:BE142)),2)</f>
        <v>0</v>
      </c>
      <c r="I32" s="234"/>
      <c r="J32" s="234"/>
      <c r="K32" s="36"/>
      <c r="L32" s="36"/>
      <c r="M32" s="237">
        <f>ROUND(ROUND((SUM(BE95:BE96)+SUM(BE114:BE142)),2)*F32,2)</f>
        <v>0</v>
      </c>
      <c r="N32" s="234"/>
      <c r="O32" s="234"/>
      <c r="P32" s="234"/>
      <c r="Q32" s="36"/>
      <c r="R32" s="37"/>
    </row>
    <row r="33" spans="2:18" s="1" customFormat="1" ht="14.45" customHeight="1">
      <c r="B33" s="35"/>
      <c r="C33" s="36"/>
      <c r="D33" s="36"/>
      <c r="E33" s="42" t="s">
        <v>46</v>
      </c>
      <c r="F33" s="43">
        <v>0.15</v>
      </c>
      <c r="G33" s="109" t="s">
        <v>45</v>
      </c>
      <c r="H33" s="237">
        <f>ROUND((SUM(BF95:BF96)+SUM(BF114:BF142)),2)</f>
        <v>0</v>
      </c>
      <c r="I33" s="234"/>
      <c r="J33" s="234"/>
      <c r="K33" s="36"/>
      <c r="L33" s="36"/>
      <c r="M33" s="237">
        <f>ROUND(ROUND((SUM(BF95:BF96)+SUM(BF114:BF142)),2)*F33,2)</f>
        <v>0</v>
      </c>
      <c r="N33" s="234"/>
      <c r="O33" s="234"/>
      <c r="P33" s="234"/>
      <c r="Q33" s="36"/>
      <c r="R33" s="37"/>
    </row>
    <row r="34" spans="2:18" s="1" customFormat="1" ht="14.45" customHeight="1" hidden="1">
      <c r="B34" s="35"/>
      <c r="C34" s="36"/>
      <c r="D34" s="36"/>
      <c r="E34" s="42" t="s">
        <v>47</v>
      </c>
      <c r="F34" s="43">
        <v>0.21</v>
      </c>
      <c r="G34" s="109" t="s">
        <v>45</v>
      </c>
      <c r="H34" s="237">
        <f>ROUND((SUM(BG95:BG96)+SUM(BG114:BG142)),2)</f>
        <v>0</v>
      </c>
      <c r="I34" s="234"/>
      <c r="J34" s="234"/>
      <c r="K34" s="36"/>
      <c r="L34" s="36"/>
      <c r="M34" s="237">
        <v>0</v>
      </c>
      <c r="N34" s="234"/>
      <c r="O34" s="234"/>
      <c r="P34" s="234"/>
      <c r="Q34" s="36"/>
      <c r="R34" s="37"/>
    </row>
    <row r="35" spans="2:18" s="1" customFormat="1" ht="14.45" customHeight="1" hidden="1">
      <c r="B35" s="35"/>
      <c r="C35" s="36"/>
      <c r="D35" s="36"/>
      <c r="E35" s="42" t="s">
        <v>48</v>
      </c>
      <c r="F35" s="43">
        <v>0.15</v>
      </c>
      <c r="G35" s="109" t="s">
        <v>45</v>
      </c>
      <c r="H35" s="237">
        <f>ROUND((SUM(BH95:BH96)+SUM(BH114:BH142)),2)</f>
        <v>0</v>
      </c>
      <c r="I35" s="234"/>
      <c r="J35" s="234"/>
      <c r="K35" s="36"/>
      <c r="L35" s="36"/>
      <c r="M35" s="237">
        <v>0</v>
      </c>
      <c r="N35" s="234"/>
      <c r="O35" s="234"/>
      <c r="P35" s="234"/>
      <c r="Q35" s="36"/>
      <c r="R35" s="37"/>
    </row>
    <row r="36" spans="2:18" s="1" customFormat="1" ht="14.45" customHeight="1" hidden="1">
      <c r="B36" s="35"/>
      <c r="C36" s="36"/>
      <c r="D36" s="36"/>
      <c r="E36" s="42" t="s">
        <v>49</v>
      </c>
      <c r="F36" s="43">
        <v>0</v>
      </c>
      <c r="G36" s="109" t="s">
        <v>45</v>
      </c>
      <c r="H36" s="237">
        <f>ROUND((SUM(BI95:BI96)+SUM(BI114:BI142)),2)</f>
        <v>0</v>
      </c>
      <c r="I36" s="234"/>
      <c r="J36" s="234"/>
      <c r="K36" s="36"/>
      <c r="L36" s="36"/>
      <c r="M36" s="237">
        <v>0</v>
      </c>
      <c r="N36" s="234"/>
      <c r="O36" s="234"/>
      <c r="P36" s="234"/>
      <c r="Q36" s="36"/>
      <c r="R36" s="37"/>
    </row>
    <row r="37" spans="2:18" s="1" customFormat="1" ht="6.9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5" customHeight="1">
      <c r="B38" s="35"/>
      <c r="C38" s="104"/>
      <c r="D38" s="110" t="s">
        <v>50</v>
      </c>
      <c r="E38" s="75"/>
      <c r="F38" s="75"/>
      <c r="G38" s="111" t="s">
        <v>51</v>
      </c>
      <c r="H38" s="112" t="s">
        <v>52</v>
      </c>
      <c r="I38" s="75"/>
      <c r="J38" s="75"/>
      <c r="K38" s="75"/>
      <c r="L38" s="238">
        <f>SUM(M30:M36)</f>
        <v>0</v>
      </c>
      <c r="M38" s="238"/>
      <c r="N38" s="238"/>
      <c r="O38" s="238"/>
      <c r="P38" s="239"/>
      <c r="Q38" s="104"/>
      <c r="R38" s="37"/>
    </row>
    <row r="39" spans="2:18" s="1" customFormat="1" ht="14.4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ht="13.5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 ht="13.5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3.5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3.5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3.5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3.5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3.5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3.5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3.5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5">
      <c r="B50" s="35"/>
      <c r="C50" s="36"/>
      <c r="D50" s="50" t="s">
        <v>53</v>
      </c>
      <c r="E50" s="51"/>
      <c r="F50" s="51"/>
      <c r="G50" s="51"/>
      <c r="H50" s="52"/>
      <c r="I50" s="36"/>
      <c r="J50" s="50" t="s">
        <v>54</v>
      </c>
      <c r="K50" s="51"/>
      <c r="L50" s="51"/>
      <c r="M50" s="51"/>
      <c r="N50" s="51"/>
      <c r="O50" s="51"/>
      <c r="P50" s="52"/>
      <c r="Q50" s="36"/>
      <c r="R50" s="37"/>
    </row>
    <row r="51" spans="2:18" ht="13.5">
      <c r="B51" s="25"/>
      <c r="C51" s="28"/>
      <c r="D51" s="53"/>
      <c r="E51" s="28"/>
      <c r="F51" s="28"/>
      <c r="G51" s="28"/>
      <c r="H51" s="54"/>
      <c r="I51" s="28"/>
      <c r="J51" s="53"/>
      <c r="K51" s="28"/>
      <c r="L51" s="28"/>
      <c r="M51" s="28"/>
      <c r="N51" s="28"/>
      <c r="O51" s="28"/>
      <c r="P51" s="54"/>
      <c r="Q51" s="28"/>
      <c r="R51" s="26"/>
    </row>
    <row r="52" spans="2:18" ht="13.5">
      <c r="B52" s="25"/>
      <c r="C52" s="28"/>
      <c r="D52" s="53"/>
      <c r="E52" s="28"/>
      <c r="F52" s="28"/>
      <c r="G52" s="28"/>
      <c r="H52" s="54"/>
      <c r="I52" s="28"/>
      <c r="J52" s="53"/>
      <c r="K52" s="28"/>
      <c r="L52" s="28"/>
      <c r="M52" s="28"/>
      <c r="N52" s="28"/>
      <c r="O52" s="28"/>
      <c r="P52" s="54"/>
      <c r="Q52" s="28"/>
      <c r="R52" s="26"/>
    </row>
    <row r="53" spans="2:18" ht="13.5">
      <c r="B53" s="25"/>
      <c r="C53" s="28"/>
      <c r="D53" s="53"/>
      <c r="E53" s="28"/>
      <c r="F53" s="28"/>
      <c r="G53" s="28"/>
      <c r="H53" s="54"/>
      <c r="I53" s="28"/>
      <c r="J53" s="53"/>
      <c r="K53" s="28"/>
      <c r="L53" s="28"/>
      <c r="M53" s="28"/>
      <c r="N53" s="28"/>
      <c r="O53" s="28"/>
      <c r="P53" s="54"/>
      <c r="Q53" s="28"/>
      <c r="R53" s="26"/>
    </row>
    <row r="54" spans="2:18" ht="13.5">
      <c r="B54" s="25"/>
      <c r="C54" s="28"/>
      <c r="D54" s="53"/>
      <c r="E54" s="28"/>
      <c r="F54" s="28"/>
      <c r="G54" s="28"/>
      <c r="H54" s="54"/>
      <c r="I54" s="28"/>
      <c r="J54" s="53"/>
      <c r="K54" s="28"/>
      <c r="L54" s="28"/>
      <c r="M54" s="28"/>
      <c r="N54" s="28"/>
      <c r="O54" s="28"/>
      <c r="P54" s="54"/>
      <c r="Q54" s="28"/>
      <c r="R54" s="26"/>
    </row>
    <row r="55" spans="2:18" ht="13.5">
      <c r="B55" s="25"/>
      <c r="C55" s="28"/>
      <c r="D55" s="53"/>
      <c r="E55" s="28"/>
      <c r="F55" s="28"/>
      <c r="G55" s="28"/>
      <c r="H55" s="54"/>
      <c r="I55" s="28"/>
      <c r="J55" s="53"/>
      <c r="K55" s="28"/>
      <c r="L55" s="28"/>
      <c r="M55" s="28"/>
      <c r="N55" s="28"/>
      <c r="O55" s="28"/>
      <c r="P55" s="54"/>
      <c r="Q55" s="28"/>
      <c r="R55" s="26"/>
    </row>
    <row r="56" spans="2:18" ht="13.5">
      <c r="B56" s="25"/>
      <c r="C56" s="28"/>
      <c r="D56" s="53"/>
      <c r="E56" s="28"/>
      <c r="F56" s="28"/>
      <c r="G56" s="28"/>
      <c r="H56" s="54"/>
      <c r="I56" s="28"/>
      <c r="J56" s="53"/>
      <c r="K56" s="28"/>
      <c r="L56" s="28"/>
      <c r="M56" s="28"/>
      <c r="N56" s="28"/>
      <c r="O56" s="28"/>
      <c r="P56" s="54"/>
      <c r="Q56" s="28"/>
      <c r="R56" s="26"/>
    </row>
    <row r="57" spans="2:18" ht="13.5">
      <c r="B57" s="25"/>
      <c r="C57" s="28"/>
      <c r="D57" s="53"/>
      <c r="E57" s="28"/>
      <c r="F57" s="28"/>
      <c r="G57" s="28"/>
      <c r="H57" s="54"/>
      <c r="I57" s="28"/>
      <c r="J57" s="53"/>
      <c r="K57" s="28"/>
      <c r="L57" s="28"/>
      <c r="M57" s="28"/>
      <c r="N57" s="28"/>
      <c r="O57" s="28"/>
      <c r="P57" s="54"/>
      <c r="Q57" s="28"/>
      <c r="R57" s="26"/>
    </row>
    <row r="58" spans="2:18" ht="13.5">
      <c r="B58" s="25"/>
      <c r="C58" s="28"/>
      <c r="D58" s="53"/>
      <c r="E58" s="28"/>
      <c r="F58" s="28"/>
      <c r="G58" s="28"/>
      <c r="H58" s="54"/>
      <c r="I58" s="28"/>
      <c r="J58" s="53"/>
      <c r="K58" s="28"/>
      <c r="L58" s="28"/>
      <c r="M58" s="28"/>
      <c r="N58" s="28"/>
      <c r="O58" s="28"/>
      <c r="P58" s="54"/>
      <c r="Q58" s="28"/>
      <c r="R58" s="26"/>
    </row>
    <row r="59" spans="2:18" s="1" customFormat="1" ht="15">
      <c r="B59" s="35"/>
      <c r="C59" s="36"/>
      <c r="D59" s="55" t="s">
        <v>55</v>
      </c>
      <c r="E59" s="56"/>
      <c r="F59" s="56"/>
      <c r="G59" s="57" t="s">
        <v>56</v>
      </c>
      <c r="H59" s="58"/>
      <c r="I59" s="36"/>
      <c r="J59" s="55" t="s">
        <v>55</v>
      </c>
      <c r="K59" s="56"/>
      <c r="L59" s="56"/>
      <c r="M59" s="56"/>
      <c r="N59" s="57" t="s">
        <v>56</v>
      </c>
      <c r="O59" s="56"/>
      <c r="P59" s="58"/>
      <c r="Q59" s="36"/>
      <c r="R59" s="37"/>
    </row>
    <row r="60" spans="2:18" ht="13.5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5">
      <c r="B61" s="35"/>
      <c r="C61" s="36"/>
      <c r="D61" s="50" t="s">
        <v>57</v>
      </c>
      <c r="E61" s="51"/>
      <c r="F61" s="51"/>
      <c r="G61" s="51"/>
      <c r="H61" s="52"/>
      <c r="I61" s="36"/>
      <c r="J61" s="50" t="s">
        <v>58</v>
      </c>
      <c r="K61" s="51"/>
      <c r="L61" s="51"/>
      <c r="M61" s="51"/>
      <c r="N61" s="51"/>
      <c r="O61" s="51"/>
      <c r="P61" s="52"/>
      <c r="Q61" s="36"/>
      <c r="R61" s="37"/>
    </row>
    <row r="62" spans="2:18" ht="13.5">
      <c r="B62" s="25"/>
      <c r="C62" s="28"/>
      <c r="D62" s="53"/>
      <c r="E62" s="28"/>
      <c r="F62" s="28"/>
      <c r="G62" s="28"/>
      <c r="H62" s="54"/>
      <c r="I62" s="28"/>
      <c r="J62" s="53"/>
      <c r="K62" s="28"/>
      <c r="L62" s="28"/>
      <c r="M62" s="28"/>
      <c r="N62" s="28"/>
      <c r="O62" s="28"/>
      <c r="P62" s="54"/>
      <c r="Q62" s="28"/>
      <c r="R62" s="26"/>
    </row>
    <row r="63" spans="2:18" ht="13.5">
      <c r="B63" s="25"/>
      <c r="C63" s="28"/>
      <c r="D63" s="53"/>
      <c r="E63" s="28"/>
      <c r="F63" s="28"/>
      <c r="G63" s="28"/>
      <c r="H63" s="54"/>
      <c r="I63" s="28"/>
      <c r="J63" s="53"/>
      <c r="K63" s="28"/>
      <c r="L63" s="28"/>
      <c r="M63" s="28"/>
      <c r="N63" s="28"/>
      <c r="O63" s="28"/>
      <c r="P63" s="54"/>
      <c r="Q63" s="28"/>
      <c r="R63" s="26"/>
    </row>
    <row r="64" spans="2:18" ht="13.5">
      <c r="B64" s="25"/>
      <c r="C64" s="28"/>
      <c r="D64" s="53"/>
      <c r="E64" s="28"/>
      <c r="F64" s="28"/>
      <c r="G64" s="28"/>
      <c r="H64" s="54"/>
      <c r="I64" s="28"/>
      <c r="J64" s="53"/>
      <c r="K64" s="28"/>
      <c r="L64" s="28"/>
      <c r="M64" s="28"/>
      <c r="N64" s="28"/>
      <c r="O64" s="28"/>
      <c r="P64" s="54"/>
      <c r="Q64" s="28"/>
      <c r="R64" s="26"/>
    </row>
    <row r="65" spans="2:18" ht="13.5">
      <c r="B65" s="25"/>
      <c r="C65" s="28"/>
      <c r="D65" s="53"/>
      <c r="E65" s="28"/>
      <c r="F65" s="28"/>
      <c r="G65" s="28"/>
      <c r="H65" s="54"/>
      <c r="I65" s="28"/>
      <c r="J65" s="53"/>
      <c r="K65" s="28"/>
      <c r="L65" s="28"/>
      <c r="M65" s="28"/>
      <c r="N65" s="28"/>
      <c r="O65" s="28"/>
      <c r="P65" s="54"/>
      <c r="Q65" s="28"/>
      <c r="R65" s="26"/>
    </row>
    <row r="66" spans="2:18" ht="13.5">
      <c r="B66" s="25"/>
      <c r="C66" s="28"/>
      <c r="D66" s="53"/>
      <c r="E66" s="28"/>
      <c r="F66" s="28"/>
      <c r="G66" s="28"/>
      <c r="H66" s="54"/>
      <c r="I66" s="28"/>
      <c r="J66" s="53"/>
      <c r="K66" s="28"/>
      <c r="L66" s="28"/>
      <c r="M66" s="28"/>
      <c r="N66" s="28"/>
      <c r="O66" s="28"/>
      <c r="P66" s="54"/>
      <c r="Q66" s="28"/>
      <c r="R66" s="26"/>
    </row>
    <row r="67" spans="2:18" ht="13.5">
      <c r="B67" s="25"/>
      <c r="C67" s="28"/>
      <c r="D67" s="53"/>
      <c r="E67" s="28"/>
      <c r="F67" s="28"/>
      <c r="G67" s="28"/>
      <c r="H67" s="54"/>
      <c r="I67" s="28"/>
      <c r="J67" s="53"/>
      <c r="K67" s="28"/>
      <c r="L67" s="28"/>
      <c r="M67" s="28"/>
      <c r="N67" s="28"/>
      <c r="O67" s="28"/>
      <c r="P67" s="54"/>
      <c r="Q67" s="28"/>
      <c r="R67" s="26"/>
    </row>
    <row r="68" spans="2:18" ht="13.5">
      <c r="B68" s="25"/>
      <c r="C68" s="28"/>
      <c r="D68" s="53"/>
      <c r="E68" s="28"/>
      <c r="F68" s="28"/>
      <c r="G68" s="28"/>
      <c r="H68" s="54"/>
      <c r="I68" s="28"/>
      <c r="J68" s="53"/>
      <c r="K68" s="28"/>
      <c r="L68" s="28"/>
      <c r="M68" s="28"/>
      <c r="N68" s="28"/>
      <c r="O68" s="28"/>
      <c r="P68" s="54"/>
      <c r="Q68" s="28"/>
      <c r="R68" s="26"/>
    </row>
    <row r="69" spans="2:18" ht="13.5">
      <c r="B69" s="25"/>
      <c r="C69" s="28"/>
      <c r="D69" s="53"/>
      <c r="E69" s="28"/>
      <c r="F69" s="28"/>
      <c r="G69" s="28"/>
      <c r="H69" s="54"/>
      <c r="I69" s="28"/>
      <c r="J69" s="53"/>
      <c r="K69" s="28"/>
      <c r="L69" s="28"/>
      <c r="M69" s="28"/>
      <c r="N69" s="28"/>
      <c r="O69" s="28"/>
      <c r="P69" s="54"/>
      <c r="Q69" s="28"/>
      <c r="R69" s="26"/>
    </row>
    <row r="70" spans="2:18" s="1" customFormat="1" ht="15">
      <c r="B70" s="35"/>
      <c r="C70" s="36"/>
      <c r="D70" s="55" t="s">
        <v>55</v>
      </c>
      <c r="E70" s="56"/>
      <c r="F70" s="56"/>
      <c r="G70" s="57" t="s">
        <v>56</v>
      </c>
      <c r="H70" s="58"/>
      <c r="I70" s="36"/>
      <c r="J70" s="55" t="s">
        <v>55</v>
      </c>
      <c r="K70" s="56"/>
      <c r="L70" s="56"/>
      <c r="M70" s="56"/>
      <c r="N70" s="57" t="s">
        <v>56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" customHeight="1">
      <c r="B76" s="35"/>
      <c r="C76" s="200" t="s">
        <v>112</v>
      </c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2" t="s">
        <v>17</v>
      </c>
      <c r="D78" s="36"/>
      <c r="E78" s="36"/>
      <c r="F78" s="232" t="str">
        <f>F6</f>
        <v>Albrechtice - Štěrbinová nádrž_2017</v>
      </c>
      <c r="G78" s="233"/>
      <c r="H78" s="233"/>
      <c r="I78" s="233"/>
      <c r="J78" s="233"/>
      <c r="K78" s="233"/>
      <c r="L78" s="233"/>
      <c r="M78" s="233"/>
      <c r="N78" s="233"/>
      <c r="O78" s="233"/>
      <c r="P78" s="233"/>
      <c r="Q78" s="36"/>
      <c r="R78" s="37"/>
    </row>
    <row r="79" spans="2:18" s="1" customFormat="1" ht="36.95" customHeight="1">
      <c r="B79" s="35"/>
      <c r="C79" s="69" t="s">
        <v>108</v>
      </c>
      <c r="D79" s="36"/>
      <c r="E79" s="36"/>
      <c r="F79" s="214" t="str">
        <f>F7</f>
        <v>03 - Vedlejší a ostatní náklady</v>
      </c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36"/>
      <c r="R79" s="37"/>
    </row>
    <row r="80" spans="2:18" s="1" customFormat="1" ht="6.95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18" s="1" customFormat="1" ht="18" customHeight="1">
      <c r="B81" s="35"/>
      <c r="C81" s="32" t="s">
        <v>23</v>
      </c>
      <c r="D81" s="36"/>
      <c r="E81" s="36"/>
      <c r="F81" s="30" t="str">
        <f>F9</f>
        <v xml:space="preserve"> </v>
      </c>
      <c r="G81" s="36"/>
      <c r="H81" s="36"/>
      <c r="I81" s="36"/>
      <c r="J81" s="36"/>
      <c r="K81" s="32" t="s">
        <v>25</v>
      </c>
      <c r="L81" s="36"/>
      <c r="M81" s="235" t="str">
        <f>IF(O9="","",O9)</f>
        <v/>
      </c>
      <c r="N81" s="235"/>
      <c r="O81" s="235"/>
      <c r="P81" s="235"/>
      <c r="Q81" s="36"/>
      <c r="R81" s="37"/>
    </row>
    <row r="82" spans="2:18" s="1" customFormat="1" ht="6.9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18" s="1" customFormat="1" ht="15">
      <c r="B83" s="35"/>
      <c r="C83" s="32" t="s">
        <v>28</v>
      </c>
      <c r="D83" s="36"/>
      <c r="E83" s="36"/>
      <c r="F83" s="30" t="str">
        <f>E12</f>
        <v>Obec Albrechtice, Obecní 186, 735 43 Albrechtice</v>
      </c>
      <c r="G83" s="36"/>
      <c r="H83" s="36"/>
      <c r="I83" s="36"/>
      <c r="J83" s="36"/>
      <c r="K83" s="32" t="s">
        <v>34</v>
      </c>
      <c r="L83" s="36"/>
      <c r="M83" s="202" t="str">
        <f>E18</f>
        <v>IGEA s.r.o., Na Valše 3, 702 95 Ostrava</v>
      </c>
      <c r="N83" s="202"/>
      <c r="O83" s="202"/>
      <c r="P83" s="202"/>
      <c r="Q83" s="202"/>
      <c r="R83" s="37"/>
    </row>
    <row r="84" spans="2:18" s="1" customFormat="1" ht="14.45" customHeight="1">
      <c r="B84" s="35"/>
      <c r="C84" s="32" t="s">
        <v>32</v>
      </c>
      <c r="D84" s="36"/>
      <c r="E84" s="36"/>
      <c r="F84" s="30" t="str">
        <f>IF(E15="","",E15)</f>
        <v xml:space="preserve"> </v>
      </c>
      <c r="G84" s="36"/>
      <c r="H84" s="36"/>
      <c r="I84" s="36"/>
      <c r="J84" s="36"/>
      <c r="K84" s="32" t="s">
        <v>37</v>
      </c>
      <c r="L84" s="36"/>
      <c r="M84" s="202" t="str">
        <f>E21</f>
        <v>IGEA, s.r.o. , Na Valše 3, 702 95 Ostrava</v>
      </c>
      <c r="N84" s="202"/>
      <c r="O84" s="202"/>
      <c r="P84" s="202"/>
      <c r="Q84" s="202"/>
      <c r="R84" s="37"/>
    </row>
    <row r="85" spans="2:18" s="1" customFormat="1" ht="10.35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18" s="1" customFormat="1" ht="29.25" customHeight="1">
      <c r="B86" s="35"/>
      <c r="C86" s="240" t="s">
        <v>113</v>
      </c>
      <c r="D86" s="241"/>
      <c r="E86" s="241"/>
      <c r="F86" s="241"/>
      <c r="G86" s="241"/>
      <c r="H86" s="104"/>
      <c r="I86" s="104"/>
      <c r="J86" s="104"/>
      <c r="K86" s="104"/>
      <c r="L86" s="104"/>
      <c r="M86" s="104"/>
      <c r="N86" s="240" t="s">
        <v>114</v>
      </c>
      <c r="O86" s="241"/>
      <c r="P86" s="241"/>
      <c r="Q86" s="241"/>
      <c r="R86" s="37"/>
    </row>
    <row r="87" spans="2:18" s="1" customFormat="1" ht="10.3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47" s="1" customFormat="1" ht="29.25" customHeight="1">
      <c r="B88" s="35"/>
      <c r="C88" s="113" t="s">
        <v>115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19">
        <f>N114</f>
        <v>0</v>
      </c>
      <c r="O88" s="242"/>
      <c r="P88" s="242"/>
      <c r="Q88" s="242"/>
      <c r="R88" s="37"/>
      <c r="AU88" s="21" t="s">
        <v>116</v>
      </c>
    </row>
    <row r="89" spans="2:18" s="6" customFormat="1" ht="24.95" customHeight="1">
      <c r="B89" s="114"/>
      <c r="C89" s="115"/>
      <c r="D89" s="116" t="s">
        <v>126</v>
      </c>
      <c r="E89" s="115"/>
      <c r="F89" s="115"/>
      <c r="G89" s="115"/>
      <c r="H89" s="115"/>
      <c r="I89" s="115"/>
      <c r="J89" s="115"/>
      <c r="K89" s="115"/>
      <c r="L89" s="115"/>
      <c r="M89" s="115"/>
      <c r="N89" s="243">
        <f>N115</f>
        <v>0</v>
      </c>
      <c r="O89" s="244"/>
      <c r="P89" s="244"/>
      <c r="Q89" s="244"/>
      <c r="R89" s="117"/>
    </row>
    <row r="90" spans="2:18" s="6" customFormat="1" ht="24.95" customHeight="1">
      <c r="B90" s="114"/>
      <c r="C90" s="115"/>
      <c r="D90" s="116" t="s">
        <v>849</v>
      </c>
      <c r="E90" s="115"/>
      <c r="F90" s="115"/>
      <c r="G90" s="115"/>
      <c r="H90" s="115"/>
      <c r="I90" s="115"/>
      <c r="J90" s="115"/>
      <c r="K90" s="115"/>
      <c r="L90" s="115"/>
      <c r="M90" s="115"/>
      <c r="N90" s="243">
        <f>N116</f>
        <v>0</v>
      </c>
      <c r="O90" s="244"/>
      <c r="P90" s="244"/>
      <c r="Q90" s="244"/>
      <c r="R90" s="117"/>
    </row>
    <row r="91" spans="2:18" s="7" customFormat="1" ht="19.9" customHeight="1">
      <c r="B91" s="118"/>
      <c r="C91" s="119"/>
      <c r="D91" s="120" t="s">
        <v>850</v>
      </c>
      <c r="E91" s="119"/>
      <c r="F91" s="119"/>
      <c r="G91" s="119"/>
      <c r="H91" s="119"/>
      <c r="I91" s="119"/>
      <c r="J91" s="119"/>
      <c r="K91" s="119"/>
      <c r="L91" s="119"/>
      <c r="M91" s="119"/>
      <c r="N91" s="245">
        <f>N117</f>
        <v>0</v>
      </c>
      <c r="O91" s="246"/>
      <c r="P91" s="246"/>
      <c r="Q91" s="246"/>
      <c r="R91" s="121"/>
    </row>
    <row r="92" spans="2:18" s="6" customFormat="1" ht="24.95" customHeight="1">
      <c r="B92" s="114"/>
      <c r="C92" s="115"/>
      <c r="D92" s="116" t="s">
        <v>851</v>
      </c>
      <c r="E92" s="115"/>
      <c r="F92" s="115"/>
      <c r="G92" s="115"/>
      <c r="H92" s="115"/>
      <c r="I92" s="115"/>
      <c r="J92" s="115"/>
      <c r="K92" s="115"/>
      <c r="L92" s="115"/>
      <c r="M92" s="115"/>
      <c r="N92" s="243">
        <f>N134</f>
        <v>0</v>
      </c>
      <c r="O92" s="244"/>
      <c r="P92" s="244"/>
      <c r="Q92" s="244"/>
      <c r="R92" s="117"/>
    </row>
    <row r="93" spans="2:18" s="7" customFormat="1" ht="19.9" customHeight="1">
      <c r="B93" s="118"/>
      <c r="C93" s="119"/>
      <c r="D93" s="120" t="s">
        <v>852</v>
      </c>
      <c r="E93" s="119"/>
      <c r="F93" s="119"/>
      <c r="G93" s="119"/>
      <c r="H93" s="119"/>
      <c r="I93" s="119"/>
      <c r="J93" s="119"/>
      <c r="K93" s="119"/>
      <c r="L93" s="119"/>
      <c r="M93" s="119"/>
      <c r="N93" s="245">
        <f>N135</f>
        <v>0</v>
      </c>
      <c r="O93" s="246"/>
      <c r="P93" s="246"/>
      <c r="Q93" s="246"/>
      <c r="R93" s="121"/>
    </row>
    <row r="94" spans="2:18" s="1" customFormat="1" ht="21.75" customHeight="1">
      <c r="B94" s="35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7"/>
    </row>
    <row r="95" spans="2:21" s="1" customFormat="1" ht="29.25" customHeight="1">
      <c r="B95" s="35"/>
      <c r="C95" s="113" t="s">
        <v>129</v>
      </c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242">
        <v>0</v>
      </c>
      <c r="O95" s="247"/>
      <c r="P95" s="247"/>
      <c r="Q95" s="247"/>
      <c r="R95" s="37"/>
      <c r="T95" s="122"/>
      <c r="U95" s="123" t="s">
        <v>43</v>
      </c>
    </row>
    <row r="96" spans="2:18" s="1" customFormat="1" ht="18" customHeight="1"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7"/>
    </row>
    <row r="97" spans="2:18" s="1" customFormat="1" ht="29.25" customHeight="1">
      <c r="B97" s="35"/>
      <c r="C97" s="103" t="s">
        <v>97</v>
      </c>
      <c r="D97" s="104"/>
      <c r="E97" s="104"/>
      <c r="F97" s="104"/>
      <c r="G97" s="104"/>
      <c r="H97" s="104"/>
      <c r="I97" s="104"/>
      <c r="J97" s="104"/>
      <c r="K97" s="104"/>
      <c r="L97" s="222">
        <f>ROUND(SUM(N88+N95),2)</f>
        <v>0</v>
      </c>
      <c r="M97" s="222"/>
      <c r="N97" s="222"/>
      <c r="O97" s="222"/>
      <c r="P97" s="222"/>
      <c r="Q97" s="222"/>
      <c r="R97" s="37"/>
    </row>
    <row r="98" spans="2:18" s="1" customFormat="1" ht="6.95" customHeight="1">
      <c r="B98" s="59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1"/>
    </row>
    <row r="102" spans="2:18" s="1" customFormat="1" ht="6.95" customHeight="1">
      <c r="B102" s="62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4"/>
    </row>
    <row r="103" spans="2:18" s="1" customFormat="1" ht="36.95" customHeight="1">
      <c r="B103" s="35"/>
      <c r="C103" s="200" t="s">
        <v>130</v>
      </c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  <c r="N103" s="234"/>
      <c r="O103" s="234"/>
      <c r="P103" s="234"/>
      <c r="Q103" s="234"/>
      <c r="R103" s="37"/>
    </row>
    <row r="104" spans="2:18" s="1" customFormat="1" ht="6.95" customHeight="1"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7"/>
    </row>
    <row r="105" spans="2:18" s="1" customFormat="1" ht="30" customHeight="1">
      <c r="B105" s="35"/>
      <c r="C105" s="32" t="s">
        <v>17</v>
      </c>
      <c r="D105" s="36"/>
      <c r="E105" s="36"/>
      <c r="F105" s="232" t="str">
        <f>F6</f>
        <v>Albrechtice - Štěrbinová nádrž_2017</v>
      </c>
      <c r="G105" s="233"/>
      <c r="H105" s="233"/>
      <c r="I105" s="233"/>
      <c r="J105" s="233"/>
      <c r="K105" s="233"/>
      <c r="L105" s="233"/>
      <c r="M105" s="233"/>
      <c r="N105" s="233"/>
      <c r="O105" s="233"/>
      <c r="P105" s="233"/>
      <c r="Q105" s="36"/>
      <c r="R105" s="37"/>
    </row>
    <row r="106" spans="2:18" s="1" customFormat="1" ht="36.95" customHeight="1">
      <c r="B106" s="35"/>
      <c r="C106" s="69" t="s">
        <v>108</v>
      </c>
      <c r="D106" s="36"/>
      <c r="E106" s="36"/>
      <c r="F106" s="214" t="str">
        <f>F7</f>
        <v>03 - Vedlejší a ostatní náklady</v>
      </c>
      <c r="G106" s="234"/>
      <c r="H106" s="234"/>
      <c r="I106" s="234"/>
      <c r="J106" s="234"/>
      <c r="K106" s="234"/>
      <c r="L106" s="234"/>
      <c r="M106" s="234"/>
      <c r="N106" s="234"/>
      <c r="O106" s="234"/>
      <c r="P106" s="234"/>
      <c r="Q106" s="36"/>
      <c r="R106" s="37"/>
    </row>
    <row r="107" spans="2:18" s="1" customFormat="1" ht="6.95" customHeight="1"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7"/>
    </row>
    <row r="108" spans="2:18" s="1" customFormat="1" ht="18" customHeight="1">
      <c r="B108" s="35"/>
      <c r="C108" s="32" t="s">
        <v>23</v>
      </c>
      <c r="D108" s="36"/>
      <c r="E108" s="36"/>
      <c r="F108" s="30" t="str">
        <f>F9</f>
        <v xml:space="preserve"> </v>
      </c>
      <c r="G108" s="36"/>
      <c r="H108" s="36"/>
      <c r="I108" s="36"/>
      <c r="J108" s="36"/>
      <c r="K108" s="32" t="s">
        <v>25</v>
      </c>
      <c r="L108" s="36"/>
      <c r="M108" s="235" t="str">
        <f>IF(O9="","",O9)</f>
        <v/>
      </c>
      <c r="N108" s="235"/>
      <c r="O108" s="235"/>
      <c r="P108" s="235"/>
      <c r="Q108" s="36"/>
      <c r="R108" s="37"/>
    </row>
    <row r="109" spans="2:18" s="1" customFormat="1" ht="6.95" customHeight="1"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7"/>
    </row>
    <row r="110" spans="2:18" s="1" customFormat="1" ht="15">
      <c r="B110" s="35"/>
      <c r="C110" s="32" t="s">
        <v>28</v>
      </c>
      <c r="D110" s="36"/>
      <c r="E110" s="36"/>
      <c r="F110" s="30" t="str">
        <f>E12</f>
        <v>Obec Albrechtice, Obecní 186, 735 43 Albrechtice</v>
      </c>
      <c r="G110" s="36"/>
      <c r="H110" s="36"/>
      <c r="I110" s="36"/>
      <c r="J110" s="36"/>
      <c r="K110" s="32" t="s">
        <v>34</v>
      </c>
      <c r="L110" s="36"/>
      <c r="M110" s="202" t="str">
        <f>E18</f>
        <v>IGEA s.r.o., Na Valše 3, 702 95 Ostrava</v>
      </c>
      <c r="N110" s="202"/>
      <c r="O110" s="202"/>
      <c r="P110" s="202"/>
      <c r="Q110" s="202"/>
      <c r="R110" s="37"/>
    </row>
    <row r="111" spans="2:18" s="1" customFormat="1" ht="14.45" customHeight="1">
      <c r="B111" s="35"/>
      <c r="C111" s="32" t="s">
        <v>32</v>
      </c>
      <c r="D111" s="36"/>
      <c r="E111" s="36"/>
      <c r="F111" s="30" t="str">
        <f>IF(E15="","",E15)</f>
        <v xml:space="preserve"> </v>
      </c>
      <c r="G111" s="36"/>
      <c r="H111" s="36"/>
      <c r="I111" s="36"/>
      <c r="J111" s="36"/>
      <c r="K111" s="32" t="s">
        <v>37</v>
      </c>
      <c r="L111" s="36"/>
      <c r="M111" s="202" t="str">
        <f>E21</f>
        <v>IGEA, s.r.o. , Na Valše 3, 702 95 Ostrava</v>
      </c>
      <c r="N111" s="202"/>
      <c r="O111" s="202"/>
      <c r="P111" s="202"/>
      <c r="Q111" s="202"/>
      <c r="R111" s="37"/>
    </row>
    <row r="112" spans="2:18" s="1" customFormat="1" ht="10.35" customHeight="1"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7"/>
    </row>
    <row r="113" spans="2:27" s="8" customFormat="1" ht="29.25" customHeight="1">
      <c r="B113" s="124"/>
      <c r="C113" s="125" t="s">
        <v>131</v>
      </c>
      <c r="D113" s="126" t="s">
        <v>132</v>
      </c>
      <c r="E113" s="126" t="s">
        <v>61</v>
      </c>
      <c r="F113" s="248" t="s">
        <v>133</v>
      </c>
      <c r="G113" s="248"/>
      <c r="H113" s="248"/>
      <c r="I113" s="248"/>
      <c r="J113" s="126" t="s">
        <v>134</v>
      </c>
      <c r="K113" s="126" t="s">
        <v>135</v>
      </c>
      <c r="L113" s="249" t="s">
        <v>136</v>
      </c>
      <c r="M113" s="249"/>
      <c r="N113" s="248" t="s">
        <v>114</v>
      </c>
      <c r="O113" s="248"/>
      <c r="P113" s="248"/>
      <c r="Q113" s="250"/>
      <c r="R113" s="127"/>
      <c r="T113" s="76" t="s">
        <v>137</v>
      </c>
      <c r="U113" s="77" t="s">
        <v>43</v>
      </c>
      <c r="V113" s="77" t="s">
        <v>138</v>
      </c>
      <c r="W113" s="77" t="s">
        <v>139</v>
      </c>
      <c r="X113" s="77" t="s">
        <v>140</v>
      </c>
      <c r="Y113" s="77" t="s">
        <v>141</v>
      </c>
      <c r="Z113" s="77" t="s">
        <v>142</v>
      </c>
      <c r="AA113" s="78" t="s">
        <v>143</v>
      </c>
    </row>
    <row r="114" spans="2:63" s="1" customFormat="1" ht="29.25" customHeight="1">
      <c r="B114" s="35"/>
      <c r="C114" s="80" t="s">
        <v>110</v>
      </c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272">
        <f>BK114</f>
        <v>0</v>
      </c>
      <c r="O114" s="273"/>
      <c r="P114" s="273"/>
      <c r="Q114" s="273"/>
      <c r="R114" s="37"/>
      <c r="T114" s="79"/>
      <c r="U114" s="51"/>
      <c r="V114" s="51"/>
      <c r="W114" s="128">
        <f>W115+W116+W134</f>
        <v>0</v>
      </c>
      <c r="X114" s="51"/>
      <c r="Y114" s="128">
        <f>Y115+Y116+Y134</f>
        <v>0</v>
      </c>
      <c r="Z114" s="51"/>
      <c r="AA114" s="129">
        <f>AA115+AA116+AA134</f>
        <v>0</v>
      </c>
      <c r="AT114" s="21" t="s">
        <v>78</v>
      </c>
      <c r="AU114" s="21" t="s">
        <v>116</v>
      </c>
      <c r="BK114" s="130">
        <f>BK115+BK116+BK134</f>
        <v>0</v>
      </c>
    </row>
    <row r="115" spans="2:63" s="9" customFormat="1" ht="37.35" customHeight="1">
      <c r="B115" s="131"/>
      <c r="C115" s="132"/>
      <c r="D115" s="133" t="s">
        <v>126</v>
      </c>
      <c r="E115" s="133"/>
      <c r="F115" s="133"/>
      <c r="G115" s="133"/>
      <c r="H115" s="133"/>
      <c r="I115" s="133"/>
      <c r="J115" s="133"/>
      <c r="K115" s="133"/>
      <c r="L115" s="133"/>
      <c r="M115" s="133"/>
      <c r="N115" s="274">
        <f>BK115</f>
        <v>0</v>
      </c>
      <c r="O115" s="243"/>
      <c r="P115" s="243"/>
      <c r="Q115" s="243"/>
      <c r="R115" s="134"/>
      <c r="T115" s="135"/>
      <c r="U115" s="132"/>
      <c r="V115" s="132"/>
      <c r="W115" s="136">
        <v>0</v>
      </c>
      <c r="X115" s="132"/>
      <c r="Y115" s="136">
        <v>0</v>
      </c>
      <c r="Z115" s="132"/>
      <c r="AA115" s="137">
        <v>0</v>
      </c>
      <c r="AR115" s="138" t="s">
        <v>350</v>
      </c>
      <c r="AT115" s="139" t="s">
        <v>78</v>
      </c>
      <c r="AU115" s="139" t="s">
        <v>79</v>
      </c>
      <c r="AY115" s="138" t="s">
        <v>144</v>
      </c>
      <c r="BK115" s="140">
        <v>0</v>
      </c>
    </row>
    <row r="116" spans="2:63" s="9" customFormat="1" ht="24.95" customHeight="1">
      <c r="B116" s="131"/>
      <c r="C116" s="132"/>
      <c r="D116" s="133" t="s">
        <v>849</v>
      </c>
      <c r="E116" s="133"/>
      <c r="F116" s="133"/>
      <c r="G116" s="133"/>
      <c r="H116" s="133"/>
      <c r="I116" s="133"/>
      <c r="J116" s="133"/>
      <c r="K116" s="133"/>
      <c r="L116" s="133"/>
      <c r="M116" s="133"/>
      <c r="N116" s="274">
        <f>BK116</f>
        <v>0</v>
      </c>
      <c r="O116" s="243"/>
      <c r="P116" s="243"/>
      <c r="Q116" s="243"/>
      <c r="R116" s="134"/>
      <c r="T116" s="135"/>
      <c r="U116" s="132"/>
      <c r="V116" s="132"/>
      <c r="W116" s="136">
        <f>W117</f>
        <v>0</v>
      </c>
      <c r="X116" s="132"/>
      <c r="Y116" s="136">
        <f>Y117</f>
        <v>0</v>
      </c>
      <c r="Z116" s="132"/>
      <c r="AA116" s="137">
        <f>AA117</f>
        <v>0</v>
      </c>
      <c r="AR116" s="138" t="s">
        <v>150</v>
      </c>
      <c r="AT116" s="139" t="s">
        <v>78</v>
      </c>
      <c r="AU116" s="139" t="s">
        <v>79</v>
      </c>
      <c r="AY116" s="138" t="s">
        <v>144</v>
      </c>
      <c r="BK116" s="140">
        <f>BK117</f>
        <v>0</v>
      </c>
    </row>
    <row r="117" spans="2:63" s="9" customFormat="1" ht="19.9" customHeight="1">
      <c r="B117" s="131"/>
      <c r="C117" s="132"/>
      <c r="D117" s="141" t="s">
        <v>850</v>
      </c>
      <c r="E117" s="141"/>
      <c r="F117" s="141"/>
      <c r="G117" s="141"/>
      <c r="H117" s="141"/>
      <c r="I117" s="141"/>
      <c r="J117" s="141"/>
      <c r="K117" s="141"/>
      <c r="L117" s="141"/>
      <c r="M117" s="141"/>
      <c r="N117" s="275">
        <f>BK117</f>
        <v>0</v>
      </c>
      <c r="O117" s="276"/>
      <c r="P117" s="276"/>
      <c r="Q117" s="276"/>
      <c r="R117" s="134"/>
      <c r="T117" s="135"/>
      <c r="U117" s="132"/>
      <c r="V117" s="132"/>
      <c r="W117" s="136">
        <f>SUM(W118:W133)</f>
        <v>0</v>
      </c>
      <c r="X117" s="132"/>
      <c r="Y117" s="136">
        <f>SUM(Y118:Y133)</f>
        <v>0</v>
      </c>
      <c r="Z117" s="132"/>
      <c r="AA117" s="137">
        <f>SUM(AA118:AA133)</f>
        <v>0</v>
      </c>
      <c r="AR117" s="138" t="s">
        <v>150</v>
      </c>
      <c r="AT117" s="139" t="s">
        <v>78</v>
      </c>
      <c r="AU117" s="139" t="s">
        <v>22</v>
      </c>
      <c r="AY117" s="138" t="s">
        <v>144</v>
      </c>
      <c r="BK117" s="140">
        <f>SUM(BK118:BK133)</f>
        <v>0</v>
      </c>
    </row>
    <row r="118" spans="2:65" s="1" customFormat="1" ht="22.5" customHeight="1">
      <c r="B118" s="142"/>
      <c r="C118" s="143" t="s">
        <v>22</v>
      </c>
      <c r="D118" s="143" t="s">
        <v>146</v>
      </c>
      <c r="E118" s="144" t="s">
        <v>85</v>
      </c>
      <c r="F118" s="251" t="s">
        <v>853</v>
      </c>
      <c r="G118" s="251"/>
      <c r="H118" s="251"/>
      <c r="I118" s="251"/>
      <c r="J118" s="145" t="s">
        <v>381</v>
      </c>
      <c r="K118" s="146">
        <v>1</v>
      </c>
      <c r="L118" s="252"/>
      <c r="M118" s="252"/>
      <c r="N118" s="252">
        <f aca="true" t="shared" si="0" ref="N118:N128">ROUND(L118*K118,2)</f>
        <v>0</v>
      </c>
      <c r="O118" s="252"/>
      <c r="P118" s="252"/>
      <c r="Q118" s="252"/>
      <c r="R118" s="147"/>
      <c r="T118" s="148" t="s">
        <v>5</v>
      </c>
      <c r="U118" s="44" t="s">
        <v>44</v>
      </c>
      <c r="V118" s="149">
        <v>0</v>
      </c>
      <c r="W118" s="149">
        <f aca="true" t="shared" si="1" ref="W118:W128">V118*K118</f>
        <v>0</v>
      </c>
      <c r="X118" s="149">
        <v>0</v>
      </c>
      <c r="Y118" s="149">
        <f aca="true" t="shared" si="2" ref="Y118:Y128">X118*K118</f>
        <v>0</v>
      </c>
      <c r="Z118" s="149">
        <v>0</v>
      </c>
      <c r="AA118" s="150">
        <f aca="true" t="shared" si="3" ref="AA118:AA128">Z118*K118</f>
        <v>0</v>
      </c>
      <c r="AR118" s="21" t="s">
        <v>854</v>
      </c>
      <c r="AT118" s="21" t="s">
        <v>146</v>
      </c>
      <c r="AU118" s="21" t="s">
        <v>106</v>
      </c>
      <c r="AY118" s="21" t="s">
        <v>144</v>
      </c>
      <c r="BE118" s="151">
        <f aca="true" t="shared" si="4" ref="BE118:BE128">IF(U118="základní",N118,0)</f>
        <v>0</v>
      </c>
      <c r="BF118" s="151">
        <f aca="true" t="shared" si="5" ref="BF118:BF128">IF(U118="snížená",N118,0)</f>
        <v>0</v>
      </c>
      <c r="BG118" s="151">
        <f aca="true" t="shared" si="6" ref="BG118:BG128">IF(U118="zákl. přenesená",N118,0)</f>
        <v>0</v>
      </c>
      <c r="BH118" s="151">
        <f aca="true" t="shared" si="7" ref="BH118:BH128">IF(U118="sníž. přenesená",N118,0)</f>
        <v>0</v>
      </c>
      <c r="BI118" s="151">
        <f aca="true" t="shared" si="8" ref="BI118:BI128">IF(U118="nulová",N118,0)</f>
        <v>0</v>
      </c>
      <c r="BJ118" s="21" t="s">
        <v>22</v>
      </c>
      <c r="BK118" s="151">
        <f aca="true" t="shared" si="9" ref="BK118:BK128">ROUND(L118*K118,2)</f>
        <v>0</v>
      </c>
      <c r="BL118" s="21" t="s">
        <v>854</v>
      </c>
      <c r="BM118" s="21" t="s">
        <v>855</v>
      </c>
    </row>
    <row r="119" spans="2:65" s="1" customFormat="1" ht="22.5" customHeight="1">
      <c r="B119" s="142"/>
      <c r="C119" s="143" t="s">
        <v>106</v>
      </c>
      <c r="D119" s="143" t="s">
        <v>146</v>
      </c>
      <c r="E119" s="144" t="s">
        <v>88</v>
      </c>
      <c r="F119" s="251" t="s">
        <v>856</v>
      </c>
      <c r="G119" s="251"/>
      <c r="H119" s="251"/>
      <c r="I119" s="251"/>
      <c r="J119" s="145" t="s">
        <v>381</v>
      </c>
      <c r="K119" s="146">
        <v>1</v>
      </c>
      <c r="L119" s="252"/>
      <c r="M119" s="252"/>
      <c r="N119" s="252">
        <f t="shared" si="0"/>
        <v>0</v>
      </c>
      <c r="O119" s="252"/>
      <c r="P119" s="252"/>
      <c r="Q119" s="252"/>
      <c r="R119" s="147"/>
      <c r="T119" s="148" t="s">
        <v>5</v>
      </c>
      <c r="U119" s="44" t="s">
        <v>44</v>
      </c>
      <c r="V119" s="149">
        <v>0</v>
      </c>
      <c r="W119" s="149">
        <f t="shared" si="1"/>
        <v>0</v>
      </c>
      <c r="X119" s="149">
        <v>0</v>
      </c>
      <c r="Y119" s="149">
        <f t="shared" si="2"/>
        <v>0</v>
      </c>
      <c r="Z119" s="149">
        <v>0</v>
      </c>
      <c r="AA119" s="150">
        <f t="shared" si="3"/>
        <v>0</v>
      </c>
      <c r="AR119" s="21" t="s">
        <v>854</v>
      </c>
      <c r="AT119" s="21" t="s">
        <v>146</v>
      </c>
      <c r="AU119" s="21" t="s">
        <v>106</v>
      </c>
      <c r="AY119" s="21" t="s">
        <v>144</v>
      </c>
      <c r="BE119" s="151">
        <f t="shared" si="4"/>
        <v>0</v>
      </c>
      <c r="BF119" s="151">
        <f t="shared" si="5"/>
        <v>0</v>
      </c>
      <c r="BG119" s="151">
        <f t="shared" si="6"/>
        <v>0</v>
      </c>
      <c r="BH119" s="151">
        <f t="shared" si="7"/>
        <v>0</v>
      </c>
      <c r="BI119" s="151">
        <f t="shared" si="8"/>
        <v>0</v>
      </c>
      <c r="BJ119" s="21" t="s">
        <v>22</v>
      </c>
      <c r="BK119" s="151">
        <f t="shared" si="9"/>
        <v>0</v>
      </c>
      <c r="BL119" s="21" t="s">
        <v>854</v>
      </c>
      <c r="BM119" s="21" t="s">
        <v>857</v>
      </c>
    </row>
    <row r="120" spans="2:65" s="1" customFormat="1" ht="22.5" customHeight="1">
      <c r="B120" s="142"/>
      <c r="C120" s="143" t="s">
        <v>350</v>
      </c>
      <c r="D120" s="143" t="s">
        <v>146</v>
      </c>
      <c r="E120" s="144" t="s">
        <v>91</v>
      </c>
      <c r="F120" s="251" t="s">
        <v>858</v>
      </c>
      <c r="G120" s="251"/>
      <c r="H120" s="251"/>
      <c r="I120" s="251"/>
      <c r="J120" s="145" t="s">
        <v>381</v>
      </c>
      <c r="K120" s="146">
        <v>1</v>
      </c>
      <c r="L120" s="252"/>
      <c r="M120" s="252"/>
      <c r="N120" s="252">
        <f t="shared" si="0"/>
        <v>0</v>
      </c>
      <c r="O120" s="252"/>
      <c r="P120" s="252"/>
      <c r="Q120" s="252"/>
      <c r="R120" s="147"/>
      <c r="T120" s="148" t="s">
        <v>5</v>
      </c>
      <c r="U120" s="44" t="s">
        <v>44</v>
      </c>
      <c r="V120" s="149">
        <v>0</v>
      </c>
      <c r="W120" s="149">
        <f t="shared" si="1"/>
        <v>0</v>
      </c>
      <c r="X120" s="149">
        <v>0</v>
      </c>
      <c r="Y120" s="149">
        <f t="shared" si="2"/>
        <v>0</v>
      </c>
      <c r="Z120" s="149">
        <v>0</v>
      </c>
      <c r="AA120" s="150">
        <f t="shared" si="3"/>
        <v>0</v>
      </c>
      <c r="AR120" s="21" t="s">
        <v>854</v>
      </c>
      <c r="AT120" s="21" t="s">
        <v>146</v>
      </c>
      <c r="AU120" s="21" t="s">
        <v>106</v>
      </c>
      <c r="AY120" s="21" t="s">
        <v>144</v>
      </c>
      <c r="BE120" s="151">
        <f t="shared" si="4"/>
        <v>0</v>
      </c>
      <c r="BF120" s="151">
        <f t="shared" si="5"/>
        <v>0</v>
      </c>
      <c r="BG120" s="151">
        <f t="shared" si="6"/>
        <v>0</v>
      </c>
      <c r="BH120" s="151">
        <f t="shared" si="7"/>
        <v>0</v>
      </c>
      <c r="BI120" s="151">
        <f t="shared" si="8"/>
        <v>0</v>
      </c>
      <c r="BJ120" s="21" t="s">
        <v>22</v>
      </c>
      <c r="BK120" s="151">
        <f t="shared" si="9"/>
        <v>0</v>
      </c>
      <c r="BL120" s="21" t="s">
        <v>854</v>
      </c>
      <c r="BM120" s="21" t="s">
        <v>859</v>
      </c>
    </row>
    <row r="121" spans="2:65" s="1" customFormat="1" ht="22.5" customHeight="1">
      <c r="B121" s="142"/>
      <c r="C121" s="143" t="s">
        <v>860</v>
      </c>
      <c r="D121" s="143" t="s">
        <v>146</v>
      </c>
      <c r="E121" s="144" t="s">
        <v>404</v>
      </c>
      <c r="F121" s="251" t="s">
        <v>861</v>
      </c>
      <c r="G121" s="251"/>
      <c r="H121" s="251"/>
      <c r="I121" s="251"/>
      <c r="J121" s="145" t="s">
        <v>381</v>
      </c>
      <c r="K121" s="146">
        <v>1</v>
      </c>
      <c r="L121" s="252"/>
      <c r="M121" s="252"/>
      <c r="N121" s="252">
        <f t="shared" si="0"/>
        <v>0</v>
      </c>
      <c r="O121" s="252"/>
      <c r="P121" s="252"/>
      <c r="Q121" s="252"/>
      <c r="R121" s="147"/>
      <c r="T121" s="148" t="s">
        <v>5</v>
      </c>
      <c r="U121" s="44" t="s">
        <v>44</v>
      </c>
      <c r="V121" s="149">
        <v>0</v>
      </c>
      <c r="W121" s="149">
        <f t="shared" si="1"/>
        <v>0</v>
      </c>
      <c r="X121" s="149">
        <v>0</v>
      </c>
      <c r="Y121" s="149">
        <f t="shared" si="2"/>
        <v>0</v>
      </c>
      <c r="Z121" s="149">
        <v>0</v>
      </c>
      <c r="AA121" s="150">
        <f t="shared" si="3"/>
        <v>0</v>
      </c>
      <c r="AR121" s="21" t="s">
        <v>854</v>
      </c>
      <c r="AT121" s="21" t="s">
        <v>146</v>
      </c>
      <c r="AU121" s="21" t="s">
        <v>106</v>
      </c>
      <c r="AY121" s="21" t="s">
        <v>144</v>
      </c>
      <c r="BE121" s="151">
        <f t="shared" si="4"/>
        <v>0</v>
      </c>
      <c r="BF121" s="151">
        <f t="shared" si="5"/>
        <v>0</v>
      </c>
      <c r="BG121" s="151">
        <f t="shared" si="6"/>
        <v>0</v>
      </c>
      <c r="BH121" s="151">
        <f t="shared" si="7"/>
        <v>0</v>
      </c>
      <c r="BI121" s="151">
        <f t="shared" si="8"/>
        <v>0</v>
      </c>
      <c r="BJ121" s="21" t="s">
        <v>22</v>
      </c>
      <c r="BK121" s="151">
        <f t="shared" si="9"/>
        <v>0</v>
      </c>
      <c r="BL121" s="21" t="s">
        <v>854</v>
      </c>
      <c r="BM121" s="21" t="s">
        <v>862</v>
      </c>
    </row>
    <row r="122" spans="2:65" s="1" customFormat="1" ht="22.5" customHeight="1">
      <c r="B122" s="142"/>
      <c r="C122" s="143" t="s">
        <v>565</v>
      </c>
      <c r="D122" s="143" t="s">
        <v>146</v>
      </c>
      <c r="E122" s="144" t="s">
        <v>863</v>
      </c>
      <c r="F122" s="251" t="s">
        <v>864</v>
      </c>
      <c r="G122" s="251"/>
      <c r="H122" s="251"/>
      <c r="I122" s="251"/>
      <c r="J122" s="145" t="s">
        <v>381</v>
      </c>
      <c r="K122" s="146">
        <v>1</v>
      </c>
      <c r="L122" s="252"/>
      <c r="M122" s="252"/>
      <c r="N122" s="252">
        <f t="shared" si="0"/>
        <v>0</v>
      </c>
      <c r="O122" s="252"/>
      <c r="P122" s="252"/>
      <c r="Q122" s="252"/>
      <c r="R122" s="147"/>
      <c r="T122" s="148" t="s">
        <v>5</v>
      </c>
      <c r="U122" s="44" t="s">
        <v>44</v>
      </c>
      <c r="V122" s="149">
        <v>0</v>
      </c>
      <c r="W122" s="149">
        <f t="shared" si="1"/>
        <v>0</v>
      </c>
      <c r="X122" s="149">
        <v>0</v>
      </c>
      <c r="Y122" s="149">
        <f t="shared" si="2"/>
        <v>0</v>
      </c>
      <c r="Z122" s="149">
        <v>0</v>
      </c>
      <c r="AA122" s="150">
        <f t="shared" si="3"/>
        <v>0</v>
      </c>
      <c r="AR122" s="21" t="s">
        <v>854</v>
      </c>
      <c r="AT122" s="21" t="s">
        <v>146</v>
      </c>
      <c r="AU122" s="21" t="s">
        <v>106</v>
      </c>
      <c r="AY122" s="21" t="s">
        <v>144</v>
      </c>
      <c r="BE122" s="151">
        <f t="shared" si="4"/>
        <v>0</v>
      </c>
      <c r="BF122" s="151">
        <f t="shared" si="5"/>
        <v>0</v>
      </c>
      <c r="BG122" s="151">
        <f t="shared" si="6"/>
        <v>0</v>
      </c>
      <c r="BH122" s="151">
        <f t="shared" si="7"/>
        <v>0</v>
      </c>
      <c r="BI122" s="151">
        <f t="shared" si="8"/>
        <v>0</v>
      </c>
      <c r="BJ122" s="21" t="s">
        <v>22</v>
      </c>
      <c r="BK122" s="151">
        <f t="shared" si="9"/>
        <v>0</v>
      </c>
      <c r="BL122" s="21" t="s">
        <v>854</v>
      </c>
      <c r="BM122" s="21" t="s">
        <v>865</v>
      </c>
    </row>
    <row r="123" spans="2:65" s="1" customFormat="1" ht="22.5" customHeight="1">
      <c r="B123" s="142"/>
      <c r="C123" s="143" t="s">
        <v>234</v>
      </c>
      <c r="D123" s="143" t="s">
        <v>146</v>
      </c>
      <c r="E123" s="144" t="s">
        <v>430</v>
      </c>
      <c r="F123" s="251" t="s">
        <v>866</v>
      </c>
      <c r="G123" s="251"/>
      <c r="H123" s="251"/>
      <c r="I123" s="251"/>
      <c r="J123" s="145" t="s">
        <v>381</v>
      </c>
      <c r="K123" s="146">
        <v>1</v>
      </c>
      <c r="L123" s="252"/>
      <c r="M123" s="252"/>
      <c r="N123" s="252">
        <f t="shared" si="0"/>
        <v>0</v>
      </c>
      <c r="O123" s="252"/>
      <c r="P123" s="252"/>
      <c r="Q123" s="252"/>
      <c r="R123" s="147"/>
      <c r="T123" s="148" t="s">
        <v>5</v>
      </c>
      <c r="U123" s="44" t="s">
        <v>44</v>
      </c>
      <c r="V123" s="149">
        <v>0</v>
      </c>
      <c r="W123" s="149">
        <f t="shared" si="1"/>
        <v>0</v>
      </c>
      <c r="X123" s="149">
        <v>0</v>
      </c>
      <c r="Y123" s="149">
        <f t="shared" si="2"/>
        <v>0</v>
      </c>
      <c r="Z123" s="149">
        <v>0</v>
      </c>
      <c r="AA123" s="150">
        <f t="shared" si="3"/>
        <v>0</v>
      </c>
      <c r="AR123" s="21" t="s">
        <v>854</v>
      </c>
      <c r="AT123" s="21" t="s">
        <v>146</v>
      </c>
      <c r="AU123" s="21" t="s">
        <v>106</v>
      </c>
      <c r="AY123" s="21" t="s">
        <v>144</v>
      </c>
      <c r="BE123" s="151">
        <f t="shared" si="4"/>
        <v>0</v>
      </c>
      <c r="BF123" s="151">
        <f t="shared" si="5"/>
        <v>0</v>
      </c>
      <c r="BG123" s="151">
        <f t="shared" si="6"/>
        <v>0</v>
      </c>
      <c r="BH123" s="151">
        <f t="shared" si="7"/>
        <v>0</v>
      </c>
      <c r="BI123" s="151">
        <f t="shared" si="8"/>
        <v>0</v>
      </c>
      <c r="BJ123" s="21" t="s">
        <v>22</v>
      </c>
      <c r="BK123" s="151">
        <f t="shared" si="9"/>
        <v>0</v>
      </c>
      <c r="BL123" s="21" t="s">
        <v>854</v>
      </c>
      <c r="BM123" s="21" t="s">
        <v>867</v>
      </c>
    </row>
    <row r="124" spans="2:65" s="1" customFormat="1" ht="22.5" customHeight="1">
      <c r="B124" s="142"/>
      <c r="C124" s="143" t="s">
        <v>294</v>
      </c>
      <c r="D124" s="143" t="s">
        <v>146</v>
      </c>
      <c r="E124" s="144" t="s">
        <v>580</v>
      </c>
      <c r="F124" s="251" t="s">
        <v>868</v>
      </c>
      <c r="G124" s="251"/>
      <c r="H124" s="251"/>
      <c r="I124" s="251"/>
      <c r="J124" s="145" t="s">
        <v>381</v>
      </c>
      <c r="K124" s="146">
        <v>1</v>
      </c>
      <c r="L124" s="252"/>
      <c r="M124" s="252"/>
      <c r="N124" s="252">
        <f t="shared" si="0"/>
        <v>0</v>
      </c>
      <c r="O124" s="252"/>
      <c r="P124" s="252"/>
      <c r="Q124" s="252"/>
      <c r="R124" s="147"/>
      <c r="T124" s="148" t="s">
        <v>5</v>
      </c>
      <c r="U124" s="44" t="s">
        <v>44</v>
      </c>
      <c r="V124" s="149">
        <v>0</v>
      </c>
      <c r="W124" s="149">
        <f t="shared" si="1"/>
        <v>0</v>
      </c>
      <c r="X124" s="149">
        <v>0</v>
      </c>
      <c r="Y124" s="149">
        <f t="shared" si="2"/>
        <v>0</v>
      </c>
      <c r="Z124" s="149">
        <v>0</v>
      </c>
      <c r="AA124" s="150">
        <f t="shared" si="3"/>
        <v>0</v>
      </c>
      <c r="AR124" s="21" t="s">
        <v>854</v>
      </c>
      <c r="AT124" s="21" t="s">
        <v>146</v>
      </c>
      <c r="AU124" s="21" t="s">
        <v>106</v>
      </c>
      <c r="AY124" s="21" t="s">
        <v>144</v>
      </c>
      <c r="BE124" s="151">
        <f t="shared" si="4"/>
        <v>0</v>
      </c>
      <c r="BF124" s="151">
        <f t="shared" si="5"/>
        <v>0</v>
      </c>
      <c r="BG124" s="151">
        <f t="shared" si="6"/>
        <v>0</v>
      </c>
      <c r="BH124" s="151">
        <f t="shared" si="7"/>
        <v>0</v>
      </c>
      <c r="BI124" s="151">
        <f t="shared" si="8"/>
        <v>0</v>
      </c>
      <c r="BJ124" s="21" t="s">
        <v>22</v>
      </c>
      <c r="BK124" s="151">
        <f t="shared" si="9"/>
        <v>0</v>
      </c>
      <c r="BL124" s="21" t="s">
        <v>854</v>
      </c>
      <c r="BM124" s="21" t="s">
        <v>869</v>
      </c>
    </row>
    <row r="125" spans="2:65" s="1" customFormat="1" ht="22.5" customHeight="1">
      <c r="B125" s="142"/>
      <c r="C125" s="143" t="s">
        <v>870</v>
      </c>
      <c r="D125" s="143" t="s">
        <v>146</v>
      </c>
      <c r="E125" s="144" t="s">
        <v>871</v>
      </c>
      <c r="F125" s="251" t="s">
        <v>872</v>
      </c>
      <c r="G125" s="251"/>
      <c r="H125" s="251"/>
      <c r="I125" s="251"/>
      <c r="J125" s="145" t="s">
        <v>381</v>
      </c>
      <c r="K125" s="146">
        <v>1</v>
      </c>
      <c r="L125" s="252"/>
      <c r="M125" s="252"/>
      <c r="N125" s="252">
        <f t="shared" si="0"/>
        <v>0</v>
      </c>
      <c r="O125" s="252"/>
      <c r="P125" s="252"/>
      <c r="Q125" s="252"/>
      <c r="R125" s="147"/>
      <c r="T125" s="148" t="s">
        <v>5</v>
      </c>
      <c r="U125" s="44" t="s">
        <v>44</v>
      </c>
      <c r="V125" s="149">
        <v>0</v>
      </c>
      <c r="W125" s="149">
        <f t="shared" si="1"/>
        <v>0</v>
      </c>
      <c r="X125" s="149">
        <v>0</v>
      </c>
      <c r="Y125" s="149">
        <f t="shared" si="2"/>
        <v>0</v>
      </c>
      <c r="Z125" s="149">
        <v>0</v>
      </c>
      <c r="AA125" s="150">
        <f t="shared" si="3"/>
        <v>0</v>
      </c>
      <c r="AR125" s="21" t="s">
        <v>854</v>
      </c>
      <c r="AT125" s="21" t="s">
        <v>146</v>
      </c>
      <c r="AU125" s="21" t="s">
        <v>106</v>
      </c>
      <c r="AY125" s="21" t="s">
        <v>144</v>
      </c>
      <c r="BE125" s="151">
        <f t="shared" si="4"/>
        <v>0</v>
      </c>
      <c r="BF125" s="151">
        <f t="shared" si="5"/>
        <v>0</v>
      </c>
      <c r="BG125" s="151">
        <f t="shared" si="6"/>
        <v>0</v>
      </c>
      <c r="BH125" s="151">
        <f t="shared" si="7"/>
        <v>0</v>
      </c>
      <c r="BI125" s="151">
        <f t="shared" si="8"/>
        <v>0</v>
      </c>
      <c r="BJ125" s="21" t="s">
        <v>22</v>
      </c>
      <c r="BK125" s="151">
        <f t="shared" si="9"/>
        <v>0</v>
      </c>
      <c r="BL125" s="21" t="s">
        <v>854</v>
      </c>
      <c r="BM125" s="21" t="s">
        <v>873</v>
      </c>
    </row>
    <row r="126" spans="2:65" s="1" customFormat="1" ht="22.5" customHeight="1">
      <c r="B126" s="142"/>
      <c r="C126" s="143" t="s">
        <v>874</v>
      </c>
      <c r="D126" s="143" t="s">
        <v>146</v>
      </c>
      <c r="E126" s="144" t="s">
        <v>584</v>
      </c>
      <c r="F126" s="251" t="s">
        <v>875</v>
      </c>
      <c r="G126" s="251"/>
      <c r="H126" s="251"/>
      <c r="I126" s="251"/>
      <c r="J126" s="145" t="s">
        <v>381</v>
      </c>
      <c r="K126" s="146">
        <v>1.155</v>
      </c>
      <c r="L126" s="252"/>
      <c r="M126" s="252"/>
      <c r="N126" s="252">
        <f t="shared" si="0"/>
        <v>0</v>
      </c>
      <c r="O126" s="252"/>
      <c r="P126" s="252"/>
      <c r="Q126" s="252"/>
      <c r="R126" s="147"/>
      <c r="T126" s="148" t="s">
        <v>5</v>
      </c>
      <c r="U126" s="44" t="s">
        <v>44</v>
      </c>
      <c r="V126" s="149">
        <v>0</v>
      </c>
      <c r="W126" s="149">
        <f t="shared" si="1"/>
        <v>0</v>
      </c>
      <c r="X126" s="149">
        <v>0</v>
      </c>
      <c r="Y126" s="149">
        <f t="shared" si="2"/>
        <v>0</v>
      </c>
      <c r="Z126" s="149">
        <v>0</v>
      </c>
      <c r="AA126" s="150">
        <f t="shared" si="3"/>
        <v>0</v>
      </c>
      <c r="AR126" s="21" t="s">
        <v>854</v>
      </c>
      <c r="AT126" s="21" t="s">
        <v>146</v>
      </c>
      <c r="AU126" s="21" t="s">
        <v>106</v>
      </c>
      <c r="AY126" s="21" t="s">
        <v>144</v>
      </c>
      <c r="BE126" s="151">
        <f t="shared" si="4"/>
        <v>0</v>
      </c>
      <c r="BF126" s="151">
        <f t="shared" si="5"/>
        <v>0</v>
      </c>
      <c r="BG126" s="151">
        <f t="shared" si="6"/>
        <v>0</v>
      </c>
      <c r="BH126" s="151">
        <f t="shared" si="7"/>
        <v>0</v>
      </c>
      <c r="BI126" s="151">
        <f t="shared" si="8"/>
        <v>0</v>
      </c>
      <c r="BJ126" s="21" t="s">
        <v>22</v>
      </c>
      <c r="BK126" s="151">
        <f t="shared" si="9"/>
        <v>0</v>
      </c>
      <c r="BL126" s="21" t="s">
        <v>854</v>
      </c>
      <c r="BM126" s="21" t="s">
        <v>876</v>
      </c>
    </row>
    <row r="127" spans="2:65" s="1" customFormat="1" ht="22.5" customHeight="1">
      <c r="B127" s="142"/>
      <c r="C127" s="143" t="s">
        <v>496</v>
      </c>
      <c r="D127" s="143" t="s">
        <v>146</v>
      </c>
      <c r="E127" s="144" t="s">
        <v>26</v>
      </c>
      <c r="F127" s="251" t="s">
        <v>877</v>
      </c>
      <c r="G127" s="251"/>
      <c r="H127" s="251"/>
      <c r="I127" s="251"/>
      <c r="J127" s="145" t="s">
        <v>381</v>
      </c>
      <c r="K127" s="146">
        <v>1</v>
      </c>
      <c r="L127" s="252"/>
      <c r="M127" s="252"/>
      <c r="N127" s="252">
        <f t="shared" si="0"/>
        <v>0</v>
      </c>
      <c r="O127" s="252"/>
      <c r="P127" s="252"/>
      <c r="Q127" s="252"/>
      <c r="R127" s="147"/>
      <c r="T127" s="148" t="s">
        <v>5</v>
      </c>
      <c r="U127" s="44" t="s">
        <v>44</v>
      </c>
      <c r="V127" s="149">
        <v>0</v>
      </c>
      <c r="W127" s="149">
        <f t="shared" si="1"/>
        <v>0</v>
      </c>
      <c r="X127" s="149">
        <v>0</v>
      </c>
      <c r="Y127" s="149">
        <f t="shared" si="2"/>
        <v>0</v>
      </c>
      <c r="Z127" s="149">
        <v>0</v>
      </c>
      <c r="AA127" s="150">
        <f t="shared" si="3"/>
        <v>0</v>
      </c>
      <c r="AR127" s="21" t="s">
        <v>854</v>
      </c>
      <c r="AT127" s="21" t="s">
        <v>146</v>
      </c>
      <c r="AU127" s="21" t="s">
        <v>106</v>
      </c>
      <c r="AY127" s="21" t="s">
        <v>144</v>
      </c>
      <c r="BE127" s="151">
        <f t="shared" si="4"/>
        <v>0</v>
      </c>
      <c r="BF127" s="151">
        <f t="shared" si="5"/>
        <v>0</v>
      </c>
      <c r="BG127" s="151">
        <f t="shared" si="6"/>
        <v>0</v>
      </c>
      <c r="BH127" s="151">
        <f t="shared" si="7"/>
        <v>0</v>
      </c>
      <c r="BI127" s="151">
        <f t="shared" si="8"/>
        <v>0</v>
      </c>
      <c r="BJ127" s="21" t="s">
        <v>22</v>
      </c>
      <c r="BK127" s="151">
        <f t="shared" si="9"/>
        <v>0</v>
      </c>
      <c r="BL127" s="21" t="s">
        <v>854</v>
      </c>
      <c r="BM127" s="21" t="s">
        <v>878</v>
      </c>
    </row>
    <row r="128" spans="2:65" s="1" customFormat="1" ht="31.5" customHeight="1">
      <c r="B128" s="142"/>
      <c r="C128" s="143" t="s">
        <v>314</v>
      </c>
      <c r="D128" s="143" t="s">
        <v>146</v>
      </c>
      <c r="E128" s="144" t="s">
        <v>870</v>
      </c>
      <c r="F128" s="251" t="s">
        <v>879</v>
      </c>
      <c r="G128" s="251"/>
      <c r="H128" s="251"/>
      <c r="I128" s="251"/>
      <c r="J128" s="145" t="s">
        <v>5</v>
      </c>
      <c r="K128" s="146">
        <v>1</v>
      </c>
      <c r="L128" s="252"/>
      <c r="M128" s="252"/>
      <c r="N128" s="252">
        <f t="shared" si="0"/>
        <v>0</v>
      </c>
      <c r="O128" s="252"/>
      <c r="P128" s="252"/>
      <c r="Q128" s="252"/>
      <c r="R128" s="147"/>
      <c r="T128" s="148" t="s">
        <v>5</v>
      </c>
      <c r="U128" s="44" t="s">
        <v>44</v>
      </c>
      <c r="V128" s="149">
        <v>0</v>
      </c>
      <c r="W128" s="149">
        <f t="shared" si="1"/>
        <v>0</v>
      </c>
      <c r="X128" s="149">
        <v>0</v>
      </c>
      <c r="Y128" s="149">
        <f t="shared" si="2"/>
        <v>0</v>
      </c>
      <c r="Z128" s="149">
        <v>0</v>
      </c>
      <c r="AA128" s="150">
        <f t="shared" si="3"/>
        <v>0</v>
      </c>
      <c r="AR128" s="21" t="s">
        <v>854</v>
      </c>
      <c r="AT128" s="21" t="s">
        <v>146</v>
      </c>
      <c r="AU128" s="21" t="s">
        <v>106</v>
      </c>
      <c r="AY128" s="21" t="s">
        <v>144</v>
      </c>
      <c r="BE128" s="151">
        <f t="shared" si="4"/>
        <v>0</v>
      </c>
      <c r="BF128" s="151">
        <f t="shared" si="5"/>
        <v>0</v>
      </c>
      <c r="BG128" s="151">
        <f t="shared" si="6"/>
        <v>0</v>
      </c>
      <c r="BH128" s="151">
        <f t="shared" si="7"/>
        <v>0</v>
      </c>
      <c r="BI128" s="151">
        <f t="shared" si="8"/>
        <v>0</v>
      </c>
      <c r="BJ128" s="21" t="s">
        <v>22</v>
      </c>
      <c r="BK128" s="151">
        <f t="shared" si="9"/>
        <v>0</v>
      </c>
      <c r="BL128" s="21" t="s">
        <v>854</v>
      </c>
      <c r="BM128" s="21" t="s">
        <v>880</v>
      </c>
    </row>
    <row r="129" spans="2:51" s="12" customFormat="1" ht="44.25" customHeight="1">
      <c r="B129" s="169"/>
      <c r="C129" s="170"/>
      <c r="D129" s="170"/>
      <c r="E129" s="171" t="s">
        <v>5</v>
      </c>
      <c r="F129" s="259" t="s">
        <v>881</v>
      </c>
      <c r="G129" s="260"/>
      <c r="H129" s="260"/>
      <c r="I129" s="260"/>
      <c r="J129" s="170"/>
      <c r="K129" s="172" t="s">
        <v>5</v>
      </c>
      <c r="L129" s="170"/>
      <c r="M129" s="170"/>
      <c r="N129" s="170"/>
      <c r="O129" s="170"/>
      <c r="P129" s="170"/>
      <c r="Q129" s="170"/>
      <c r="R129" s="173"/>
      <c r="T129" s="174"/>
      <c r="U129" s="170"/>
      <c r="V129" s="170"/>
      <c r="W129" s="170"/>
      <c r="X129" s="170"/>
      <c r="Y129" s="170"/>
      <c r="Z129" s="170"/>
      <c r="AA129" s="175"/>
      <c r="AT129" s="176" t="s">
        <v>164</v>
      </c>
      <c r="AU129" s="176" t="s">
        <v>106</v>
      </c>
      <c r="AV129" s="12" t="s">
        <v>22</v>
      </c>
      <c r="AW129" s="12" t="s">
        <v>36</v>
      </c>
      <c r="AX129" s="12" t="s">
        <v>79</v>
      </c>
      <c r="AY129" s="176" t="s">
        <v>144</v>
      </c>
    </row>
    <row r="130" spans="2:51" s="10" customFormat="1" ht="22.5" customHeight="1">
      <c r="B130" s="153"/>
      <c r="C130" s="154"/>
      <c r="D130" s="154"/>
      <c r="E130" s="155" t="s">
        <v>5</v>
      </c>
      <c r="F130" s="261" t="s">
        <v>22</v>
      </c>
      <c r="G130" s="262"/>
      <c r="H130" s="262"/>
      <c r="I130" s="262"/>
      <c r="J130" s="154"/>
      <c r="K130" s="156">
        <v>1</v>
      </c>
      <c r="L130" s="154"/>
      <c r="M130" s="154"/>
      <c r="N130" s="154"/>
      <c r="O130" s="154"/>
      <c r="P130" s="154"/>
      <c r="Q130" s="154"/>
      <c r="R130" s="157"/>
      <c r="T130" s="158"/>
      <c r="U130" s="154"/>
      <c r="V130" s="154"/>
      <c r="W130" s="154"/>
      <c r="X130" s="154"/>
      <c r="Y130" s="154"/>
      <c r="Z130" s="154"/>
      <c r="AA130" s="159"/>
      <c r="AT130" s="160" t="s">
        <v>164</v>
      </c>
      <c r="AU130" s="160" t="s">
        <v>106</v>
      </c>
      <c r="AV130" s="10" t="s">
        <v>106</v>
      </c>
      <c r="AW130" s="10" t="s">
        <v>36</v>
      </c>
      <c r="AX130" s="10" t="s">
        <v>22</v>
      </c>
      <c r="AY130" s="160" t="s">
        <v>144</v>
      </c>
    </row>
    <row r="131" spans="2:65" s="1" customFormat="1" ht="22.5" customHeight="1">
      <c r="B131" s="142"/>
      <c r="C131" s="143" t="s">
        <v>318</v>
      </c>
      <c r="D131" s="143" t="s">
        <v>146</v>
      </c>
      <c r="E131" s="144" t="s">
        <v>874</v>
      </c>
      <c r="F131" s="251" t="s">
        <v>882</v>
      </c>
      <c r="G131" s="251"/>
      <c r="H131" s="251"/>
      <c r="I131" s="251"/>
      <c r="J131" s="145" t="s">
        <v>381</v>
      </c>
      <c r="K131" s="146">
        <v>1</v>
      </c>
      <c r="L131" s="252"/>
      <c r="M131" s="252"/>
      <c r="N131" s="252">
        <f>ROUND(L131*K131,2)</f>
        <v>0</v>
      </c>
      <c r="O131" s="252"/>
      <c r="P131" s="252"/>
      <c r="Q131" s="252"/>
      <c r="R131" s="147"/>
      <c r="T131" s="148" t="s">
        <v>5</v>
      </c>
      <c r="U131" s="44" t="s">
        <v>44</v>
      </c>
      <c r="V131" s="149">
        <v>0</v>
      </c>
      <c r="W131" s="149">
        <f>V131*K131</f>
        <v>0</v>
      </c>
      <c r="X131" s="149">
        <v>0</v>
      </c>
      <c r="Y131" s="149">
        <f>X131*K131</f>
        <v>0</v>
      </c>
      <c r="Z131" s="149">
        <v>0</v>
      </c>
      <c r="AA131" s="150">
        <f>Z131*K131</f>
        <v>0</v>
      </c>
      <c r="AR131" s="21" t="s">
        <v>854</v>
      </c>
      <c r="AT131" s="21" t="s">
        <v>146</v>
      </c>
      <c r="AU131" s="21" t="s">
        <v>106</v>
      </c>
      <c r="AY131" s="21" t="s">
        <v>144</v>
      </c>
      <c r="BE131" s="151">
        <f>IF(U131="základní",N131,0)</f>
        <v>0</v>
      </c>
      <c r="BF131" s="151">
        <f>IF(U131="snížená",N131,0)</f>
        <v>0</v>
      </c>
      <c r="BG131" s="151">
        <f>IF(U131="zákl. přenesená",N131,0)</f>
        <v>0</v>
      </c>
      <c r="BH131" s="151">
        <f>IF(U131="sníž. přenesená",N131,0)</f>
        <v>0</v>
      </c>
      <c r="BI131" s="151">
        <f>IF(U131="nulová",N131,0)</f>
        <v>0</v>
      </c>
      <c r="BJ131" s="21" t="s">
        <v>22</v>
      </c>
      <c r="BK131" s="151">
        <f>ROUND(L131*K131,2)</f>
        <v>0</v>
      </c>
      <c r="BL131" s="21" t="s">
        <v>854</v>
      </c>
      <c r="BM131" s="21" t="s">
        <v>883</v>
      </c>
    </row>
    <row r="132" spans="2:51" s="12" customFormat="1" ht="44.25" customHeight="1">
      <c r="B132" s="169"/>
      <c r="C132" s="170"/>
      <c r="D132" s="170"/>
      <c r="E132" s="171" t="s">
        <v>5</v>
      </c>
      <c r="F132" s="259" t="s">
        <v>884</v>
      </c>
      <c r="G132" s="260"/>
      <c r="H132" s="260"/>
      <c r="I132" s="260"/>
      <c r="J132" s="170"/>
      <c r="K132" s="172" t="s">
        <v>5</v>
      </c>
      <c r="L132" s="170"/>
      <c r="M132" s="170"/>
      <c r="N132" s="170"/>
      <c r="O132" s="170"/>
      <c r="P132" s="170"/>
      <c r="Q132" s="170"/>
      <c r="R132" s="173"/>
      <c r="T132" s="174"/>
      <c r="U132" s="170"/>
      <c r="V132" s="170"/>
      <c r="W132" s="170"/>
      <c r="X132" s="170"/>
      <c r="Y132" s="170"/>
      <c r="Z132" s="170"/>
      <c r="AA132" s="175"/>
      <c r="AT132" s="176" t="s">
        <v>164</v>
      </c>
      <c r="AU132" s="176" t="s">
        <v>106</v>
      </c>
      <c r="AV132" s="12" t="s">
        <v>22</v>
      </c>
      <c r="AW132" s="12" t="s">
        <v>36</v>
      </c>
      <c r="AX132" s="12" t="s">
        <v>79</v>
      </c>
      <c r="AY132" s="176" t="s">
        <v>144</v>
      </c>
    </row>
    <row r="133" spans="2:51" s="10" customFormat="1" ht="22.5" customHeight="1">
      <c r="B133" s="153"/>
      <c r="C133" s="154"/>
      <c r="D133" s="154"/>
      <c r="E133" s="155" t="s">
        <v>5</v>
      </c>
      <c r="F133" s="261" t="s">
        <v>22</v>
      </c>
      <c r="G133" s="262"/>
      <c r="H133" s="262"/>
      <c r="I133" s="262"/>
      <c r="J133" s="154"/>
      <c r="K133" s="156">
        <v>1</v>
      </c>
      <c r="L133" s="154"/>
      <c r="M133" s="154"/>
      <c r="N133" s="154"/>
      <c r="O133" s="154"/>
      <c r="P133" s="154"/>
      <c r="Q133" s="154"/>
      <c r="R133" s="157"/>
      <c r="T133" s="158"/>
      <c r="U133" s="154"/>
      <c r="V133" s="154"/>
      <c r="W133" s="154"/>
      <c r="X133" s="154"/>
      <c r="Y133" s="154"/>
      <c r="Z133" s="154"/>
      <c r="AA133" s="159"/>
      <c r="AT133" s="160" t="s">
        <v>164</v>
      </c>
      <c r="AU133" s="160" t="s">
        <v>106</v>
      </c>
      <c r="AV133" s="10" t="s">
        <v>106</v>
      </c>
      <c r="AW133" s="10" t="s">
        <v>36</v>
      </c>
      <c r="AX133" s="10" t="s">
        <v>22</v>
      </c>
      <c r="AY133" s="160" t="s">
        <v>144</v>
      </c>
    </row>
    <row r="134" spans="2:63" s="9" customFormat="1" ht="37.35" customHeight="1">
      <c r="B134" s="131"/>
      <c r="C134" s="132"/>
      <c r="D134" s="133" t="s">
        <v>851</v>
      </c>
      <c r="E134" s="133"/>
      <c r="F134" s="133"/>
      <c r="G134" s="133"/>
      <c r="H134" s="133"/>
      <c r="I134" s="133"/>
      <c r="J134" s="133"/>
      <c r="K134" s="133"/>
      <c r="L134" s="133"/>
      <c r="M134" s="133"/>
      <c r="N134" s="274">
        <f>BK134</f>
        <v>0</v>
      </c>
      <c r="O134" s="243"/>
      <c r="P134" s="243"/>
      <c r="Q134" s="243"/>
      <c r="R134" s="134"/>
      <c r="T134" s="135"/>
      <c r="U134" s="132"/>
      <c r="V134" s="132"/>
      <c r="W134" s="136">
        <f>W135</f>
        <v>0</v>
      </c>
      <c r="X134" s="132"/>
      <c r="Y134" s="136">
        <f>Y135</f>
        <v>0</v>
      </c>
      <c r="Z134" s="132"/>
      <c r="AA134" s="137">
        <f>AA135</f>
        <v>0</v>
      </c>
      <c r="AR134" s="138" t="s">
        <v>860</v>
      </c>
      <c r="AT134" s="139" t="s">
        <v>78</v>
      </c>
      <c r="AU134" s="139" t="s">
        <v>79</v>
      </c>
      <c r="AY134" s="138" t="s">
        <v>144</v>
      </c>
      <c r="BK134" s="140">
        <f>BK135</f>
        <v>0</v>
      </c>
    </row>
    <row r="135" spans="2:63" s="9" customFormat="1" ht="19.9" customHeight="1">
      <c r="B135" s="131"/>
      <c r="C135" s="132"/>
      <c r="D135" s="141" t="s">
        <v>852</v>
      </c>
      <c r="E135" s="141"/>
      <c r="F135" s="141"/>
      <c r="G135" s="141"/>
      <c r="H135" s="141"/>
      <c r="I135" s="141"/>
      <c r="J135" s="141"/>
      <c r="K135" s="141"/>
      <c r="L135" s="141"/>
      <c r="M135" s="141"/>
      <c r="N135" s="275">
        <f>BK135</f>
        <v>0</v>
      </c>
      <c r="O135" s="276"/>
      <c r="P135" s="276"/>
      <c r="Q135" s="276"/>
      <c r="R135" s="134"/>
      <c r="T135" s="135"/>
      <c r="U135" s="132"/>
      <c r="V135" s="132"/>
      <c r="W135" s="136">
        <f>SUM(W136:W142)</f>
        <v>0</v>
      </c>
      <c r="X135" s="132"/>
      <c r="Y135" s="136">
        <f>SUM(Y136:Y142)</f>
        <v>0</v>
      </c>
      <c r="Z135" s="132"/>
      <c r="AA135" s="137">
        <f>SUM(AA136:AA142)</f>
        <v>0</v>
      </c>
      <c r="AR135" s="138" t="s">
        <v>860</v>
      </c>
      <c r="AT135" s="139" t="s">
        <v>78</v>
      </c>
      <c r="AU135" s="139" t="s">
        <v>22</v>
      </c>
      <c r="AY135" s="138" t="s">
        <v>144</v>
      </c>
      <c r="BK135" s="140">
        <f>SUM(BK136:BK142)</f>
        <v>0</v>
      </c>
    </row>
    <row r="136" spans="2:65" s="1" customFormat="1" ht="22.5" customHeight="1">
      <c r="B136" s="142"/>
      <c r="C136" s="143" t="s">
        <v>885</v>
      </c>
      <c r="D136" s="143" t="s">
        <v>146</v>
      </c>
      <c r="E136" s="144" t="s">
        <v>886</v>
      </c>
      <c r="F136" s="251" t="s">
        <v>887</v>
      </c>
      <c r="G136" s="251"/>
      <c r="H136" s="251"/>
      <c r="I136" s="251"/>
      <c r="J136" s="145" t="s">
        <v>888</v>
      </c>
      <c r="K136" s="146">
        <v>1</v>
      </c>
      <c r="L136" s="252"/>
      <c r="M136" s="252"/>
      <c r="N136" s="252">
        <f>ROUND(L136*K136,2)</f>
        <v>0</v>
      </c>
      <c r="O136" s="252"/>
      <c r="P136" s="252"/>
      <c r="Q136" s="252"/>
      <c r="R136" s="147"/>
      <c r="T136" s="148" t="s">
        <v>5</v>
      </c>
      <c r="U136" s="44" t="s">
        <v>44</v>
      </c>
      <c r="V136" s="149">
        <v>0</v>
      </c>
      <c r="W136" s="149">
        <f>V136*K136</f>
        <v>0</v>
      </c>
      <c r="X136" s="149">
        <v>0</v>
      </c>
      <c r="Y136" s="149">
        <f>X136*K136</f>
        <v>0</v>
      </c>
      <c r="Z136" s="149">
        <v>0</v>
      </c>
      <c r="AA136" s="150">
        <f>Z136*K136</f>
        <v>0</v>
      </c>
      <c r="AR136" s="21" t="s">
        <v>889</v>
      </c>
      <c r="AT136" s="21" t="s">
        <v>146</v>
      </c>
      <c r="AU136" s="21" t="s">
        <v>106</v>
      </c>
      <c r="AY136" s="21" t="s">
        <v>144</v>
      </c>
      <c r="BE136" s="151">
        <f>IF(U136="základní",N136,0)</f>
        <v>0</v>
      </c>
      <c r="BF136" s="151">
        <f>IF(U136="snížená",N136,0)</f>
        <v>0</v>
      </c>
      <c r="BG136" s="151">
        <f>IF(U136="zákl. přenesená",N136,0)</f>
        <v>0</v>
      </c>
      <c r="BH136" s="151">
        <f>IF(U136="sníž. přenesená",N136,0)</f>
        <v>0</v>
      </c>
      <c r="BI136" s="151">
        <f>IF(U136="nulová",N136,0)</f>
        <v>0</v>
      </c>
      <c r="BJ136" s="21" t="s">
        <v>22</v>
      </c>
      <c r="BK136" s="151">
        <f>ROUND(L136*K136,2)</f>
        <v>0</v>
      </c>
      <c r="BL136" s="21" t="s">
        <v>889</v>
      </c>
      <c r="BM136" s="21" t="s">
        <v>890</v>
      </c>
    </row>
    <row r="137" spans="2:51" s="12" customFormat="1" ht="57" customHeight="1">
      <c r="B137" s="169"/>
      <c r="C137" s="170"/>
      <c r="D137" s="170"/>
      <c r="E137" s="171" t="s">
        <v>5</v>
      </c>
      <c r="F137" s="259" t="s">
        <v>891</v>
      </c>
      <c r="G137" s="260"/>
      <c r="H137" s="260"/>
      <c r="I137" s="260"/>
      <c r="J137" s="170"/>
      <c r="K137" s="172" t="s">
        <v>5</v>
      </c>
      <c r="L137" s="170"/>
      <c r="M137" s="170"/>
      <c r="N137" s="170"/>
      <c r="O137" s="170"/>
      <c r="P137" s="170"/>
      <c r="Q137" s="170"/>
      <c r="R137" s="173"/>
      <c r="T137" s="174"/>
      <c r="U137" s="170"/>
      <c r="V137" s="170"/>
      <c r="W137" s="170"/>
      <c r="X137" s="170"/>
      <c r="Y137" s="170"/>
      <c r="Z137" s="170"/>
      <c r="AA137" s="175"/>
      <c r="AT137" s="176" t="s">
        <v>164</v>
      </c>
      <c r="AU137" s="176" t="s">
        <v>106</v>
      </c>
      <c r="AV137" s="12" t="s">
        <v>22</v>
      </c>
      <c r="AW137" s="12" t="s">
        <v>36</v>
      </c>
      <c r="AX137" s="12" t="s">
        <v>79</v>
      </c>
      <c r="AY137" s="176" t="s">
        <v>144</v>
      </c>
    </row>
    <row r="138" spans="2:51" s="12" customFormat="1" ht="31.5" customHeight="1">
      <c r="B138" s="169"/>
      <c r="C138" s="170"/>
      <c r="D138" s="170"/>
      <c r="E138" s="171" t="s">
        <v>5</v>
      </c>
      <c r="F138" s="263" t="s">
        <v>892</v>
      </c>
      <c r="G138" s="264"/>
      <c r="H138" s="264"/>
      <c r="I138" s="264"/>
      <c r="J138" s="170"/>
      <c r="K138" s="172" t="s">
        <v>5</v>
      </c>
      <c r="L138" s="170"/>
      <c r="M138" s="170"/>
      <c r="N138" s="170"/>
      <c r="O138" s="170"/>
      <c r="P138" s="170"/>
      <c r="Q138" s="170"/>
      <c r="R138" s="173"/>
      <c r="T138" s="174"/>
      <c r="U138" s="170"/>
      <c r="V138" s="170"/>
      <c r="W138" s="170"/>
      <c r="X138" s="170"/>
      <c r="Y138" s="170"/>
      <c r="Z138" s="170"/>
      <c r="AA138" s="175"/>
      <c r="AT138" s="176" t="s">
        <v>164</v>
      </c>
      <c r="AU138" s="176" t="s">
        <v>106</v>
      </c>
      <c r="AV138" s="12" t="s">
        <v>22</v>
      </c>
      <c r="AW138" s="12" t="s">
        <v>36</v>
      </c>
      <c r="AX138" s="12" t="s">
        <v>79</v>
      </c>
      <c r="AY138" s="176" t="s">
        <v>144</v>
      </c>
    </row>
    <row r="139" spans="2:51" s="10" customFormat="1" ht="22.5" customHeight="1">
      <c r="B139" s="153"/>
      <c r="C139" s="154"/>
      <c r="D139" s="154"/>
      <c r="E139" s="155" t="s">
        <v>5</v>
      </c>
      <c r="F139" s="261" t="s">
        <v>22</v>
      </c>
      <c r="G139" s="262"/>
      <c r="H139" s="262"/>
      <c r="I139" s="262"/>
      <c r="J139" s="154"/>
      <c r="K139" s="156">
        <v>1</v>
      </c>
      <c r="L139" s="154"/>
      <c r="M139" s="154"/>
      <c r="N139" s="154"/>
      <c r="O139" s="154"/>
      <c r="P139" s="154"/>
      <c r="Q139" s="154"/>
      <c r="R139" s="157"/>
      <c r="T139" s="158"/>
      <c r="U139" s="154"/>
      <c r="V139" s="154"/>
      <c r="W139" s="154"/>
      <c r="X139" s="154"/>
      <c r="Y139" s="154"/>
      <c r="Z139" s="154"/>
      <c r="AA139" s="159"/>
      <c r="AT139" s="160" t="s">
        <v>164</v>
      </c>
      <c r="AU139" s="160" t="s">
        <v>106</v>
      </c>
      <c r="AV139" s="10" t="s">
        <v>106</v>
      </c>
      <c r="AW139" s="10" t="s">
        <v>36</v>
      </c>
      <c r="AX139" s="10" t="s">
        <v>22</v>
      </c>
      <c r="AY139" s="160" t="s">
        <v>144</v>
      </c>
    </row>
    <row r="140" spans="2:65" s="1" customFormat="1" ht="22.5" customHeight="1">
      <c r="B140" s="142"/>
      <c r="C140" s="143" t="s">
        <v>11</v>
      </c>
      <c r="D140" s="143" t="s">
        <v>146</v>
      </c>
      <c r="E140" s="144" t="s">
        <v>893</v>
      </c>
      <c r="F140" s="251" t="s">
        <v>894</v>
      </c>
      <c r="G140" s="251"/>
      <c r="H140" s="251"/>
      <c r="I140" s="251"/>
      <c r="J140" s="145" t="s">
        <v>888</v>
      </c>
      <c r="K140" s="146">
        <v>1</v>
      </c>
      <c r="L140" s="252"/>
      <c r="M140" s="252"/>
      <c r="N140" s="252">
        <f>ROUND(L140*K140,2)</f>
        <v>0</v>
      </c>
      <c r="O140" s="252"/>
      <c r="P140" s="252"/>
      <c r="Q140" s="252"/>
      <c r="R140" s="147"/>
      <c r="T140" s="148" t="s">
        <v>5</v>
      </c>
      <c r="U140" s="44" t="s">
        <v>44</v>
      </c>
      <c r="V140" s="149">
        <v>0</v>
      </c>
      <c r="W140" s="149">
        <f>V140*K140</f>
        <v>0</v>
      </c>
      <c r="X140" s="149">
        <v>0</v>
      </c>
      <c r="Y140" s="149">
        <f>X140*K140</f>
        <v>0</v>
      </c>
      <c r="Z140" s="149">
        <v>0</v>
      </c>
      <c r="AA140" s="150">
        <f>Z140*K140</f>
        <v>0</v>
      </c>
      <c r="AR140" s="21" t="s">
        <v>889</v>
      </c>
      <c r="AT140" s="21" t="s">
        <v>146</v>
      </c>
      <c r="AU140" s="21" t="s">
        <v>106</v>
      </c>
      <c r="AY140" s="21" t="s">
        <v>144</v>
      </c>
      <c r="BE140" s="151">
        <f>IF(U140="základní",N140,0)</f>
        <v>0</v>
      </c>
      <c r="BF140" s="151">
        <f>IF(U140="snížená",N140,0)</f>
        <v>0</v>
      </c>
      <c r="BG140" s="151">
        <f>IF(U140="zákl. přenesená",N140,0)</f>
        <v>0</v>
      </c>
      <c r="BH140" s="151">
        <f>IF(U140="sníž. přenesená",N140,0)</f>
        <v>0</v>
      </c>
      <c r="BI140" s="151">
        <f>IF(U140="nulová",N140,0)</f>
        <v>0</v>
      </c>
      <c r="BJ140" s="21" t="s">
        <v>22</v>
      </c>
      <c r="BK140" s="151">
        <f>ROUND(L140*K140,2)</f>
        <v>0</v>
      </c>
      <c r="BL140" s="21" t="s">
        <v>889</v>
      </c>
      <c r="BM140" s="21" t="s">
        <v>895</v>
      </c>
    </row>
    <row r="141" spans="2:51" s="12" customFormat="1" ht="31.5" customHeight="1">
      <c r="B141" s="169"/>
      <c r="C141" s="170"/>
      <c r="D141" s="170"/>
      <c r="E141" s="171" t="s">
        <v>5</v>
      </c>
      <c r="F141" s="259" t="s">
        <v>896</v>
      </c>
      <c r="G141" s="260"/>
      <c r="H141" s="260"/>
      <c r="I141" s="260"/>
      <c r="J141" s="170"/>
      <c r="K141" s="172" t="s">
        <v>5</v>
      </c>
      <c r="L141" s="170"/>
      <c r="M141" s="170"/>
      <c r="N141" s="170"/>
      <c r="O141" s="170"/>
      <c r="P141" s="170"/>
      <c r="Q141" s="170"/>
      <c r="R141" s="173"/>
      <c r="T141" s="174"/>
      <c r="U141" s="170"/>
      <c r="V141" s="170"/>
      <c r="W141" s="170"/>
      <c r="X141" s="170"/>
      <c r="Y141" s="170"/>
      <c r="Z141" s="170"/>
      <c r="AA141" s="175"/>
      <c r="AT141" s="176" t="s">
        <v>164</v>
      </c>
      <c r="AU141" s="176" t="s">
        <v>106</v>
      </c>
      <c r="AV141" s="12" t="s">
        <v>22</v>
      </c>
      <c r="AW141" s="12" t="s">
        <v>36</v>
      </c>
      <c r="AX141" s="12" t="s">
        <v>79</v>
      </c>
      <c r="AY141" s="176" t="s">
        <v>144</v>
      </c>
    </row>
    <row r="142" spans="2:51" s="10" customFormat="1" ht="22.5" customHeight="1">
      <c r="B142" s="153"/>
      <c r="C142" s="154"/>
      <c r="D142" s="154"/>
      <c r="E142" s="155" t="s">
        <v>5</v>
      </c>
      <c r="F142" s="261" t="s">
        <v>22</v>
      </c>
      <c r="G142" s="262"/>
      <c r="H142" s="262"/>
      <c r="I142" s="262"/>
      <c r="J142" s="154"/>
      <c r="K142" s="156">
        <v>1</v>
      </c>
      <c r="L142" s="154"/>
      <c r="M142" s="154"/>
      <c r="N142" s="154"/>
      <c r="O142" s="154"/>
      <c r="P142" s="154"/>
      <c r="Q142" s="154"/>
      <c r="R142" s="157"/>
      <c r="T142" s="192"/>
      <c r="U142" s="193"/>
      <c r="V142" s="193"/>
      <c r="W142" s="193"/>
      <c r="X142" s="193"/>
      <c r="Y142" s="193"/>
      <c r="Z142" s="193"/>
      <c r="AA142" s="194"/>
      <c r="AT142" s="160" t="s">
        <v>164</v>
      </c>
      <c r="AU142" s="160" t="s">
        <v>106</v>
      </c>
      <c r="AV142" s="10" t="s">
        <v>106</v>
      </c>
      <c r="AW142" s="10" t="s">
        <v>36</v>
      </c>
      <c r="AX142" s="10" t="s">
        <v>22</v>
      </c>
      <c r="AY142" s="160" t="s">
        <v>144</v>
      </c>
    </row>
    <row r="143" spans="2:18" s="1" customFormat="1" ht="6.95" customHeight="1">
      <c r="B143" s="59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1"/>
    </row>
  </sheetData>
  <mergeCells count="112">
    <mergeCell ref="S2:AC2"/>
    <mergeCell ref="F141:I141"/>
    <mergeCell ref="F142:I142"/>
    <mergeCell ref="N114:Q114"/>
    <mergeCell ref="N115:Q115"/>
    <mergeCell ref="N116:Q116"/>
    <mergeCell ref="N117:Q117"/>
    <mergeCell ref="N134:Q134"/>
    <mergeCell ref="N135:Q135"/>
    <mergeCell ref="L126:M126"/>
    <mergeCell ref="N126:Q126"/>
    <mergeCell ref="F127:I127"/>
    <mergeCell ref="L127:M127"/>
    <mergeCell ref="N127:Q127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19:I119"/>
    <mergeCell ref="H1:K1"/>
    <mergeCell ref="F133:I133"/>
    <mergeCell ref="F136:I136"/>
    <mergeCell ref="L136:M136"/>
    <mergeCell ref="N136:Q136"/>
    <mergeCell ref="F137:I137"/>
    <mergeCell ref="F138:I138"/>
    <mergeCell ref="F139:I139"/>
    <mergeCell ref="F140:I140"/>
    <mergeCell ref="L140:M140"/>
    <mergeCell ref="N140:Q140"/>
    <mergeCell ref="F128:I128"/>
    <mergeCell ref="L128:M128"/>
    <mergeCell ref="N128:Q128"/>
    <mergeCell ref="F129:I129"/>
    <mergeCell ref="F130:I130"/>
    <mergeCell ref="F131:I131"/>
    <mergeCell ref="L131:M131"/>
    <mergeCell ref="N131:Q131"/>
    <mergeCell ref="F132:I132"/>
    <mergeCell ref="F125:I125"/>
    <mergeCell ref="L125:M125"/>
    <mergeCell ref="N125:Q125"/>
    <mergeCell ref="F126:I126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06:P106"/>
    <mergeCell ref="M108:P108"/>
    <mergeCell ref="M110:Q110"/>
    <mergeCell ref="M111:Q111"/>
    <mergeCell ref="F113:I113"/>
    <mergeCell ref="L113:M113"/>
    <mergeCell ref="N113:Q113"/>
    <mergeCell ref="F118:I118"/>
    <mergeCell ref="L118:M118"/>
    <mergeCell ref="N118:Q118"/>
    <mergeCell ref="N89:Q89"/>
    <mergeCell ref="N90:Q90"/>
    <mergeCell ref="N91:Q91"/>
    <mergeCell ref="N92:Q92"/>
    <mergeCell ref="N93:Q93"/>
    <mergeCell ref="N95:Q95"/>
    <mergeCell ref="L97:Q97"/>
    <mergeCell ref="C103:Q103"/>
    <mergeCell ref="F105:P10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1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Fochler</dc:creator>
  <cp:keywords/>
  <dc:description/>
  <cp:lastModifiedBy>Matejsek Jan Ing.</cp:lastModifiedBy>
  <dcterms:created xsi:type="dcterms:W3CDTF">2017-07-25T06:48:04Z</dcterms:created>
  <dcterms:modified xsi:type="dcterms:W3CDTF">2017-07-25T07:06:38Z</dcterms:modified>
  <cp:category/>
  <cp:version/>
  <cp:contentType/>
  <cp:contentStatus/>
</cp:coreProperties>
</file>