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0" yWindow="0" windowWidth="25440" windowHeight="11820" firstSheet="7" activeTab="12"/>
  </bookViews>
  <sheets>
    <sheet name="Rekapitulace stavby" sheetId="1" r:id="rId1"/>
    <sheet name="062-13-08-2015 - SO 01 Hr..." sheetId="2" r:id="rId2"/>
    <sheet name="063-13-08-2015 - SO 02.1 ..." sheetId="3" r:id="rId3"/>
    <sheet name="064-13-08-2015 - SO 02.2 ..." sheetId="4" r:id="rId4"/>
    <sheet name="065-13-08-2015 - SO 02.3 ..." sheetId="5" r:id="rId5"/>
    <sheet name="066-13-08-2015 - SO 02.4 ..." sheetId="6" r:id="rId6"/>
    <sheet name="067-13-08-2015 - SO 02.5 ..." sheetId="7" r:id="rId7"/>
    <sheet name="069-13-08-2015 - SO 03 Od..." sheetId="8" r:id="rId8"/>
    <sheet name="070-13-08-2015 - SO 04 Ob..." sheetId="9" r:id="rId9"/>
    <sheet name="071-13-08-2015 - SO 05 Ko..." sheetId="10" r:id="rId10"/>
    <sheet name="072-13-08-2015 - PS 01 Ak..." sheetId="11" r:id="rId11"/>
    <sheet name="073-13-08-2015 - PS 02 Če..." sheetId="12" r:id="rId12"/>
    <sheet name="074-13-08-2015 - PS 03 Př..." sheetId="13" r:id="rId13"/>
    <sheet name="075-13-08-2015 - Vedlejší..." sheetId="14" r:id="rId14"/>
    <sheet name="Pokyny pro vyplnění" sheetId="15" r:id="rId15"/>
  </sheets>
  <definedNames>
    <definedName name="_xlnm._FilterDatabase" localSheetId="1" hidden="1">'062-13-08-2015 - SO 01 Hr...'!$C$77:$K$280</definedName>
    <definedName name="_xlnm._FilterDatabase" localSheetId="2" hidden="1">'063-13-08-2015 - SO 02.1 ...'!$C$84:$K$229</definedName>
    <definedName name="_xlnm._FilterDatabase" localSheetId="3" hidden="1">'064-13-08-2015 - SO 02.2 ...'!$C$82:$K$156</definedName>
    <definedName name="_xlnm._FilterDatabase" localSheetId="4" hidden="1">'065-13-08-2015 - SO 02.3 ...'!$C$83:$K$152</definedName>
    <definedName name="_xlnm._FilterDatabase" localSheetId="5" hidden="1">'066-13-08-2015 - SO 02.4 ...'!$C$82:$K$157</definedName>
    <definedName name="_xlnm._FilterDatabase" localSheetId="6" hidden="1">'067-13-08-2015 - SO 02.5 ...'!$C$82:$K$125</definedName>
    <definedName name="_xlnm._FilterDatabase" localSheetId="7" hidden="1">'069-13-08-2015 - SO 03 Od...'!$C$80:$K$157</definedName>
    <definedName name="_xlnm._FilterDatabase" localSheetId="8" hidden="1">'070-13-08-2015 - SO 04 Ob...'!$C$79:$K$123</definedName>
    <definedName name="_xlnm._FilterDatabase" localSheetId="9" hidden="1">'071-13-08-2015 - SO 05 Ko...'!$C$78:$K$173</definedName>
    <definedName name="_xlnm._FilterDatabase" localSheetId="10" hidden="1">'072-13-08-2015 - PS 01 Ak...'!$C$77:$K$83</definedName>
    <definedName name="_xlnm._FilterDatabase" localSheetId="11" hidden="1">'073-13-08-2015 - PS 02 Če...'!$C$83:$K$160</definedName>
    <definedName name="_xlnm._FilterDatabase" localSheetId="12" hidden="1">'074-13-08-2015 - PS 03 Př...'!$C$99:$K$208</definedName>
    <definedName name="_xlnm._FilterDatabase" localSheetId="13" hidden="1">'075-13-08-2015 - Vedlejší...'!$C$79:$K$95</definedName>
    <definedName name="_xlnm.Print_Area" localSheetId="1">'062-13-08-2015 - SO 01 Hr...'!$C$4:$J$36,'062-13-08-2015 - SO 01 Hr...'!$C$42:$J$59,'062-13-08-2015 - SO 01 Hr...'!$C$65:$K$280</definedName>
    <definedName name="_xlnm.Print_Area" localSheetId="2">'063-13-08-2015 - SO 02.1 ...'!$C$4:$J$36,'063-13-08-2015 - SO 02.1 ...'!$C$42:$J$66,'063-13-08-2015 - SO 02.1 ...'!$C$72:$K$229</definedName>
    <definedName name="_xlnm.Print_Area" localSheetId="3">'064-13-08-2015 - SO 02.2 ...'!$C$4:$J$36,'064-13-08-2015 - SO 02.2 ...'!$C$42:$J$64,'064-13-08-2015 - SO 02.2 ...'!$C$70:$K$156</definedName>
    <definedName name="_xlnm.Print_Area" localSheetId="4">'065-13-08-2015 - SO 02.3 ...'!$C$4:$J$36,'065-13-08-2015 - SO 02.3 ...'!$C$42:$J$65,'065-13-08-2015 - SO 02.3 ...'!$C$71:$K$152</definedName>
    <definedName name="_xlnm.Print_Area" localSheetId="5">'066-13-08-2015 - SO 02.4 ...'!$C$4:$J$36,'066-13-08-2015 - SO 02.4 ...'!$C$42:$J$64,'066-13-08-2015 - SO 02.4 ...'!$C$70:$K$157</definedName>
    <definedName name="_xlnm.Print_Area" localSheetId="6">'067-13-08-2015 - SO 02.5 ...'!$C$4:$J$36,'067-13-08-2015 - SO 02.5 ...'!$C$42:$J$64,'067-13-08-2015 - SO 02.5 ...'!$C$70:$K$125</definedName>
    <definedName name="_xlnm.Print_Area" localSheetId="7">'069-13-08-2015 - SO 03 Od...'!$C$4:$J$36,'069-13-08-2015 - SO 03 Od...'!$C$42:$J$62,'069-13-08-2015 - SO 03 Od...'!$C$68:$K$157</definedName>
    <definedName name="_xlnm.Print_Area" localSheetId="8">'070-13-08-2015 - SO 04 Ob...'!$C$4:$J$36,'070-13-08-2015 - SO 04 Ob...'!$C$42:$J$61,'070-13-08-2015 - SO 04 Ob...'!$C$67:$K$123</definedName>
    <definedName name="_xlnm.Print_Area" localSheetId="9">'071-13-08-2015 - SO 05 Ko...'!$C$4:$J$36,'071-13-08-2015 - SO 05 Ko...'!$C$42:$J$60,'071-13-08-2015 - SO 05 Ko...'!$C$66:$K$173</definedName>
    <definedName name="_xlnm.Print_Area" localSheetId="10">'072-13-08-2015 - PS 01 Ak...'!$C$4:$J$36,'072-13-08-2015 - PS 01 Ak...'!$C$42:$J$59,'072-13-08-2015 - PS 01 Ak...'!$C$65:$K$83</definedName>
    <definedName name="_xlnm.Print_Area" localSheetId="11">'073-13-08-2015 - PS 02 Če...'!$C$4:$J$36,'073-13-08-2015 - PS 02 Če...'!$C$42:$J$65,'073-13-08-2015 - PS 02 Če...'!$C$71:$K$160</definedName>
    <definedName name="_xlnm.Print_Area" localSheetId="12">'074-13-08-2015 - PS 03 Př...'!$C$4:$J$36,'074-13-08-2015 - PS 03 Př...'!$C$42:$J$81,'074-13-08-2015 - PS 03 Př...'!$C$87:$K$208</definedName>
    <definedName name="_xlnm.Print_Area" localSheetId="13">'075-13-08-2015 - Vedlejší...'!$C$4:$J$36,'075-13-08-2015 - Vedlejší...'!$C$42:$J$61,'075-13-08-2015 - Vedlejší...'!$C$67:$K$95</definedName>
    <definedName name="_xlnm.Print_Area" localSheetId="14">'Pokyny pro vyplnění'!$B$2:$K$69,'Pokyny pro vyplnění'!$B$72:$K$116,'Pokyny pro vyplnění'!$B$119:$K$188,'Pokyny pro vyplnění'!$B$196:$K$216</definedName>
    <definedName name="_xlnm.Print_Area" localSheetId="0">'Rekapitulace stavby'!$D$4:$AO$33,'Rekapitulace stavby'!$C$39:$AQ$65</definedName>
    <definedName name="_xlnm.Print_Titles" localSheetId="0">'Rekapitulace stavby'!$49:$49</definedName>
    <definedName name="_xlnm.Print_Titles" localSheetId="1">'062-13-08-2015 - SO 01 Hr...'!$77:$77</definedName>
    <definedName name="_xlnm.Print_Titles" localSheetId="2">'063-13-08-2015 - SO 02.1 ...'!$84:$84</definedName>
    <definedName name="_xlnm.Print_Titles" localSheetId="3">'064-13-08-2015 - SO 02.2 ...'!$82:$82</definedName>
    <definedName name="_xlnm.Print_Titles" localSheetId="4">'065-13-08-2015 - SO 02.3 ...'!$83:$83</definedName>
    <definedName name="_xlnm.Print_Titles" localSheetId="5">'066-13-08-2015 - SO 02.4 ...'!$82:$82</definedName>
    <definedName name="_xlnm.Print_Titles" localSheetId="6">'067-13-08-2015 - SO 02.5 ...'!$82:$82</definedName>
    <definedName name="_xlnm.Print_Titles" localSheetId="7">'069-13-08-2015 - SO 03 Od...'!$80:$80</definedName>
    <definedName name="_xlnm.Print_Titles" localSheetId="8">'070-13-08-2015 - SO 04 Ob...'!$79:$79</definedName>
    <definedName name="_xlnm.Print_Titles" localSheetId="9">'071-13-08-2015 - SO 05 Ko...'!$78:$78</definedName>
    <definedName name="_xlnm.Print_Titles" localSheetId="10">'072-13-08-2015 - PS 01 Ak...'!$77:$77</definedName>
    <definedName name="_xlnm.Print_Titles" localSheetId="11">'073-13-08-2015 - PS 02 Če...'!$83:$83</definedName>
    <definedName name="_xlnm.Print_Titles" localSheetId="12">'074-13-08-2015 - PS 03 Př...'!$99:$99</definedName>
    <definedName name="_xlnm.Print_Titles" localSheetId="13">'075-13-08-2015 - Vedlejší...'!$79:$79</definedName>
  </definedNames>
  <calcPr calcId="145621"/>
</workbook>
</file>

<file path=xl/sharedStrings.xml><?xml version="1.0" encoding="utf-8"?>
<sst xmlns="http://schemas.openxmlformats.org/spreadsheetml/2006/main" count="12151" uniqueCount="1481">
  <si>
    <t xml:space="preserve">Poznámka k souboru cen:
1. Ceny lze použít i pro zřízení podkladního lože pod patky a konstrukce z prefabrikátů. 2. V cenách jsou započteny i náklady na urovnání líce vrstvy. 3. Plocha se stanoví v m2 dlažby, pod kterou je lože určeno. </t>
  </si>
  <si>
    <t>2500</t>
  </si>
  <si>
    <t>krycí vrstva nádrží ze štěrkopísku</t>
  </si>
  <si>
    <t>451572111</t>
  </si>
  <si>
    <t>Lože pod potrubí, stoky a drobné objekty v otevřeném výkopu z kameniva drobného těženého 0 až 4 mm</t>
  </si>
  <si>
    <t>-2076387757</t>
  </si>
  <si>
    <t xml:space="preserve">Poznámka k souboru cen:
1. Ceny -1111 a -1192 lze použít i pro zřízení sběrných vrstev nad drenážními trubkami. 2. V cenách -5111 a -1192 jsou započteny i náklady na prohození výkopku získaného při zemních pracích. </t>
  </si>
  <si>
    <t>464571121</t>
  </si>
  <si>
    <t>Pohoz dna nebo svahů jakékoliv tloušťky z kameniva těženého hrubého, z terénu, frakce do 63 mm</t>
  </si>
  <si>
    <t>194425577</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</si>
  <si>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</si>
  <si>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55</t>
  </si>
  <si>
    <t>120</t>
  </si>
  <si>
    <t>NC 0000.45</t>
  </si>
  <si>
    <t>montáž a dodávka pískového lože pod fólii tl. 100 mm dle PD komplet</t>
  </si>
  <si>
    <t>1525287710</t>
  </si>
  <si>
    <t>NC 0000.42</t>
  </si>
  <si>
    <t>montáž a dodávka betonových kanálů dle PD komplet</t>
  </si>
  <si>
    <t>534104149</t>
  </si>
  <si>
    <t>NC 0000.38</t>
  </si>
  <si>
    <t>montáž a dodávka ŠK s rozdělovacícm objektem včetně tří šoupat DN 400 a DN 250, komplet dle PD</t>
  </si>
  <si>
    <t>661628269</t>
  </si>
  <si>
    <t>NC 0000.1</t>
  </si>
  <si>
    <t>Montáž a dodávka kaskády - aerační ( betonové schody )</t>
  </si>
  <si>
    <t>-1039780619</t>
  </si>
  <si>
    <t>NC 0000.2</t>
  </si>
  <si>
    <t>Montáž a dodávka ochranné vrstvy těsnící bariéry, mocnost 350 mm - dle PD včetně přesunu hmot</t>
  </si>
  <si>
    <t>-195611361</t>
  </si>
  <si>
    <t>Trubní vedení</t>
  </si>
  <si>
    <t>871395221</t>
  </si>
  <si>
    <t>Kanalizační potrubí z tvrdého PVC systém KG v otevřeném výkopu ve sklonu do 20 %, tuhost třídy SN 8 DN 400</t>
  </si>
  <si>
    <t>-900438429</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</si>
  <si>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</si>
  <si>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Ostatní konstrukce a práce, bourání</t>
  </si>
  <si>
    <t>919411131</t>
  </si>
  <si>
    <t>Čelo propustku z betonu prostého vodostavebného, pro propustek z trub DN 300 až 500 mm</t>
  </si>
  <si>
    <t>-479319711</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</si>
  <si>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</si>
  <si>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998</t>
  </si>
  <si>
    <t>Přesun hmot</t>
  </si>
  <si>
    <t>998332011</t>
  </si>
  <si>
    <t>Montáž a dodávka kontrolní přepadové šachty DN 500 mm komplet dle PD</t>
  </si>
  <si>
    <t>Přesun hmot pro úpravy vodních toků a kanály, hráze rybníků apod. dopravní vzdálenost do 500 m</t>
  </si>
  <si>
    <t>1622671585</t>
  </si>
  <si>
    <t xml:space="preserve">Poznámka k souboru cen:
1. Ceny jsou určeny pro jakoukoliv konstrukčně-materiálovou charakteristiku. </t>
  </si>
  <si>
    <t>PSV</t>
  </si>
  <si>
    <t>Práce a dodávky PSV</t>
  </si>
  <si>
    <t>711</t>
  </si>
  <si>
    <t>Izolace proti vodě, vlhkosti a plynům</t>
  </si>
  <si>
    <t>711462103</t>
  </si>
  <si>
    <t>Provedení izolace proti povrchové a podpovrchové tlakové vodě fóliemi na ploše svislé S přilepenou v plné ploše</t>
  </si>
  <si>
    <t>-1723299004</t>
  </si>
  <si>
    <t xml:space="preserve">Poznámka k souboru cen:
1. Izolace plochy jednotlivě do 10 m2 se oceňují skladebně cenou příslušné izolace a cenou 711 49-9097 Příplatek za plochu do 10 m2. 2. Cenami lze oceňovat i montáž izolací proti zemní vlhkosti. </t>
  </si>
  <si>
    <t>4200</t>
  </si>
  <si>
    <t>12345</t>
  </si>
  <si>
    <t>fólie zemní hydroizolační mPVC, tl. 2 mm, šířka 2,05 délka role 20 m, světle zelená</t>
  </si>
  <si>
    <t>-2040773360</t>
  </si>
  <si>
    <t>P</t>
  </si>
  <si>
    <t>Poznámka k položce:
Součinitel difuze radonu D ( m2/s ) =  1.8E-11</t>
  </si>
  <si>
    <t>8200*1,2 'Přepočtené koeficientem množství</t>
  </si>
  <si>
    <t>998711101</t>
  </si>
  <si>
    <t>Přesun hmot pro izolace proti vodě, vlhkosti a plynům stanovený z hmotnosti přesunovaného materiálu vodorovná dopravní vzdálenost do 50 m v objektech výšky do 6 m</t>
  </si>
  <si>
    <t>-142970510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</si>
  <si>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</si>
  <si>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064/13/08/2015 - SO 02.2 Nádrže B.1 a B.2</t>
  </si>
  <si>
    <t>1507264596</t>
  </si>
  <si>
    <t>1486948741</t>
  </si>
  <si>
    <t>-569762528</t>
  </si>
  <si>
    <t>75</t>
  </si>
  <si>
    <t>-1758618504</t>
  </si>
  <si>
    <t>1000*2</t>
  </si>
  <si>
    <t>1359833222</t>
  </si>
  <si>
    <t>2100*2</t>
  </si>
  <si>
    <t>-2133414282</t>
  </si>
  <si>
    <t>89242738</t>
  </si>
  <si>
    <t>270355523</t>
  </si>
  <si>
    <t>1621291205</t>
  </si>
  <si>
    <t>3*2</t>
  </si>
  <si>
    <t>NC 0000.30</t>
  </si>
  <si>
    <t>Montáž a dodávka provzdušňování - talířové aerační elementy komplet ( dle rozpisu projektanta )</t>
  </si>
  <si>
    <t>-1781766956</t>
  </si>
  <si>
    <t>NC 0000.31</t>
  </si>
  <si>
    <t>Montáž a dodávka plovoucích mokřadních ostrovů komplet ( dle rozpisu projektanta )</t>
  </si>
  <si>
    <t>-145544634</t>
  </si>
  <si>
    <t>233778899</t>
  </si>
  <si>
    <t>14400</t>
  </si>
  <si>
    <t>geotextilie z polypropylenových vláken netkaná, šíře 500 cm, 500 g/m2</t>
  </si>
  <si>
    <t>-324850422</t>
  </si>
  <si>
    <t>Poznámka k položce:
geoNETEX S 500, Plošná hmotnost: 500 g/m2, Pevnost v tahu (podélně/příčně): 30/20 kN/m, Statické protržení (CBR): 3800 N, Funkce: F, F+S, D, P  Šířka max.: 5 m, Délka nábalu: 80 m</t>
  </si>
  <si>
    <t>14400*1,15 'Přepočtené koeficientem množství</t>
  </si>
  <si>
    <t>1372905812</t>
  </si>
  <si>
    <t>NC 0000.46</t>
  </si>
  <si>
    <t>montáž a dodávka pískového lože pod fólii tl. 100 mm, dle PD komplet</t>
  </si>
  <si>
    <t>377106308</t>
  </si>
  <si>
    <t>-919530725</t>
  </si>
  <si>
    <t>100*2</t>
  </si>
  <si>
    <t>532275228</t>
  </si>
  <si>
    <t>1928125080</t>
  </si>
  <si>
    <t>-1477822636</t>
  </si>
  <si>
    <t>3800*2</t>
  </si>
  <si>
    <t>283220820</t>
  </si>
  <si>
    <t>2006137768</t>
  </si>
  <si>
    <t>7600*1,2 'Přepočtené koeficientem množství</t>
  </si>
  <si>
    <t>-1500366093</t>
  </si>
  <si>
    <t>065/13/08/2015 - SO 02.3 Nádrže C.1 a C.2</t>
  </si>
  <si>
    <t>-1724825841</t>
  </si>
  <si>
    <t>160</t>
  </si>
  <si>
    <t>2037450792</t>
  </si>
  <si>
    <t>350</t>
  </si>
  <si>
    <t>1394542462</t>
  </si>
  <si>
    <t>180</t>
  </si>
  <si>
    <t>-1620370965</t>
  </si>
  <si>
    <t>8100*2</t>
  </si>
  <si>
    <t>212755218</t>
  </si>
  <si>
    <t>Trativody bez lože z drenážních trubek plastových flexibilních D 200 mm</t>
  </si>
  <si>
    <t>170323867</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</si>
  <si>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</si>
  <si>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550*2</t>
  </si>
  <si>
    <t>NC 0000.28</t>
  </si>
  <si>
    <t>-1878205761</t>
  </si>
  <si>
    <t>-1939839883</t>
  </si>
  <si>
    <t>16000</t>
  </si>
  <si>
    <t>-314863569</t>
  </si>
  <si>
    <t>16000*1,15 'Přepočtené koeficientem množství</t>
  </si>
  <si>
    <t>451311511</t>
  </si>
  <si>
    <t>Podklad z prostého betonu vodostavebného pod dlažbu V4 – B 20, ve vrstvě tl. do 100 mm</t>
  </si>
  <si>
    <t>103084075</t>
  </si>
  <si>
    <t>170</t>
  </si>
  <si>
    <t>464541111</t>
  </si>
  <si>
    <t>Pohoz dna nebo svahů jakékoliv tloušťky ze štěrkodrtí, z terénu, frakce do 63 mm</t>
  </si>
  <si>
    <t>953329641</t>
  </si>
  <si>
    <t>5200*2</t>
  </si>
  <si>
    <t>1350*2</t>
  </si>
  <si>
    <t>jedná se o vrstvy kameniva frakce dle PD</t>
  </si>
  <si>
    <t>NC 0000.43</t>
  </si>
  <si>
    <t>montáž a dodávka betonových žlabů dle PD komplet</t>
  </si>
  <si>
    <t>1358249342</t>
  </si>
  <si>
    <t>NC 0000.47</t>
  </si>
  <si>
    <t>montáž a dodávka pískového lože pod fólii dle PD komplet</t>
  </si>
  <si>
    <t>916145882</t>
  </si>
  <si>
    <t>871375221</t>
  </si>
  <si>
    <t>Kanalizační potrubí z tvrdého PVC systém KG v otevřeném výkopu ve sklonu do 20 %, tuhost třídy SN 8 DN 300</t>
  </si>
  <si>
    <t>-270797902</t>
  </si>
  <si>
    <t>258*2</t>
  </si>
  <si>
    <t>NC 0000.27</t>
  </si>
  <si>
    <t>Montáž a dodávka odboček DN 100/125 - navrtávací hrdla - komplet dle PD</t>
  </si>
  <si>
    <t>1388375558</t>
  </si>
  <si>
    <t>54,00*2</t>
  </si>
  <si>
    <t>NC 0000.32</t>
  </si>
  <si>
    <t>Montáž a dodávka provzdušnění - aerační linka + trubní rozvody ( dle rozpisu projektanta )</t>
  </si>
  <si>
    <t>-388542131</t>
  </si>
  <si>
    <t>-1858126653</t>
  </si>
  <si>
    <t>1052541960</t>
  </si>
  <si>
    <t>4000*2</t>
  </si>
  <si>
    <t>-1542732706</t>
  </si>
  <si>
    <t>8000*1,2 'Přepočtené koeficientem množství</t>
  </si>
  <si>
    <t>1417419268</t>
  </si>
  <si>
    <t>066/13/08/2015 - SO 02.4 Nádrž D</t>
  </si>
  <si>
    <t>1474297094</t>
  </si>
  <si>
    <t>90</t>
  </si>
  <si>
    <t>1282818926</t>
  </si>
  <si>
    <t>290</t>
  </si>
  <si>
    <t>-1409397037</t>
  </si>
  <si>
    <t>72915824</t>
  </si>
  <si>
    <t>1800</t>
  </si>
  <si>
    <t>-1498333899</t>
  </si>
  <si>
    <t>2000</t>
  </si>
  <si>
    <t>-632330659</t>
  </si>
  <si>
    <t>1036258240</t>
  </si>
  <si>
    <t>-458745014</t>
  </si>
  <si>
    <t>3000</t>
  </si>
  <si>
    <t>-1197703471</t>
  </si>
  <si>
    <t>19000</t>
  </si>
  <si>
    <t>693110730</t>
  </si>
  <si>
    <t>geotextilie z polypropylenových vláken netkaná, šíře 500 cm, 300 g/m2</t>
  </si>
  <si>
    <t>-1305606537</t>
  </si>
  <si>
    <t>Poznámka k položce:
geoNETEX S 300, Plošná hmotnost: 300 g/m2, Pevnost v tahu (podélně/příčně): 15,5/8 kN/m, Statické protržení (CBR): 2100 N, Funkce: F, F+S  Šířka max.: 5 m, Délka nábalu: 110 m</t>
  </si>
  <si>
    <t>19000*1,15 'Přepočtené koeficientem množství</t>
  </si>
  <si>
    <t>-1099493440</t>
  </si>
  <si>
    <t>451561111</t>
  </si>
  <si>
    <t>Lože pod dlažby z kameniva drceného drobného, tl. vrstvy do 100 mm</t>
  </si>
  <si>
    <t>1158931259</t>
  </si>
  <si>
    <t>1892116759</t>
  </si>
  <si>
    <t>463212111</t>
  </si>
  <si>
    <t>Rovnanina z lomového kamene upraveného, tříděného jakékoliv tloušťky rovnaniny s vyklínováním spár a dutin úlomky kamene</t>
  </si>
  <si>
    <t>1056044488</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</si>
  <si>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</si>
  <si>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40*0,50</t>
  </si>
  <si>
    <t>463212191</t>
  </si>
  <si>
    <t>Rovnanina z lomového kamene upraveného, tříděného Příplatek k cenám za vypracování líce</t>
  </si>
  <si>
    <t>1734332800</t>
  </si>
  <si>
    <t>NC 0000.44</t>
  </si>
  <si>
    <t>-1828420500</t>
  </si>
  <si>
    <t>-236991439</t>
  </si>
  <si>
    <t>-837607089</t>
  </si>
  <si>
    <t>9500</t>
  </si>
  <si>
    <t>265423815</t>
  </si>
  <si>
    <t>9500*1,2 'Přepočtené koeficientem množství</t>
  </si>
  <si>
    <t>-107850662</t>
  </si>
  <si>
    <t>067/13/08/2015 - SO 02.5 Vegetační kalové pole</t>
  </si>
  <si>
    <t>-1192743152</t>
  </si>
  <si>
    <t>-141204527</t>
  </si>
  <si>
    <t>317998010</t>
  </si>
  <si>
    <t>1865195758</t>
  </si>
  <si>
    <t>260</t>
  </si>
  <si>
    <t>1830198637</t>
  </si>
  <si>
    <t>2800</t>
  </si>
  <si>
    <t>-291852702</t>
  </si>
  <si>
    <t>2800*1,15 'Přepočtené koeficientem množství</t>
  </si>
  <si>
    <t>145224134</t>
  </si>
  <si>
    <t>NC 0000.26</t>
  </si>
  <si>
    <t>Montáž a dodávka dřevěného objektu s uzamykatelným krytem, dle specifikace PD včetně dopravy komplet</t>
  </si>
  <si>
    <t>-1414360559</t>
  </si>
  <si>
    <t>-1112110436</t>
  </si>
  <si>
    <t>1863782842</t>
  </si>
  <si>
    <t>1400</t>
  </si>
  <si>
    <t>-712328809</t>
  </si>
  <si>
    <t>1400*1,2 'Přepočtené koeficientem množství</t>
  </si>
  <si>
    <t>1518915770</t>
  </si>
  <si>
    <t>069/13/08/2015 - SO 03 Odtokové potrubí</t>
  </si>
  <si>
    <t>115001104</t>
  </si>
  <si>
    <t>Převedení vody potrubím průměru DN přes 250 do 300</t>
  </si>
  <si>
    <t>833295766</t>
  </si>
  <si>
    <t>380411317</t>
  </si>
  <si>
    <t>242989800</t>
  </si>
  <si>
    <t>132201202</t>
  </si>
  <si>
    <t>Hloubení zapažených i nezapažených rýh šířky přes 600 do 2 000 mm s urovnáním dna do předepsaného profilu a spádu v hornině tř. 3 přes 100 do 1 000 m3</t>
  </si>
  <si>
    <t>381632593</t>
  </si>
  <si>
    <t>800*0,50</t>
  </si>
  <si>
    <t>1803734510</t>
  </si>
  <si>
    <t>400*0,50</t>
  </si>
  <si>
    <t>132301202</t>
  </si>
  <si>
    <t>Hloubení zapažených i nezapažených rýh šířky přes 600 do 2 000 mm s urovnáním dna do předepsaného profilu a spádu v hornině tř. 4 přes 100 do 1 000 m3</t>
  </si>
  <si>
    <t>-1738854641</t>
  </si>
  <si>
    <t>700365496</t>
  </si>
  <si>
    <t>141721119</t>
  </si>
  <si>
    <t>Řízený zemní protlak v hornině tř. 1 až 4, včetně protlačení trub v hloubce do 6 m vnějšího průměru vrtu přes 350 do 400 mm</t>
  </si>
  <si>
    <t>-592765143</t>
  </si>
  <si>
    <t xml:space="preserve">Poznámka k souboru cen:
1. V cenách jsou započteny i náklady na: a) vodorovné přemístění výkopku z protlačovaného potrubí a svislé přemístění výkopku z montážní jámy na přilehlé území a případné přehození na povrchu. b) úpravu čela potrubí pro protlačení; 2. V cenách nejsou započteny náklady na: a) zemní práce nutné pro provedení protlaku (např. startovací a cílové jámy), b) čerpání vody, c) montáž vedení a jeho náležitosti, slouží-li protlačená trouba jako ochranné potrubí, d) dodávku potrubí, určeného k protlačení; toto potrubí se oceňuje ve specifikaci, ztratné lze stanovit ve výši 3 %, e) překládání a zajišťování inženýrských sítí, procházejících montážními a startovacími jámami, f) vytyčení směru protlaku a stávajících inženýrských sítí, g) případnou další úpravu trub (svařování, řezání apod.) předcházející vlastnímu protlaku potrubí. </t>
  </si>
  <si>
    <t>151101201</t>
  </si>
  <si>
    <t>Zřízení pažení stěn výkopu bez rozepření nebo vzepření příložné, hloubky do 4 m</t>
  </si>
  <si>
    <t>-1697909191</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</si>
  <si>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</si>
  <si>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250*1*2</t>
  </si>
  <si>
    <t>151101211</t>
  </si>
  <si>
    <t>Odstranění pažení stěn výkopu s uložením pažin na vzdálenost do 3 m od okraje výkopu příložné, hloubky do 4 m</t>
  </si>
  <si>
    <t>1157291262</t>
  </si>
  <si>
    <t>151101401</t>
  </si>
  <si>
    <t>Zřízení vzepření zapažených stěn výkopů s potřebným přepažováním při roubení příložném, hloubky do 4 m</t>
  </si>
  <si>
    <t>1812445909</t>
  </si>
  <si>
    <t xml:space="preserve">Poznámka k souboru cen:
1. Ceny nelze použít pro kotvení zapažených stěn zvenku; toto kotvení se oceňuje příslušnými cenami katalogu 800-2 Zvláštní zakládání objektů. </t>
  </si>
  <si>
    <t>151101411</t>
  </si>
  <si>
    <t>Odstranění vzepření stěn výkopů s uložením materiálu na vzdálenost do 3 m od kraje výkopu při roubení příložném, hloubky do 4 m</t>
  </si>
  <si>
    <t>-127238796</t>
  </si>
  <si>
    <t>187492956</t>
  </si>
  <si>
    <t>175151101</t>
  </si>
  <si>
    <t>Obsypání potrubí strojně sypaninou z vhodných hornin tř. 1 až 4 nebo materiálem připraveným podél výkopu ve vzdálenosti do 3 m od jeho kraje, pro jakoukoliv hloubku výkopu a míru zhutnění bez prohození sypaniny</t>
  </si>
  <si>
    <t>1968150335</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</si>
  <si>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</si>
  <si>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500</t>
  </si>
  <si>
    <t>583312010</t>
  </si>
  <si>
    <t>štěrkopísek netříděný stabilizační zemina</t>
  </si>
  <si>
    <t>214830852</t>
  </si>
  <si>
    <t>-1413170047</t>
  </si>
  <si>
    <t>-1826359796</t>
  </si>
  <si>
    <t>80*0,50</t>
  </si>
  <si>
    <t>-553329279</t>
  </si>
  <si>
    <t>NC 0000.5</t>
  </si>
  <si>
    <t>Montáž a dodávka odtokového objektu komplet dle popisu v PD včetně dopravy ( uzamykatelný, dvojitá dlužová stěna, opevnění kamennou rovnaninou, osazen do betonového lože</t>
  </si>
  <si>
    <t>-163671306</t>
  </si>
  <si>
    <t>67890</t>
  </si>
  <si>
    <t>Kanalizační potrubí z tvrdého PVC systém KG v otevřeném výkopu ve sklonu do 20 %, tuhost třídy SN 8 DN 500</t>
  </si>
  <si>
    <t>-1632700038</t>
  </si>
  <si>
    <t>606</t>
  </si>
  <si>
    <t>NC 0000.48</t>
  </si>
  <si>
    <t>montáž a dodávka kanalizačních šachet vnitřní DN 1000, celobetonové, stupadla, poklopové krytí, dle PD komplet</t>
  </si>
  <si>
    <t>1644632425</t>
  </si>
  <si>
    <t>998276101</t>
  </si>
  <si>
    <t>Přesun hmot pro trubní vedení hloubené z trub z plastických hmot nebo sklolaminátových pro vodovody nebo kanalizace v otevřeném výkopu dopravní vzdálenost do 15 m</t>
  </si>
  <si>
    <t>695651349</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</si>
  <si>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</si>
  <si>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070/13/08/2015 - SO 04 Obslužné cesty</t>
  </si>
  <si>
    <t xml:space="preserve">    5 - Komunikace pozemní</t>
  </si>
  <si>
    <t>122202202</t>
  </si>
  <si>
    <t>Odkopávky a prokopávky nezapažené pro silnice s přemístěním výkopku v příčných profilech na vzdálenost do 15 m nebo s naložením na dopravní prostředek v hornině tř. 3 přes 100 do 1 000 m3</t>
  </si>
  <si>
    <t>795312753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</si>
  <si>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</si>
  <si>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122202209</t>
  </si>
  <si>
    <t>Odkopávky a prokopávky nezapažené pro silnice s přemístěním výkopku v příčných profilech na vzdálenost do 15 m nebo s naložením na dopravní prostředek v hornině tř. 3 Příplatek k cenám za lepivost horniny tř. 3</t>
  </si>
  <si>
    <t>-1688504579</t>
  </si>
  <si>
    <t>122302202</t>
  </si>
  <si>
    <t>Odkopávky a prokopávky nezapažené pro silnice s přemístěním výkopku v příčných profilech na vzdálenost do 15 m nebo s naložením na dopravní prostředek v hornině tř. 4 přes 100 do 1 000 m3</t>
  </si>
  <si>
    <t>1812826125</t>
  </si>
  <si>
    <t>122302209</t>
  </si>
  <si>
    <t>Odkopávky a prokopávky nezapažené pro silnice s přemístěním výkopku v příčných profilech na vzdálenost do 15 m nebo s naložením na dopravní prostředek v hornině tř. 4 Příplatek k cenám za lepivost horniny tř. 4</t>
  </si>
  <si>
    <t>-585364814</t>
  </si>
  <si>
    <t>171102104</t>
  </si>
  <si>
    <t>Uložení sypaniny do zhutněných násypů pro dálnice a letiště s rozprostřením sypaniny ve vrstvách, s hrubým urovnáním a uzavřením povrchu násypu z hornin soudržných s předepsanou mírou zhutnění v procentech výsledků zkoušek Proctor-Standard (dále jen PS) na 102 % PS</t>
  </si>
  <si>
    <t>-1515572883</t>
  </si>
  <si>
    <t xml:space="preserve">Poznámka k souboru cen:
1. Ceny lze použít i pro sypaniny odebírané z hald, pro hlušinu apod. 2. Ceny lze použít i pro uložení sypaniny s předepsaným zhutněním na trvalé skládky. 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4. Zajišťuje-li se předepsané zhutnění násypu přesypáním podle čl. 120 ČSN 73 3050, ocení se odstranění přesypané části jako odkopávka příslušnou cenou této části. </t>
  </si>
  <si>
    <t>800</t>
  </si>
  <si>
    <t>181102302</t>
  </si>
  <si>
    <t>Úprava pláně na stavbách dálnic v zářezech mimo skalních se zhutněním</t>
  </si>
  <si>
    <t>1451954142</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</si>
  <si>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</si>
  <si>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5500</t>
  </si>
  <si>
    <t>Komunikace pozemní</t>
  </si>
  <si>
    <t>564761111</t>
  </si>
  <si>
    <t>Podklad nebo kryt z kameniva hrubého drceného vel. 32-63 mm s rozprostřením a zhutněním, po zhutnění tl. 200 mm</t>
  </si>
  <si>
    <t>-649450686</t>
  </si>
  <si>
    <t>564861111</t>
  </si>
  <si>
    <t>Podklad ze štěrkodrti ŠD s rozprostřením a zhutněním, po zhutnění tl. 200 mm</t>
  </si>
  <si>
    <t>455291772</t>
  </si>
  <si>
    <t>569903311</t>
  </si>
  <si>
    <t>Zřízení zemních krajnic z hornin jakékoliv třídy se zhutněním</t>
  </si>
  <si>
    <t>-1974437126</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</si>
  <si>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</si>
  <si>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571907115</t>
  </si>
  <si>
    <t>Posyp podkladu nebo krytu s rozprostřením a zhutněním kamenivem drceným nebo těženým, v množství přes 50 do 55 kg/m2</t>
  </si>
  <si>
    <t>-486916076</t>
  </si>
  <si>
    <t>998225111</t>
  </si>
  <si>
    <t>Přesun hmot pro komunikace s krytem z kameniva, monolitickým betonovým nebo živičným dopravní vzdálenost do 200 m jakékoliv délky objektu</t>
  </si>
  <si>
    <t>-1460583816</t>
  </si>
  <si>
    <t xml:space="preserve">Poznámka k souboru cen:
1. Ceny lze použít i pro plochy letišť s krytem monolitickým betonovým nebo živičným. </t>
  </si>
  <si>
    <t>071/13/08/2015 - SO 05 Konečné úpravy a ozelenění</t>
  </si>
  <si>
    <t>155131311</t>
  </si>
  <si>
    <t>Zřízení protierozního zpevnění svahů geomříží nebo georohoží včetně plošného kotvení ocelovými skobami, ve sklonu do 1:2</t>
  </si>
  <si>
    <t>669566333</t>
  </si>
  <si>
    <t xml:space="preserve">Poznámka k souboru cen:
1. V cenách jsou započteny i náklady na ukotvení horního okraje geomříže nebo georohože do mělké rýhy ocelovými skobami, na zřízení rýhy i její zasypání, na instalaci geomříže nebo georohože včetně přesahů a na plošné kotvení ocelovými skobami z betonářské oceli. 2. V cenách nejsou započteny náklady na dodávku geomříží nebo georohoží, která se oceňuje ve specifikaci. Ztratné včetně přesahů a kotvení krajů lze stanovit ve výši 15 až 20 %. </t>
  </si>
  <si>
    <t>23456</t>
  </si>
  <si>
    <t>georohož zelená 25 x 2 m</t>
  </si>
  <si>
    <t>277725130</t>
  </si>
  <si>
    <t>155131312</t>
  </si>
  <si>
    <t>Zřízení protierozního zpevnění svahů geomříží nebo georohoží včetně plošného kotvení ocelovými skobami, ve sklonu přes 1:2 do 1:1</t>
  </si>
  <si>
    <t>-1258175512</t>
  </si>
  <si>
    <t>3500</t>
  </si>
  <si>
    <t>34567</t>
  </si>
  <si>
    <t>-1490507558</t>
  </si>
  <si>
    <t>155131313</t>
  </si>
  <si>
    <t>Zřízení protierozního zpevnění svahů geomříží nebo georohoží včetně plošného kotvení ocelovými skobami, ve sklonu přes 1:1</t>
  </si>
  <si>
    <t>1245575737</t>
  </si>
  <si>
    <t>693210670</t>
  </si>
  <si>
    <t>geomříže dvouosé PET s tahovou pevností podélně 150 kN/m příčně 30 kN/m</t>
  </si>
  <si>
    <t>-375529162</t>
  </si>
  <si>
    <t>500*1,15 'Přepočtené koeficientem množství</t>
  </si>
  <si>
    <t>-689862303</t>
  </si>
  <si>
    <t>930</t>
  </si>
  <si>
    <t>-783553078</t>
  </si>
  <si>
    <t>1200</t>
  </si>
  <si>
    <t>-408268893</t>
  </si>
  <si>
    <t>-140110363</t>
  </si>
  <si>
    <t>-449755780</t>
  </si>
  <si>
    <t>181151322</t>
  </si>
  <si>
    <t>Plošná úprava terénu v zemině tř. 1 až 4 s urovnáním povrchu bez doplnění ornice souvislé plochy přes 500 m2 při nerovnostech terénu přes +/-100 do +/-150 mm na svahu přes 1:5 do 1:2</t>
  </si>
  <si>
    <t>1158297587</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</si>
  <si>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</si>
  <si>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6200</t>
  </si>
  <si>
    <t>181301113</t>
  </si>
  <si>
    <t>Rozprostření a urovnání ornice v rovině nebo ve svahu sklonu do 1:5 při souvislé ploše přes 500 m2, tl. vrstvy přes 150 do 200 mm</t>
  </si>
  <si>
    <t>1360401054</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</si>
  <si>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</si>
  <si>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181411132</t>
  </si>
  <si>
    <t>Založení trávníku na půdě předem připravené plochy do 1000 m2 výsevem včetně utažení parkového na svahu přes 1:5 do 1:2</t>
  </si>
  <si>
    <t>-1619101283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</si>
  <si>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</si>
  <si>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9000</t>
  </si>
  <si>
    <t>005724150</t>
  </si>
  <si>
    <t>osivo směs travní parková směs exclusive</t>
  </si>
  <si>
    <t>kg</t>
  </si>
  <si>
    <t>642203655</t>
  </si>
  <si>
    <t>9000*0,025 'Přepočtené koeficientem množství</t>
  </si>
  <si>
    <t>1095383314</t>
  </si>
  <si>
    <t>183102133</t>
  </si>
  <si>
    <t>Hloubení jamek pro vysazování rostlin v zemině tř.1 až 4 bez výměny půdy na svahu přes 1:5 do 1:2, objemu přes 0,02 do 0,05 m3</t>
  </si>
  <si>
    <t>1947916453</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</si>
  <si>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</si>
  <si>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183102315</t>
  </si>
  <si>
    <t>Hloubení jamek pro vysazování rostlin v zemině tř.1 až 4 s výměnou půdy z 100% na svahu přes 1:5 do 1:2, objemu přes 0,125 do 0,40 m3</t>
  </si>
  <si>
    <t>-1761327308</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</si>
  <si>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</si>
  <si>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103211000</t>
  </si>
  <si>
    <t>zahradní substrát pro výsadbu VL</t>
  </si>
  <si>
    <t>-1131728645</t>
  </si>
  <si>
    <t>190*0,40</t>
  </si>
  <si>
    <t>184102125</t>
  </si>
  <si>
    <t>Výsadba dřeviny s balem do předem vyhloubené jamky se zalitím na svahu přes 1:5 do 1:2, při průměru balu přes 500 do 600 mm</t>
  </si>
  <si>
    <t>290758016</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</si>
  <si>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</si>
  <si>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NC 0000.6</t>
  </si>
  <si>
    <t>Dodávka stromů vysokokmen dle PD včetně dopravy</t>
  </si>
  <si>
    <t>-1996286150</t>
  </si>
  <si>
    <t>NC 0000.7</t>
  </si>
  <si>
    <t>Dodávka stromů dle PD - 4 - 5 letý výpěstek</t>
  </si>
  <si>
    <t>1118559438</t>
  </si>
  <si>
    <t>184102411</t>
  </si>
  <si>
    <t>Výsadba keře bez balu do předem vyhloubené jamky se zalitím na svahu přes 1:5 do 1:2 výšky do 1 m v terénu</t>
  </si>
  <si>
    <t>1631267451</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</si>
  <si>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</si>
  <si>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NC 0000.8</t>
  </si>
  <si>
    <t>Dodávka keřů dle PD</t>
  </si>
  <si>
    <t>2143380511</t>
  </si>
  <si>
    <t>185803211</t>
  </si>
  <si>
    <t>Uválcování trávníku v rovině nebo na svahu do 1:5</t>
  </si>
  <si>
    <t>-1616939577</t>
  </si>
  <si>
    <t>185851121</t>
  </si>
  <si>
    <t>Dovoz vody pro zálivku rostlin na vzdálenost do 1000 m</t>
  </si>
  <si>
    <t>1780959656</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</si>
  <si>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</si>
  <si>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9000*0,01</t>
  </si>
  <si>
    <t>NC 0000.9</t>
  </si>
  <si>
    <t>Montáž a dodávka plochy mokřadní vegetace s výsadbou sazenic 5 ks/m2, tj. 117000 ks, celková plocha 23400 m2, komplet včetně dopravy</t>
  </si>
  <si>
    <t>24630914</t>
  </si>
  <si>
    <t>998231311</t>
  </si>
  <si>
    <t>Přesun hmot pro sadovnické a krajinářské úpravy dopravní vzdálenost do 5000 m</t>
  </si>
  <si>
    <t>868547215</t>
  </si>
  <si>
    <t>072/13/08/2015 - PS 01 Aktivní provzdušňování</t>
  </si>
  <si>
    <t>OST - Ostatní</t>
  </si>
  <si>
    <t xml:space="preserve">    O01 - Ostatní</t>
  </si>
  <si>
    <t>OST</t>
  </si>
  <si>
    <t>Ostatní</t>
  </si>
  <si>
    <t>O01</t>
  </si>
  <si>
    <t>NC 0000.10</t>
  </si>
  <si>
    <t>Montáž a dodávka dmychadel řady BAH 10/30........včetně dopravy komplet</t>
  </si>
  <si>
    <t>512</t>
  </si>
  <si>
    <t>-2044557860</t>
  </si>
  <si>
    <t>NC 0000.11</t>
  </si>
  <si>
    <t>Montáž a dodávka ocelových kontejnérů, 5x3 m, výška 2,5 m, dle PD včetně dopravy</t>
  </si>
  <si>
    <t>-988851955</t>
  </si>
  <si>
    <t>NC 0000.12</t>
  </si>
  <si>
    <t>Montážní a stavební přípomoce pro dmychala a kontejnery komplet</t>
  </si>
  <si>
    <t>-574225932</t>
  </si>
  <si>
    <t>073/13/08/2015 - PS 02 Čerpání vyčištěných důlních vod</t>
  </si>
  <si>
    <t>-1554170447</t>
  </si>
  <si>
    <t>-644260755</t>
  </si>
  <si>
    <t>131201102</t>
  </si>
  <si>
    <t>Hloubení nezapažených jam a zářezů s urovnáním dna do předepsaného profilu a spádu v hornině tř. 3 přes 100 do 1 000 m3</t>
  </si>
  <si>
    <t>1256678354</t>
  </si>
  <si>
    <t>390*0,50</t>
  </si>
  <si>
    <t>823162759</t>
  </si>
  <si>
    <t>131301102</t>
  </si>
  <si>
    <t>Hloubení nezapažených jam a zářezů s urovnáním dna do předepsaného profilu a spádu v hornině tř. 4 přes 100 do 1 000 m3</t>
  </si>
  <si>
    <t>1147481734</t>
  </si>
  <si>
    <t>1718367581</t>
  </si>
  <si>
    <t>-1985681590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</si>
  <si>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</si>
  <si>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390</t>
  </si>
  <si>
    <t>1205601132</t>
  </si>
  <si>
    <t>-1688428359</t>
  </si>
  <si>
    <t>4860513</t>
  </si>
  <si>
    <t>334</t>
  </si>
  <si>
    <t>182101101</t>
  </si>
  <si>
    <t>Svahování trvalých svahů do projektovaných profilů s potřebným přemístěním výkopku při svahování v zářezech v hornině tř. 1 až 4</t>
  </si>
  <si>
    <t>-1088688000</t>
  </si>
  <si>
    <t>213141113</t>
  </si>
  <si>
    <t>Zřízení vrstvy z geotextilie filtrační, separační, odvodňovací, ochranné, výztužné nebo protierozní v rovině nebo ve sklonu do 1:5, šířky přes 6 do 8,5 m</t>
  </si>
  <si>
    <t>625289347</t>
  </si>
  <si>
    <t>693110110</t>
  </si>
  <si>
    <t>Geotextilie geotextilie tkané PK-TEX PET (polyester) vyztužování, separace a filtrace PK-TEX PET  100/50   340 g/m2</t>
  </si>
  <si>
    <t>724956099</t>
  </si>
  <si>
    <t>334*1,15 'Přepočtené koeficientem množství</t>
  </si>
  <si>
    <t>215901101</t>
  </si>
  <si>
    <t>Zhutnění podloží pod násypy z rostlé horniny tř. 1 až 4 z hornin soudružných do 92 % PS a nesoudržných sypkých relativní ulehlosti I(d) do 0,8</t>
  </si>
  <si>
    <t>-1332040887</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</si>
  <si>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</si>
  <si>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451571111</t>
  </si>
  <si>
    <t>Lože pod dlažby ze štěrkopísků, tl. vrstvy do 100 mm</t>
  </si>
  <si>
    <t>2095923195</t>
  </si>
  <si>
    <t>230</t>
  </si>
  <si>
    <t>465511127</t>
  </si>
  <si>
    <t>Dlažba z lomového kamene lomařsky upraveného na sucho s vyklínováním kamenem, s vyplněním spár těženým kamenivem, drnem nebo ornicí s osetím, tl. kamene 200 mm</t>
  </si>
  <si>
    <t>-1998513391</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</si>
  <si>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</si>
  <si>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NC 0000.40</t>
  </si>
  <si>
    <t>montáž a dodávka potrubí PEHD DN 400 včetně šoupěte dle PD</t>
  </si>
  <si>
    <t>2133734486</t>
  </si>
  <si>
    <t>564231111</t>
  </si>
  <si>
    <t>Podklad nebo podsyp ze štěrkopísku ŠP s rozprostřením, vlhčením a zhutněním, po zhutnění tl. 100 mm</t>
  </si>
  <si>
    <t>1495838323</t>
  </si>
  <si>
    <t>78</t>
  </si>
  <si>
    <t>NC 0000.39</t>
  </si>
  <si>
    <t>montáž a dodávka fólie kaučuk/HDPE 2 mm do zámku</t>
  </si>
  <si>
    <t>1841209370</t>
  </si>
  <si>
    <t>998321011</t>
  </si>
  <si>
    <t>Přesun hmot pro objekty hráze přehradní zemní a kamenité dopravní vzdálenost do 500 m</t>
  </si>
  <si>
    <t>-1438830060</t>
  </si>
  <si>
    <t>NC 0000.33</t>
  </si>
  <si>
    <t>Montáž a dodávka čerpacích studní DN 2000 mm včetně zemních prací, komplet dle PD</t>
  </si>
  <si>
    <t>-1017661768</t>
  </si>
  <si>
    <t>NC 0000.13</t>
  </si>
  <si>
    <t>Montáž a dodávka čerpadel Amarex Krt.....dle PD včetně dopravy</t>
  </si>
  <si>
    <t>327199588</t>
  </si>
  <si>
    <t>NC 0000.14</t>
  </si>
  <si>
    <t>Montážní a stavební přípomoce pro čerpadla komplet</t>
  </si>
  <si>
    <t>550084372</t>
  </si>
  <si>
    <t>NC 0000.41</t>
  </si>
  <si>
    <t>montáž a dodávka HDPE 250 ( 315x28,70 mm ) včetně zemních prací, podsypů, zásypů, pomocného materiálu, komplet dle PD</t>
  </si>
  <si>
    <t>-1366447164</t>
  </si>
  <si>
    <t>074/13/08/2015 - PS 03 Přípojka NN</t>
  </si>
  <si>
    <t>HSV - HSV</t>
  </si>
  <si>
    <t>M - Práce a dodávky M</t>
  </si>
  <si>
    <t xml:space="preserve">    21-M - Elektromontáže</t>
  </si>
  <si>
    <t xml:space="preserve">      0000 - Specifikace dodávky</t>
  </si>
  <si>
    <t xml:space="preserve">        0001a - RM1.1</t>
  </si>
  <si>
    <t xml:space="preserve">        0001 - Kabel silový, izolace PVC</t>
  </si>
  <si>
    <t xml:space="preserve">          0002 - Ocelový drát pozinkovaný</t>
  </si>
  <si>
    <t xml:space="preserve">            00021 - Svorka uzemňovací</t>
  </si>
  <si>
    <t xml:space="preserve">            0003 - RM1.2</t>
  </si>
  <si>
    <t xml:space="preserve">              0004 - Kabel silový, izolace PVC</t>
  </si>
  <si>
    <t xml:space="preserve">                0006 - RM2</t>
  </si>
  <si>
    <t xml:space="preserve">                  0007 - Kabel silový, izolace PVC</t>
  </si>
  <si>
    <t xml:space="preserve">                    0009 - Doplnění ER</t>
  </si>
  <si>
    <t xml:space="preserve">                      0010 - Doplnění rozvodny</t>
  </si>
  <si>
    <t xml:space="preserve">                        0011 - Kabel silový, izolace PVC</t>
  </si>
  <si>
    <t xml:space="preserve">                          0013 - Hodinové zůčtovací sazby</t>
  </si>
  <si>
    <t xml:space="preserve">                            0014 - Zemní práce</t>
  </si>
  <si>
    <t xml:space="preserve">                              0015 - Vytýčení tratí</t>
  </si>
  <si>
    <t xml:space="preserve">                                0018 - Hloubení kabelové rýhy</t>
  </si>
  <si>
    <t xml:space="preserve">                                  0019 - Zřízení kabelového lože</t>
  </si>
  <si>
    <t xml:space="preserve">                                    0020 - Fólie výstražná z PVC</t>
  </si>
  <si>
    <t xml:space="preserve">                                      0021 - Zához kabelové rýhy</t>
  </si>
  <si>
    <t xml:space="preserve">                                        0022 - Násyp zeminy včetně udusání</t>
  </si>
  <si>
    <t xml:space="preserve">                                          0023 - Úprava povrchu</t>
  </si>
  <si>
    <t>Práce a dodávky M</t>
  </si>
  <si>
    <t>21-M</t>
  </si>
  <si>
    <t>Elektromontáže</t>
  </si>
  <si>
    <t>0000</t>
  </si>
  <si>
    <t>Specifikace dodávky</t>
  </si>
  <si>
    <t>NC 1</t>
  </si>
  <si>
    <t>NS212+202/NKF8D/NSX250A kompaktní pilíř</t>
  </si>
  <si>
    <t>256</t>
  </si>
  <si>
    <t>64</t>
  </si>
  <si>
    <t>-1209280614</t>
  </si>
  <si>
    <t>NC 2</t>
  </si>
  <si>
    <t>ES212+201NKP8W/80A kompaktní pilíř</t>
  </si>
  <si>
    <t>1104580206</t>
  </si>
  <si>
    <t>NC 3</t>
  </si>
  <si>
    <t>SD33/NKP9P+ZS16/16+MD kompaktní pilíř</t>
  </si>
  <si>
    <t>-1577656973</t>
  </si>
  <si>
    <t>0001a</t>
  </si>
  <si>
    <t>RM1.1</t>
  </si>
  <si>
    <t>NC 5</t>
  </si>
  <si>
    <t>Rozváděč kompletný</t>
  </si>
  <si>
    <t>721948662</t>
  </si>
  <si>
    <t>NC 6</t>
  </si>
  <si>
    <t>MSO-80-3 Hlavní vypínač</t>
  </si>
  <si>
    <t>-881883621</t>
  </si>
  <si>
    <t>NC 7</t>
  </si>
  <si>
    <t>LTN-10B-1 Jistič</t>
  </si>
  <si>
    <t>-802319908</t>
  </si>
  <si>
    <t>NC 8</t>
  </si>
  <si>
    <t>LTN-16B-1 Jistič</t>
  </si>
  <si>
    <t>2044064740</t>
  </si>
  <si>
    <t>NC 9</t>
  </si>
  <si>
    <t>LTN-4C-1 Jistič</t>
  </si>
  <si>
    <t>-1926650019</t>
  </si>
  <si>
    <t>NC 10</t>
  </si>
  <si>
    <t>LTN-16C-1 Jistič</t>
  </si>
  <si>
    <t>1531604204</t>
  </si>
  <si>
    <t>NC 11</t>
  </si>
  <si>
    <t>LTN-16C-3 Jistič</t>
  </si>
  <si>
    <t>348471038</t>
  </si>
  <si>
    <t>NC 12</t>
  </si>
  <si>
    <t>LFN-40-4-030AC Proudový chránič</t>
  </si>
  <si>
    <t>-1845945831</t>
  </si>
  <si>
    <t>NC 13</t>
  </si>
  <si>
    <t>Stykačová kombinace LC3D09AP7, cívka 230V</t>
  </si>
  <si>
    <t>163282800</t>
  </si>
  <si>
    <t>NC 14</t>
  </si>
  <si>
    <t>GV2 ME20 motorový jistič s nadpr. a zkrat.ochr. 13-18A</t>
  </si>
  <si>
    <t>-550133170</t>
  </si>
  <si>
    <t>NC 15</t>
  </si>
  <si>
    <t>Tlačítko iPB 1Z tlačítko šedé/zelená signálka 230VAC</t>
  </si>
  <si>
    <t>-1520449167</t>
  </si>
  <si>
    <t>NC 16</t>
  </si>
  <si>
    <t>Tlačítko iPB 1V tlačítko šedé</t>
  </si>
  <si>
    <t>-1606799207</t>
  </si>
  <si>
    <t>NC 17</t>
  </si>
  <si>
    <t>MSK-10-SE Kolébkový spínač</t>
  </si>
  <si>
    <t>-1624807964</t>
  </si>
  <si>
    <t>NC 18</t>
  </si>
  <si>
    <t>ZSE-03 Soklová zásuvka na DIN</t>
  </si>
  <si>
    <t>-1653618390</t>
  </si>
  <si>
    <t>NC 19</t>
  </si>
  <si>
    <t>GSM GD04+zdroj</t>
  </si>
  <si>
    <t>1391353653</t>
  </si>
  <si>
    <t>0001</t>
  </si>
  <si>
    <t>Kabel silový, izolace PVC</t>
  </si>
  <si>
    <t>NC 20</t>
  </si>
  <si>
    <t>AYKY-J 3x240+120</t>
  </si>
  <si>
    <t>-514233253</t>
  </si>
  <si>
    <t>NC 21</t>
  </si>
  <si>
    <t>CYKY-J 3x1.5</t>
  </si>
  <si>
    <t>-1280411429</t>
  </si>
  <si>
    <t>NC 22</t>
  </si>
  <si>
    <t>CYKY-J 7x2.5</t>
  </si>
  <si>
    <t>1265195476</t>
  </si>
  <si>
    <t>21a</t>
  </si>
  <si>
    <t>KF 09 110, trubka kopoflex 110</t>
  </si>
  <si>
    <t>290077275</t>
  </si>
  <si>
    <t>0002</t>
  </si>
  <si>
    <t>Ocelový drát pozinkovaný</t>
  </si>
  <si>
    <t>2300</t>
  </si>
  <si>
    <t>Drát 10 drát ø 10mm(0,62kg/m), pevně</t>
  </si>
  <si>
    <t>-1701021819</t>
  </si>
  <si>
    <t>00021</t>
  </si>
  <si>
    <t>Svorka uzemňovací</t>
  </si>
  <si>
    <t>22a</t>
  </si>
  <si>
    <t>SP připojovací</t>
  </si>
  <si>
    <t>262909580</t>
  </si>
  <si>
    <t>22b</t>
  </si>
  <si>
    <t>SS spojovací</t>
  </si>
  <si>
    <t>-618194846</t>
  </si>
  <si>
    <t>22c</t>
  </si>
  <si>
    <t>SU univerzální</t>
  </si>
  <si>
    <t>2083572309</t>
  </si>
  <si>
    <t>0003</t>
  </si>
  <si>
    <t>RM1.2</t>
  </si>
  <si>
    <t>-663646248</t>
  </si>
  <si>
    <t>-1030848189</t>
  </si>
  <si>
    <t>1863544705</t>
  </si>
  <si>
    <t>-1634487672</t>
  </si>
  <si>
    <t>1695312628</t>
  </si>
  <si>
    <t>-1739581926</t>
  </si>
  <si>
    <t>-728755806</t>
  </si>
  <si>
    <t>-1890095726</t>
  </si>
  <si>
    <t>-1539147547</t>
  </si>
  <si>
    <t>1788574642</t>
  </si>
  <si>
    <t>-469557724</t>
  </si>
  <si>
    <t>943821653</t>
  </si>
  <si>
    <t>32264674</t>
  </si>
  <si>
    <t>1715088279</t>
  </si>
  <si>
    <t>-1335562288</t>
  </si>
  <si>
    <t>0004</t>
  </si>
  <si>
    <t>-1072265250</t>
  </si>
  <si>
    <t>-1493831264</t>
  </si>
  <si>
    <t>-827775842</t>
  </si>
  <si>
    <t>0006</t>
  </si>
  <si>
    <t>RM2</t>
  </si>
  <si>
    <t>-1227822399</t>
  </si>
  <si>
    <t>FH2-3A/F Pojistkový odpínač</t>
  </si>
  <si>
    <t>1619883092</t>
  </si>
  <si>
    <t>47</t>
  </si>
  <si>
    <t>ZP1 Zkratová propojka</t>
  </si>
  <si>
    <t>783988021</t>
  </si>
  <si>
    <t>48</t>
  </si>
  <si>
    <t>455540625</t>
  </si>
  <si>
    <t>49</t>
  </si>
  <si>
    <t>-1718478545</t>
  </si>
  <si>
    <t>50</t>
  </si>
  <si>
    <t>1530876227</t>
  </si>
  <si>
    <t>51</t>
  </si>
  <si>
    <t>-1446088621</t>
  </si>
  <si>
    <t>52</t>
  </si>
  <si>
    <t>-740903447</t>
  </si>
  <si>
    <t>53</t>
  </si>
  <si>
    <t>1814539144</t>
  </si>
  <si>
    <t>54</t>
  </si>
  <si>
    <t>OLI-16B-1N-030AC Proudový chránič s nadproudovou ochranou</t>
  </si>
  <si>
    <t>-960325783</t>
  </si>
  <si>
    <t>Stykačová kombinace LC3D65AP7, cívka 230V</t>
  </si>
  <si>
    <t>-1898525416</t>
  </si>
  <si>
    <t>56</t>
  </si>
  <si>
    <t>Jisticí tepelné relé pro stykače 48-65A</t>
  </si>
  <si>
    <t>1755297443</t>
  </si>
  <si>
    <t>57</t>
  </si>
  <si>
    <t>FH1-3A/F Pojistkový odpínač</t>
  </si>
  <si>
    <t>-305040826</t>
  </si>
  <si>
    <t>58</t>
  </si>
  <si>
    <t>125A gG Pojistková vložka</t>
  </si>
  <si>
    <t>935224951</t>
  </si>
  <si>
    <t>59</t>
  </si>
  <si>
    <t>1070552932</t>
  </si>
  <si>
    <t>114885584</t>
  </si>
  <si>
    <t>61</t>
  </si>
  <si>
    <t>-1934863607</t>
  </si>
  <si>
    <t>62</t>
  </si>
  <si>
    <t>1692817409</t>
  </si>
  <si>
    <t>63</t>
  </si>
  <si>
    <t>-1580002527</t>
  </si>
  <si>
    <t>0007</t>
  </si>
  <si>
    <t>-1125545082</t>
  </si>
  <si>
    <t>65</t>
  </si>
  <si>
    <t>1308036111</t>
  </si>
  <si>
    <t>66</t>
  </si>
  <si>
    <t>CYKY-J 4x50</t>
  </si>
  <si>
    <t>385303206</t>
  </si>
  <si>
    <t>0009</t>
  </si>
  <si>
    <t>Doplnění ER</t>
  </si>
  <si>
    <t>67</t>
  </si>
  <si>
    <t>PNA1 40A gG Pojistková vložka</t>
  </si>
  <si>
    <t>1444754397</t>
  </si>
  <si>
    <t>68</t>
  </si>
  <si>
    <t>PNA2 315A gG Pojistková vložka</t>
  </si>
  <si>
    <t>-980675821</t>
  </si>
  <si>
    <t>0010</t>
  </si>
  <si>
    <t>Doplnění rozvodny</t>
  </si>
  <si>
    <t>69</t>
  </si>
  <si>
    <t>BH630NE305+DTV3 Jistič</t>
  </si>
  <si>
    <t>-1411639544</t>
  </si>
  <si>
    <t>70</t>
  </si>
  <si>
    <t>PNA3 400A gG Pojistková vložka</t>
  </si>
  <si>
    <t>1997111770</t>
  </si>
  <si>
    <t>71</t>
  </si>
  <si>
    <t>Nepřímé měření, trafa, komplet</t>
  </si>
  <si>
    <t>1753450967</t>
  </si>
  <si>
    <t>0011</t>
  </si>
  <si>
    <t>72</t>
  </si>
  <si>
    <t>1843321297</t>
  </si>
  <si>
    <t>0013</t>
  </si>
  <si>
    <t>Hodinové zůčtovací sazby</t>
  </si>
  <si>
    <t>73</t>
  </si>
  <si>
    <t>77</t>
  </si>
  <si>
    <t>Napojeni na stavajici zarizeni</t>
  </si>
  <si>
    <t>-540570154</t>
  </si>
  <si>
    <t>74</t>
  </si>
  <si>
    <t>Zkoušky a prohlídky elektrických rozvodů a zařízení celková prohlídka a vyhotovení revizní zprávy pro objem montážních prací do 500 tis. Kč</t>
  </si>
  <si>
    <t>-828495167</t>
  </si>
  <si>
    <t>79</t>
  </si>
  <si>
    <t>Podružný materiál</t>
  </si>
  <si>
    <t>-1151333441</t>
  </si>
  <si>
    <t>0014</t>
  </si>
  <si>
    <t>0015</t>
  </si>
  <si>
    <t>Vytýčení tratí</t>
  </si>
  <si>
    <t>76</t>
  </si>
  <si>
    <t>Kabelové vedení ve volném terénu</t>
  </si>
  <si>
    <t>km</t>
  </si>
  <si>
    <t>-590561636</t>
  </si>
  <si>
    <t>0018</t>
  </si>
  <si>
    <t>Hloubení kabelové rýhy</t>
  </si>
  <si>
    <t>83</t>
  </si>
  <si>
    <t>Zemina tř. 4</t>
  </si>
  <si>
    <t>953845641</t>
  </si>
  <si>
    <t>0019</t>
  </si>
  <si>
    <t>Zřízení kabelového lože</t>
  </si>
  <si>
    <t>84</t>
  </si>
  <si>
    <t>Z kopaného písku vrstvy 10cm se zakrytím kabelu PVC fólií ve směru kabelu</t>
  </si>
  <si>
    <t>-109594898</t>
  </si>
  <si>
    <t>0020</t>
  </si>
  <si>
    <t>Fólie výstražná z PVC</t>
  </si>
  <si>
    <t>85</t>
  </si>
  <si>
    <t>PVC fólie červená elektro</t>
  </si>
  <si>
    <t>788027325</t>
  </si>
  <si>
    <t>0021</t>
  </si>
  <si>
    <t>Zához kabelové rýhy</t>
  </si>
  <si>
    <t>86</t>
  </si>
  <si>
    <t>2131966913</t>
  </si>
  <si>
    <t>0022</t>
  </si>
  <si>
    <t>Násyp zeminy včetně udusání</t>
  </si>
  <si>
    <t>81</t>
  </si>
  <si>
    <t>87</t>
  </si>
  <si>
    <t>Násyp v zemine třídy 3-4</t>
  </si>
  <si>
    <t>-1762141805</t>
  </si>
  <si>
    <t>0023</t>
  </si>
  <si>
    <t>Úprava povrchu</t>
  </si>
  <si>
    <t>82</t>
  </si>
  <si>
    <t>88</t>
  </si>
  <si>
    <t>Provizorní úprava terénu v zemina třídy 4</t>
  </si>
  <si>
    <t>1749599640</t>
  </si>
  <si>
    <t>PPV 6,00% z montáže: materiál + práce</t>
  </si>
  <si>
    <t>1668503697</t>
  </si>
  <si>
    <t>91</t>
  </si>
  <si>
    <t>GZS 8,40% z pravé strany mezisoučtu 2</t>
  </si>
  <si>
    <t>358841949</t>
  </si>
  <si>
    <t>075/13/08/2015 -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</si>
  <si>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</si>
  <si>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</si>
  <si>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</si>
  <si>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</si>
  <si>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</si>
  <si>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</si>
  <si>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</si>
  <si>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</si>
  <si>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012103000</t>
  </si>
  <si>
    <t>Průzkumné, geodetické a projektové práce geodetické práce před výstavbou</t>
  </si>
  <si>
    <t>CS ÚRS 2017 01</t>
  </si>
  <si>
    <t>1024</t>
  </si>
  <si>
    <t>1197136167</t>
  </si>
  <si>
    <t>012303000</t>
  </si>
  <si>
    <t>Průzkumné, geodetické a projektové práce geodetické práce po výstavbě</t>
  </si>
  <si>
    <t>861917413</t>
  </si>
  <si>
    <t>VRN3</t>
  </si>
  <si>
    <t>Zařízení staveniště</t>
  </si>
  <si>
    <t>032002000</t>
  </si>
  <si>
    <t>Hlavní tituly průvodních činností a nákladů zařízení staveniště vybavení staveniště</t>
  </si>
  <si>
    <t>-1047738099</t>
  </si>
  <si>
    <t>032903000</t>
  </si>
  <si>
    <t>Zařízení staveniště vybavení staveniště náklady na provoz a údržbu vybavení staveniště</t>
  </si>
  <si>
    <t>-140469867</t>
  </si>
  <si>
    <t>034002000</t>
  </si>
  <si>
    <t>Hlavní tituly průvodních činností a nákladů zařízení staveniště zabezpečení staveniště</t>
  </si>
  <si>
    <t>-1036424380</t>
  </si>
  <si>
    <t>034403000</t>
  </si>
  <si>
    <t>Zařízení staveniště zabezpečení staveniště dopravní značení na staveništi</t>
  </si>
  <si>
    <t>1400064440</t>
  </si>
  <si>
    <t>034503000</t>
  </si>
  <si>
    <t>Zařízení staveniště zabezpečení staveniště informační tabule</t>
  </si>
  <si>
    <t>-1675216308</t>
  </si>
  <si>
    <t>039002000</t>
  </si>
  <si>
    <t>Hlavní tituly průvodních činností a nákladů zařízení staveniště zrušení zařízení staveniště</t>
  </si>
  <si>
    <t>-906361754</t>
  </si>
  <si>
    <t>VRN4</t>
  </si>
  <si>
    <t>Inženýrská činnost</t>
  </si>
  <si>
    <t>043002000</t>
  </si>
  <si>
    <t>Hlavní tituly průvodních činností a nákladů inženýrská činnost zkoušky a ostatní měření</t>
  </si>
  <si>
    <t>101016387</t>
  </si>
  <si>
    <t>Poznámka k položce:
dle technické zprávy projektové dokumentace</t>
  </si>
  <si>
    <t>049002000</t>
  </si>
  <si>
    <t>Hlavní tituly průvodních činností a nákladů inženýrská činnost ostatní inženýrská činnost</t>
  </si>
  <si>
    <t>258381172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</si>
  <si>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</si>
  <si>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</si>
  <si>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</si>
  <si>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</si>
  <si>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</si>
  <si>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</si>
  <si>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</si>
  <si>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</si>
  <si>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</si>
  <si>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</si>
  <si>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</si>
  <si>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</si>
  <si>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</si>
  <si>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</si>
  <si>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</si>
  <si>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</si>
  <si>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</si>
  <si>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</si>
  <si>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</si>
  <si>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</si>
  <si>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</si>
  <si>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</si>
  <si>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</si>
  <si>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</si>
  <si>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</si>
  <si>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</si>
  <si>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</si>
  <si>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</si>
  <si>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</si>
  <si>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</si>
  <si>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</si>
  <si>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</si>
  <si>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</si>
  <si>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</si>
  <si>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</si>
  <si>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</si>
  <si>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</si>
  <si>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</si>
  <si>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</si>
  <si>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</si>
  <si>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</si>
  <si>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</si>
  <si>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</si>
  <si>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</si>
  <si>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</si>
  <si>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</si>
  <si>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</si>
  <si>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</si>
  <si>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</si>
  <si>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</si>
  <si>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</si>
  <si>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</si>
  <si>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</si>
  <si>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</si>
  <si>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</si>
  <si>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</si>
  <si>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</si>
  <si>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</si>
  <si>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</si>
  <si>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</si>
  <si>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</si>
  <si>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</si>
  <si>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</si>
  <si>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</si>
  <si>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</si>
  <si>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</si>
  <si>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</si>
  <si>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</si>
  <si>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</si>
  <si>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</si>
  <si>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</si>
  <si>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</si>
  <si>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</si>
  <si>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</si>
  <si>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</si>
  <si>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</si>
  <si>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</si>
  <si>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</si>
  <si>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</si>
  <si>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</si>
  <si>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</si>
  <si>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</si>
  <si>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</si>
  <si>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</si>
  <si>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</si>
  <si>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</si>
  <si>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</si>
  <si>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</si>
  <si>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</si>
  <si>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</si>
  <si>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</si>
  <si>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</si>
  <si>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</si>
  <si>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</si>
  <si>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</si>
  <si>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</si>
  <si>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</si>
  <si>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</si>
  <si>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</si>
  <si>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</si>
  <si>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</si>
  <si>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</si>
  <si>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</si>
  <si>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</si>
  <si>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</si>
  <si>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</si>
  <si>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</si>
  <si>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</si>
  <si>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</si>
  <si>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</si>
  <si>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</si>
  <si>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</si>
  <si>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</si>
  <si>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</si>
  <si>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</si>
  <si>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</si>
  <si>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</si>
  <si>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</si>
  <si>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</si>
  <si>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</si>
  <si>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</si>
  <si>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</si>
  <si>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</si>
  <si>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</si>
  <si>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</si>
  <si>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</si>
  <si>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</si>
  <si>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</si>
  <si>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</si>
  <si>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</si>
  <si>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</si>
  <si>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</si>
  <si>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</si>
  <si>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</si>
  <si>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</si>
  <si>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</si>
  <si>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</si>
  <si>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</si>
  <si>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</si>
  <si>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</si>
  <si>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</si>
  <si>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</si>
  <si>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</si>
  <si>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</si>
  <si>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</si>
  <si>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</si>
  <si>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</si>
  <si>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</si>
  <si>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</si>
  <si>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</si>
  <si>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</si>
  <si>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</si>
  <si>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</si>
  <si>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</si>
  <si>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</si>
  <si>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</si>
  <si>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</si>
  <si>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</si>
  <si>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</si>
  <si>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</si>
  <si>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</si>
  <si>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</si>
  <si>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</si>
  <si>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</si>
  <si>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</si>
  <si>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</si>
  <si>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</si>
  <si>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</si>
  <si>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</si>
  <si>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</si>
  <si>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</si>
  <si>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</si>
  <si>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</si>
  <si>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</si>
  <si>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</si>
  <si>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</si>
  <si>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</si>
  <si>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</si>
  <si>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</si>
  <si>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</si>
  <si>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40*1*1,4</t>
  </si>
  <si>
    <t>NC 0000.3</t>
  </si>
  <si>
    <t>Montáž a dodávka substrátu včetně nákupu, dopravy a uložení</t>
  </si>
  <si>
    <t>100033425</t>
  </si>
  <si>
    <t>182201101</t>
  </si>
  <si>
    <t>Svahování trvalých svahů do projektovaných profilů s potřebným přemístěním výkopku při svahování násypů v jakékoliv hornině</t>
  </si>
  <si>
    <t>-265110615</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</si>
  <si>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</si>
  <si>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770</t>
  </si>
  <si>
    <t>Zakládání</t>
  </si>
  <si>
    <t>213141133</t>
  </si>
  <si>
    <t>Zřízení vrstvy z geotextilie filtrační, separační, odvodňovací, ochranné, výztužné nebo protierozní ve sklonu přes 1:2 do 1:1, šířky přes 6 do 8,5 m</t>
  </si>
  <si>
    <t>-199958566</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</si>
  <si>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</si>
  <si>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8000</t>
  </si>
  <si>
    <t>8500</t>
  </si>
  <si>
    <t>693110760</t>
  </si>
  <si>
    <t>Geotextilie geotextilie netkané geoNetex S (polypropylen) 500 g/m2, šíře 500 cm</t>
  </si>
  <si>
    <t>-1237764499</t>
  </si>
  <si>
    <t>16500*1,15 'Přepočtené koeficientem množství</t>
  </si>
  <si>
    <t>279113134</t>
  </si>
  <si>
    <t>Základové zdi z tvárnic ztraceného bednění včetně výplně z betonu bez zvláštních nároků na vliv prostředí (X0, XC) třídy C 16/20, tloušťky zdiva přes 250 do 300 mm</t>
  </si>
  <si>
    <t>1144941395</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</si>
  <si>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</si>
  <si>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1138,32</t>
  </si>
  <si>
    <t>279361821</t>
  </si>
  <si>
    <t>Výztuž základových zdí nosných svislých nebo odkloněných od svislice, rovinných nebo oblých, deskových nebo žebrových, včetně výztuže jejich žeber z betonářské oceli 10 505 (R) nebo BSt 500</t>
  </si>
  <si>
    <t>t</t>
  </si>
  <si>
    <t>262689775</t>
  </si>
  <si>
    <t>11,475</t>
  </si>
  <si>
    <t>NC 0000.4</t>
  </si>
  <si>
    <t>Montáž a dodávka bednění z desek Durelis - bednění hrázek včetně dopravy a montáže na stavbě</t>
  </si>
  <si>
    <t>2143088595</t>
  </si>
  <si>
    <t>NC 0000.29</t>
  </si>
  <si>
    <t>Montáž a dodávka speciálních plovákových přepážek komplet ( dle rozpisu projektanat )</t>
  </si>
  <si>
    <t>kpl</t>
  </si>
  <si>
    <t>-181630670</t>
  </si>
  <si>
    <t>Vodorovné konstrukce</t>
  </si>
  <si>
    <t>451311521</t>
  </si>
  <si>
    <t>Podklad z prostého betonu vodostavebného pod dlažbu V4 – B 20, ve vrstvě tl. přes 100 do 150 mm</t>
  </si>
  <si>
    <t>-128620985</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</si>
  <si>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</si>
  <si>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20*1,40</t>
  </si>
  <si>
    <t>-2047899051</t>
  </si>
  <si>
    <t>56*1,40</t>
  </si>
  <si>
    <t>451571112</t>
  </si>
  <si>
    <t>Lože pod dlažby ze štěrkopísků, tl. vrstvy přes 100 do 150 mm</t>
  </si>
  <si>
    <t>950187253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</si>
  <si>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</si>
  <si>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31000</t>
  </si>
  <si>
    <t>37</t>
  </si>
  <si>
    <t>NC 0000.35</t>
  </si>
  <si>
    <t>polní geotechnická zkouška</t>
  </si>
  <si>
    <t>-1401852329</t>
  </si>
  <si>
    <t>38</t>
  </si>
  <si>
    <t>NC 0000.36</t>
  </si>
  <si>
    <t>statická zatěžovací zkouška deskou</t>
  </si>
  <si>
    <t>-1808052790</t>
  </si>
  <si>
    <t>39</t>
  </si>
  <si>
    <t>171201201</t>
  </si>
  <si>
    <t>Uložení sypaniny na skládky</t>
  </si>
  <si>
    <t>1380793955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</si>
  <si>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</si>
  <si>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40</t>
  </si>
  <si>
    <t>1542551979</t>
  </si>
  <si>
    <t>41</t>
  </si>
  <si>
    <t>174201201</t>
  </si>
  <si>
    <t>Zásyp jam po pařezech výkopkem z horniny získané při dobývání pařezů s hrubým urovnáním povrchu zasypávky průměru pařezu přes 100 do 300 mm</t>
  </si>
  <si>
    <t>844097635</t>
  </si>
  <si>
    <t xml:space="preserve">Poznámka k souboru cen:
1. Zásyp jam po pařezech průměru přes 100 do 300 mm se neoceňuje v případě, že se současně provádí sejmutí ornice. 2. Nestačí-li pro zasypání jámy po pařezu výkopek získaný při dobývání pařezu a je-li projektem předepsáno, oceňuje se se doplnění jámy do úrovně okolního terénu cenou 174 10-1101 Zásyp sypaninou jam, šachet, rýh nebo kolem objektů. 3. Průměr pařezu se měří v místě řezu. </t>
  </si>
  <si>
    <t>42</t>
  </si>
  <si>
    <t>174201202</t>
  </si>
  <si>
    <t>Zásyp jam po pařezech výkopkem z horniny získané při dobývání pařezů s hrubým urovnáním povrchu zasypávky průměru pařezu přes 300 do 500 mm</t>
  </si>
  <si>
    <t>-1978773579</t>
  </si>
  <si>
    <t>43</t>
  </si>
  <si>
    <t>174201203</t>
  </si>
  <si>
    <t>Zásyp jam po pařezech výkopkem z horniny získané při dobývání pařezů s hrubým urovnáním povrchu zasypávky průměru pařezu přes 500 do 700 mm</t>
  </si>
  <si>
    <t>815972518</t>
  </si>
  <si>
    <t>44</t>
  </si>
  <si>
    <t>181305111</t>
  </si>
  <si>
    <t>Převrstvení ornice na skládce</t>
  </si>
  <si>
    <t>-102076874</t>
  </si>
  <si>
    <t xml:space="preserve">Poznámka k souboru cen:
1. Cenu lze použít i pro převrstvení podorniční vrstvy a rekultivovatelných zemin. 2. Objem převrstvené ornice se měří v nakypřeném stavu. </t>
  </si>
  <si>
    <t>45</t>
  </si>
  <si>
    <t>181951102</t>
  </si>
  <si>
    <t>Úprava pláně vyrovnáním výškových rozdílů v hornině tř. 1 až 4 se zhutněním</t>
  </si>
  <si>
    <t>-674975443</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</si>
  <si>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</si>
  <si>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41000</t>
  </si>
  <si>
    <t>063/13/08/2015 - SO 02.1 Nádrže A.1 a A.2</t>
  </si>
  <si>
    <t xml:space="preserve">    2 - Zakládání</t>
  </si>
  <si>
    <t xml:space="preserve">    4 - Vodorovné konstrukce</t>
  </si>
  <si>
    <t xml:space="preserve">    8 - Trubní vedení</t>
  </si>
  <si>
    <t xml:space="preserve">    9 - Ostatní konstrukce a práce, bourání</t>
  </si>
  <si>
    <t xml:space="preserve">    998 - Přesun hmot</t>
  </si>
  <si>
    <t>PSV - Práce a dodávky PSV</t>
  </si>
  <si>
    <t xml:space="preserve">    711 - Izolace proti vodě, vlhkosti a plynům</t>
  </si>
  <si>
    <t>115001102</t>
  </si>
  <si>
    <t>Převedení vody potrubím průměru DN přes 100 do 150</t>
  </si>
  <si>
    <t>m</t>
  </si>
  <si>
    <t>-900356366</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</si>
  <si>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</si>
  <si>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80</t>
  </si>
  <si>
    <t>115101201</t>
  </si>
  <si>
    <t>Čerpání vody na dopravní výšku do 10 m s uvažovaným průměrným přítokem do 500 l/min</t>
  </si>
  <si>
    <t>hod</t>
  </si>
  <si>
    <t>-1153714618</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</si>
  <si>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</si>
  <si>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250</t>
  </si>
  <si>
    <t>115101301</t>
  </si>
  <si>
    <t>Pohotovost záložní čerpací soupravy pro dopravní výšku do 10 m s uvažovaným průměrným přítokem do 500 l/min</t>
  </si>
  <si>
    <t>den</t>
  </si>
  <si>
    <t>831903296</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</si>
  <si>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</si>
  <si>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150</t>
  </si>
  <si>
    <t>132201201</t>
  </si>
  <si>
    <t>Hloubení zapažených i nezapažených rýh šířky přes 600 do 2 000 mm s urovnáním dna do předepsaného profilu a spádu v hornině tř. 3 do 100 m3</t>
  </si>
  <si>
    <t>1420744374</t>
  </si>
  <si>
    <t>40*1*1,40*0,50</t>
  </si>
  <si>
    <t>1446168645</t>
  </si>
  <si>
    <t>28*0,50</t>
  </si>
  <si>
    <t>132301201</t>
  </si>
  <si>
    <t>Hloubení zapažených i nezapažených rýh šířky přes 600 do 2 000 mm s urovnáním dna do předepsaného profilu a spádu v hornině tř. 4 do 100 m3</t>
  </si>
  <si>
    <t>-1123847116</t>
  </si>
  <si>
    <t>317921522</t>
  </si>
  <si>
    <t>153311211</t>
  </si>
  <si>
    <t>Zřízení armování strmých svahů, násypů nebo opěrných stěn vrstvou z geomříže tuhé, ve sklonu do 1:2</t>
  </si>
  <si>
    <t>1706283548</t>
  </si>
  <si>
    <t xml:space="preserve">Poznámka k souboru cen:
1. V cenách jsou započteny i náklady na položení geomříží a jejich spojení včetně přesahů. V cenách nejsou započteny náklady na dodávku geomříží, která se ocení ve specifikaci. Ztratné včetně přesahů lze stanovit ve výši 15 až 20 %. 2. V cenách nejsou započteny náklady na monolitická nebo prefabrikovaná čela opěrných stěn. </t>
  </si>
  <si>
    <t>11,50*80,55*2</t>
  </si>
  <si>
    <t>11,50*35,05*2</t>
  </si>
  <si>
    <t>693210220</t>
  </si>
  <si>
    <t>geomříže jednoosé HDPE s tahovou pevností 65 kN/m</t>
  </si>
  <si>
    <t>-888649589</t>
  </si>
  <si>
    <t>2658,8*1,15 'Přepočtené koeficientem množství</t>
  </si>
  <si>
    <t>162301101</t>
  </si>
  <si>
    <t>Vodorovné přemístění výkopku nebo sypaniny po suchu na obvyklém dopravním prostředku, bez naložení výkopku, avšak se složením bez rozhrnutí z horniny tř. 1 až 4 na vzdálenost přes 50 do 500 m</t>
  </si>
  <si>
    <t>1806558851</t>
  </si>
  <si>
    <t>4000</t>
  </si>
  <si>
    <t>-1572811019</t>
  </si>
  <si>
    <t>200</t>
  </si>
  <si>
    <t>167101102</t>
  </si>
  <si>
    <t>Nakládání, skládání a překládání neulehlého výkopku nebo sypaniny nakládání, množství přes 100 m3, z hornin tř. 1 až 4</t>
  </si>
  <si>
    <t>-1701978691</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</si>
  <si>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</si>
  <si>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-1344453769</t>
  </si>
  <si>
    <t>667846688</t>
  </si>
  <si>
    <t>171101104</t>
  </si>
  <si>
    <t>Uložení sypaniny do násypů s rozprostřením sypaniny ve vrstvách a s hrubým urovnáním zhutněných s uzavřením povrchu násypu z hornin soudržných s předepsanou mírou zhutnění v procentech výsledků zkoušek Proctor-Standard (dále jen PS) přes 100 do 102 % PS</t>
  </si>
  <si>
    <t>1738655381</t>
  </si>
  <si>
    <t>693</t>
  </si>
  <si>
    <t>171101105</t>
  </si>
  <si>
    <t>Uložení sypaniny do násypů s rozprostřením sypaniny ve vrstvách a s hrubým urovnáním zhutněných s uzavřením povrchu násypu z hornin soudržných s předepsanou mírou zhutnění v procentech výsledků zkoušek Proctor-Standard (dále jen PS) na 103 % PS</t>
  </si>
  <si>
    <t>1405315996</t>
  </si>
  <si>
    <t>174101101</t>
  </si>
  <si>
    <t>Zásyp sypaninou z jakékoliv horniny s uložením výkopku ve vrstvách se zhutněním jam, šachet, rýh nebo kolem objektů v těchto vykopávkách</t>
  </si>
  <si>
    <t>-1195838426</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</si>
  <si>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</si>
  <si>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Export VZ</t>
  </si>
  <si>
    <t>List obsahuje:</t>
  </si>
  <si>
    <t>1) Rekapitulace stavby</t>
  </si>
  <si>
    <t>2) Rekapitulace objektů stavby a soupisů prací</t>
  </si>
  <si>
    <t>3.0</t>
  </si>
  <si>
    <t>ZAMOK</t>
  </si>
  <si>
    <t>False</t>
  </si>
  <si>
    <t>{d1ee9ef4-ecbf-4c5a-9b03-e88099c4a4d4}</t>
  </si>
  <si>
    <t>0,01</t>
  </si>
  <si>
    <t>21</t>
  </si>
  <si>
    <t>15</t>
  </si>
  <si>
    <t>REKAPITULACE STAVBY</t>
  </si>
  <si>
    <t>v ---  níže se nacházejí doplnkové a pomocné údaje k sestavám  --- v</t>
  </si>
  <si>
    <t>Návod na vyplnění</t>
  </si>
  <si>
    <t>0,001</t>
  </si>
  <si>
    <t>Kód:</t>
  </si>
  <si>
    <t>061/13/08/2015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</si>
  <si>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</si>
  <si>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</si>
  <si>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KOHINOOR MARÁNSKÉ RADČICE - Biotechnologický systém ČDV Z MR1</t>
  </si>
  <si>
    <t>0,1</t>
  </si>
  <si>
    <t>KSO:</t>
  </si>
  <si>
    <t/>
  </si>
  <si>
    <t>CC-CZ:</t>
  </si>
  <si>
    <t>1</t>
  </si>
  <si>
    <t>Místo:</t>
  </si>
  <si>
    <t>Mariánské Radčice</t>
  </si>
  <si>
    <t>Datum:</t>
  </si>
  <si>
    <t>20. 6. 2017</t>
  </si>
  <si>
    <t>10</t>
  </si>
  <si>
    <t>CZ-CPV:</t>
  </si>
  <si>
    <t>45232421-9</t>
  </si>
  <si>
    <t>100</t>
  </si>
  <si>
    <t>Zadavatel:</t>
  </si>
  <si>
    <t>IČ:</t>
  </si>
  <si>
    <t>PK Ústí nad Labem</t>
  </si>
  <si>
    <t>DIČ:</t>
  </si>
  <si>
    <t>Uchazeč:</t>
  </si>
  <si>
    <t>Vyplň údaj</t>
  </si>
  <si>
    <t>Projektant:</t>
  </si>
  <si>
    <t>Terén Design</t>
  </si>
  <si>
    <t>True</t>
  </si>
  <si>
    <t>Poznámka:</t>
  </si>
  <si>
    <t xml:space="preserve">Poznámka :
Každá položka výkazu výměr musí být v rámci nabídkového rozpočtu nabídnuta kompletní, včetně všech pomocných konstrukcí a prací potřebných k řádnému a provozuschopnému dokončení díla. Zadavatel nebude v průběhu realizace díla akceptovat požadavky na zvýšení ceny díla o cenu konstrukcí a prací, které uchazeč objektivně mohl případně měl předpokládat při vynaložení odborné péče při zpracování nabídkové ceny v součinnosti s příslušnou projektovou dokumentací stavby. Uchazeč o zakázku je odpovědný za cenu díla.
Uchazeč do nabídkové ceny zahrne také náklady spojené s umístěním stavby. Jedná se zejména o náklady na zřízení, údržbu a odstranění objektů zařízení staveniště včetně vnitrostaveništních komunikací a skladovacích ploch, provozní vlivy, mimostaveništní doprava, náklady na kompletační činnost a zpracování dokumentace skutečného provedení stavby.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</si>
  <si>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</si>
  <si>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</si>
  <si>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</si>
  <si>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</si>
  <si>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</si>
  <si>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</si>
  <si>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</si>
  <si>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</si>
  <si>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</si>
  <si>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</si>
  <si>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</si>
  <si>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</si>
  <si>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</si>
  <si>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</si>
  <si>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</si>
  <si>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</si>
  <si>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</si>
  <si>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</si>
  <si>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</si>
  <si>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</si>
  <si>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</si>
  <si>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</si>
  <si>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</si>
  <si>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</si>
  <si>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</si>
  <si>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</si>
  <si>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</si>
  <si>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</si>
  <si>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</si>
  <si>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</si>
  <si>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</si>
  <si>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</si>
  <si>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</si>
  <si>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</si>
  <si>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</si>
  <si>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</si>
  <si>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</si>
  <si>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</si>
  <si>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</si>
  <si>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062/13/08/2015</t>
  </si>
  <si>
    <t>SO 01 Hrubé úpravy terénu</t>
  </si>
  <si>
    <t>STA</t>
  </si>
  <si>
    <t>{3d82f7e9-1eb6-480a-979c-7e6e8c6d4253}</t>
  </si>
  <si>
    <t>2</t>
  </si>
  <si>
    <t>063/13/08/2015</t>
  </si>
  <si>
    <t>SO 02.1 Nádrže A.1 a A.2</t>
  </si>
  <si>
    <t>{ab83c1d0-aca2-4861-9866-328cd501c46d}</t>
  </si>
  <si>
    <t>064/13/08/2015</t>
  </si>
  <si>
    <t>SO 02.2 Nádrže B.1 a B.2</t>
  </si>
  <si>
    <t>{171e617c-3f5f-42c2-aa61-aa61fd1374dc}</t>
  </si>
  <si>
    <t>065/13/08/2015</t>
  </si>
  <si>
    <t>SO 02.3 Nádrže C.1 a C.2</t>
  </si>
  <si>
    <t>{a9bbe9f1-0050-4e53-b76e-e664856738f4}</t>
  </si>
  <si>
    <t>066/13/08/2015</t>
  </si>
  <si>
    <t>SO 02.4 Nádrž D</t>
  </si>
  <si>
    <t>{d03b8c70-c887-43ea-98be-2559df9df543}</t>
  </si>
  <si>
    <t>067/13/08/2015</t>
  </si>
  <si>
    <t>SO 02.5 Vegetační kalové pole</t>
  </si>
  <si>
    <t>{dd808f95-2490-4f6a-b368-3cd50178cc8e}</t>
  </si>
  <si>
    <t>069/13/08/2015</t>
  </si>
  <si>
    <t>SO 03 Odtokové potrubí</t>
  </si>
  <si>
    <t>{13bc21c6-343e-49bf-9cd4-5da59b64e062}</t>
  </si>
  <si>
    <t>070/13/08/2015</t>
  </si>
  <si>
    <t>SO 04 Obslužné cesty</t>
  </si>
  <si>
    <t>{300f75cf-3158-42b0-b891-29840f309a12}</t>
  </si>
  <si>
    <t>071/13/08/2015</t>
  </si>
  <si>
    <t>SO 05 Konečné úpravy a ozelenění</t>
  </si>
  <si>
    <t>{aa5fa8b1-ce60-4e51-88de-502525873d68}</t>
  </si>
  <si>
    <t>072/13/08/2015</t>
  </si>
  <si>
    <t>PS 01 Aktivní provzdušňování</t>
  </si>
  <si>
    <t>{dbd86bf7-41a0-4eb2-841b-2b17355d0835}</t>
  </si>
  <si>
    <t>073/13/08/2015</t>
  </si>
  <si>
    <t>PS 02 Čerpání vyčištěných důlních vod</t>
  </si>
  <si>
    <t>{2b9e3097-10da-488b-918d-7f0f2e083f96}</t>
  </si>
  <si>
    <t>074/13/08/2015</t>
  </si>
  <si>
    <t>PS 03 Přípojka NN</t>
  </si>
  <si>
    <t>{0cdefbe0-4abc-415f-b768-c83d89fdb141}</t>
  </si>
  <si>
    <t>075/13/08/2015</t>
  </si>
  <si>
    <t>Vedlejší a ostatní náklady</t>
  </si>
  <si>
    <t>{d647cd70-484b-4696-8649-1428939f253c}</t>
  </si>
  <si>
    <t>1) Krycí list soupisu</t>
  </si>
  <si>
    <t>2) Rekapitulace</t>
  </si>
  <si>
    <t>3) Soupis prací</t>
  </si>
  <si>
    <t>Zpět na list:</t>
  </si>
  <si>
    <t>Rekapitulace stavby</t>
  </si>
  <si>
    <t>KRYCÍ LIST SOUPISU</t>
  </si>
  <si>
    <t>Objekt:</t>
  </si>
  <si>
    <t>062/13/08/2015 - SO 01 Hrubé úpravy terénu</t>
  </si>
  <si>
    <t>REKAPITULACE ČLENĚNÍ SOUPISU PRACÍ</t>
  </si>
  <si>
    <t>Kód dílu - Popis</t>
  </si>
  <si>
    <t>Cena celkem [CZK]</t>
  </si>
  <si>
    <t>Náklady soupisu celkem</t>
  </si>
  <si>
    <t>-1</t>
  </si>
  <si>
    <t>HSV - Práce a dodávky HSV</t>
  </si>
  <si>
    <t xml:space="preserve">    1 - Zemní práce</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</si>
  <si>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</si>
  <si>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</si>
  <si>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</si>
  <si>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</si>
  <si>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</si>
  <si>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</si>
  <si>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</si>
  <si>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</si>
  <si>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</si>
  <si>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</si>
  <si>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</si>
  <si>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</si>
  <si>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</si>
  <si>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</si>
  <si>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</si>
  <si>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</si>
  <si>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</si>
  <si>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</si>
  <si>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</si>
  <si>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111201401</t>
  </si>
  <si>
    <t>Spálení odstraněných křovin a stromů na hromadách průměru kmene do 100 mm pro jakoukoliv plochu</t>
  </si>
  <si>
    <t>m2</t>
  </si>
  <si>
    <t>CS ÚRS 2017 02</t>
  </si>
  <si>
    <t>4</t>
  </si>
  <si>
    <t>-39581366</t>
  </si>
  <si>
    <t>PSC</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</si>
  <si>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</si>
  <si>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VV</t>
  </si>
  <si>
    <t>38000</t>
  </si>
  <si>
    <t>Součet</t>
  </si>
  <si>
    <t>kácení zajistí investor</t>
  </si>
  <si>
    <t>46</t>
  </si>
  <si>
    <t>111203203</t>
  </si>
  <si>
    <t>Odstranění křovin a stromů s ponecháním kořenů průměru kmene do 100 mm, při jakémkoliv sklonu terénu mimo LTM, při celkové ploše přes 10 000 m2</t>
  </si>
  <si>
    <t>1583596738</t>
  </si>
  <si>
    <t xml:space="preserve">Poznámka k souboru cen:
1. Cenu -3201 lze použít i pro LTM při jakékoliv celkové ploše jednotlivě přes 30 m2. 2. Ceny jsou určeny pro případy, kdy kořeny (pařezy) se ponechají v půdě z důvodu stabilizace území. 3. V cenách jsou započteny i náklady na případné nutné odklizení na hromady do vzdálenosti 50 m nebo naložení na dopravní prostředek. 4. Množství jednotek se určí samostatně za každý objekt v m2 plochy rovné součtu půdorysných ploch omezených obalovými křivkami korun jednotlivých křovin a stromů, popř. jejich skupin, jejichž koruny se půdorysně překrývají; je-li tento součet ploch větší než půdorysná plocha staveniště, počítá se pouze s plochou staveniště. 5. Ponechané pařezy a kořeny nesmějí přesahovat výšku 150 mm nad přilehlým terénem; v této výšce se také měří průměr kmene. </t>
  </si>
  <si>
    <t>dodavatel zajištuje odstranění a likvidaci kořenů</t>
  </si>
  <si>
    <t>111211131</t>
  </si>
  <si>
    <t>Pálení větví stromů se snášením na hromady listnatých v rovině nebo ve svahu do 1:3, průměru kmene do 30 cm</t>
  </si>
  <si>
    <t>kus</t>
  </si>
  <si>
    <t>1948402826</t>
  </si>
  <si>
    <t xml:space="preserve">Poznámka k souboru cen:
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 </t>
  </si>
  <si>
    <t>60</t>
  </si>
  <si>
    <t>3</t>
  </si>
  <si>
    <t>111211132</t>
  </si>
  <si>
    <t>Pálení větví stromů se snášením na hromady listnatých v rovině nebo ve svahu do 1:3, průměru kmene přes 30 cm</t>
  </si>
  <si>
    <t>1308136960</t>
  </si>
  <si>
    <t>20</t>
  </si>
  <si>
    <t>112201101</t>
  </si>
  <si>
    <t>Odstranění pařezů s jejich vykopáním, vytrháním nebo odstřelením, s přesekáním kořenů průměru přes 100 do 300 mm</t>
  </si>
  <si>
    <t>-1385817376</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</si>
  <si>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</si>
  <si>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5</t>
  </si>
  <si>
    <t>112201102</t>
  </si>
  <si>
    <t>Odstranění pařezů s jejich vykopáním, vytrháním nebo odstřelením, s přesekáním kořenů průměru přes 300 do 500 mm</t>
  </si>
  <si>
    <t>2141222914</t>
  </si>
  <si>
    <t>6</t>
  </si>
  <si>
    <t>112201103</t>
  </si>
  <si>
    <t>Odstranění pařezů s jejich vykopáním, vytrháním nebo odstřelením, s přesekáním kořenů průměru přes 500 do 700 mm</t>
  </si>
  <si>
    <t>-1308265541</t>
  </si>
  <si>
    <t>7</t>
  </si>
  <si>
    <t>121101103</t>
  </si>
  <si>
    <t>Sejmutí ornice nebo lesní půdy s vodorovným přemístěním na hromady v místě upotřebení nebo na dočasné či trvalé skládky se složením, na vzdálenost přes 100 do 250 m</t>
  </si>
  <si>
    <t>m3</t>
  </si>
  <si>
    <t>-168583698</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</si>
  <si>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</si>
  <si>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41000*0,15</t>
  </si>
  <si>
    <t>8</t>
  </si>
  <si>
    <t>122201104</t>
  </si>
  <si>
    <t>Odkopávky a prokopávky nezapažené s přehozením výkopku na vzdálenost do 3 m nebo s naložením na dopravní prostředek v hornině tř. 3 přes 5 000 m3</t>
  </si>
  <si>
    <t>-26651600</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</si>
  <si>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</si>
  <si>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20000*0,50</t>
  </si>
  <si>
    <t>9</t>
  </si>
  <si>
    <t>122201109</t>
  </si>
  <si>
    <t>Odkopávky a prokopávky nezapažené s přehozením výkopku na vzdálenost do 3 m nebo s naložením na dopravní prostředek v hornině tř. 3 Příplatek k cenám za lepivost horniny tř. 3</t>
  </si>
  <si>
    <t>1650872489</t>
  </si>
  <si>
    <t>10000*0,50</t>
  </si>
  <si>
    <t>122301104</t>
  </si>
  <si>
    <t>Odkopávky a prokopávky nezapažené s přehozením výkopku na vzdálenost do 3 m nebo s naložením na dopravní prostředek v hornině tř. 4 přes 5 000 m3</t>
  </si>
  <si>
    <t>-1574862826</t>
  </si>
  <si>
    <t>11</t>
  </si>
  <si>
    <t>122301109</t>
  </si>
  <si>
    <t>Odkopávky a prokopávky nezapažené s přehozením výkopku na vzdálenost do 3 m nebo s naložením na dopravní prostředek v hornině tř. 4 Příplatek k cenám za lepivost horniny tř. 4</t>
  </si>
  <si>
    <t>1722868279</t>
  </si>
  <si>
    <t>12</t>
  </si>
  <si>
    <t>131201104</t>
  </si>
  <si>
    <t>Hloubení nezapažených jam a zářezů s urovnáním dna do předepsaného profilu a spádu v hornině tř. 3 přes 5 000 m3</t>
  </si>
  <si>
    <t>1536284993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</si>
  <si>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</si>
  <si>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13</t>
  </si>
  <si>
    <t>131201109</t>
  </si>
  <si>
    <t>Hloubení nezapažených jam a zářezů s urovnáním dna do předepsaného profilu a spádu Příplatek k cenám za lepivost horniny tř. 3</t>
  </si>
  <si>
    <t>-609163107</t>
  </si>
  <si>
    <t>14</t>
  </si>
  <si>
    <t>131301104</t>
  </si>
  <si>
    <t>Hloubení nezapažených jam a zářezů s urovnáním dna do předepsaného profilu a spádu v hornině tř. 4 přes 5 000 m3</t>
  </si>
  <si>
    <t>260024274</t>
  </si>
  <si>
    <t>131301109</t>
  </si>
  <si>
    <t>Hloubení nezapažených jam a zářezů s urovnáním dna do předepsaného profilu a spádu Příplatek k cenám za lepivost horniny tř. 4</t>
  </si>
  <si>
    <t>302521025</t>
  </si>
  <si>
    <t>16</t>
  </si>
  <si>
    <t>132201203</t>
  </si>
  <si>
    <t>Hloubení zapažených i nezapažených rýh šířky přes 600 do 2 000 mm s urovnáním dna do předepsaného profilu a spádu v hornině tř. 3 přes 1 000 do 5 000 m3</t>
  </si>
  <si>
    <t>-1193284318</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</si>
  <si>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</si>
  <si>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9800*0,50</t>
  </si>
  <si>
    <t>17</t>
  </si>
  <si>
    <t>132201209</t>
  </si>
  <si>
    <t>Hloubení zapažených i nezapažených rýh šířky přes 600 do 2 000 mm s urovnáním dna do předepsaného profilu a spádu v hornině tř. 3 Příplatek k cenám za lepivost horniny tř. 3</t>
  </si>
  <si>
    <t>92279365</t>
  </si>
  <si>
    <t>4900*0,50</t>
  </si>
  <si>
    <t>18</t>
  </si>
  <si>
    <t>132301203</t>
  </si>
  <si>
    <t>Hloubení zapažených i nezapažených rýh šířky přes 600 do 2 000 mm s urovnáním dna do předepsaného profilu a spádu v hornině tř. 4 přes 1 000 do 5 000 m3</t>
  </si>
  <si>
    <t>-1407668527</t>
  </si>
  <si>
    <t>19</t>
  </si>
  <si>
    <t>132301209</t>
  </si>
  <si>
    <t>Hloubení zapažených i nezapažených rýh šířky přes 600 do 2 000 mm s urovnáním dna do předepsaného profilu a spádu v hornině tř. 4 Příplatek k cenám za lepivost horniny tř. 4</t>
  </si>
  <si>
    <t>-2120400080</t>
  </si>
  <si>
    <t>162201401</t>
  </si>
  <si>
    <t>Vodorovné přemístění větví, kmenů nebo pařezů s naložením, složením a dopravou do 1000 m větví stromů listnatých, průměru kmene přes 100 do 300 mm</t>
  </si>
  <si>
    <t>442732056</t>
  </si>
  <si>
    <t xml:space="preserve">Poznámka k souboru cen:
1. Průměr kmene i pařezu se měří v místě řezu. 2. Měrná jednotka je 1 strom. </t>
  </si>
  <si>
    <t>162201402</t>
  </si>
  <si>
    <t>Vodorovné přemístění větví, kmenů nebo pařezů s naložením, složením a dopravou do 1000 m větví stromů listnatých, průměru kmene přes 300 do 500 mm</t>
  </si>
  <si>
    <t>-2143399070</t>
  </si>
  <si>
    <t>22</t>
  </si>
  <si>
    <t>162201403</t>
  </si>
  <si>
    <t>Vodorovné přemístění větví, kmenů nebo pařezů s naložením, složením a dopravou do 1000 m větví stromů listnatých, průměru kmene přes 500 do 700 mm</t>
  </si>
  <si>
    <t>158163888</t>
  </si>
  <si>
    <t>23</t>
  </si>
  <si>
    <t>162201465</t>
  </si>
  <si>
    <t>Vodorovné přemístění větví, kmenů nebo pařezů s naložením, složením a dopravou do 3000 m kmenů stromů listnatých, průměru přes 100 do 300 mm</t>
  </si>
  <si>
    <t>-970207038</t>
  </si>
  <si>
    <t>24</t>
  </si>
  <si>
    <t>162201466</t>
  </si>
  <si>
    <t>Vodorovné přemístění větví, kmenů nebo pařezů s naložením, složením a dopravou do 3000 m kmenů stromů listnatých, průměru přes 300 do 500 mm</t>
  </si>
  <si>
    <t>538200440</t>
  </si>
  <si>
    <t>25</t>
  </si>
  <si>
    <t>162201467</t>
  </si>
  <si>
    <t>Vodorovné přemístění větví, kmenů nebo pařezů s naložením, složením a dopravou do 3000 m kmenů stromů listnatých, průměru přes 500 do 700 mm</t>
  </si>
  <si>
    <t>-612472703</t>
  </si>
  <si>
    <t>26</t>
  </si>
  <si>
    <t>162301102</t>
  </si>
  <si>
    <t>Vodorovné přemístění výkopku nebo sypaniny po suchu na obvyklém dopravním prostředku, bez naložení výkopku, avšak se složením bez rozhrnutí z horniny tř. 1 až 4 na vzdálenost přes 500 do 1 000 m</t>
  </si>
  <si>
    <t>-410556764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</si>
  <si>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</si>
  <si>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27</t>
  </si>
  <si>
    <t>162301421</t>
  </si>
  <si>
    <t>Vodorovné přemístění větví, kmenů nebo pařezů s naložením, složením a dopravou do 5000 m pařezů kmenů, průměru přes 100 do 300 mm</t>
  </si>
  <si>
    <t>115908066</t>
  </si>
  <si>
    <t>28</t>
  </si>
  <si>
    <t>162301422</t>
  </si>
  <si>
    <t>Vodorovné přemístění větví, kmenů nebo pařezů s naložením, složením a dopravou do 5000 m pařezů kmenů, průměru přes 300 do 500 mm</t>
  </si>
  <si>
    <t>-46540096</t>
  </si>
  <si>
    <t>29</t>
  </si>
  <si>
    <t>162301423</t>
  </si>
  <si>
    <t>Vodorovné přemístění větví, kmenů nebo pařezů s naložením, složením a dopravou do 5000 m pařezů kmenů, průměru přes 500 do 700 mm</t>
  </si>
  <si>
    <t>1602705961</t>
  </si>
  <si>
    <t>30</t>
  </si>
  <si>
    <t>162301501</t>
  </si>
  <si>
    <t>Vodorovné přemístění smýcených křovin do průměru kmene 100 mm na vzdálenost do 5 000 m</t>
  </si>
  <si>
    <t>2059065482</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</si>
  <si>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</si>
  <si>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31</t>
  </si>
  <si>
    <t>162301921</t>
  </si>
  <si>
    <t>Vodorovné přemístění větví, kmenů nebo pařezů s naložením, složením a dopravou Příplatek k cenám za každých dalších i započatých 5000 m přes 5000 m pařezů kmenů, průměru přes 100 do 300 mm</t>
  </si>
  <si>
    <t>-1964778110</t>
  </si>
  <si>
    <t>32</t>
  </si>
  <si>
    <t>162301922</t>
  </si>
  <si>
    <t>Vodorovné přemístění větví, kmenů nebo pařezů s naložením, složením a dopravou Příplatek k cenám za každých dalších i započatých 5000 m přes 5000 m pařezů kmenů, průměru přes 300 do 500 mm</t>
  </si>
  <si>
    <t>-193680743</t>
  </si>
  <si>
    <t>33</t>
  </si>
  <si>
    <t>162301923</t>
  </si>
  <si>
    <t>Vodorovné přemístění větví, kmenů nebo pařezů s naložením, složením a dopravou Příplatek k cenám za každých dalších i započatých 5000 m přes 5000 m pařezů kmenů, průměru přes 500 do 700 mm</t>
  </si>
  <si>
    <t>1983779057</t>
  </si>
  <si>
    <t>34</t>
  </si>
  <si>
    <t>M</t>
  </si>
  <si>
    <t>NC 0000</t>
  </si>
  <si>
    <t>Likvidace pařezů na řízené skládce s poplatkem</t>
  </si>
  <si>
    <t>ks</t>
  </si>
  <si>
    <t>-850068592</t>
  </si>
  <si>
    <t>35</t>
  </si>
  <si>
    <t>162401101</t>
  </si>
  <si>
    <t>Vodorovné přemístění výkopku nebo sypaniny po suchu na obvyklém dopravním prostředku, bez naložení výkopku, avšak se složením bez rozhrnutí z horniny tř. 1 až 4 na vzdálenost přes 1 000 do 1 500 m</t>
  </si>
  <si>
    <t>183668907</t>
  </si>
  <si>
    <t>49800</t>
  </si>
  <si>
    <t>36</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</si>
  <si>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</si>
  <si>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</si>
  <si>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2104124313</t>
  </si>
  <si>
    <t>Montáž a dodávka bednění z desek Durelis  a betonového obrubníku dle PD- bednění hrázek včetně dopravy a montáže na stavbě</t>
  </si>
  <si>
    <t>kácení zajistí právnická osoba</t>
  </si>
  <si>
    <t>nezahrnuje kácení, zajišťuje právnická osoba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</si>
</sst>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indexed="55"/>
      <name val="Trebuchet MS"/>
      <family val="2"/>
    </font>
    <font>
      <sz val="9"/>
      <name val="Trebuchet MS"/>
      <family val="2"/>
    </font>
    <font>
      <b/>
      <sz val="12"/>
      <name val="Trebuchet MS"/>
      <family val="2"/>
    </font>
    <font>
      <sz val="11"/>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10"/>
      <name val="Trebuchet MS"/>
      <family val="2"/>
    </font>
    <font>
      <sz val="8"/>
      <color indexed="20"/>
      <name val="Trebuchet MS"/>
      <family val="2"/>
    </font>
    <font>
      <i/>
      <sz val="8"/>
      <color indexed="56"/>
      <name val="Trebuchet MS"/>
      <family val="2"/>
    </font>
    <font>
      <sz val="8"/>
      <color indexed="43"/>
      <name val="Trebuchet MS"/>
      <family val="2"/>
    </font>
    <font>
      <sz val="10"/>
      <name val="Trebuchet MS"/>
      <family val="2"/>
    </font>
    <font>
      <sz val="10"/>
      <color indexed="16"/>
      <name val="Trebuchet MS"/>
      <family val="2"/>
    </font>
    <font>
      <u val="single"/>
      <sz val="10"/>
      <color indexed="12"/>
      <name val="Trebuchet MS"/>
      <family val="2"/>
    </font>
    <font>
      <b/>
      <sz val="16"/>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b/>
      <sz val="10"/>
      <name val="Trebuchet MS"/>
      <family val="2"/>
    </font>
    <font>
      <b/>
      <sz val="9"/>
      <name val="Trebuchet MS"/>
      <family val="2"/>
    </font>
    <font>
      <sz val="12"/>
      <color indexed="55"/>
      <name val="Trebuchet MS"/>
      <family val="2"/>
    </font>
    <font>
      <b/>
      <sz val="12"/>
      <color indexed="16"/>
      <name val="Trebuchet MS"/>
      <family val="2"/>
    </font>
    <font>
      <sz val="12"/>
      <name val="Trebuchet MS"/>
      <family val="2"/>
    </font>
    <font>
      <sz val="18"/>
      <color indexed="12"/>
      <name val="Wingdings 2"/>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sz val="10"/>
      <color indexed="12"/>
      <name val="Trebuchet MS"/>
      <family val="2"/>
    </font>
    <font>
      <sz val="8"/>
      <color indexed="16"/>
      <name val="Trebuchet MS"/>
      <family val="2"/>
    </font>
    <font>
      <b/>
      <sz val="8"/>
      <name val="Trebuchet MS"/>
      <family val="2"/>
    </font>
    <font>
      <sz val="7"/>
      <color indexed="55"/>
      <name val="Trebuchet MS"/>
      <family val="2"/>
    </font>
    <font>
      <i/>
      <sz val="7"/>
      <color indexed="55"/>
      <name val="Trebuchet MS"/>
      <family val="2"/>
    </font>
    <font>
      <i/>
      <sz val="8"/>
      <color indexed="12"/>
      <name val="Trebuchet MS"/>
      <family val="2"/>
    </font>
    <font>
      <i/>
      <sz val="9"/>
      <name val="Trebuchet MS"/>
      <family val="2"/>
    </font>
    <font>
      <u val="single"/>
      <sz val="11"/>
      <color theme="10"/>
      <name val="Calibri"/>
      <family val="2"/>
      <scheme val="minor"/>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40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3" fillId="4"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4" fillId="4" borderId="9" xfId="0" applyFont="1" applyFill="1" applyBorder="1" applyAlignment="1" applyProtection="1">
      <alignment horizontal="right" vertical="center"/>
      <protection/>
    </xf>
    <xf numFmtId="0" fontId="0" fillId="4" borderId="9" xfId="0" applyFont="1" applyFill="1" applyBorder="1" applyAlignment="1" applyProtection="1">
      <alignment vertical="center"/>
      <protection locked="0"/>
    </xf>
    <xf numFmtId="4" fontId="4" fillId="4" borderId="9" xfId="0" applyNumberFormat="1" applyFont="1" applyFill="1" applyBorder="1" applyAlignment="1" applyProtection="1">
      <alignment vertical="center"/>
      <protection/>
    </xf>
    <xf numFmtId="0" fontId="0" fillId="4"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4" borderId="0" xfId="0" applyFont="1" applyFill="1" applyBorder="1" applyAlignment="1" applyProtection="1">
      <alignment horizontal="left" vertical="center"/>
      <protection/>
    </xf>
    <xf numFmtId="0" fontId="0" fillId="4" borderId="0" xfId="0" applyFont="1" applyFill="1" applyBorder="1" applyAlignment="1" applyProtection="1">
      <alignment vertical="center"/>
      <protection locked="0"/>
    </xf>
    <xf numFmtId="0" fontId="3" fillId="4" borderId="0" xfId="0" applyFont="1" applyFill="1" applyBorder="1" applyAlignment="1" applyProtection="1">
      <alignment horizontal="right" vertical="center"/>
      <protection/>
    </xf>
    <xf numFmtId="0" fontId="25"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4" borderId="17" xfId="0" applyFont="1" applyFill="1" applyBorder="1" applyAlignment="1" applyProtection="1">
      <alignment horizontal="center" vertical="center" wrapText="1"/>
      <protection/>
    </xf>
    <xf numFmtId="0" fontId="3" fillId="4" borderId="18" xfId="0" applyFont="1" applyFill="1" applyBorder="1" applyAlignment="1" applyProtection="1">
      <alignment horizontal="center" vertical="center" wrapText="1"/>
      <protection/>
    </xf>
    <xf numFmtId="0" fontId="3" fillId="4" borderId="18"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36" fillId="0" borderId="0" xfId="0" applyFont="1" applyAlignment="1" applyProtection="1">
      <alignment vertical="top" wrapText="1"/>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7" fillId="0" borderId="23" xfId="0" applyFont="1" applyBorder="1" applyAlignment="1" applyProtection="1">
      <alignment horizontal="center" vertical="center"/>
      <protection/>
    </xf>
    <xf numFmtId="0" fontId="12" fillId="0" borderId="4" xfId="0" applyFont="1" applyBorder="1" applyAlignment="1" applyProtection="1">
      <alignment/>
      <protection/>
    </xf>
    <xf numFmtId="0" fontId="12" fillId="0" borderId="0" xfId="0" applyFont="1" applyAlignment="1" applyProtection="1">
      <alignment/>
      <protection/>
    </xf>
    <xf numFmtId="0" fontId="12" fillId="0" borderId="0" xfId="0" applyFont="1" applyAlignment="1" applyProtection="1">
      <alignment horizontal="left"/>
      <protection/>
    </xf>
    <xf numFmtId="0" fontId="12" fillId="0" borderId="0" xfId="0" applyFont="1" applyAlignment="1" applyProtection="1">
      <alignment/>
      <protection locked="0"/>
    </xf>
    <xf numFmtId="4" fontId="12" fillId="0" borderId="0" xfId="0" applyNumberFormat="1" applyFont="1" applyAlignment="1" applyProtection="1">
      <alignment/>
      <protection/>
    </xf>
    <xf numFmtId="0" fontId="12" fillId="0" borderId="4" xfId="0" applyFont="1" applyBorder="1" applyAlignment="1">
      <alignment/>
    </xf>
    <xf numFmtId="0" fontId="12" fillId="0" borderId="21" xfId="0" applyFont="1" applyBorder="1" applyAlignment="1" applyProtection="1">
      <alignment/>
      <protection/>
    </xf>
    <xf numFmtId="0" fontId="12" fillId="0" borderId="0" xfId="0" applyFont="1" applyBorder="1" applyAlignment="1" applyProtection="1">
      <alignment/>
      <protection/>
    </xf>
    <xf numFmtId="166" fontId="12" fillId="0" borderId="0" xfId="0" applyNumberFormat="1" applyFont="1" applyBorder="1" applyAlignment="1" applyProtection="1">
      <alignment/>
      <protection/>
    </xf>
    <xf numFmtId="166" fontId="12" fillId="0" borderId="15" xfId="0" applyNumberFormat="1" applyFont="1" applyBorder="1" applyAlignment="1" applyProtection="1">
      <alignment/>
      <protection/>
    </xf>
    <xf numFmtId="0" fontId="12" fillId="0" borderId="0" xfId="0" applyFont="1" applyAlignment="1">
      <alignment horizontal="left"/>
    </xf>
    <xf numFmtId="0" fontId="12" fillId="0" borderId="0" xfId="0" applyFont="1" applyAlignment="1">
      <alignment horizontal="center"/>
    </xf>
    <xf numFmtId="4" fontId="12" fillId="0" borderId="0" xfId="0" applyNumberFormat="1" applyFont="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27" xfId="0" applyBorder="1" applyAlignment="1" applyProtection="1">
      <alignment horizontal="left" vertical="center" wrapText="1"/>
      <protection/>
    </xf>
    <xf numFmtId="4" fontId="21"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3" fillId="4" borderId="9" xfId="0" applyFont="1" applyFill="1" applyBorder="1" applyAlignment="1" applyProtection="1">
      <alignment horizontal="right" vertical="center"/>
      <protection/>
    </xf>
    <xf numFmtId="0" fontId="3" fillId="4" borderId="9" xfId="0" applyFont="1" applyFill="1" applyBorder="1" applyAlignment="1" applyProtection="1">
      <alignment horizontal="left" vertical="center"/>
      <protection/>
    </xf>
    <xf numFmtId="0" fontId="3" fillId="4" borderId="9" xfId="0" applyFont="1" applyFill="1" applyBorder="1" applyAlignment="1" applyProtection="1">
      <alignment horizontal="center" vertical="center"/>
      <protection/>
    </xf>
    <xf numFmtId="0" fontId="28" fillId="0" borderId="0" xfId="0" applyFont="1" applyAlignment="1" applyProtection="1">
      <alignment horizontal="left" vertical="center" wrapText="1"/>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 fillId="0" borderId="0" xfId="0" applyFont="1" applyBorder="1" applyAlignment="1" applyProtection="1">
      <alignment horizontal="right" vertical="center"/>
      <protection/>
    </xf>
    <xf numFmtId="0" fontId="0" fillId="0" borderId="0" xfId="0"/>
    <xf numFmtId="4" fontId="25" fillId="0" borderId="0" xfId="0" applyNumberFormat="1" applyFont="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9" xfId="0"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0" borderId="0" xfId="0" applyFont="1" applyAlignment="1" applyProtection="1">
      <alignment vertical="center"/>
      <protection/>
    </xf>
    <xf numFmtId="0" fontId="3" fillId="4" borderId="8" xfId="0" applyFont="1" applyFill="1" applyBorder="1" applyAlignment="1" applyProtection="1">
      <alignment horizontal="center" vertical="center"/>
      <protection/>
    </xf>
    <xf numFmtId="4" fontId="25" fillId="0" borderId="0" xfId="0" applyNumberFormat="1" applyFont="1" applyAlignment="1" applyProtection="1">
      <alignment horizontal="right" vertical="center"/>
      <protection/>
    </xf>
    <xf numFmtId="0" fontId="4" fillId="4" borderId="9" xfId="0" applyFont="1" applyFill="1" applyBorder="1" applyAlignment="1" applyProtection="1">
      <alignment horizontal="left"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32" fillId="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3" fillId="0" borderId="0" xfId="0" applyFont="1" applyBorder="1" applyAlignment="1" applyProtection="1">
      <alignment horizontal="left" vertical="center"/>
      <protection locked="0"/>
    </xf>
    <xf numFmtId="0" fontId="17"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top"/>
      <protection locked="0"/>
    </xf>
    <xf numFmtId="0" fontId="17"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protection locked="0"/>
    </xf>
    <xf numFmtId="49" fontId="3" fillId="0" borderId="0" xfId="0" applyNumberFormat="1"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049" name="Picture 1">
          <a:hlinkClick r:id="rId3"/>
        </xdr:cNvPr>
        <xdr:cNvPicPr preferRelativeResize="1">
          <a:picLocks noChangeAspect="1"/>
        </xdr:cNvPicPr>
      </xdr:nvPicPr>
      <xdr:blipFill>
        <a:blip r:embed="rId1"/>
        <a:stretch>
          <a:fillRect/>
        </a:stretch>
      </xdr:blipFill>
      <xdr:spPr bwMode="auto">
        <a:xfrm>
          <a:off x="0" y="0"/>
          <a:ext cx="266700" cy="266700"/>
        </a:xfrm>
        <a:prstGeom prst="rect">
          <a:avLst/>
        </a:prstGeom>
        <a:noFill/>
        <a:ln w="9525">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0241"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1265"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2289"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3313"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4337"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025"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3073"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4097"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5121"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6145"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7169"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8193"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9217"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6"/>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4" customHeight="1">
      <c r="A1" s="16" t="s">
        <v>1147</v>
      </c>
      <c r="B1" s="17"/>
      <c r="C1" s="17"/>
      <c r="D1" s="18" t="s">
        <v>1148</v>
      </c>
      <c r="E1" s="17"/>
      <c r="F1" s="17"/>
      <c r="G1" s="17"/>
      <c r="H1" s="17"/>
      <c r="I1" s="17"/>
      <c r="J1" s="17"/>
      <c r="K1" s="19" t="s">
        <v>1149</v>
      </c>
      <c r="L1" s="19"/>
      <c r="M1" s="19"/>
      <c r="N1" s="19"/>
      <c r="O1" s="19"/>
      <c r="P1" s="19"/>
      <c r="Q1" s="19"/>
      <c r="R1" s="19"/>
      <c r="S1" s="19"/>
      <c r="T1" s="17"/>
      <c r="U1" s="17"/>
      <c r="V1" s="17"/>
      <c r="W1" s="19" t="s">
        <v>1150</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1151</v>
      </c>
      <c r="BB1" s="22" t="s">
        <v>1152</v>
      </c>
      <c r="BC1" s="21"/>
      <c r="BD1" s="21"/>
      <c r="BE1" s="21"/>
      <c r="BF1" s="21"/>
      <c r="BG1" s="21"/>
      <c r="BH1" s="21"/>
      <c r="BI1" s="21"/>
      <c r="BJ1" s="21"/>
      <c r="BK1" s="21"/>
      <c r="BL1" s="21"/>
      <c r="BM1" s="21"/>
      <c r="BN1" s="21"/>
      <c r="BO1" s="21"/>
      <c r="BP1" s="21"/>
      <c r="BQ1" s="21"/>
      <c r="BR1" s="21"/>
      <c r="BT1" s="23" t="s">
        <v>1153</v>
      </c>
      <c r="BU1" s="23" t="s">
        <v>1153</v>
      </c>
      <c r="BV1" s="23" t="s">
        <v>1154</v>
      </c>
    </row>
    <row r="2" spans="3:72" ht="36.95" customHeight="1">
      <c r="AR2" s="361"/>
      <c r="AS2" s="361"/>
      <c r="AT2" s="361"/>
      <c r="AU2" s="361"/>
      <c r="AV2" s="361"/>
      <c r="AW2" s="361"/>
      <c r="AX2" s="361"/>
      <c r="AY2" s="361"/>
      <c r="AZ2" s="361"/>
      <c r="BA2" s="361"/>
      <c r="BB2" s="361"/>
      <c r="BC2" s="361"/>
      <c r="BD2" s="361"/>
      <c r="BE2" s="361"/>
      <c r="BS2" s="24" t="s">
        <v>1155</v>
      </c>
      <c r="BT2" s="24" t="s">
        <v>1156</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1155</v>
      </c>
      <c r="BT3" s="24" t="s">
        <v>1157</v>
      </c>
    </row>
    <row r="4" spans="2:71" ht="36.95" customHeight="1">
      <c r="B4" s="28"/>
      <c r="C4" s="29"/>
      <c r="D4" s="30" t="s">
        <v>1158</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1159</v>
      </c>
      <c r="BE4" s="33" t="s">
        <v>1160</v>
      </c>
      <c r="BS4" s="24" t="s">
        <v>1161</v>
      </c>
    </row>
    <row r="5" spans="2:71" ht="14.45" customHeight="1">
      <c r="B5" s="28"/>
      <c r="C5" s="29"/>
      <c r="D5" s="34" t="s">
        <v>1162</v>
      </c>
      <c r="E5" s="29"/>
      <c r="F5" s="29"/>
      <c r="G5" s="29"/>
      <c r="H5" s="29"/>
      <c r="I5" s="29"/>
      <c r="J5" s="29"/>
      <c r="K5" s="378" t="s">
        <v>1163</v>
      </c>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29"/>
      <c r="AQ5" s="31"/>
      <c r="BE5" s="376" t="s">
        <v>1164</v>
      </c>
      <c r="BS5" s="24" t="s">
        <v>1155</v>
      </c>
    </row>
    <row r="6" spans="2:71" ht="36.95" customHeight="1">
      <c r="B6" s="28"/>
      <c r="C6" s="29"/>
      <c r="D6" s="36" t="s">
        <v>1165</v>
      </c>
      <c r="E6" s="29"/>
      <c r="F6" s="29"/>
      <c r="G6" s="29"/>
      <c r="H6" s="29"/>
      <c r="I6" s="29"/>
      <c r="J6" s="29"/>
      <c r="K6" s="380" t="s">
        <v>1166</v>
      </c>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29"/>
      <c r="AQ6" s="31"/>
      <c r="BE6" s="377"/>
      <c r="BS6" s="24" t="s">
        <v>1167</v>
      </c>
    </row>
    <row r="7" spans="2:71" ht="14.45" customHeight="1">
      <c r="B7" s="28"/>
      <c r="C7" s="29"/>
      <c r="D7" s="37" t="s">
        <v>1168</v>
      </c>
      <c r="E7" s="29"/>
      <c r="F7" s="29"/>
      <c r="G7" s="29"/>
      <c r="H7" s="29"/>
      <c r="I7" s="29"/>
      <c r="J7" s="29"/>
      <c r="K7" s="35" t="s">
        <v>1169</v>
      </c>
      <c r="L7" s="29"/>
      <c r="M7" s="29"/>
      <c r="N7" s="29"/>
      <c r="O7" s="29"/>
      <c r="P7" s="29"/>
      <c r="Q7" s="29"/>
      <c r="R7" s="29"/>
      <c r="S7" s="29"/>
      <c r="T7" s="29"/>
      <c r="U7" s="29"/>
      <c r="V7" s="29"/>
      <c r="W7" s="29"/>
      <c r="X7" s="29"/>
      <c r="Y7" s="29"/>
      <c r="Z7" s="29"/>
      <c r="AA7" s="29"/>
      <c r="AB7" s="29"/>
      <c r="AC7" s="29"/>
      <c r="AD7" s="29"/>
      <c r="AE7" s="29"/>
      <c r="AF7" s="29"/>
      <c r="AG7" s="29"/>
      <c r="AH7" s="29"/>
      <c r="AI7" s="29"/>
      <c r="AJ7" s="29"/>
      <c r="AK7" s="37" t="s">
        <v>1170</v>
      </c>
      <c r="AL7" s="29"/>
      <c r="AM7" s="29"/>
      <c r="AN7" s="35" t="s">
        <v>1169</v>
      </c>
      <c r="AO7" s="29"/>
      <c r="AP7" s="29"/>
      <c r="AQ7" s="31"/>
      <c r="BE7" s="377"/>
      <c r="BS7" s="24" t="s">
        <v>1171</v>
      </c>
    </row>
    <row r="8" spans="2:71" ht="14.45" customHeight="1">
      <c r="B8" s="28"/>
      <c r="C8" s="29"/>
      <c r="D8" s="37" t="s">
        <v>1172</v>
      </c>
      <c r="E8" s="29"/>
      <c r="F8" s="29"/>
      <c r="G8" s="29"/>
      <c r="H8" s="29"/>
      <c r="I8" s="29"/>
      <c r="J8" s="29"/>
      <c r="K8" s="35" t="s">
        <v>1173</v>
      </c>
      <c r="L8" s="29"/>
      <c r="M8" s="29"/>
      <c r="N8" s="29"/>
      <c r="O8" s="29"/>
      <c r="P8" s="29"/>
      <c r="Q8" s="29"/>
      <c r="R8" s="29"/>
      <c r="S8" s="29"/>
      <c r="T8" s="29"/>
      <c r="U8" s="29"/>
      <c r="V8" s="29"/>
      <c r="W8" s="29"/>
      <c r="X8" s="29"/>
      <c r="Y8" s="29"/>
      <c r="Z8" s="29"/>
      <c r="AA8" s="29"/>
      <c r="AB8" s="29"/>
      <c r="AC8" s="29"/>
      <c r="AD8" s="29"/>
      <c r="AE8" s="29"/>
      <c r="AF8" s="29"/>
      <c r="AG8" s="29"/>
      <c r="AH8" s="29"/>
      <c r="AI8" s="29"/>
      <c r="AJ8" s="29"/>
      <c r="AK8" s="37" t="s">
        <v>1174</v>
      </c>
      <c r="AL8" s="29"/>
      <c r="AM8" s="29"/>
      <c r="AN8" s="38" t="s">
        <v>1175</v>
      </c>
      <c r="AO8" s="29"/>
      <c r="AP8" s="29"/>
      <c r="AQ8" s="31"/>
      <c r="BE8" s="377"/>
      <c r="BS8" s="24" t="s">
        <v>1176</v>
      </c>
    </row>
    <row r="9" spans="2:71" ht="29.25" customHeight="1">
      <c r="B9" s="28"/>
      <c r="C9" s="29"/>
      <c r="D9" s="34" t="s">
        <v>1177</v>
      </c>
      <c r="E9" s="29"/>
      <c r="F9" s="29"/>
      <c r="G9" s="29"/>
      <c r="H9" s="29"/>
      <c r="I9" s="29"/>
      <c r="J9" s="29"/>
      <c r="K9" s="39" t="s">
        <v>1178</v>
      </c>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77"/>
      <c r="BS9" s="24" t="s">
        <v>1179</v>
      </c>
    </row>
    <row r="10" spans="2:71" ht="14.45" customHeight="1">
      <c r="B10" s="28"/>
      <c r="C10" s="29"/>
      <c r="D10" s="37" t="s">
        <v>1180</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1181</v>
      </c>
      <c r="AL10" s="29"/>
      <c r="AM10" s="29"/>
      <c r="AN10" s="35" t="s">
        <v>1169</v>
      </c>
      <c r="AO10" s="29"/>
      <c r="AP10" s="29"/>
      <c r="AQ10" s="31"/>
      <c r="BE10" s="377"/>
      <c r="BS10" s="24" t="s">
        <v>1167</v>
      </c>
    </row>
    <row r="11" spans="2:71" ht="18.4" customHeight="1">
      <c r="B11" s="28"/>
      <c r="C11" s="29"/>
      <c r="D11" s="29"/>
      <c r="E11" s="35" t="s">
        <v>1182</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1183</v>
      </c>
      <c r="AL11" s="29"/>
      <c r="AM11" s="29"/>
      <c r="AN11" s="35" t="s">
        <v>1169</v>
      </c>
      <c r="AO11" s="29"/>
      <c r="AP11" s="29"/>
      <c r="AQ11" s="31"/>
      <c r="BE11" s="377"/>
      <c r="BS11" s="24" t="s">
        <v>1167</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77"/>
      <c r="BS12" s="24" t="s">
        <v>1167</v>
      </c>
    </row>
    <row r="13" spans="2:71" ht="14.45" customHeight="1">
      <c r="B13" s="28"/>
      <c r="C13" s="29"/>
      <c r="D13" s="37" t="s">
        <v>1184</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1181</v>
      </c>
      <c r="AL13" s="29"/>
      <c r="AM13" s="29"/>
      <c r="AN13" s="40" t="s">
        <v>1185</v>
      </c>
      <c r="AO13" s="29"/>
      <c r="AP13" s="29"/>
      <c r="AQ13" s="31"/>
      <c r="BE13" s="377"/>
      <c r="BS13" s="24" t="s">
        <v>1167</v>
      </c>
    </row>
    <row r="14" spans="2:71" ht="15">
      <c r="B14" s="28"/>
      <c r="C14" s="29"/>
      <c r="D14" s="29"/>
      <c r="E14" s="381" t="s">
        <v>1185</v>
      </c>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7" t="s">
        <v>1183</v>
      </c>
      <c r="AL14" s="29"/>
      <c r="AM14" s="29"/>
      <c r="AN14" s="40" t="s">
        <v>1185</v>
      </c>
      <c r="AO14" s="29"/>
      <c r="AP14" s="29"/>
      <c r="AQ14" s="31"/>
      <c r="BE14" s="377"/>
      <c r="BS14" s="24" t="s">
        <v>1167</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77"/>
      <c r="BS15" s="24" t="s">
        <v>1153</v>
      </c>
    </row>
    <row r="16" spans="2:71" ht="14.45" customHeight="1">
      <c r="B16" s="28"/>
      <c r="C16" s="29"/>
      <c r="D16" s="37" t="s">
        <v>1186</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1181</v>
      </c>
      <c r="AL16" s="29"/>
      <c r="AM16" s="29"/>
      <c r="AN16" s="35" t="s">
        <v>1169</v>
      </c>
      <c r="AO16" s="29"/>
      <c r="AP16" s="29"/>
      <c r="AQ16" s="31"/>
      <c r="BE16" s="377"/>
      <c r="BS16" s="24" t="s">
        <v>1153</v>
      </c>
    </row>
    <row r="17" spans="2:71" ht="18.4" customHeight="1">
      <c r="B17" s="28"/>
      <c r="C17" s="29"/>
      <c r="D17" s="29"/>
      <c r="E17" s="35" t="s">
        <v>1187</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1183</v>
      </c>
      <c r="AL17" s="29"/>
      <c r="AM17" s="29"/>
      <c r="AN17" s="35" t="s">
        <v>1169</v>
      </c>
      <c r="AO17" s="29"/>
      <c r="AP17" s="29"/>
      <c r="AQ17" s="31"/>
      <c r="BE17" s="377"/>
      <c r="BS17" s="24" t="s">
        <v>1188</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77"/>
      <c r="BS18" s="24" t="s">
        <v>1155</v>
      </c>
    </row>
    <row r="19" spans="2:71" ht="14.45" customHeight="1">
      <c r="B19" s="28"/>
      <c r="C19" s="29"/>
      <c r="D19" s="37" t="s">
        <v>1189</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77"/>
      <c r="BS19" s="24" t="s">
        <v>1155</v>
      </c>
    </row>
    <row r="20" spans="2:71" ht="151.15" customHeight="1">
      <c r="B20" s="28"/>
      <c r="C20" s="29"/>
      <c r="D20" s="29"/>
      <c r="E20" s="383" t="s">
        <v>1190</v>
      </c>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3"/>
      <c r="AN20" s="383"/>
      <c r="AO20" s="29"/>
      <c r="AP20" s="29"/>
      <c r="AQ20" s="31"/>
      <c r="BE20" s="377"/>
      <c r="BS20" s="24" t="s">
        <v>1153</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77"/>
    </row>
    <row r="22" spans="2:57" ht="6.95" customHeight="1">
      <c r="B22" s="28"/>
      <c r="C22" s="29"/>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9"/>
      <c r="AQ22" s="31"/>
      <c r="BE22" s="377"/>
    </row>
    <row r="23" spans="2:57" s="1" customFormat="1" ht="25.9" customHeight="1">
      <c r="B23" s="42"/>
      <c r="C23" s="43"/>
      <c r="D23" s="44" t="s">
        <v>1191</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84">
        <f>ROUND(AG51,2)</f>
        <v>0</v>
      </c>
      <c r="AL23" s="385"/>
      <c r="AM23" s="385"/>
      <c r="AN23" s="385"/>
      <c r="AO23" s="385"/>
      <c r="AP23" s="43"/>
      <c r="AQ23" s="46"/>
      <c r="BE23" s="377"/>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77"/>
    </row>
    <row r="25" spans="2:57" s="1" customFormat="1" ht="13.5">
      <c r="B25" s="42"/>
      <c r="C25" s="43"/>
      <c r="D25" s="43"/>
      <c r="E25" s="43"/>
      <c r="F25" s="43"/>
      <c r="G25" s="43"/>
      <c r="H25" s="43"/>
      <c r="I25" s="43"/>
      <c r="J25" s="43"/>
      <c r="K25" s="43"/>
      <c r="L25" s="360" t="s">
        <v>1192</v>
      </c>
      <c r="M25" s="360"/>
      <c r="N25" s="360"/>
      <c r="O25" s="360"/>
      <c r="P25" s="43"/>
      <c r="Q25" s="43"/>
      <c r="R25" s="43"/>
      <c r="S25" s="43"/>
      <c r="T25" s="43"/>
      <c r="U25" s="43"/>
      <c r="V25" s="43"/>
      <c r="W25" s="360" t="s">
        <v>1193</v>
      </c>
      <c r="X25" s="360"/>
      <c r="Y25" s="360"/>
      <c r="Z25" s="360"/>
      <c r="AA25" s="360"/>
      <c r="AB25" s="360"/>
      <c r="AC25" s="360"/>
      <c r="AD25" s="360"/>
      <c r="AE25" s="360"/>
      <c r="AF25" s="43"/>
      <c r="AG25" s="43"/>
      <c r="AH25" s="43"/>
      <c r="AI25" s="43"/>
      <c r="AJ25" s="43"/>
      <c r="AK25" s="360" t="s">
        <v>1194</v>
      </c>
      <c r="AL25" s="360"/>
      <c r="AM25" s="360"/>
      <c r="AN25" s="360"/>
      <c r="AO25" s="360"/>
      <c r="AP25" s="43"/>
      <c r="AQ25" s="46"/>
      <c r="BE25" s="377"/>
    </row>
    <row r="26" spans="2:57" s="2" customFormat="1" ht="14.45" customHeight="1" hidden="1">
      <c r="B26" s="48"/>
      <c r="C26" s="49"/>
      <c r="D26" s="50" t="s">
        <v>1195</v>
      </c>
      <c r="E26" s="49"/>
      <c r="F26" s="50" t="s">
        <v>1196</v>
      </c>
      <c r="G26" s="49"/>
      <c r="H26" s="49"/>
      <c r="I26" s="49"/>
      <c r="J26" s="49"/>
      <c r="K26" s="49"/>
      <c r="L26" s="350">
        <v>0.21</v>
      </c>
      <c r="M26" s="349"/>
      <c r="N26" s="349"/>
      <c r="O26" s="349"/>
      <c r="P26" s="49"/>
      <c r="Q26" s="49"/>
      <c r="R26" s="49"/>
      <c r="S26" s="49"/>
      <c r="T26" s="49"/>
      <c r="U26" s="49"/>
      <c r="V26" s="49"/>
      <c r="W26" s="348">
        <f>ROUND(AZ51,2)</f>
        <v>0</v>
      </c>
      <c r="X26" s="349"/>
      <c r="Y26" s="349"/>
      <c r="Z26" s="349"/>
      <c r="AA26" s="349"/>
      <c r="AB26" s="349"/>
      <c r="AC26" s="349"/>
      <c r="AD26" s="349"/>
      <c r="AE26" s="349"/>
      <c r="AF26" s="49"/>
      <c r="AG26" s="49"/>
      <c r="AH26" s="49"/>
      <c r="AI26" s="49"/>
      <c r="AJ26" s="49"/>
      <c r="AK26" s="348">
        <f>ROUND(AV51,2)</f>
        <v>0</v>
      </c>
      <c r="AL26" s="349"/>
      <c r="AM26" s="349"/>
      <c r="AN26" s="349"/>
      <c r="AO26" s="349"/>
      <c r="AP26" s="49"/>
      <c r="AQ26" s="51"/>
      <c r="BE26" s="377"/>
    </row>
    <row r="27" spans="2:57" s="2" customFormat="1" ht="14.45" customHeight="1" hidden="1">
      <c r="B27" s="48"/>
      <c r="C27" s="49"/>
      <c r="D27" s="49"/>
      <c r="E27" s="49"/>
      <c r="F27" s="50" t="s">
        <v>1197</v>
      </c>
      <c r="G27" s="49"/>
      <c r="H27" s="49"/>
      <c r="I27" s="49"/>
      <c r="J27" s="49"/>
      <c r="K27" s="49"/>
      <c r="L27" s="350">
        <v>0.15</v>
      </c>
      <c r="M27" s="349"/>
      <c r="N27" s="349"/>
      <c r="O27" s="349"/>
      <c r="P27" s="49"/>
      <c r="Q27" s="49"/>
      <c r="R27" s="49"/>
      <c r="S27" s="49"/>
      <c r="T27" s="49"/>
      <c r="U27" s="49"/>
      <c r="V27" s="49"/>
      <c r="W27" s="348">
        <f>ROUND(BA51,2)</f>
        <v>0</v>
      </c>
      <c r="X27" s="349"/>
      <c r="Y27" s="349"/>
      <c r="Z27" s="349"/>
      <c r="AA27" s="349"/>
      <c r="AB27" s="349"/>
      <c r="AC27" s="349"/>
      <c r="AD27" s="349"/>
      <c r="AE27" s="349"/>
      <c r="AF27" s="49"/>
      <c r="AG27" s="49"/>
      <c r="AH27" s="49"/>
      <c r="AI27" s="49"/>
      <c r="AJ27" s="49"/>
      <c r="AK27" s="348">
        <f>ROUND(AW51,2)</f>
        <v>0</v>
      </c>
      <c r="AL27" s="349"/>
      <c r="AM27" s="349"/>
      <c r="AN27" s="349"/>
      <c r="AO27" s="349"/>
      <c r="AP27" s="49"/>
      <c r="AQ27" s="51"/>
      <c r="BE27" s="377"/>
    </row>
    <row r="28" spans="2:57" s="2" customFormat="1" ht="14.45" customHeight="1">
      <c r="B28" s="48"/>
      <c r="C28" s="49"/>
      <c r="D28" s="50" t="s">
        <v>1195</v>
      </c>
      <c r="E28" s="49"/>
      <c r="F28" s="50" t="s">
        <v>1198</v>
      </c>
      <c r="G28" s="49"/>
      <c r="H28" s="49"/>
      <c r="I28" s="49"/>
      <c r="J28" s="49"/>
      <c r="K28" s="49"/>
      <c r="L28" s="350">
        <v>0.21</v>
      </c>
      <c r="M28" s="349"/>
      <c r="N28" s="349"/>
      <c r="O28" s="349"/>
      <c r="P28" s="49"/>
      <c r="Q28" s="49"/>
      <c r="R28" s="49"/>
      <c r="S28" s="49"/>
      <c r="T28" s="49"/>
      <c r="U28" s="49"/>
      <c r="V28" s="49"/>
      <c r="W28" s="348">
        <f>ROUND(BB51,2)</f>
        <v>0</v>
      </c>
      <c r="X28" s="349"/>
      <c r="Y28" s="349"/>
      <c r="Z28" s="349"/>
      <c r="AA28" s="349"/>
      <c r="AB28" s="349"/>
      <c r="AC28" s="349"/>
      <c r="AD28" s="349"/>
      <c r="AE28" s="349"/>
      <c r="AF28" s="49"/>
      <c r="AG28" s="49"/>
      <c r="AH28" s="49"/>
      <c r="AI28" s="49"/>
      <c r="AJ28" s="49"/>
      <c r="AK28" s="348">
        <v>0</v>
      </c>
      <c r="AL28" s="349"/>
      <c r="AM28" s="349"/>
      <c r="AN28" s="349"/>
      <c r="AO28" s="349"/>
      <c r="AP28" s="49"/>
      <c r="AQ28" s="51"/>
      <c r="BE28" s="377"/>
    </row>
    <row r="29" spans="2:57" s="2" customFormat="1" ht="14.45" customHeight="1">
      <c r="B29" s="48"/>
      <c r="C29" s="49"/>
      <c r="D29" s="49"/>
      <c r="E29" s="49"/>
      <c r="F29" s="50" t="s">
        <v>1199</v>
      </c>
      <c r="G29" s="49"/>
      <c r="H29" s="49"/>
      <c r="I29" s="49"/>
      <c r="J29" s="49"/>
      <c r="K29" s="49"/>
      <c r="L29" s="350">
        <v>0.15</v>
      </c>
      <c r="M29" s="349"/>
      <c r="N29" s="349"/>
      <c r="O29" s="349"/>
      <c r="P29" s="49"/>
      <c r="Q29" s="49"/>
      <c r="R29" s="49"/>
      <c r="S29" s="49"/>
      <c r="T29" s="49"/>
      <c r="U29" s="49"/>
      <c r="V29" s="49"/>
      <c r="W29" s="348">
        <f>ROUND(BC51,2)</f>
        <v>0</v>
      </c>
      <c r="X29" s="349"/>
      <c r="Y29" s="349"/>
      <c r="Z29" s="349"/>
      <c r="AA29" s="349"/>
      <c r="AB29" s="349"/>
      <c r="AC29" s="349"/>
      <c r="AD29" s="349"/>
      <c r="AE29" s="349"/>
      <c r="AF29" s="49"/>
      <c r="AG29" s="49"/>
      <c r="AH29" s="49"/>
      <c r="AI29" s="49"/>
      <c r="AJ29" s="49"/>
      <c r="AK29" s="348">
        <v>0</v>
      </c>
      <c r="AL29" s="349"/>
      <c r="AM29" s="349"/>
      <c r="AN29" s="349"/>
      <c r="AO29" s="349"/>
      <c r="AP29" s="49"/>
      <c r="AQ29" s="51"/>
      <c r="BE29" s="377"/>
    </row>
    <row r="30" spans="2:57" s="2" customFormat="1" ht="14.45" customHeight="1" hidden="1">
      <c r="B30" s="48"/>
      <c r="C30" s="49"/>
      <c r="D30" s="49"/>
      <c r="E30" s="49"/>
      <c r="F30" s="50" t="s">
        <v>1200</v>
      </c>
      <c r="G30" s="49"/>
      <c r="H30" s="49"/>
      <c r="I30" s="49"/>
      <c r="J30" s="49"/>
      <c r="K30" s="49"/>
      <c r="L30" s="350">
        <v>0</v>
      </c>
      <c r="M30" s="349"/>
      <c r="N30" s="349"/>
      <c r="O30" s="349"/>
      <c r="P30" s="49"/>
      <c r="Q30" s="49"/>
      <c r="R30" s="49"/>
      <c r="S30" s="49"/>
      <c r="T30" s="49"/>
      <c r="U30" s="49"/>
      <c r="V30" s="49"/>
      <c r="W30" s="348">
        <f>ROUND(BD51,2)</f>
        <v>0</v>
      </c>
      <c r="X30" s="349"/>
      <c r="Y30" s="349"/>
      <c r="Z30" s="349"/>
      <c r="AA30" s="349"/>
      <c r="AB30" s="349"/>
      <c r="AC30" s="349"/>
      <c r="AD30" s="349"/>
      <c r="AE30" s="349"/>
      <c r="AF30" s="49"/>
      <c r="AG30" s="49"/>
      <c r="AH30" s="49"/>
      <c r="AI30" s="49"/>
      <c r="AJ30" s="49"/>
      <c r="AK30" s="348">
        <v>0</v>
      </c>
      <c r="AL30" s="349"/>
      <c r="AM30" s="349"/>
      <c r="AN30" s="349"/>
      <c r="AO30" s="349"/>
      <c r="AP30" s="49"/>
      <c r="AQ30" s="51"/>
      <c r="BE30" s="377"/>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77"/>
    </row>
    <row r="32" spans="2:57" s="1" customFormat="1" ht="25.9" customHeight="1">
      <c r="B32" s="42"/>
      <c r="C32" s="52"/>
      <c r="D32" s="53" t="s">
        <v>1201</v>
      </c>
      <c r="E32" s="54"/>
      <c r="F32" s="54"/>
      <c r="G32" s="54"/>
      <c r="H32" s="54"/>
      <c r="I32" s="54"/>
      <c r="J32" s="54"/>
      <c r="K32" s="54"/>
      <c r="L32" s="54"/>
      <c r="M32" s="54"/>
      <c r="N32" s="54"/>
      <c r="O32" s="54"/>
      <c r="P32" s="54"/>
      <c r="Q32" s="54"/>
      <c r="R32" s="54"/>
      <c r="S32" s="54"/>
      <c r="T32" s="55" t="s">
        <v>1202</v>
      </c>
      <c r="U32" s="54"/>
      <c r="V32" s="54"/>
      <c r="W32" s="54"/>
      <c r="X32" s="375" t="s">
        <v>1203</v>
      </c>
      <c r="Y32" s="364"/>
      <c r="Z32" s="364"/>
      <c r="AA32" s="364"/>
      <c r="AB32" s="364"/>
      <c r="AC32" s="54"/>
      <c r="AD32" s="54"/>
      <c r="AE32" s="54"/>
      <c r="AF32" s="54"/>
      <c r="AG32" s="54"/>
      <c r="AH32" s="54"/>
      <c r="AI32" s="54"/>
      <c r="AJ32" s="54"/>
      <c r="AK32" s="363">
        <f>SUM(AK23:AK30)</f>
        <v>0</v>
      </c>
      <c r="AL32" s="364"/>
      <c r="AM32" s="364"/>
      <c r="AN32" s="364"/>
      <c r="AO32" s="365"/>
      <c r="AP32" s="52"/>
      <c r="AQ32" s="56"/>
      <c r="BE32" s="377"/>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5" customHeight="1">
      <c r="B39" s="42"/>
      <c r="C39" s="63" t="s">
        <v>1204</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5" customHeight="1">
      <c r="B41" s="65"/>
      <c r="C41" s="66" t="s">
        <v>1162</v>
      </c>
      <c r="D41" s="67"/>
      <c r="E41" s="67"/>
      <c r="F41" s="67"/>
      <c r="G41" s="67"/>
      <c r="H41" s="67"/>
      <c r="I41" s="67"/>
      <c r="J41" s="67"/>
      <c r="K41" s="67"/>
      <c r="L41" s="67" t="str">
        <f>K5</f>
        <v>061/13/08/2015</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5" customHeight="1">
      <c r="B42" s="69"/>
      <c r="C42" s="70" t="s">
        <v>1165</v>
      </c>
      <c r="D42" s="71"/>
      <c r="E42" s="71"/>
      <c r="F42" s="71"/>
      <c r="G42" s="71"/>
      <c r="H42" s="71"/>
      <c r="I42" s="71"/>
      <c r="J42" s="71"/>
      <c r="K42" s="71"/>
      <c r="L42" s="357" t="str">
        <f>K6</f>
        <v>KOHINOOR MARÁNSKÉ RADČICE - Biotechnologický systém ČDV Z MR1</v>
      </c>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71"/>
      <c r="AQ42" s="71"/>
      <c r="AR42" s="72"/>
    </row>
    <row r="43" spans="2:44"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5">
      <c r="B44" s="42"/>
      <c r="C44" s="66" t="s">
        <v>1172</v>
      </c>
      <c r="D44" s="64"/>
      <c r="E44" s="64"/>
      <c r="F44" s="64"/>
      <c r="G44" s="64"/>
      <c r="H44" s="64"/>
      <c r="I44" s="64"/>
      <c r="J44" s="64"/>
      <c r="K44" s="64"/>
      <c r="L44" s="73" t="str">
        <f>IF(K8="","",K8)</f>
        <v>Mariánské Radčice</v>
      </c>
      <c r="M44" s="64"/>
      <c r="N44" s="64"/>
      <c r="O44" s="64"/>
      <c r="P44" s="64"/>
      <c r="Q44" s="64"/>
      <c r="R44" s="64"/>
      <c r="S44" s="64"/>
      <c r="T44" s="64"/>
      <c r="U44" s="64"/>
      <c r="V44" s="64"/>
      <c r="W44" s="64"/>
      <c r="X44" s="64"/>
      <c r="Y44" s="64"/>
      <c r="Z44" s="64"/>
      <c r="AA44" s="64"/>
      <c r="AB44" s="64"/>
      <c r="AC44" s="64"/>
      <c r="AD44" s="64"/>
      <c r="AE44" s="64"/>
      <c r="AF44" s="64"/>
      <c r="AG44" s="64"/>
      <c r="AH44" s="64"/>
      <c r="AI44" s="66" t="s">
        <v>1174</v>
      </c>
      <c r="AJ44" s="64"/>
      <c r="AK44" s="64"/>
      <c r="AL44" s="64"/>
      <c r="AM44" s="359" t="str">
        <f>IF(AN8="","",AN8)</f>
        <v>20. 6. 2017</v>
      </c>
      <c r="AN44" s="359"/>
      <c r="AO44" s="64"/>
      <c r="AP44" s="64"/>
      <c r="AQ44" s="64"/>
      <c r="AR44" s="62"/>
    </row>
    <row r="45" spans="2:44"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5">
      <c r="B46" s="42"/>
      <c r="C46" s="66" t="s">
        <v>1180</v>
      </c>
      <c r="D46" s="64"/>
      <c r="E46" s="64"/>
      <c r="F46" s="64"/>
      <c r="G46" s="64"/>
      <c r="H46" s="64"/>
      <c r="I46" s="64"/>
      <c r="J46" s="64"/>
      <c r="K46" s="64"/>
      <c r="L46" s="67" t="str">
        <f>IF(E11="","",E11)</f>
        <v>PK Ústí nad Labem</v>
      </c>
      <c r="M46" s="64"/>
      <c r="N46" s="64"/>
      <c r="O46" s="64"/>
      <c r="P46" s="64"/>
      <c r="Q46" s="64"/>
      <c r="R46" s="64"/>
      <c r="S46" s="64"/>
      <c r="T46" s="64"/>
      <c r="U46" s="64"/>
      <c r="V46" s="64"/>
      <c r="W46" s="64"/>
      <c r="X46" s="64"/>
      <c r="Y46" s="64"/>
      <c r="Z46" s="64"/>
      <c r="AA46" s="64"/>
      <c r="AB46" s="64"/>
      <c r="AC46" s="64"/>
      <c r="AD46" s="64"/>
      <c r="AE46" s="64"/>
      <c r="AF46" s="64"/>
      <c r="AG46" s="64"/>
      <c r="AH46" s="64"/>
      <c r="AI46" s="66" t="s">
        <v>1186</v>
      </c>
      <c r="AJ46" s="64"/>
      <c r="AK46" s="64"/>
      <c r="AL46" s="64"/>
      <c r="AM46" s="372" t="str">
        <f>IF(E17="","",E17)</f>
        <v>Terén Design</v>
      </c>
      <c r="AN46" s="372"/>
      <c r="AO46" s="372"/>
      <c r="AP46" s="372"/>
      <c r="AQ46" s="64"/>
      <c r="AR46" s="62"/>
      <c r="AS46" s="366" t="s">
        <v>1205</v>
      </c>
      <c r="AT46" s="367"/>
      <c r="AU46" s="75"/>
      <c r="AV46" s="75"/>
      <c r="AW46" s="75"/>
      <c r="AX46" s="75"/>
      <c r="AY46" s="75"/>
      <c r="AZ46" s="75"/>
      <c r="BA46" s="75"/>
      <c r="BB46" s="75"/>
      <c r="BC46" s="75"/>
      <c r="BD46" s="76"/>
    </row>
    <row r="47" spans="2:56" s="1" customFormat="1" ht="15">
      <c r="B47" s="42"/>
      <c r="C47" s="66" t="s">
        <v>1184</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68"/>
      <c r="AT47" s="369"/>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70"/>
      <c r="AT48" s="371"/>
      <c r="AU48" s="43"/>
      <c r="AV48" s="43"/>
      <c r="AW48" s="43"/>
      <c r="AX48" s="43"/>
      <c r="AY48" s="43"/>
      <c r="AZ48" s="43"/>
      <c r="BA48" s="43"/>
      <c r="BB48" s="43"/>
      <c r="BC48" s="43"/>
      <c r="BD48" s="79"/>
    </row>
    <row r="49" spans="2:56" s="1" customFormat="1" ht="29.25" customHeight="1">
      <c r="B49" s="42"/>
      <c r="C49" s="373" t="s">
        <v>1206</v>
      </c>
      <c r="D49" s="352"/>
      <c r="E49" s="352"/>
      <c r="F49" s="352"/>
      <c r="G49" s="352"/>
      <c r="H49" s="54"/>
      <c r="I49" s="353" t="s">
        <v>1207</v>
      </c>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1" t="s">
        <v>1208</v>
      </c>
      <c r="AH49" s="352"/>
      <c r="AI49" s="352"/>
      <c r="AJ49" s="352"/>
      <c r="AK49" s="352"/>
      <c r="AL49" s="352"/>
      <c r="AM49" s="352"/>
      <c r="AN49" s="353" t="s">
        <v>1209</v>
      </c>
      <c r="AO49" s="352"/>
      <c r="AP49" s="352"/>
      <c r="AQ49" s="80" t="s">
        <v>1210</v>
      </c>
      <c r="AR49" s="62"/>
      <c r="AS49" s="81" t="s">
        <v>1211</v>
      </c>
      <c r="AT49" s="82" t="s">
        <v>1212</v>
      </c>
      <c r="AU49" s="82" t="s">
        <v>1213</v>
      </c>
      <c r="AV49" s="82" t="s">
        <v>1214</v>
      </c>
      <c r="AW49" s="82" t="s">
        <v>1215</v>
      </c>
      <c r="AX49" s="82" t="s">
        <v>1216</v>
      </c>
      <c r="AY49" s="82" t="s">
        <v>1217</v>
      </c>
      <c r="AZ49" s="82" t="s">
        <v>1218</v>
      </c>
      <c r="BA49" s="82" t="s">
        <v>1219</v>
      </c>
      <c r="BB49" s="82" t="s">
        <v>1220</v>
      </c>
      <c r="BC49" s="82" t="s">
        <v>1221</v>
      </c>
      <c r="BD49" s="83" t="s">
        <v>1222</v>
      </c>
    </row>
    <row r="50" spans="2:56"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4"/>
      <c r="AT50" s="85"/>
      <c r="AU50" s="85"/>
      <c r="AV50" s="85"/>
      <c r="AW50" s="85"/>
      <c r="AX50" s="85"/>
      <c r="AY50" s="85"/>
      <c r="AZ50" s="85"/>
      <c r="BA50" s="85"/>
      <c r="BB50" s="85"/>
      <c r="BC50" s="85"/>
      <c r="BD50" s="86"/>
    </row>
    <row r="51" spans="2:90" s="4" customFormat="1" ht="32.45" customHeight="1">
      <c r="B51" s="69"/>
      <c r="C51" s="87" t="s">
        <v>1223</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74">
        <f>ROUND(SUM(AG52:AG64),2)</f>
        <v>0</v>
      </c>
      <c r="AH51" s="374"/>
      <c r="AI51" s="374"/>
      <c r="AJ51" s="374"/>
      <c r="AK51" s="374"/>
      <c r="AL51" s="374"/>
      <c r="AM51" s="374"/>
      <c r="AN51" s="362">
        <f aca="true" t="shared" si="0" ref="AN51:AN64">SUM(AG51,AT51)</f>
        <v>0</v>
      </c>
      <c r="AO51" s="362"/>
      <c r="AP51" s="362"/>
      <c r="AQ51" s="89" t="s">
        <v>1169</v>
      </c>
      <c r="AR51" s="72"/>
      <c r="AS51" s="90">
        <f>ROUND(SUM(AS52:AS64),2)</f>
        <v>0</v>
      </c>
      <c r="AT51" s="91">
        <f aca="true" t="shared" si="1" ref="AT51:AT64">ROUND(SUM(AV51:AW51),2)</f>
        <v>0</v>
      </c>
      <c r="AU51" s="92">
        <f>ROUND(SUM(AU52:AU64),5)</f>
        <v>0</v>
      </c>
      <c r="AV51" s="91">
        <f>ROUND(AZ51*L26,2)</f>
        <v>0</v>
      </c>
      <c r="AW51" s="91">
        <f>ROUND(BA51*L27,2)</f>
        <v>0</v>
      </c>
      <c r="AX51" s="91">
        <f>ROUND(BB51*L26,2)</f>
        <v>0</v>
      </c>
      <c r="AY51" s="91">
        <f>ROUND(BC51*L27,2)</f>
        <v>0</v>
      </c>
      <c r="AZ51" s="91">
        <f>ROUND(SUM(AZ52:AZ64),2)</f>
        <v>0</v>
      </c>
      <c r="BA51" s="91">
        <f>ROUND(SUM(BA52:BA64),2)</f>
        <v>0</v>
      </c>
      <c r="BB51" s="91">
        <f>ROUND(SUM(BB52:BB64),2)</f>
        <v>0</v>
      </c>
      <c r="BC51" s="91">
        <f>ROUND(SUM(BC52:BC64),2)</f>
        <v>0</v>
      </c>
      <c r="BD51" s="93">
        <f>ROUND(SUM(BD52:BD64),2)</f>
        <v>0</v>
      </c>
      <c r="BS51" s="94" t="s">
        <v>1224</v>
      </c>
      <c r="BT51" s="94" t="s">
        <v>1225</v>
      </c>
      <c r="BU51" s="95" t="s">
        <v>1226</v>
      </c>
      <c r="BV51" s="94" t="s">
        <v>1227</v>
      </c>
      <c r="BW51" s="94" t="s">
        <v>1154</v>
      </c>
      <c r="BX51" s="94" t="s">
        <v>1228</v>
      </c>
      <c r="CL51" s="94" t="s">
        <v>1169</v>
      </c>
    </row>
    <row r="52" spans="1:91" s="5" customFormat="1" ht="43.15" customHeight="1">
      <c r="A52" s="96" t="s">
        <v>1229</v>
      </c>
      <c r="B52" s="97"/>
      <c r="C52" s="98"/>
      <c r="D52" s="354" t="s">
        <v>1230</v>
      </c>
      <c r="E52" s="354"/>
      <c r="F52" s="354"/>
      <c r="G52" s="354"/>
      <c r="H52" s="354"/>
      <c r="I52" s="99"/>
      <c r="J52" s="354" t="s">
        <v>1231</v>
      </c>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5">
        <f>'062-13-08-2015 - SO 01 Hr...'!J27</f>
        <v>0</v>
      </c>
      <c r="AH52" s="356"/>
      <c r="AI52" s="356"/>
      <c r="AJ52" s="356"/>
      <c r="AK52" s="356"/>
      <c r="AL52" s="356"/>
      <c r="AM52" s="356"/>
      <c r="AN52" s="355">
        <f t="shared" si="0"/>
        <v>0</v>
      </c>
      <c r="AO52" s="356"/>
      <c r="AP52" s="356"/>
      <c r="AQ52" s="100" t="s">
        <v>1232</v>
      </c>
      <c r="AR52" s="101"/>
      <c r="AS52" s="102">
        <v>0</v>
      </c>
      <c r="AT52" s="103">
        <f t="shared" si="1"/>
        <v>0</v>
      </c>
      <c r="AU52" s="104">
        <f>'062-13-08-2015 - SO 01 Hr...'!P78</f>
        <v>0</v>
      </c>
      <c r="AV52" s="103">
        <f>'062-13-08-2015 - SO 01 Hr...'!J30</f>
        <v>0</v>
      </c>
      <c r="AW52" s="103">
        <f>'062-13-08-2015 - SO 01 Hr...'!J31</f>
        <v>0</v>
      </c>
      <c r="AX52" s="103">
        <f>'062-13-08-2015 - SO 01 Hr...'!J32</f>
        <v>0</v>
      </c>
      <c r="AY52" s="103">
        <f>'062-13-08-2015 - SO 01 Hr...'!J33</f>
        <v>0</v>
      </c>
      <c r="AZ52" s="103">
        <f>'062-13-08-2015 - SO 01 Hr...'!F30</f>
        <v>0</v>
      </c>
      <c r="BA52" s="103">
        <f>'062-13-08-2015 - SO 01 Hr...'!F31</f>
        <v>0</v>
      </c>
      <c r="BB52" s="103">
        <f>'062-13-08-2015 - SO 01 Hr...'!F32</f>
        <v>0</v>
      </c>
      <c r="BC52" s="103">
        <f>'062-13-08-2015 - SO 01 Hr...'!F33</f>
        <v>0</v>
      </c>
      <c r="BD52" s="105">
        <f>'062-13-08-2015 - SO 01 Hr...'!F34</f>
        <v>0</v>
      </c>
      <c r="BT52" s="106" t="s">
        <v>1171</v>
      </c>
      <c r="BV52" s="106" t="s">
        <v>1227</v>
      </c>
      <c r="BW52" s="106" t="s">
        <v>1233</v>
      </c>
      <c r="BX52" s="106" t="s">
        <v>1154</v>
      </c>
      <c r="CL52" s="106" t="s">
        <v>1169</v>
      </c>
      <c r="CM52" s="106" t="s">
        <v>1234</v>
      </c>
    </row>
    <row r="53" spans="1:91" s="5" customFormat="1" ht="43.15" customHeight="1">
      <c r="A53" s="96" t="s">
        <v>1229</v>
      </c>
      <c r="B53" s="97"/>
      <c r="C53" s="98"/>
      <c r="D53" s="354" t="s">
        <v>1235</v>
      </c>
      <c r="E53" s="354"/>
      <c r="F53" s="354"/>
      <c r="G53" s="354"/>
      <c r="H53" s="354"/>
      <c r="I53" s="99"/>
      <c r="J53" s="354" t="s">
        <v>1236</v>
      </c>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5">
        <f>'063-13-08-2015 - SO 02.1 ...'!J27</f>
        <v>0</v>
      </c>
      <c r="AH53" s="356"/>
      <c r="AI53" s="356"/>
      <c r="AJ53" s="356"/>
      <c r="AK53" s="356"/>
      <c r="AL53" s="356"/>
      <c r="AM53" s="356"/>
      <c r="AN53" s="355">
        <f t="shared" si="0"/>
        <v>0</v>
      </c>
      <c r="AO53" s="356"/>
      <c r="AP53" s="356"/>
      <c r="AQ53" s="100" t="s">
        <v>1232</v>
      </c>
      <c r="AR53" s="101"/>
      <c r="AS53" s="102">
        <v>0</v>
      </c>
      <c r="AT53" s="103">
        <f t="shared" si="1"/>
        <v>0</v>
      </c>
      <c r="AU53" s="104">
        <f>'063-13-08-2015 - SO 02.1 ...'!P85</f>
        <v>0</v>
      </c>
      <c r="AV53" s="103">
        <f>'063-13-08-2015 - SO 02.1 ...'!J30</f>
        <v>0</v>
      </c>
      <c r="AW53" s="103">
        <f>'063-13-08-2015 - SO 02.1 ...'!J31</f>
        <v>0</v>
      </c>
      <c r="AX53" s="103">
        <f>'063-13-08-2015 - SO 02.1 ...'!J32</f>
        <v>0</v>
      </c>
      <c r="AY53" s="103">
        <f>'063-13-08-2015 - SO 02.1 ...'!J33</f>
        <v>0</v>
      </c>
      <c r="AZ53" s="103">
        <f>'063-13-08-2015 - SO 02.1 ...'!F30</f>
        <v>0</v>
      </c>
      <c r="BA53" s="103">
        <f>'063-13-08-2015 - SO 02.1 ...'!F31</f>
        <v>0</v>
      </c>
      <c r="BB53" s="103">
        <f>'063-13-08-2015 - SO 02.1 ...'!F32</f>
        <v>0</v>
      </c>
      <c r="BC53" s="103">
        <f>'063-13-08-2015 - SO 02.1 ...'!F33</f>
        <v>0</v>
      </c>
      <c r="BD53" s="105">
        <f>'063-13-08-2015 - SO 02.1 ...'!F34</f>
        <v>0</v>
      </c>
      <c r="BT53" s="106" t="s">
        <v>1171</v>
      </c>
      <c r="BV53" s="106" t="s">
        <v>1227</v>
      </c>
      <c r="BW53" s="106" t="s">
        <v>1237</v>
      </c>
      <c r="BX53" s="106" t="s">
        <v>1154</v>
      </c>
      <c r="CL53" s="106" t="s">
        <v>1169</v>
      </c>
      <c r="CM53" s="106" t="s">
        <v>1234</v>
      </c>
    </row>
    <row r="54" spans="1:91" s="5" customFormat="1" ht="43.15" customHeight="1">
      <c r="A54" s="96" t="s">
        <v>1229</v>
      </c>
      <c r="B54" s="97"/>
      <c r="C54" s="98"/>
      <c r="D54" s="354" t="s">
        <v>1238</v>
      </c>
      <c r="E54" s="354"/>
      <c r="F54" s="354"/>
      <c r="G54" s="354"/>
      <c r="H54" s="354"/>
      <c r="I54" s="99"/>
      <c r="J54" s="354" t="s">
        <v>1239</v>
      </c>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5">
        <f>'064-13-08-2015 - SO 02.2 ...'!J27</f>
        <v>0</v>
      </c>
      <c r="AH54" s="356"/>
      <c r="AI54" s="356"/>
      <c r="AJ54" s="356"/>
      <c r="AK54" s="356"/>
      <c r="AL54" s="356"/>
      <c r="AM54" s="356"/>
      <c r="AN54" s="355">
        <f t="shared" si="0"/>
        <v>0</v>
      </c>
      <c r="AO54" s="356"/>
      <c r="AP54" s="356"/>
      <c r="AQ54" s="100" t="s">
        <v>1232</v>
      </c>
      <c r="AR54" s="101"/>
      <c r="AS54" s="102">
        <v>0</v>
      </c>
      <c r="AT54" s="103">
        <f t="shared" si="1"/>
        <v>0</v>
      </c>
      <c r="AU54" s="104">
        <f>'064-13-08-2015 - SO 02.2 ...'!P83</f>
        <v>0</v>
      </c>
      <c r="AV54" s="103">
        <f>'064-13-08-2015 - SO 02.2 ...'!J30</f>
        <v>0</v>
      </c>
      <c r="AW54" s="103">
        <f>'064-13-08-2015 - SO 02.2 ...'!J31</f>
        <v>0</v>
      </c>
      <c r="AX54" s="103">
        <f>'064-13-08-2015 - SO 02.2 ...'!J32</f>
        <v>0</v>
      </c>
      <c r="AY54" s="103">
        <f>'064-13-08-2015 - SO 02.2 ...'!J33</f>
        <v>0</v>
      </c>
      <c r="AZ54" s="103">
        <f>'064-13-08-2015 - SO 02.2 ...'!F30</f>
        <v>0</v>
      </c>
      <c r="BA54" s="103">
        <f>'064-13-08-2015 - SO 02.2 ...'!F31</f>
        <v>0</v>
      </c>
      <c r="BB54" s="103">
        <f>'064-13-08-2015 - SO 02.2 ...'!F32</f>
        <v>0</v>
      </c>
      <c r="BC54" s="103">
        <f>'064-13-08-2015 - SO 02.2 ...'!F33</f>
        <v>0</v>
      </c>
      <c r="BD54" s="105">
        <f>'064-13-08-2015 - SO 02.2 ...'!F34</f>
        <v>0</v>
      </c>
      <c r="BT54" s="106" t="s">
        <v>1171</v>
      </c>
      <c r="BV54" s="106" t="s">
        <v>1227</v>
      </c>
      <c r="BW54" s="106" t="s">
        <v>1240</v>
      </c>
      <c r="BX54" s="106" t="s">
        <v>1154</v>
      </c>
      <c r="CL54" s="106" t="s">
        <v>1169</v>
      </c>
      <c r="CM54" s="106" t="s">
        <v>1234</v>
      </c>
    </row>
    <row r="55" spans="1:91" s="5" customFormat="1" ht="43.15" customHeight="1">
      <c r="A55" s="96" t="s">
        <v>1229</v>
      </c>
      <c r="B55" s="97"/>
      <c r="C55" s="98"/>
      <c r="D55" s="354" t="s">
        <v>1241</v>
      </c>
      <c r="E55" s="354"/>
      <c r="F55" s="354"/>
      <c r="G55" s="354"/>
      <c r="H55" s="354"/>
      <c r="I55" s="99"/>
      <c r="J55" s="354" t="s">
        <v>1242</v>
      </c>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5">
        <f>'065-13-08-2015 - SO 02.3 ...'!J27</f>
        <v>0</v>
      </c>
      <c r="AH55" s="356"/>
      <c r="AI55" s="356"/>
      <c r="AJ55" s="356"/>
      <c r="AK55" s="356"/>
      <c r="AL55" s="356"/>
      <c r="AM55" s="356"/>
      <c r="AN55" s="355">
        <f t="shared" si="0"/>
        <v>0</v>
      </c>
      <c r="AO55" s="356"/>
      <c r="AP55" s="356"/>
      <c r="AQ55" s="100" t="s">
        <v>1232</v>
      </c>
      <c r="AR55" s="101"/>
      <c r="AS55" s="102">
        <v>0</v>
      </c>
      <c r="AT55" s="103">
        <f t="shared" si="1"/>
        <v>0</v>
      </c>
      <c r="AU55" s="104">
        <f>'065-13-08-2015 - SO 02.3 ...'!P84</f>
        <v>0</v>
      </c>
      <c r="AV55" s="103">
        <f>'065-13-08-2015 - SO 02.3 ...'!J30</f>
        <v>0</v>
      </c>
      <c r="AW55" s="103">
        <f>'065-13-08-2015 - SO 02.3 ...'!J31</f>
        <v>0</v>
      </c>
      <c r="AX55" s="103">
        <f>'065-13-08-2015 - SO 02.3 ...'!J32</f>
        <v>0</v>
      </c>
      <c r="AY55" s="103">
        <f>'065-13-08-2015 - SO 02.3 ...'!J33</f>
        <v>0</v>
      </c>
      <c r="AZ55" s="103">
        <f>'065-13-08-2015 - SO 02.3 ...'!F30</f>
        <v>0</v>
      </c>
      <c r="BA55" s="103">
        <f>'065-13-08-2015 - SO 02.3 ...'!F31</f>
        <v>0</v>
      </c>
      <c r="BB55" s="103">
        <f>'065-13-08-2015 - SO 02.3 ...'!F32</f>
        <v>0</v>
      </c>
      <c r="BC55" s="103">
        <f>'065-13-08-2015 - SO 02.3 ...'!F33</f>
        <v>0</v>
      </c>
      <c r="BD55" s="105">
        <f>'065-13-08-2015 - SO 02.3 ...'!F34</f>
        <v>0</v>
      </c>
      <c r="BT55" s="106" t="s">
        <v>1171</v>
      </c>
      <c r="BV55" s="106" t="s">
        <v>1227</v>
      </c>
      <c r="BW55" s="106" t="s">
        <v>1243</v>
      </c>
      <c r="BX55" s="106" t="s">
        <v>1154</v>
      </c>
      <c r="CL55" s="106" t="s">
        <v>1169</v>
      </c>
      <c r="CM55" s="106" t="s">
        <v>1234</v>
      </c>
    </row>
    <row r="56" spans="1:91" s="5" customFormat="1" ht="43.15" customHeight="1">
      <c r="A56" s="96" t="s">
        <v>1229</v>
      </c>
      <c r="B56" s="97"/>
      <c r="C56" s="98"/>
      <c r="D56" s="354" t="s">
        <v>1244</v>
      </c>
      <c r="E56" s="354"/>
      <c r="F56" s="354"/>
      <c r="G56" s="354"/>
      <c r="H56" s="354"/>
      <c r="I56" s="99"/>
      <c r="J56" s="354" t="s">
        <v>1245</v>
      </c>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5">
        <f>'066-13-08-2015 - SO 02.4 ...'!J27</f>
        <v>0</v>
      </c>
      <c r="AH56" s="356"/>
      <c r="AI56" s="356"/>
      <c r="AJ56" s="356"/>
      <c r="AK56" s="356"/>
      <c r="AL56" s="356"/>
      <c r="AM56" s="356"/>
      <c r="AN56" s="355">
        <f t="shared" si="0"/>
        <v>0</v>
      </c>
      <c r="AO56" s="356"/>
      <c r="AP56" s="356"/>
      <c r="AQ56" s="100" t="s">
        <v>1232</v>
      </c>
      <c r="AR56" s="101"/>
      <c r="AS56" s="102">
        <v>0</v>
      </c>
      <c r="AT56" s="103">
        <f t="shared" si="1"/>
        <v>0</v>
      </c>
      <c r="AU56" s="104">
        <f>'066-13-08-2015 - SO 02.4 ...'!P83</f>
        <v>0</v>
      </c>
      <c r="AV56" s="103">
        <f>'066-13-08-2015 - SO 02.4 ...'!J30</f>
        <v>0</v>
      </c>
      <c r="AW56" s="103">
        <f>'066-13-08-2015 - SO 02.4 ...'!J31</f>
        <v>0</v>
      </c>
      <c r="AX56" s="103">
        <f>'066-13-08-2015 - SO 02.4 ...'!J32</f>
        <v>0</v>
      </c>
      <c r="AY56" s="103">
        <f>'066-13-08-2015 - SO 02.4 ...'!J33</f>
        <v>0</v>
      </c>
      <c r="AZ56" s="103">
        <f>'066-13-08-2015 - SO 02.4 ...'!F30</f>
        <v>0</v>
      </c>
      <c r="BA56" s="103">
        <f>'066-13-08-2015 - SO 02.4 ...'!F31</f>
        <v>0</v>
      </c>
      <c r="BB56" s="103">
        <f>'066-13-08-2015 - SO 02.4 ...'!F32</f>
        <v>0</v>
      </c>
      <c r="BC56" s="103">
        <f>'066-13-08-2015 - SO 02.4 ...'!F33</f>
        <v>0</v>
      </c>
      <c r="BD56" s="105">
        <f>'066-13-08-2015 - SO 02.4 ...'!F34</f>
        <v>0</v>
      </c>
      <c r="BT56" s="106" t="s">
        <v>1171</v>
      </c>
      <c r="BV56" s="106" t="s">
        <v>1227</v>
      </c>
      <c r="BW56" s="106" t="s">
        <v>1246</v>
      </c>
      <c r="BX56" s="106" t="s">
        <v>1154</v>
      </c>
      <c r="CL56" s="106" t="s">
        <v>1169</v>
      </c>
      <c r="CM56" s="106" t="s">
        <v>1234</v>
      </c>
    </row>
    <row r="57" spans="1:91" s="5" customFormat="1" ht="43.15" customHeight="1">
      <c r="A57" s="96" t="s">
        <v>1229</v>
      </c>
      <c r="B57" s="97"/>
      <c r="C57" s="98"/>
      <c r="D57" s="354" t="s">
        <v>1247</v>
      </c>
      <c r="E57" s="354"/>
      <c r="F57" s="354"/>
      <c r="G57" s="354"/>
      <c r="H57" s="354"/>
      <c r="I57" s="99"/>
      <c r="J57" s="354" t="s">
        <v>1248</v>
      </c>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5">
        <f>'067-13-08-2015 - SO 02.5 ...'!J27</f>
        <v>0</v>
      </c>
      <c r="AH57" s="356"/>
      <c r="AI57" s="356"/>
      <c r="AJ57" s="356"/>
      <c r="AK57" s="356"/>
      <c r="AL57" s="356"/>
      <c r="AM57" s="356"/>
      <c r="AN57" s="355">
        <f t="shared" si="0"/>
        <v>0</v>
      </c>
      <c r="AO57" s="356"/>
      <c r="AP57" s="356"/>
      <c r="AQ57" s="100" t="s">
        <v>1232</v>
      </c>
      <c r="AR57" s="101"/>
      <c r="AS57" s="102">
        <v>0</v>
      </c>
      <c r="AT57" s="103">
        <f t="shared" si="1"/>
        <v>0</v>
      </c>
      <c r="AU57" s="104">
        <f>'067-13-08-2015 - SO 02.5 ...'!P83</f>
        <v>0</v>
      </c>
      <c r="AV57" s="103">
        <f>'067-13-08-2015 - SO 02.5 ...'!J30</f>
        <v>0</v>
      </c>
      <c r="AW57" s="103">
        <f>'067-13-08-2015 - SO 02.5 ...'!J31</f>
        <v>0</v>
      </c>
      <c r="AX57" s="103">
        <f>'067-13-08-2015 - SO 02.5 ...'!J32</f>
        <v>0</v>
      </c>
      <c r="AY57" s="103">
        <f>'067-13-08-2015 - SO 02.5 ...'!J33</f>
        <v>0</v>
      </c>
      <c r="AZ57" s="103">
        <f>'067-13-08-2015 - SO 02.5 ...'!F30</f>
        <v>0</v>
      </c>
      <c r="BA57" s="103">
        <f>'067-13-08-2015 - SO 02.5 ...'!F31</f>
        <v>0</v>
      </c>
      <c r="BB57" s="103">
        <f>'067-13-08-2015 - SO 02.5 ...'!F32</f>
        <v>0</v>
      </c>
      <c r="BC57" s="103">
        <f>'067-13-08-2015 - SO 02.5 ...'!F33</f>
        <v>0</v>
      </c>
      <c r="BD57" s="105">
        <f>'067-13-08-2015 - SO 02.5 ...'!F34</f>
        <v>0</v>
      </c>
      <c r="BT57" s="106" t="s">
        <v>1171</v>
      </c>
      <c r="BV57" s="106" t="s">
        <v>1227</v>
      </c>
      <c r="BW57" s="106" t="s">
        <v>1249</v>
      </c>
      <c r="BX57" s="106" t="s">
        <v>1154</v>
      </c>
      <c r="CL57" s="106" t="s">
        <v>1169</v>
      </c>
      <c r="CM57" s="106" t="s">
        <v>1234</v>
      </c>
    </row>
    <row r="58" spans="1:91" s="5" customFormat="1" ht="43.15" customHeight="1">
      <c r="A58" s="96" t="s">
        <v>1229</v>
      </c>
      <c r="B58" s="97"/>
      <c r="C58" s="98"/>
      <c r="D58" s="354" t="s">
        <v>1250</v>
      </c>
      <c r="E58" s="354"/>
      <c r="F58" s="354"/>
      <c r="G58" s="354"/>
      <c r="H58" s="354"/>
      <c r="I58" s="99"/>
      <c r="J58" s="354" t="s">
        <v>1251</v>
      </c>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5">
        <f>'069-13-08-2015 - SO 03 Od...'!J27</f>
        <v>0</v>
      </c>
      <c r="AH58" s="356"/>
      <c r="AI58" s="356"/>
      <c r="AJ58" s="356"/>
      <c r="AK58" s="356"/>
      <c r="AL58" s="356"/>
      <c r="AM58" s="356"/>
      <c r="AN58" s="355">
        <f t="shared" si="0"/>
        <v>0</v>
      </c>
      <c r="AO58" s="356"/>
      <c r="AP58" s="356"/>
      <c r="AQ58" s="100" t="s">
        <v>1232</v>
      </c>
      <c r="AR58" s="101"/>
      <c r="AS58" s="102">
        <v>0</v>
      </c>
      <c r="AT58" s="103">
        <f t="shared" si="1"/>
        <v>0</v>
      </c>
      <c r="AU58" s="104">
        <f>'069-13-08-2015 - SO 03 Od...'!P81</f>
        <v>0</v>
      </c>
      <c r="AV58" s="103">
        <f>'069-13-08-2015 - SO 03 Od...'!J30</f>
        <v>0</v>
      </c>
      <c r="AW58" s="103">
        <f>'069-13-08-2015 - SO 03 Od...'!J31</f>
        <v>0</v>
      </c>
      <c r="AX58" s="103">
        <f>'069-13-08-2015 - SO 03 Od...'!J32</f>
        <v>0</v>
      </c>
      <c r="AY58" s="103">
        <f>'069-13-08-2015 - SO 03 Od...'!J33</f>
        <v>0</v>
      </c>
      <c r="AZ58" s="103">
        <f>'069-13-08-2015 - SO 03 Od...'!F30</f>
        <v>0</v>
      </c>
      <c r="BA58" s="103">
        <f>'069-13-08-2015 - SO 03 Od...'!F31</f>
        <v>0</v>
      </c>
      <c r="BB58" s="103">
        <f>'069-13-08-2015 - SO 03 Od...'!F32</f>
        <v>0</v>
      </c>
      <c r="BC58" s="103">
        <f>'069-13-08-2015 - SO 03 Od...'!F33</f>
        <v>0</v>
      </c>
      <c r="BD58" s="105">
        <f>'069-13-08-2015 - SO 03 Od...'!F34</f>
        <v>0</v>
      </c>
      <c r="BT58" s="106" t="s">
        <v>1171</v>
      </c>
      <c r="BV58" s="106" t="s">
        <v>1227</v>
      </c>
      <c r="BW58" s="106" t="s">
        <v>1252</v>
      </c>
      <c r="BX58" s="106" t="s">
        <v>1154</v>
      </c>
      <c r="CL58" s="106" t="s">
        <v>1169</v>
      </c>
      <c r="CM58" s="106" t="s">
        <v>1234</v>
      </c>
    </row>
    <row r="59" spans="1:91" s="5" customFormat="1" ht="43.15" customHeight="1">
      <c r="A59" s="96" t="s">
        <v>1229</v>
      </c>
      <c r="B59" s="97"/>
      <c r="C59" s="98"/>
      <c r="D59" s="354" t="s">
        <v>1253</v>
      </c>
      <c r="E59" s="354"/>
      <c r="F59" s="354"/>
      <c r="G59" s="354"/>
      <c r="H59" s="354"/>
      <c r="I59" s="99"/>
      <c r="J59" s="354" t="s">
        <v>1254</v>
      </c>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5">
        <f>'070-13-08-2015 - SO 04 Ob...'!J27</f>
        <v>0</v>
      </c>
      <c r="AH59" s="356"/>
      <c r="AI59" s="356"/>
      <c r="AJ59" s="356"/>
      <c r="AK59" s="356"/>
      <c r="AL59" s="356"/>
      <c r="AM59" s="356"/>
      <c r="AN59" s="355">
        <f t="shared" si="0"/>
        <v>0</v>
      </c>
      <c r="AO59" s="356"/>
      <c r="AP59" s="356"/>
      <c r="AQ59" s="100" t="s">
        <v>1232</v>
      </c>
      <c r="AR59" s="101"/>
      <c r="AS59" s="102">
        <v>0</v>
      </c>
      <c r="AT59" s="103">
        <f t="shared" si="1"/>
        <v>0</v>
      </c>
      <c r="AU59" s="104">
        <f>'070-13-08-2015 - SO 04 Ob...'!P80</f>
        <v>0</v>
      </c>
      <c r="AV59" s="103">
        <f>'070-13-08-2015 - SO 04 Ob...'!J30</f>
        <v>0</v>
      </c>
      <c r="AW59" s="103">
        <f>'070-13-08-2015 - SO 04 Ob...'!J31</f>
        <v>0</v>
      </c>
      <c r="AX59" s="103">
        <f>'070-13-08-2015 - SO 04 Ob...'!J32</f>
        <v>0</v>
      </c>
      <c r="AY59" s="103">
        <f>'070-13-08-2015 - SO 04 Ob...'!J33</f>
        <v>0</v>
      </c>
      <c r="AZ59" s="103">
        <f>'070-13-08-2015 - SO 04 Ob...'!F30</f>
        <v>0</v>
      </c>
      <c r="BA59" s="103">
        <f>'070-13-08-2015 - SO 04 Ob...'!F31</f>
        <v>0</v>
      </c>
      <c r="BB59" s="103">
        <f>'070-13-08-2015 - SO 04 Ob...'!F32</f>
        <v>0</v>
      </c>
      <c r="BC59" s="103">
        <f>'070-13-08-2015 - SO 04 Ob...'!F33</f>
        <v>0</v>
      </c>
      <c r="BD59" s="105">
        <f>'070-13-08-2015 - SO 04 Ob...'!F34</f>
        <v>0</v>
      </c>
      <c r="BT59" s="106" t="s">
        <v>1171</v>
      </c>
      <c r="BV59" s="106" t="s">
        <v>1227</v>
      </c>
      <c r="BW59" s="106" t="s">
        <v>1255</v>
      </c>
      <c r="BX59" s="106" t="s">
        <v>1154</v>
      </c>
      <c r="CL59" s="106" t="s">
        <v>1169</v>
      </c>
      <c r="CM59" s="106" t="s">
        <v>1234</v>
      </c>
    </row>
    <row r="60" spans="1:91" s="5" customFormat="1" ht="43.15" customHeight="1">
      <c r="A60" s="96" t="s">
        <v>1229</v>
      </c>
      <c r="B60" s="97"/>
      <c r="C60" s="98"/>
      <c r="D60" s="354" t="s">
        <v>1256</v>
      </c>
      <c r="E60" s="354"/>
      <c r="F60" s="354"/>
      <c r="G60" s="354"/>
      <c r="H60" s="354"/>
      <c r="I60" s="99"/>
      <c r="J60" s="354" t="s">
        <v>1257</v>
      </c>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5">
        <f>'071-13-08-2015 - SO 05 Ko...'!J27</f>
        <v>0</v>
      </c>
      <c r="AH60" s="356"/>
      <c r="AI60" s="356"/>
      <c r="AJ60" s="356"/>
      <c r="AK60" s="356"/>
      <c r="AL60" s="356"/>
      <c r="AM60" s="356"/>
      <c r="AN60" s="355">
        <f t="shared" si="0"/>
        <v>0</v>
      </c>
      <c r="AO60" s="356"/>
      <c r="AP60" s="356"/>
      <c r="AQ60" s="100" t="s">
        <v>1232</v>
      </c>
      <c r="AR60" s="101"/>
      <c r="AS60" s="102">
        <v>0</v>
      </c>
      <c r="AT60" s="103">
        <f t="shared" si="1"/>
        <v>0</v>
      </c>
      <c r="AU60" s="104">
        <f>'071-13-08-2015 - SO 05 Ko...'!P79</f>
        <v>0</v>
      </c>
      <c r="AV60" s="103">
        <f>'071-13-08-2015 - SO 05 Ko...'!J30</f>
        <v>0</v>
      </c>
      <c r="AW60" s="103">
        <f>'071-13-08-2015 - SO 05 Ko...'!J31</f>
        <v>0</v>
      </c>
      <c r="AX60" s="103">
        <f>'071-13-08-2015 - SO 05 Ko...'!J32</f>
        <v>0</v>
      </c>
      <c r="AY60" s="103">
        <f>'071-13-08-2015 - SO 05 Ko...'!J33</f>
        <v>0</v>
      </c>
      <c r="AZ60" s="103">
        <f>'071-13-08-2015 - SO 05 Ko...'!F30</f>
        <v>0</v>
      </c>
      <c r="BA60" s="103">
        <f>'071-13-08-2015 - SO 05 Ko...'!F31</f>
        <v>0</v>
      </c>
      <c r="BB60" s="103">
        <f>'071-13-08-2015 - SO 05 Ko...'!F32</f>
        <v>0</v>
      </c>
      <c r="BC60" s="103">
        <f>'071-13-08-2015 - SO 05 Ko...'!F33</f>
        <v>0</v>
      </c>
      <c r="BD60" s="105">
        <f>'071-13-08-2015 - SO 05 Ko...'!F34</f>
        <v>0</v>
      </c>
      <c r="BT60" s="106" t="s">
        <v>1171</v>
      </c>
      <c r="BV60" s="106" t="s">
        <v>1227</v>
      </c>
      <c r="BW60" s="106" t="s">
        <v>1258</v>
      </c>
      <c r="BX60" s="106" t="s">
        <v>1154</v>
      </c>
      <c r="CL60" s="106" t="s">
        <v>1169</v>
      </c>
      <c r="CM60" s="106" t="s">
        <v>1234</v>
      </c>
    </row>
    <row r="61" spans="1:91" s="5" customFormat="1" ht="43.15" customHeight="1">
      <c r="A61" s="96" t="s">
        <v>1229</v>
      </c>
      <c r="B61" s="97"/>
      <c r="C61" s="98"/>
      <c r="D61" s="354" t="s">
        <v>1259</v>
      </c>
      <c r="E61" s="354"/>
      <c r="F61" s="354"/>
      <c r="G61" s="354"/>
      <c r="H61" s="354"/>
      <c r="I61" s="99"/>
      <c r="J61" s="354" t="s">
        <v>1260</v>
      </c>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5">
        <f>'072-13-08-2015 - PS 01 Ak...'!J27</f>
        <v>0</v>
      </c>
      <c r="AH61" s="356"/>
      <c r="AI61" s="356"/>
      <c r="AJ61" s="356"/>
      <c r="AK61" s="356"/>
      <c r="AL61" s="356"/>
      <c r="AM61" s="356"/>
      <c r="AN61" s="355">
        <f t="shared" si="0"/>
        <v>0</v>
      </c>
      <c r="AO61" s="356"/>
      <c r="AP61" s="356"/>
      <c r="AQ61" s="100" t="s">
        <v>1232</v>
      </c>
      <c r="AR61" s="101"/>
      <c r="AS61" s="102">
        <v>0</v>
      </c>
      <c r="AT61" s="103">
        <f t="shared" si="1"/>
        <v>0</v>
      </c>
      <c r="AU61" s="104">
        <f>'072-13-08-2015 - PS 01 Ak...'!P78</f>
        <v>0</v>
      </c>
      <c r="AV61" s="103">
        <f>'072-13-08-2015 - PS 01 Ak...'!J30</f>
        <v>0</v>
      </c>
      <c r="AW61" s="103">
        <f>'072-13-08-2015 - PS 01 Ak...'!J31</f>
        <v>0</v>
      </c>
      <c r="AX61" s="103">
        <f>'072-13-08-2015 - PS 01 Ak...'!J32</f>
        <v>0</v>
      </c>
      <c r="AY61" s="103">
        <f>'072-13-08-2015 - PS 01 Ak...'!J33</f>
        <v>0</v>
      </c>
      <c r="AZ61" s="103">
        <f>'072-13-08-2015 - PS 01 Ak...'!F30</f>
        <v>0</v>
      </c>
      <c r="BA61" s="103">
        <f>'072-13-08-2015 - PS 01 Ak...'!F31</f>
        <v>0</v>
      </c>
      <c r="BB61" s="103">
        <f>'072-13-08-2015 - PS 01 Ak...'!F32</f>
        <v>0</v>
      </c>
      <c r="BC61" s="103">
        <f>'072-13-08-2015 - PS 01 Ak...'!F33</f>
        <v>0</v>
      </c>
      <c r="BD61" s="105">
        <f>'072-13-08-2015 - PS 01 Ak...'!F34</f>
        <v>0</v>
      </c>
      <c r="BT61" s="106" t="s">
        <v>1171</v>
      </c>
      <c r="BV61" s="106" t="s">
        <v>1227</v>
      </c>
      <c r="BW61" s="106" t="s">
        <v>1261</v>
      </c>
      <c r="BX61" s="106" t="s">
        <v>1154</v>
      </c>
      <c r="CL61" s="106" t="s">
        <v>1169</v>
      </c>
      <c r="CM61" s="106" t="s">
        <v>1234</v>
      </c>
    </row>
    <row r="62" spans="1:91" s="5" customFormat="1" ht="43.15" customHeight="1">
      <c r="A62" s="96" t="s">
        <v>1229</v>
      </c>
      <c r="B62" s="97"/>
      <c r="C62" s="98"/>
      <c r="D62" s="354" t="s">
        <v>1262</v>
      </c>
      <c r="E62" s="354"/>
      <c r="F62" s="354"/>
      <c r="G62" s="354"/>
      <c r="H62" s="354"/>
      <c r="I62" s="99"/>
      <c r="J62" s="354" t="s">
        <v>1263</v>
      </c>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5">
        <f>'073-13-08-2015 - PS 02 Če...'!J27</f>
        <v>0</v>
      </c>
      <c r="AH62" s="356"/>
      <c r="AI62" s="356"/>
      <c r="AJ62" s="356"/>
      <c r="AK62" s="356"/>
      <c r="AL62" s="356"/>
      <c r="AM62" s="356"/>
      <c r="AN62" s="355">
        <f t="shared" si="0"/>
        <v>0</v>
      </c>
      <c r="AO62" s="356"/>
      <c r="AP62" s="356"/>
      <c r="AQ62" s="100" t="s">
        <v>1232</v>
      </c>
      <c r="AR62" s="101"/>
      <c r="AS62" s="102">
        <v>0</v>
      </c>
      <c r="AT62" s="103">
        <f t="shared" si="1"/>
        <v>0</v>
      </c>
      <c r="AU62" s="104">
        <f>'073-13-08-2015 - PS 02 Če...'!P84</f>
        <v>0</v>
      </c>
      <c r="AV62" s="103">
        <f>'073-13-08-2015 - PS 02 Če...'!J30</f>
        <v>0</v>
      </c>
      <c r="AW62" s="103">
        <f>'073-13-08-2015 - PS 02 Če...'!J31</f>
        <v>0</v>
      </c>
      <c r="AX62" s="103">
        <f>'073-13-08-2015 - PS 02 Če...'!J32</f>
        <v>0</v>
      </c>
      <c r="AY62" s="103">
        <f>'073-13-08-2015 - PS 02 Če...'!J33</f>
        <v>0</v>
      </c>
      <c r="AZ62" s="103">
        <f>'073-13-08-2015 - PS 02 Če...'!F30</f>
        <v>0</v>
      </c>
      <c r="BA62" s="103">
        <f>'073-13-08-2015 - PS 02 Če...'!F31</f>
        <v>0</v>
      </c>
      <c r="BB62" s="103">
        <f>'073-13-08-2015 - PS 02 Če...'!F32</f>
        <v>0</v>
      </c>
      <c r="BC62" s="103">
        <f>'073-13-08-2015 - PS 02 Če...'!F33</f>
        <v>0</v>
      </c>
      <c r="BD62" s="105">
        <f>'073-13-08-2015 - PS 02 Če...'!F34</f>
        <v>0</v>
      </c>
      <c r="BT62" s="106" t="s">
        <v>1171</v>
      </c>
      <c r="BV62" s="106" t="s">
        <v>1227</v>
      </c>
      <c r="BW62" s="106" t="s">
        <v>1264</v>
      </c>
      <c r="BX62" s="106" t="s">
        <v>1154</v>
      </c>
      <c r="CL62" s="106" t="s">
        <v>1169</v>
      </c>
      <c r="CM62" s="106" t="s">
        <v>1234</v>
      </c>
    </row>
    <row r="63" spans="1:91" s="5" customFormat="1" ht="43.15" customHeight="1">
      <c r="A63" s="96" t="s">
        <v>1229</v>
      </c>
      <c r="B63" s="97"/>
      <c r="C63" s="98"/>
      <c r="D63" s="354" t="s">
        <v>1265</v>
      </c>
      <c r="E63" s="354"/>
      <c r="F63" s="354"/>
      <c r="G63" s="354"/>
      <c r="H63" s="354"/>
      <c r="I63" s="99"/>
      <c r="J63" s="354" t="s">
        <v>1266</v>
      </c>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5">
        <f>'074-13-08-2015 - PS 03 Př...'!J27</f>
        <v>0</v>
      </c>
      <c r="AH63" s="356"/>
      <c r="AI63" s="356"/>
      <c r="AJ63" s="356"/>
      <c r="AK63" s="356"/>
      <c r="AL63" s="356"/>
      <c r="AM63" s="356"/>
      <c r="AN63" s="355">
        <f t="shared" si="0"/>
        <v>0</v>
      </c>
      <c r="AO63" s="356"/>
      <c r="AP63" s="356"/>
      <c r="AQ63" s="100" t="s">
        <v>1232</v>
      </c>
      <c r="AR63" s="101"/>
      <c r="AS63" s="102">
        <v>0</v>
      </c>
      <c r="AT63" s="103">
        <f t="shared" si="1"/>
        <v>0</v>
      </c>
      <c r="AU63" s="104">
        <f>'074-13-08-2015 - PS 03 Př...'!P100</f>
        <v>0</v>
      </c>
      <c r="AV63" s="103">
        <f>'074-13-08-2015 - PS 03 Př...'!J30</f>
        <v>0</v>
      </c>
      <c r="AW63" s="103">
        <f>'074-13-08-2015 - PS 03 Př...'!J31</f>
        <v>0</v>
      </c>
      <c r="AX63" s="103">
        <f>'074-13-08-2015 - PS 03 Př...'!J32</f>
        <v>0</v>
      </c>
      <c r="AY63" s="103">
        <f>'074-13-08-2015 - PS 03 Př...'!J33</f>
        <v>0</v>
      </c>
      <c r="AZ63" s="103">
        <f>'074-13-08-2015 - PS 03 Př...'!F30</f>
        <v>0</v>
      </c>
      <c r="BA63" s="103">
        <f>'074-13-08-2015 - PS 03 Př...'!F31</f>
        <v>0</v>
      </c>
      <c r="BB63" s="103">
        <f>'074-13-08-2015 - PS 03 Př...'!F32</f>
        <v>0</v>
      </c>
      <c r="BC63" s="103">
        <f>'074-13-08-2015 - PS 03 Př...'!F33</f>
        <v>0</v>
      </c>
      <c r="BD63" s="105">
        <f>'074-13-08-2015 - PS 03 Př...'!F34</f>
        <v>0</v>
      </c>
      <c r="BT63" s="106" t="s">
        <v>1171</v>
      </c>
      <c r="BV63" s="106" t="s">
        <v>1227</v>
      </c>
      <c r="BW63" s="106" t="s">
        <v>1267</v>
      </c>
      <c r="BX63" s="106" t="s">
        <v>1154</v>
      </c>
      <c r="CL63" s="106" t="s">
        <v>1169</v>
      </c>
      <c r="CM63" s="106" t="s">
        <v>1234</v>
      </c>
    </row>
    <row r="64" spans="1:91" s="5" customFormat="1" ht="43.15" customHeight="1">
      <c r="A64" s="96" t="s">
        <v>1229</v>
      </c>
      <c r="B64" s="97"/>
      <c r="C64" s="98"/>
      <c r="D64" s="354" t="s">
        <v>1268</v>
      </c>
      <c r="E64" s="354"/>
      <c r="F64" s="354"/>
      <c r="G64" s="354"/>
      <c r="H64" s="354"/>
      <c r="I64" s="99"/>
      <c r="J64" s="354" t="s">
        <v>1269</v>
      </c>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5">
        <f>'075-13-08-2015 - Vedlejší...'!J27</f>
        <v>0</v>
      </c>
      <c r="AH64" s="356"/>
      <c r="AI64" s="356"/>
      <c r="AJ64" s="356"/>
      <c r="AK64" s="356"/>
      <c r="AL64" s="356"/>
      <c r="AM64" s="356"/>
      <c r="AN64" s="355">
        <f t="shared" si="0"/>
        <v>0</v>
      </c>
      <c r="AO64" s="356"/>
      <c r="AP64" s="356"/>
      <c r="AQ64" s="100" t="s">
        <v>1232</v>
      </c>
      <c r="AR64" s="101"/>
      <c r="AS64" s="107">
        <v>0</v>
      </c>
      <c r="AT64" s="108">
        <f t="shared" si="1"/>
        <v>0</v>
      </c>
      <c r="AU64" s="109">
        <f>'075-13-08-2015 - Vedlejší...'!P80</f>
        <v>0</v>
      </c>
      <c r="AV64" s="108">
        <f>'075-13-08-2015 - Vedlejší...'!J30</f>
        <v>0</v>
      </c>
      <c r="AW64" s="108">
        <f>'075-13-08-2015 - Vedlejší...'!J31</f>
        <v>0</v>
      </c>
      <c r="AX64" s="108">
        <f>'075-13-08-2015 - Vedlejší...'!J32</f>
        <v>0</v>
      </c>
      <c r="AY64" s="108">
        <f>'075-13-08-2015 - Vedlejší...'!J33</f>
        <v>0</v>
      </c>
      <c r="AZ64" s="108">
        <f>'075-13-08-2015 - Vedlejší...'!F30</f>
        <v>0</v>
      </c>
      <c r="BA64" s="108">
        <f>'075-13-08-2015 - Vedlejší...'!F31</f>
        <v>0</v>
      </c>
      <c r="BB64" s="108">
        <f>'075-13-08-2015 - Vedlejší...'!F32</f>
        <v>0</v>
      </c>
      <c r="BC64" s="108">
        <f>'075-13-08-2015 - Vedlejší...'!F33</f>
        <v>0</v>
      </c>
      <c r="BD64" s="110">
        <f>'075-13-08-2015 - Vedlejší...'!F34</f>
        <v>0</v>
      </c>
      <c r="BT64" s="106" t="s">
        <v>1171</v>
      </c>
      <c r="BV64" s="106" t="s">
        <v>1227</v>
      </c>
      <c r="BW64" s="106" t="s">
        <v>1270</v>
      </c>
      <c r="BX64" s="106" t="s">
        <v>1154</v>
      </c>
      <c r="CL64" s="106" t="s">
        <v>1169</v>
      </c>
      <c r="CM64" s="106" t="s">
        <v>1234</v>
      </c>
    </row>
    <row r="65" spans="2:44" s="1" customFormat="1" ht="30" customHeight="1">
      <c r="B65" s="42"/>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2"/>
    </row>
    <row r="66" spans="2:44" s="1" customFormat="1" ht="6.95" customHeight="1">
      <c r="B66" s="57"/>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62"/>
    </row>
  </sheetData>
  <sheetProtection sheet="1" objects="1" scenarios="1" formatColumns="0" formatRows="0"/>
  <mergeCells count="89">
    <mergeCell ref="AN64:AP64"/>
    <mergeCell ref="AG64:AM64"/>
    <mergeCell ref="D64:H64"/>
    <mergeCell ref="J64:AF64"/>
    <mergeCell ref="AN63:AP63"/>
    <mergeCell ref="AG63:AM63"/>
    <mergeCell ref="D63:H63"/>
    <mergeCell ref="J63:AF63"/>
    <mergeCell ref="AN62:AP62"/>
    <mergeCell ref="D56:H56"/>
    <mergeCell ref="J56:AF56"/>
    <mergeCell ref="AG57:AM57"/>
    <mergeCell ref="D59:H59"/>
    <mergeCell ref="AG62:AM62"/>
    <mergeCell ref="D62:H62"/>
    <mergeCell ref="J62:AF62"/>
    <mergeCell ref="D58:H58"/>
    <mergeCell ref="D57:H57"/>
    <mergeCell ref="AN54:AP54"/>
    <mergeCell ref="X32:AB32"/>
    <mergeCell ref="L29:O29"/>
    <mergeCell ref="W29:AE29"/>
    <mergeCell ref="W30:AE30"/>
    <mergeCell ref="AN55:AP55"/>
    <mergeCell ref="AK32:AO32"/>
    <mergeCell ref="AK25:AO25"/>
    <mergeCell ref="AS46:AT48"/>
    <mergeCell ref="D54:H54"/>
    <mergeCell ref="J54:AF54"/>
    <mergeCell ref="AG55:AM55"/>
    <mergeCell ref="D55:H55"/>
    <mergeCell ref="J55:AF55"/>
    <mergeCell ref="AG54:AM54"/>
    <mergeCell ref="AM46:AP46"/>
    <mergeCell ref="C49:G49"/>
    <mergeCell ref="I49:AF49"/>
    <mergeCell ref="AG51:AM51"/>
    <mergeCell ref="AN53:AP53"/>
    <mergeCell ref="AG53:AM53"/>
    <mergeCell ref="L42:AO42"/>
    <mergeCell ref="AM44:AN44"/>
    <mergeCell ref="L25:O25"/>
    <mergeCell ref="W25:AE25"/>
    <mergeCell ref="AR2:BE2"/>
    <mergeCell ref="BE5:BE32"/>
    <mergeCell ref="K5:AO5"/>
    <mergeCell ref="K6:AO6"/>
    <mergeCell ref="E14:AJ14"/>
    <mergeCell ref="E20:AN20"/>
    <mergeCell ref="AK23:AO23"/>
    <mergeCell ref="D60:H60"/>
    <mergeCell ref="J60:AF60"/>
    <mergeCell ref="AN61:AP61"/>
    <mergeCell ref="AG61:AM61"/>
    <mergeCell ref="D61:H61"/>
    <mergeCell ref="J61:AF61"/>
    <mergeCell ref="AN60:AP60"/>
    <mergeCell ref="AG60:AM60"/>
    <mergeCell ref="AG56:AM56"/>
    <mergeCell ref="J58:AF58"/>
    <mergeCell ref="AN59:AP59"/>
    <mergeCell ref="J59:AF59"/>
    <mergeCell ref="AG59:AM59"/>
    <mergeCell ref="AN57:AP57"/>
    <mergeCell ref="AN58:AP58"/>
    <mergeCell ref="AG58:AM58"/>
    <mergeCell ref="J57:AF57"/>
    <mergeCell ref="AN56:AP56"/>
    <mergeCell ref="AG49:AM49"/>
    <mergeCell ref="AN49:AP49"/>
    <mergeCell ref="D53:H53"/>
    <mergeCell ref="J53:AF53"/>
    <mergeCell ref="AN52:AP52"/>
    <mergeCell ref="AG52:AM52"/>
    <mergeCell ref="D52:H52"/>
    <mergeCell ref="J52:AF52"/>
    <mergeCell ref="AN51:AP51"/>
    <mergeCell ref="AK29:AO29"/>
    <mergeCell ref="L28:O28"/>
    <mergeCell ref="L30:O30"/>
    <mergeCell ref="W28:AE28"/>
    <mergeCell ref="W26:AE26"/>
    <mergeCell ref="AK26:AO26"/>
    <mergeCell ref="L27:O27"/>
    <mergeCell ref="W27:AE27"/>
    <mergeCell ref="L26:O26"/>
    <mergeCell ref="AK28:AO28"/>
    <mergeCell ref="AK27:AO27"/>
    <mergeCell ref="AK30:AO30"/>
  </mergeCells>
  <hyperlinks>
    <hyperlink ref="K1:S1" location="C2" display="1) Rekapitulace stavby"/>
    <hyperlink ref="W1:AI1" location="C51" display="2) Rekapitulace objektů stavby a soupisů prací"/>
    <hyperlink ref="A52" location="'062-13-08-2015 - SO 01 Hr...'!C2" display="/"/>
    <hyperlink ref="A53" location="'063-13-08-2015 - SO 02.1 ...'!C2" display="/"/>
    <hyperlink ref="A54" location="'064-13-08-2015 - SO 02.2 ...'!C2" display="/"/>
    <hyperlink ref="A55" location="'065-13-08-2015 - SO 02.3 ...'!C2" display="/"/>
    <hyperlink ref="A56" location="'066-13-08-2015 - SO 02.4 ...'!C2" display="/"/>
    <hyperlink ref="A57" location="'067-13-08-2015 - SO 02.5 ...'!C2" display="/"/>
    <hyperlink ref="A58" location="'069-13-08-2015 - SO 03 Od...'!C2" display="/"/>
    <hyperlink ref="A59" location="'070-13-08-2015 - SO 04 Ob...'!C2" display="/"/>
    <hyperlink ref="A60" location="'071-13-08-2015 - SO 05 Ko...'!C2" display="/"/>
    <hyperlink ref="A61" location="'072-13-08-2015 - PS 01 Ak...'!C2" display="/"/>
    <hyperlink ref="A62" location="'073-13-08-2015 - PS 02 Če...'!C2" display="/"/>
    <hyperlink ref="A63" location="'074-13-08-2015 - PS 03 Př...'!C2" display="/"/>
    <hyperlink ref="A64" location="'075-13-08-2015 - Vedlejší...'!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4"/>
  <sheetViews>
    <sheetView showGridLines="0" workbookViewId="0" topLeftCell="A1">
      <pane ySplit="1" topLeftCell="A74" activePane="bottomLeft" state="frozen"/>
      <selection pane="bottomLeft" activeCell="F90" sqref="F90"/>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1"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1148</v>
      </c>
      <c r="E1" s="112"/>
      <c r="F1" s="114" t="s">
        <v>1271</v>
      </c>
      <c r="G1" s="386" t="s">
        <v>1272</v>
      </c>
      <c r="H1" s="386"/>
      <c r="I1" s="115"/>
      <c r="J1" s="114" t="s">
        <v>1273</v>
      </c>
      <c r="K1" s="113" t="s">
        <v>1274</v>
      </c>
      <c r="L1" s="114" t="s">
        <v>1275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1"/>
      <c r="M2" s="361"/>
      <c r="N2" s="361"/>
      <c r="O2" s="361"/>
      <c r="P2" s="361"/>
      <c r="Q2" s="361"/>
      <c r="R2" s="361"/>
      <c r="S2" s="361"/>
      <c r="T2" s="361"/>
      <c r="U2" s="361"/>
      <c r="V2" s="361"/>
      <c r="AT2" s="24" t="s">
        <v>1258</v>
      </c>
    </row>
    <row r="3" spans="2:46" ht="6.95" customHeight="1">
      <c r="B3" s="25"/>
      <c r="C3" s="26"/>
      <c r="D3" s="26"/>
      <c r="E3" s="26"/>
      <c r="F3" s="26"/>
      <c r="G3" s="26"/>
      <c r="H3" s="26"/>
      <c r="I3" s="116"/>
      <c r="J3" s="26"/>
      <c r="K3" s="27"/>
      <c r="AT3" s="24" t="s">
        <v>1234</v>
      </c>
    </row>
    <row r="4" spans="2:46" ht="36.95" customHeight="1">
      <c r="B4" s="28"/>
      <c r="C4" s="29"/>
      <c r="D4" s="30" t="s">
        <v>1276</v>
      </c>
      <c r="E4" s="29"/>
      <c r="F4" s="29"/>
      <c r="G4" s="29"/>
      <c r="H4" s="29"/>
      <c r="I4" s="117"/>
      <c r="J4" s="29"/>
      <c r="K4" s="31"/>
      <c r="M4" s="32" t="s">
        <v>1159</v>
      </c>
      <c r="AT4" s="24" t="s">
        <v>1188</v>
      </c>
    </row>
    <row r="5" spans="2:11" ht="6.95" customHeight="1">
      <c r="B5" s="28"/>
      <c r="C5" s="29"/>
      <c r="D5" s="29"/>
      <c r="E5" s="29"/>
      <c r="F5" s="29"/>
      <c r="G5" s="29"/>
      <c r="H5" s="29"/>
      <c r="I5" s="117"/>
      <c r="J5" s="29"/>
      <c r="K5" s="31"/>
    </row>
    <row r="6" spans="2:11" ht="15">
      <c r="B6" s="28"/>
      <c r="C6" s="29"/>
      <c r="D6" s="37" t="s">
        <v>1165</v>
      </c>
      <c r="E6" s="29"/>
      <c r="F6" s="29"/>
      <c r="G6" s="29"/>
      <c r="H6" s="29"/>
      <c r="I6" s="117"/>
      <c r="J6" s="29"/>
      <c r="K6" s="31"/>
    </row>
    <row r="7" spans="2:11" ht="14.45" customHeight="1">
      <c r="B7" s="28"/>
      <c r="C7" s="29"/>
      <c r="D7" s="29"/>
      <c r="E7" s="387" t="str">
        <f>'Rekapitulace stavby'!K6</f>
        <v>KOHINOOR MARÁNSKÉ RADČICE - Biotechnologický systém ČDV Z MR1</v>
      </c>
      <c r="F7" s="388"/>
      <c r="G7" s="388"/>
      <c r="H7" s="388"/>
      <c r="I7" s="117"/>
      <c r="J7" s="29"/>
      <c r="K7" s="31"/>
    </row>
    <row r="8" spans="2:11" s="1" customFormat="1" ht="15">
      <c r="B8" s="42"/>
      <c r="C8" s="43"/>
      <c r="D8" s="37" t="s">
        <v>1277</v>
      </c>
      <c r="E8" s="43"/>
      <c r="F8" s="43"/>
      <c r="G8" s="43"/>
      <c r="H8" s="43"/>
      <c r="I8" s="118"/>
      <c r="J8" s="43"/>
      <c r="K8" s="46"/>
    </row>
    <row r="9" spans="2:11" s="1" customFormat="1" ht="36.95" customHeight="1">
      <c r="B9" s="42"/>
      <c r="C9" s="43"/>
      <c r="D9" s="43"/>
      <c r="E9" s="389" t="s">
        <v>324</v>
      </c>
      <c r="F9" s="390"/>
      <c r="G9" s="390"/>
      <c r="H9" s="390"/>
      <c r="I9" s="118"/>
      <c r="J9" s="43"/>
      <c r="K9" s="46"/>
    </row>
    <row r="10" spans="2:11" s="1" customFormat="1" ht="13.5">
      <c r="B10" s="42"/>
      <c r="C10" s="43"/>
      <c r="D10" s="43"/>
      <c r="E10" s="43"/>
      <c r="F10" s="43"/>
      <c r="G10" s="43"/>
      <c r="H10" s="43"/>
      <c r="I10" s="118"/>
      <c r="J10" s="43"/>
      <c r="K10" s="46"/>
    </row>
    <row r="11" spans="2:11" s="1" customFormat="1" ht="14.45" customHeight="1">
      <c r="B11" s="42"/>
      <c r="C11" s="43"/>
      <c r="D11" s="37" t="s">
        <v>1168</v>
      </c>
      <c r="E11" s="43"/>
      <c r="F11" s="35" t="s">
        <v>1169</v>
      </c>
      <c r="G11" s="43"/>
      <c r="H11" s="43"/>
      <c r="I11" s="119" t="s">
        <v>1170</v>
      </c>
      <c r="J11" s="35" t="s">
        <v>1169</v>
      </c>
      <c r="K11" s="46"/>
    </row>
    <row r="12" spans="2:11" s="1" customFormat="1" ht="14.45" customHeight="1">
      <c r="B12" s="42"/>
      <c r="C12" s="43"/>
      <c r="D12" s="37" t="s">
        <v>1172</v>
      </c>
      <c r="E12" s="43"/>
      <c r="F12" s="35" t="s">
        <v>1173</v>
      </c>
      <c r="G12" s="43"/>
      <c r="H12" s="43"/>
      <c r="I12" s="119" t="s">
        <v>1174</v>
      </c>
      <c r="J12" s="120" t="str">
        <f>'Rekapitulace stavby'!AN8</f>
        <v>20. 6. 2017</v>
      </c>
      <c r="K12" s="46"/>
    </row>
    <row r="13" spans="2:11" s="1" customFormat="1" ht="10.9" customHeight="1">
      <c r="B13" s="42"/>
      <c r="C13" s="43"/>
      <c r="D13" s="43"/>
      <c r="E13" s="43"/>
      <c r="F13" s="43"/>
      <c r="G13" s="43"/>
      <c r="H13" s="43"/>
      <c r="I13" s="118"/>
      <c r="J13" s="43"/>
      <c r="K13" s="46"/>
    </row>
    <row r="14" spans="2:11" s="1" customFormat="1" ht="14.45" customHeight="1">
      <c r="B14" s="42"/>
      <c r="C14" s="43"/>
      <c r="D14" s="37" t="s">
        <v>1180</v>
      </c>
      <c r="E14" s="43"/>
      <c r="F14" s="43"/>
      <c r="G14" s="43"/>
      <c r="H14" s="43"/>
      <c r="I14" s="119" t="s">
        <v>1181</v>
      </c>
      <c r="J14" s="35" t="s">
        <v>1169</v>
      </c>
      <c r="K14" s="46"/>
    </row>
    <row r="15" spans="2:11" s="1" customFormat="1" ht="18" customHeight="1">
      <c r="B15" s="42"/>
      <c r="C15" s="43"/>
      <c r="D15" s="43"/>
      <c r="E15" s="35" t="s">
        <v>1182</v>
      </c>
      <c r="F15" s="43"/>
      <c r="G15" s="43"/>
      <c r="H15" s="43"/>
      <c r="I15" s="119" t="s">
        <v>1183</v>
      </c>
      <c r="J15" s="35" t="s">
        <v>1169</v>
      </c>
      <c r="K15" s="46"/>
    </row>
    <row r="16" spans="2:11" s="1" customFormat="1" ht="6.95" customHeight="1">
      <c r="B16" s="42"/>
      <c r="C16" s="43"/>
      <c r="D16" s="43"/>
      <c r="E16" s="43"/>
      <c r="F16" s="43"/>
      <c r="G16" s="43"/>
      <c r="H16" s="43"/>
      <c r="I16" s="118"/>
      <c r="J16" s="43"/>
      <c r="K16" s="46"/>
    </row>
    <row r="17" spans="2:11" s="1" customFormat="1" ht="14.45" customHeight="1">
      <c r="B17" s="42"/>
      <c r="C17" s="43"/>
      <c r="D17" s="37" t="s">
        <v>1184</v>
      </c>
      <c r="E17" s="43"/>
      <c r="F17" s="43"/>
      <c r="G17" s="43"/>
      <c r="H17" s="43"/>
      <c r="I17" s="119" t="s">
        <v>1181</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9" t="s">
        <v>1183</v>
      </c>
      <c r="J18" s="35" t="str">
        <f>IF('Rekapitulace stavby'!AN14="Vyplň údaj","",IF('Rekapitulace stavby'!AN14="","",'Rekapitulace stavby'!AN14))</f>
        <v/>
      </c>
      <c r="K18" s="46"/>
    </row>
    <row r="19" spans="2:11" s="1" customFormat="1" ht="6.95" customHeight="1">
      <c r="B19" s="42"/>
      <c r="C19" s="43"/>
      <c r="D19" s="43"/>
      <c r="E19" s="43"/>
      <c r="F19" s="43"/>
      <c r="G19" s="43"/>
      <c r="H19" s="43"/>
      <c r="I19" s="118"/>
      <c r="J19" s="43"/>
      <c r="K19" s="46"/>
    </row>
    <row r="20" spans="2:11" s="1" customFormat="1" ht="14.45" customHeight="1">
      <c r="B20" s="42"/>
      <c r="C20" s="43"/>
      <c r="D20" s="37" t="s">
        <v>1186</v>
      </c>
      <c r="E20" s="43"/>
      <c r="F20" s="43"/>
      <c r="G20" s="43"/>
      <c r="H20" s="43"/>
      <c r="I20" s="119" t="s">
        <v>1181</v>
      </c>
      <c r="J20" s="35" t="s">
        <v>1169</v>
      </c>
      <c r="K20" s="46"/>
    </row>
    <row r="21" spans="2:11" s="1" customFormat="1" ht="18" customHeight="1">
      <c r="B21" s="42"/>
      <c r="C21" s="43"/>
      <c r="D21" s="43"/>
      <c r="E21" s="35" t="s">
        <v>1187</v>
      </c>
      <c r="F21" s="43"/>
      <c r="G21" s="43"/>
      <c r="H21" s="43"/>
      <c r="I21" s="119" t="s">
        <v>1183</v>
      </c>
      <c r="J21" s="35" t="s">
        <v>1169</v>
      </c>
      <c r="K21" s="46"/>
    </row>
    <row r="22" spans="2:11" s="1" customFormat="1" ht="6.95" customHeight="1">
      <c r="B22" s="42"/>
      <c r="C22" s="43"/>
      <c r="D22" s="43"/>
      <c r="E22" s="43"/>
      <c r="F22" s="43"/>
      <c r="G22" s="43"/>
      <c r="H22" s="43"/>
      <c r="I22" s="118"/>
      <c r="J22" s="43"/>
      <c r="K22" s="46"/>
    </row>
    <row r="23" spans="2:11" s="1" customFormat="1" ht="14.45" customHeight="1">
      <c r="B23" s="42"/>
      <c r="C23" s="43"/>
      <c r="D23" s="37" t="s">
        <v>1189</v>
      </c>
      <c r="E23" s="43"/>
      <c r="F23" s="43"/>
      <c r="G23" s="43"/>
      <c r="H23" s="43"/>
      <c r="I23" s="118"/>
      <c r="J23" s="43"/>
      <c r="K23" s="46"/>
    </row>
    <row r="24" spans="2:11" s="6" customFormat="1" ht="14.45" customHeight="1">
      <c r="B24" s="121"/>
      <c r="C24" s="122"/>
      <c r="D24" s="122"/>
      <c r="E24" s="383" t="s">
        <v>1169</v>
      </c>
      <c r="F24" s="383"/>
      <c r="G24" s="383"/>
      <c r="H24" s="383"/>
      <c r="I24" s="123"/>
      <c r="J24" s="122"/>
      <c r="K24" s="124"/>
    </row>
    <row r="25" spans="2:11" s="1" customFormat="1" ht="6.95" customHeight="1">
      <c r="B25" s="42"/>
      <c r="C25" s="43"/>
      <c r="D25" s="43"/>
      <c r="E25" s="43"/>
      <c r="F25" s="43"/>
      <c r="G25" s="43"/>
      <c r="H25" s="43"/>
      <c r="I25" s="118"/>
      <c r="J25" s="43"/>
      <c r="K25" s="46"/>
    </row>
    <row r="26" spans="2:11" s="1" customFormat="1" ht="6.95" customHeight="1">
      <c r="B26" s="42"/>
      <c r="C26" s="43"/>
      <c r="D26" s="85"/>
      <c r="E26" s="85"/>
      <c r="F26" s="85"/>
      <c r="G26" s="85"/>
      <c r="H26" s="85"/>
      <c r="I26" s="125"/>
      <c r="J26" s="85"/>
      <c r="K26" s="126"/>
    </row>
    <row r="27" spans="2:11" s="1" customFormat="1" ht="25.35" customHeight="1">
      <c r="B27" s="42"/>
      <c r="C27" s="43"/>
      <c r="D27" s="127" t="s">
        <v>1191</v>
      </c>
      <c r="E27" s="43"/>
      <c r="F27" s="43"/>
      <c r="G27" s="43"/>
      <c r="H27" s="43"/>
      <c r="I27" s="118"/>
      <c r="J27" s="128">
        <f>ROUND(J79,2)</f>
        <v>0</v>
      </c>
      <c r="K27" s="46"/>
    </row>
    <row r="28" spans="2:11" s="1" customFormat="1" ht="6.95" customHeight="1">
      <c r="B28" s="42"/>
      <c r="C28" s="43"/>
      <c r="D28" s="85"/>
      <c r="E28" s="85"/>
      <c r="F28" s="85"/>
      <c r="G28" s="85"/>
      <c r="H28" s="85"/>
      <c r="I28" s="125"/>
      <c r="J28" s="85"/>
      <c r="K28" s="126"/>
    </row>
    <row r="29" spans="2:11" s="1" customFormat="1" ht="14.45" customHeight="1">
      <c r="B29" s="42"/>
      <c r="C29" s="43"/>
      <c r="D29" s="43"/>
      <c r="E29" s="43"/>
      <c r="F29" s="47" t="s">
        <v>1193</v>
      </c>
      <c r="G29" s="43"/>
      <c r="H29" s="43"/>
      <c r="I29" s="129" t="s">
        <v>1192</v>
      </c>
      <c r="J29" s="47" t="s">
        <v>1194</v>
      </c>
      <c r="K29" s="46"/>
    </row>
    <row r="30" spans="2:11" s="1" customFormat="1" ht="14.45" customHeight="1" hidden="1">
      <c r="B30" s="42"/>
      <c r="C30" s="43"/>
      <c r="D30" s="50" t="s">
        <v>1195</v>
      </c>
      <c r="E30" s="50" t="s">
        <v>1196</v>
      </c>
      <c r="F30" s="130">
        <f>ROUND(SUM(BE79:BE173),2)</f>
        <v>0</v>
      </c>
      <c r="G30" s="43"/>
      <c r="H30" s="43"/>
      <c r="I30" s="131">
        <v>0.21</v>
      </c>
      <c r="J30" s="130">
        <f>ROUND(ROUND((SUM(BE79:BE173)),2)*I30,2)</f>
        <v>0</v>
      </c>
      <c r="K30" s="46"/>
    </row>
    <row r="31" spans="2:11" s="1" customFormat="1" ht="14.45" customHeight="1" hidden="1">
      <c r="B31" s="42"/>
      <c r="C31" s="43"/>
      <c r="D31" s="43"/>
      <c r="E31" s="50" t="s">
        <v>1197</v>
      </c>
      <c r="F31" s="130">
        <f>ROUND(SUM(BF79:BF173),2)</f>
        <v>0</v>
      </c>
      <c r="G31" s="43"/>
      <c r="H31" s="43"/>
      <c r="I31" s="131">
        <v>0.15</v>
      </c>
      <c r="J31" s="130">
        <f>ROUND(ROUND((SUM(BF79:BF173)),2)*I31,2)</f>
        <v>0</v>
      </c>
      <c r="K31" s="46"/>
    </row>
    <row r="32" spans="2:11" s="1" customFormat="1" ht="14.45" customHeight="1">
      <c r="B32" s="42"/>
      <c r="C32" s="43"/>
      <c r="D32" s="50" t="s">
        <v>1195</v>
      </c>
      <c r="E32" s="50" t="s">
        <v>1198</v>
      </c>
      <c r="F32" s="130">
        <f>ROUND(SUM(BG79:BG173),2)</f>
        <v>0</v>
      </c>
      <c r="G32" s="43"/>
      <c r="H32" s="43"/>
      <c r="I32" s="131">
        <v>0.21</v>
      </c>
      <c r="J32" s="130">
        <v>0</v>
      </c>
      <c r="K32" s="46"/>
    </row>
    <row r="33" spans="2:11" s="1" customFormat="1" ht="14.45" customHeight="1">
      <c r="B33" s="42"/>
      <c r="C33" s="43"/>
      <c r="D33" s="43"/>
      <c r="E33" s="50" t="s">
        <v>1199</v>
      </c>
      <c r="F33" s="130">
        <f>ROUND(SUM(BH79:BH173),2)</f>
        <v>0</v>
      </c>
      <c r="G33" s="43"/>
      <c r="H33" s="43"/>
      <c r="I33" s="131">
        <v>0.15</v>
      </c>
      <c r="J33" s="130">
        <v>0</v>
      </c>
      <c r="K33" s="46"/>
    </row>
    <row r="34" spans="2:11" s="1" customFormat="1" ht="14.45" customHeight="1" hidden="1">
      <c r="B34" s="42"/>
      <c r="C34" s="43"/>
      <c r="D34" s="43"/>
      <c r="E34" s="50" t="s">
        <v>1200</v>
      </c>
      <c r="F34" s="130">
        <f>ROUND(SUM(BI79:BI173),2)</f>
        <v>0</v>
      </c>
      <c r="G34" s="43"/>
      <c r="H34" s="43"/>
      <c r="I34" s="131">
        <v>0</v>
      </c>
      <c r="J34" s="130">
        <v>0</v>
      </c>
      <c r="K34" s="46"/>
    </row>
    <row r="35" spans="2:11" s="1" customFormat="1" ht="6.95" customHeight="1">
      <c r="B35" s="42"/>
      <c r="C35" s="43"/>
      <c r="D35" s="43"/>
      <c r="E35" s="43"/>
      <c r="F35" s="43"/>
      <c r="G35" s="43"/>
      <c r="H35" s="43"/>
      <c r="I35" s="118"/>
      <c r="J35" s="43"/>
      <c r="K35" s="46"/>
    </row>
    <row r="36" spans="2:11" s="1" customFormat="1" ht="25.35" customHeight="1">
      <c r="B36" s="42"/>
      <c r="C36" s="52"/>
      <c r="D36" s="53" t="s">
        <v>1201</v>
      </c>
      <c r="E36" s="54"/>
      <c r="F36" s="54"/>
      <c r="G36" s="132" t="s">
        <v>1202</v>
      </c>
      <c r="H36" s="55" t="s">
        <v>1203</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137"/>
      <c r="C41" s="138"/>
      <c r="D41" s="138"/>
      <c r="E41" s="138"/>
      <c r="F41" s="138"/>
      <c r="G41" s="138"/>
      <c r="H41" s="138"/>
      <c r="I41" s="139"/>
      <c r="J41" s="138"/>
      <c r="K41" s="140"/>
    </row>
    <row r="42" spans="2:11" s="1" customFormat="1" ht="36.95" customHeight="1">
      <c r="B42" s="42"/>
      <c r="C42" s="30" t="s">
        <v>1279</v>
      </c>
      <c r="D42" s="43"/>
      <c r="E42" s="43"/>
      <c r="F42" s="43"/>
      <c r="G42" s="43"/>
      <c r="H42" s="43"/>
      <c r="I42" s="118"/>
      <c r="J42" s="43"/>
      <c r="K42" s="46"/>
    </row>
    <row r="43" spans="2:11" s="1" customFormat="1" ht="6.95" customHeight="1">
      <c r="B43" s="42"/>
      <c r="C43" s="43"/>
      <c r="D43" s="43"/>
      <c r="E43" s="43"/>
      <c r="F43" s="43"/>
      <c r="G43" s="43"/>
      <c r="H43" s="43"/>
      <c r="I43" s="118"/>
      <c r="J43" s="43"/>
      <c r="K43" s="46"/>
    </row>
    <row r="44" spans="2:11" s="1" customFormat="1" ht="14.45" customHeight="1">
      <c r="B44" s="42"/>
      <c r="C44" s="37" t="s">
        <v>1165</v>
      </c>
      <c r="D44" s="43"/>
      <c r="E44" s="43"/>
      <c r="F44" s="43"/>
      <c r="G44" s="43"/>
      <c r="H44" s="43"/>
      <c r="I44" s="118"/>
      <c r="J44" s="43"/>
      <c r="K44" s="46"/>
    </row>
    <row r="45" spans="2:11" s="1" customFormat="1" ht="14.45" customHeight="1">
      <c r="B45" s="42"/>
      <c r="C45" s="43"/>
      <c r="D45" s="43"/>
      <c r="E45" s="387" t="str">
        <f>E7</f>
        <v>KOHINOOR MARÁNSKÉ RADČICE - Biotechnologický systém ČDV Z MR1</v>
      </c>
      <c r="F45" s="388"/>
      <c r="G45" s="388"/>
      <c r="H45" s="388"/>
      <c r="I45" s="118"/>
      <c r="J45" s="43"/>
      <c r="K45" s="46"/>
    </row>
    <row r="46" spans="2:11" s="1" customFormat="1" ht="14.45" customHeight="1">
      <c r="B46" s="42"/>
      <c r="C46" s="37" t="s">
        <v>1277</v>
      </c>
      <c r="D46" s="43"/>
      <c r="E46" s="43"/>
      <c r="F46" s="43"/>
      <c r="G46" s="43"/>
      <c r="H46" s="43"/>
      <c r="I46" s="118"/>
      <c r="J46" s="43"/>
      <c r="K46" s="46"/>
    </row>
    <row r="47" spans="2:11" s="1" customFormat="1" ht="16.15" customHeight="1">
      <c r="B47" s="42"/>
      <c r="C47" s="43"/>
      <c r="D47" s="43"/>
      <c r="E47" s="389" t="str">
        <f>E9</f>
        <v>071/13/08/2015 - SO 05 Konečné úpravy a ozelenění</v>
      </c>
      <c r="F47" s="390"/>
      <c r="G47" s="390"/>
      <c r="H47" s="390"/>
      <c r="I47" s="118"/>
      <c r="J47" s="43"/>
      <c r="K47" s="46"/>
    </row>
    <row r="48" spans="2:11" s="1" customFormat="1" ht="6.95" customHeight="1">
      <c r="B48" s="42"/>
      <c r="C48" s="43"/>
      <c r="D48" s="43"/>
      <c r="E48" s="43"/>
      <c r="F48" s="43"/>
      <c r="G48" s="43"/>
      <c r="H48" s="43"/>
      <c r="I48" s="118"/>
      <c r="J48" s="43"/>
      <c r="K48" s="46"/>
    </row>
    <row r="49" spans="2:11" s="1" customFormat="1" ht="18" customHeight="1">
      <c r="B49" s="42"/>
      <c r="C49" s="37" t="s">
        <v>1172</v>
      </c>
      <c r="D49" s="43"/>
      <c r="E49" s="43"/>
      <c r="F49" s="35" t="str">
        <f>F12</f>
        <v>Mariánské Radčice</v>
      </c>
      <c r="G49" s="43"/>
      <c r="H49" s="43"/>
      <c r="I49" s="119" t="s">
        <v>1174</v>
      </c>
      <c r="J49" s="120" t="str">
        <f>IF(J12="","",J12)</f>
        <v>20. 6. 2017</v>
      </c>
      <c r="K49" s="46"/>
    </row>
    <row r="50" spans="2:11" s="1" customFormat="1" ht="6.95" customHeight="1">
      <c r="B50" s="42"/>
      <c r="C50" s="43"/>
      <c r="D50" s="43"/>
      <c r="E50" s="43"/>
      <c r="F50" s="43"/>
      <c r="G50" s="43"/>
      <c r="H50" s="43"/>
      <c r="I50" s="118"/>
      <c r="J50" s="43"/>
      <c r="K50" s="46"/>
    </row>
    <row r="51" spans="2:11" s="1" customFormat="1" ht="15">
      <c r="B51" s="42"/>
      <c r="C51" s="37" t="s">
        <v>1180</v>
      </c>
      <c r="D51" s="43"/>
      <c r="E51" s="43"/>
      <c r="F51" s="35" t="str">
        <f>E15</f>
        <v>PK Ústí nad Labem</v>
      </c>
      <c r="G51" s="43"/>
      <c r="H51" s="43"/>
      <c r="I51" s="119" t="s">
        <v>1186</v>
      </c>
      <c r="J51" s="383" t="str">
        <f>E21</f>
        <v>Terén Design</v>
      </c>
      <c r="K51" s="46"/>
    </row>
    <row r="52" spans="2:11" s="1" customFormat="1" ht="14.45" customHeight="1">
      <c r="B52" s="42"/>
      <c r="C52" s="37" t="s">
        <v>1184</v>
      </c>
      <c r="D52" s="43"/>
      <c r="E52" s="43"/>
      <c r="F52" s="35" t="str">
        <f>IF(E18="","",E18)</f>
        <v/>
      </c>
      <c r="G52" s="43"/>
      <c r="H52" s="43"/>
      <c r="I52" s="118"/>
      <c r="J52" s="393"/>
      <c r="K52" s="46"/>
    </row>
    <row r="53" spans="2:11" s="1" customFormat="1" ht="10.35" customHeight="1">
      <c r="B53" s="42"/>
      <c r="C53" s="43"/>
      <c r="D53" s="43"/>
      <c r="E53" s="43"/>
      <c r="F53" s="43"/>
      <c r="G53" s="43"/>
      <c r="H53" s="43"/>
      <c r="I53" s="118"/>
      <c r="J53" s="43"/>
      <c r="K53" s="46"/>
    </row>
    <row r="54" spans="2:11" s="1" customFormat="1" ht="29.25" customHeight="1">
      <c r="B54" s="42"/>
      <c r="C54" s="141" t="s">
        <v>1280</v>
      </c>
      <c r="D54" s="52"/>
      <c r="E54" s="52"/>
      <c r="F54" s="52"/>
      <c r="G54" s="52"/>
      <c r="H54" s="52"/>
      <c r="I54" s="142"/>
      <c r="J54" s="143" t="s">
        <v>1281</v>
      </c>
      <c r="K54" s="56"/>
    </row>
    <row r="55" spans="2:11" s="1" customFormat="1" ht="10.35" customHeight="1">
      <c r="B55" s="42"/>
      <c r="C55" s="43"/>
      <c r="D55" s="43"/>
      <c r="E55" s="43"/>
      <c r="F55" s="43"/>
      <c r="G55" s="43"/>
      <c r="H55" s="43"/>
      <c r="I55" s="118"/>
      <c r="J55" s="43"/>
      <c r="K55" s="46"/>
    </row>
    <row r="56" spans="2:47" s="1" customFormat="1" ht="29.25" customHeight="1">
      <c r="B56" s="42"/>
      <c r="C56" s="144" t="s">
        <v>1282</v>
      </c>
      <c r="D56" s="43"/>
      <c r="E56" s="43"/>
      <c r="F56" s="43"/>
      <c r="G56" s="43"/>
      <c r="H56" s="43"/>
      <c r="I56" s="118"/>
      <c r="J56" s="128">
        <f>J79</f>
        <v>0</v>
      </c>
      <c r="K56" s="46"/>
      <c r="AU56" s="24" t="s">
        <v>1283</v>
      </c>
    </row>
    <row r="57" spans="2:11" s="7" customFormat="1" ht="24.95" customHeight="1">
      <c r="B57" s="145"/>
      <c r="C57" s="146"/>
      <c r="D57" s="147" t="s">
        <v>1284</v>
      </c>
      <c r="E57" s="148"/>
      <c r="F57" s="148"/>
      <c r="G57" s="148"/>
      <c r="H57" s="148"/>
      <c r="I57" s="149"/>
      <c r="J57" s="150">
        <f>J80</f>
        <v>0</v>
      </c>
      <c r="K57" s="151"/>
    </row>
    <row r="58" spans="2:11" s="8" customFormat="1" ht="19.9" customHeight="1">
      <c r="B58" s="152"/>
      <c r="C58" s="153"/>
      <c r="D58" s="154" t="s">
        <v>1285</v>
      </c>
      <c r="E58" s="155"/>
      <c r="F58" s="155"/>
      <c r="G58" s="155"/>
      <c r="H58" s="155"/>
      <c r="I58" s="156"/>
      <c r="J58" s="157">
        <f>J81</f>
        <v>0</v>
      </c>
      <c r="K58" s="158"/>
    </row>
    <row r="59" spans="2:11" s="8" customFormat="1" ht="19.9" customHeight="1">
      <c r="B59" s="152"/>
      <c r="C59" s="153"/>
      <c r="D59" s="154" t="s">
        <v>1083</v>
      </c>
      <c r="E59" s="155"/>
      <c r="F59" s="155"/>
      <c r="G59" s="155"/>
      <c r="H59" s="155"/>
      <c r="I59" s="156"/>
      <c r="J59" s="157">
        <f>J172</f>
        <v>0</v>
      </c>
      <c r="K59" s="158"/>
    </row>
    <row r="60" spans="2:11" s="1" customFormat="1" ht="21.75" customHeight="1">
      <c r="B60" s="42"/>
      <c r="C60" s="43"/>
      <c r="D60" s="43"/>
      <c r="E60" s="43"/>
      <c r="F60" s="43"/>
      <c r="G60" s="43"/>
      <c r="H60" s="43"/>
      <c r="I60" s="118"/>
      <c r="J60" s="43"/>
      <c r="K60" s="46"/>
    </row>
    <row r="61" spans="2:11" s="1" customFormat="1" ht="6.95" customHeight="1">
      <c r="B61" s="57"/>
      <c r="C61" s="58"/>
      <c r="D61" s="58"/>
      <c r="E61" s="58"/>
      <c r="F61" s="58"/>
      <c r="G61" s="58"/>
      <c r="H61" s="58"/>
      <c r="I61" s="136"/>
      <c r="J61" s="58"/>
      <c r="K61" s="59"/>
    </row>
    <row r="65" spans="2:12" s="1" customFormat="1" ht="6.95" customHeight="1">
      <c r="B65" s="60"/>
      <c r="C65" s="61"/>
      <c r="D65" s="61"/>
      <c r="E65" s="61"/>
      <c r="F65" s="61"/>
      <c r="G65" s="61"/>
      <c r="H65" s="61"/>
      <c r="I65" s="139"/>
      <c r="J65" s="61"/>
      <c r="K65" s="61"/>
      <c r="L65" s="62"/>
    </row>
    <row r="66" spans="2:12" s="1" customFormat="1" ht="36.95" customHeight="1">
      <c r="B66" s="42"/>
      <c r="C66" s="63" t="s">
        <v>1286</v>
      </c>
      <c r="D66" s="64"/>
      <c r="E66" s="64"/>
      <c r="F66" s="64"/>
      <c r="G66" s="64"/>
      <c r="H66" s="64"/>
      <c r="I66" s="159"/>
      <c r="J66" s="64"/>
      <c r="K66" s="64"/>
      <c r="L66" s="62"/>
    </row>
    <row r="67" spans="2:12" s="1" customFormat="1" ht="6.95" customHeight="1">
      <c r="B67" s="42"/>
      <c r="C67" s="64"/>
      <c r="D67" s="64"/>
      <c r="E67" s="64"/>
      <c r="F67" s="64"/>
      <c r="G67" s="64"/>
      <c r="H67" s="64"/>
      <c r="I67" s="159"/>
      <c r="J67" s="64"/>
      <c r="K67" s="64"/>
      <c r="L67" s="62"/>
    </row>
    <row r="68" spans="2:12" s="1" customFormat="1" ht="14.45" customHeight="1">
      <c r="B68" s="42"/>
      <c r="C68" s="66" t="s">
        <v>1165</v>
      </c>
      <c r="D68" s="64"/>
      <c r="E68" s="64"/>
      <c r="F68" s="64"/>
      <c r="G68" s="64"/>
      <c r="H68" s="64"/>
      <c r="I68" s="159"/>
      <c r="J68" s="64"/>
      <c r="K68" s="64"/>
      <c r="L68" s="62"/>
    </row>
    <row r="69" spans="2:12" s="1" customFormat="1" ht="14.45" customHeight="1">
      <c r="B69" s="42"/>
      <c r="C69" s="64"/>
      <c r="D69" s="64"/>
      <c r="E69" s="391" t="str">
        <f>E7</f>
        <v>KOHINOOR MARÁNSKÉ RADČICE - Biotechnologický systém ČDV Z MR1</v>
      </c>
      <c r="F69" s="392"/>
      <c r="G69" s="392"/>
      <c r="H69" s="392"/>
      <c r="I69" s="159"/>
      <c r="J69" s="64"/>
      <c r="K69" s="64"/>
      <c r="L69" s="62"/>
    </row>
    <row r="70" spans="2:12" s="1" customFormat="1" ht="14.45" customHeight="1">
      <c r="B70" s="42"/>
      <c r="C70" s="66" t="s">
        <v>1277</v>
      </c>
      <c r="D70" s="64"/>
      <c r="E70" s="64"/>
      <c r="F70" s="64"/>
      <c r="G70" s="64"/>
      <c r="H70" s="64"/>
      <c r="I70" s="159"/>
      <c r="J70" s="64"/>
      <c r="K70" s="64"/>
      <c r="L70" s="62"/>
    </row>
    <row r="71" spans="2:12" s="1" customFormat="1" ht="16.15" customHeight="1">
      <c r="B71" s="42"/>
      <c r="C71" s="64"/>
      <c r="D71" s="64"/>
      <c r="E71" s="357" t="str">
        <f>E9</f>
        <v>071/13/08/2015 - SO 05 Konečné úpravy a ozelenění</v>
      </c>
      <c r="F71" s="394"/>
      <c r="G71" s="394"/>
      <c r="H71" s="394"/>
      <c r="I71" s="159"/>
      <c r="J71" s="64"/>
      <c r="K71" s="64"/>
      <c r="L71" s="62"/>
    </row>
    <row r="72" spans="2:12" s="1" customFormat="1" ht="6.95" customHeight="1">
      <c r="B72" s="42"/>
      <c r="C72" s="64"/>
      <c r="D72" s="64"/>
      <c r="E72" s="64"/>
      <c r="F72" s="64"/>
      <c r="G72" s="64"/>
      <c r="H72" s="64"/>
      <c r="I72" s="159"/>
      <c r="J72" s="64"/>
      <c r="K72" s="64"/>
      <c r="L72" s="62"/>
    </row>
    <row r="73" spans="2:12" s="1" customFormat="1" ht="18" customHeight="1">
      <c r="B73" s="42"/>
      <c r="C73" s="66" t="s">
        <v>1172</v>
      </c>
      <c r="D73" s="64"/>
      <c r="E73" s="64"/>
      <c r="F73" s="160" t="str">
        <f>F12</f>
        <v>Mariánské Radčice</v>
      </c>
      <c r="G73" s="64"/>
      <c r="H73" s="64"/>
      <c r="I73" s="161" t="s">
        <v>1174</v>
      </c>
      <c r="J73" s="74" t="str">
        <f>IF(J12="","",J12)</f>
        <v>20. 6. 2017</v>
      </c>
      <c r="K73" s="64"/>
      <c r="L73" s="62"/>
    </row>
    <row r="74" spans="2:12" s="1" customFormat="1" ht="6.95" customHeight="1">
      <c r="B74" s="42"/>
      <c r="C74" s="64"/>
      <c r="D74" s="64"/>
      <c r="E74" s="64"/>
      <c r="F74" s="64"/>
      <c r="G74" s="64"/>
      <c r="H74" s="64"/>
      <c r="I74" s="159"/>
      <c r="J74" s="64"/>
      <c r="K74" s="64"/>
      <c r="L74" s="62"/>
    </row>
    <row r="75" spans="2:12" s="1" customFormat="1" ht="15">
      <c r="B75" s="42"/>
      <c r="C75" s="66" t="s">
        <v>1180</v>
      </c>
      <c r="D75" s="64"/>
      <c r="E75" s="64"/>
      <c r="F75" s="160" t="str">
        <f>E15</f>
        <v>PK Ústí nad Labem</v>
      </c>
      <c r="G75" s="64"/>
      <c r="H75" s="64"/>
      <c r="I75" s="161" t="s">
        <v>1186</v>
      </c>
      <c r="J75" s="160" t="str">
        <f>E21</f>
        <v>Terén Design</v>
      </c>
      <c r="K75" s="64"/>
      <c r="L75" s="62"/>
    </row>
    <row r="76" spans="2:12" s="1" customFormat="1" ht="14.45" customHeight="1">
      <c r="B76" s="42"/>
      <c r="C76" s="66" t="s">
        <v>1184</v>
      </c>
      <c r="D76" s="64"/>
      <c r="E76" s="64"/>
      <c r="F76" s="160" t="str">
        <f>IF(E18="","",E18)</f>
        <v/>
      </c>
      <c r="G76" s="64"/>
      <c r="H76" s="64"/>
      <c r="I76" s="159"/>
      <c r="J76" s="64"/>
      <c r="K76" s="64"/>
      <c r="L76" s="62"/>
    </row>
    <row r="77" spans="2:12" s="1" customFormat="1" ht="10.35" customHeight="1">
      <c r="B77" s="42"/>
      <c r="C77" s="64"/>
      <c r="D77" s="64"/>
      <c r="E77" s="64"/>
      <c r="F77" s="64"/>
      <c r="G77" s="64"/>
      <c r="H77" s="64"/>
      <c r="I77" s="159"/>
      <c r="J77" s="64"/>
      <c r="K77" s="64"/>
      <c r="L77" s="62"/>
    </row>
    <row r="78" spans="2:20" s="9" customFormat="1" ht="29.25" customHeight="1">
      <c r="B78" s="162"/>
      <c r="C78" s="163" t="s">
        <v>1287</v>
      </c>
      <c r="D78" s="164" t="s">
        <v>1210</v>
      </c>
      <c r="E78" s="164" t="s">
        <v>1206</v>
      </c>
      <c r="F78" s="164" t="s">
        <v>1288</v>
      </c>
      <c r="G78" s="164" t="s">
        <v>1289</v>
      </c>
      <c r="H78" s="164" t="s">
        <v>1290</v>
      </c>
      <c r="I78" s="165" t="s">
        <v>1291</v>
      </c>
      <c r="J78" s="164" t="s">
        <v>1281</v>
      </c>
      <c r="K78" s="166" t="s">
        <v>1292</v>
      </c>
      <c r="L78" s="167"/>
      <c r="M78" s="81" t="s">
        <v>1293</v>
      </c>
      <c r="N78" s="82" t="s">
        <v>1195</v>
      </c>
      <c r="O78" s="82" t="s">
        <v>1294</v>
      </c>
      <c r="P78" s="82" t="s">
        <v>1295</v>
      </c>
      <c r="Q78" s="82" t="s">
        <v>1296</v>
      </c>
      <c r="R78" s="82" t="s">
        <v>1297</v>
      </c>
      <c r="S78" s="82" t="s">
        <v>1298</v>
      </c>
      <c r="T78" s="83" t="s">
        <v>1299</v>
      </c>
    </row>
    <row r="79" spans="2:63" s="1" customFormat="1" ht="29.25" customHeight="1">
      <c r="B79" s="42"/>
      <c r="C79" s="87" t="s">
        <v>1282</v>
      </c>
      <c r="D79" s="64"/>
      <c r="E79" s="64"/>
      <c r="F79" s="64"/>
      <c r="G79" s="64"/>
      <c r="H79" s="64"/>
      <c r="I79" s="159"/>
      <c r="J79" s="168">
        <f>BK79</f>
        <v>0</v>
      </c>
      <c r="K79" s="64"/>
      <c r="L79" s="62"/>
      <c r="M79" s="84"/>
      <c r="N79" s="85"/>
      <c r="O79" s="85"/>
      <c r="P79" s="169">
        <f>P80</f>
        <v>0</v>
      </c>
      <c r="Q79" s="85"/>
      <c r="R79" s="169">
        <f>R80</f>
        <v>20.634</v>
      </c>
      <c r="S79" s="85"/>
      <c r="T79" s="170">
        <f>T80</f>
        <v>0</v>
      </c>
      <c r="AT79" s="24" t="s">
        <v>1224</v>
      </c>
      <c r="AU79" s="24" t="s">
        <v>1283</v>
      </c>
      <c r="BK79" s="171">
        <f>BK80</f>
        <v>0</v>
      </c>
    </row>
    <row r="80" spans="2:63" s="10" customFormat="1" ht="37.35" customHeight="1">
      <c r="B80" s="172"/>
      <c r="C80" s="173"/>
      <c r="D80" s="174" t="s">
        <v>1224</v>
      </c>
      <c r="E80" s="175" t="s">
        <v>1300</v>
      </c>
      <c r="F80" s="175" t="s">
        <v>1301</v>
      </c>
      <c r="G80" s="173"/>
      <c r="H80" s="173"/>
      <c r="I80" s="176"/>
      <c r="J80" s="177">
        <f>BK80</f>
        <v>0</v>
      </c>
      <c r="K80" s="173"/>
      <c r="L80" s="178"/>
      <c r="M80" s="179"/>
      <c r="N80" s="180"/>
      <c r="O80" s="180"/>
      <c r="P80" s="181">
        <f>P81+P172</f>
        <v>0</v>
      </c>
      <c r="Q80" s="180"/>
      <c r="R80" s="181">
        <f>R81+R172</f>
        <v>20.634</v>
      </c>
      <c r="S80" s="180"/>
      <c r="T80" s="182">
        <f>T81+T172</f>
        <v>0</v>
      </c>
      <c r="AR80" s="183" t="s">
        <v>1171</v>
      </c>
      <c r="AT80" s="184" t="s">
        <v>1224</v>
      </c>
      <c r="AU80" s="184" t="s">
        <v>1225</v>
      </c>
      <c r="AY80" s="183" t="s">
        <v>1302</v>
      </c>
      <c r="BK80" s="185">
        <f>BK81+BK172</f>
        <v>0</v>
      </c>
    </row>
    <row r="81" spans="2:63" s="10" customFormat="1" ht="19.9" customHeight="1">
      <c r="B81" s="172"/>
      <c r="C81" s="173"/>
      <c r="D81" s="174" t="s">
        <v>1224</v>
      </c>
      <c r="E81" s="186" t="s">
        <v>1171</v>
      </c>
      <c r="F81" s="186" t="s">
        <v>1303</v>
      </c>
      <c r="G81" s="173"/>
      <c r="H81" s="173"/>
      <c r="I81" s="176"/>
      <c r="J81" s="187">
        <f>BK81</f>
        <v>0</v>
      </c>
      <c r="K81" s="173"/>
      <c r="L81" s="178"/>
      <c r="M81" s="179"/>
      <c r="N81" s="180"/>
      <c r="O81" s="180"/>
      <c r="P81" s="181">
        <f>SUM(P82:P171)</f>
        <v>0</v>
      </c>
      <c r="Q81" s="180"/>
      <c r="R81" s="181">
        <f>SUM(R82:R171)</f>
        <v>20.634</v>
      </c>
      <c r="S81" s="180"/>
      <c r="T81" s="182">
        <f>SUM(T82:T171)</f>
        <v>0</v>
      </c>
      <c r="AR81" s="183" t="s">
        <v>1171</v>
      </c>
      <c r="AT81" s="184" t="s">
        <v>1224</v>
      </c>
      <c r="AU81" s="184" t="s">
        <v>1171</v>
      </c>
      <c r="AY81" s="183" t="s">
        <v>1302</v>
      </c>
      <c r="BK81" s="185">
        <f>SUM(BK82:BK171)</f>
        <v>0</v>
      </c>
    </row>
    <row r="82" spans="2:65" s="1" customFormat="1" ht="22.9" customHeight="1">
      <c r="B82" s="42"/>
      <c r="C82" s="188" t="s">
        <v>1171</v>
      </c>
      <c r="D82" s="188" t="s">
        <v>1304</v>
      </c>
      <c r="E82" s="189" t="s">
        <v>325</v>
      </c>
      <c r="F82" s="190" t="s">
        <v>326</v>
      </c>
      <c r="G82" s="191" t="s">
        <v>1307</v>
      </c>
      <c r="H82" s="192">
        <v>4000</v>
      </c>
      <c r="I82" s="193"/>
      <c r="J82" s="194">
        <f>ROUND(I82*H82,2)</f>
        <v>0</v>
      </c>
      <c r="K82" s="190" t="s">
        <v>1308</v>
      </c>
      <c r="L82" s="62"/>
      <c r="M82" s="195" t="s">
        <v>1169</v>
      </c>
      <c r="N82" s="196" t="s">
        <v>1198</v>
      </c>
      <c r="O82" s="43"/>
      <c r="P82" s="197">
        <f>O82*H82</f>
        <v>0</v>
      </c>
      <c r="Q82" s="197">
        <v>0.0001</v>
      </c>
      <c r="R82" s="197">
        <f>Q82*H82</f>
        <v>0.4</v>
      </c>
      <c r="S82" s="197">
        <v>0</v>
      </c>
      <c r="T82" s="198">
        <f>S82*H82</f>
        <v>0</v>
      </c>
      <c r="AR82" s="24" t="s">
        <v>1309</v>
      </c>
      <c r="AT82" s="24" t="s">
        <v>1304</v>
      </c>
      <c r="AU82" s="24" t="s">
        <v>1234</v>
      </c>
      <c r="AY82" s="24" t="s">
        <v>1302</v>
      </c>
      <c r="BE82" s="199">
        <f>IF(N82="základní",J82,0)</f>
        <v>0</v>
      </c>
      <c r="BF82" s="199">
        <f>IF(N82="snížená",J82,0)</f>
        <v>0</v>
      </c>
      <c r="BG82" s="199">
        <f>IF(N82="zákl. přenesená",J82,0)</f>
        <v>0</v>
      </c>
      <c r="BH82" s="199">
        <f>IF(N82="sníž. přenesená",J82,0)</f>
        <v>0</v>
      </c>
      <c r="BI82" s="199">
        <f>IF(N82="nulová",J82,0)</f>
        <v>0</v>
      </c>
      <c r="BJ82" s="24" t="s">
        <v>1309</v>
      </c>
      <c r="BK82" s="199">
        <f>ROUND(I82*H82,2)</f>
        <v>0</v>
      </c>
      <c r="BL82" s="24" t="s">
        <v>1309</v>
      </c>
      <c r="BM82" s="24" t="s">
        <v>327</v>
      </c>
    </row>
    <row r="83" spans="2:47" s="1" customFormat="1" ht="94.5">
      <c r="B83" s="42"/>
      <c r="C83" s="64"/>
      <c r="D83" s="200" t="s">
        <v>1311</v>
      </c>
      <c r="E83" s="64"/>
      <c r="F83" s="201" t="s">
        <v>328</v>
      </c>
      <c r="G83" s="64"/>
      <c r="H83" s="64"/>
      <c r="I83" s="159"/>
      <c r="J83" s="64"/>
      <c r="K83" s="64"/>
      <c r="L83" s="62"/>
      <c r="M83" s="202"/>
      <c r="N83" s="43"/>
      <c r="O83" s="43"/>
      <c r="P83" s="43"/>
      <c r="Q83" s="43"/>
      <c r="R83" s="43"/>
      <c r="S83" s="43"/>
      <c r="T83" s="79"/>
      <c r="AT83" s="24" t="s">
        <v>1311</v>
      </c>
      <c r="AU83" s="24" t="s">
        <v>1234</v>
      </c>
    </row>
    <row r="84" spans="2:51" s="11" customFormat="1" ht="13.5">
      <c r="B84" s="203"/>
      <c r="C84" s="204"/>
      <c r="D84" s="200" t="s">
        <v>1313</v>
      </c>
      <c r="E84" s="205" t="s">
        <v>1169</v>
      </c>
      <c r="F84" s="206" t="s">
        <v>1127</v>
      </c>
      <c r="G84" s="204"/>
      <c r="H84" s="207">
        <v>4000</v>
      </c>
      <c r="I84" s="208"/>
      <c r="J84" s="204"/>
      <c r="K84" s="204"/>
      <c r="L84" s="209"/>
      <c r="M84" s="210"/>
      <c r="N84" s="211"/>
      <c r="O84" s="211"/>
      <c r="P84" s="211"/>
      <c r="Q84" s="211"/>
      <c r="R84" s="211"/>
      <c r="S84" s="211"/>
      <c r="T84" s="212"/>
      <c r="AT84" s="213" t="s">
        <v>1313</v>
      </c>
      <c r="AU84" s="213" t="s">
        <v>1234</v>
      </c>
      <c r="AV84" s="11" t="s">
        <v>1234</v>
      </c>
      <c r="AW84" s="11" t="s">
        <v>1188</v>
      </c>
      <c r="AX84" s="11" t="s">
        <v>1225</v>
      </c>
      <c r="AY84" s="213" t="s">
        <v>1302</v>
      </c>
    </row>
    <row r="85" spans="2:51" s="12" customFormat="1" ht="13.5">
      <c r="B85" s="214"/>
      <c r="C85" s="215"/>
      <c r="D85" s="200" t="s">
        <v>1313</v>
      </c>
      <c r="E85" s="216" t="s">
        <v>1169</v>
      </c>
      <c r="F85" s="217" t="s">
        <v>1315</v>
      </c>
      <c r="G85" s="215"/>
      <c r="H85" s="218">
        <v>4000</v>
      </c>
      <c r="I85" s="219"/>
      <c r="J85" s="215"/>
      <c r="K85" s="215"/>
      <c r="L85" s="220"/>
      <c r="M85" s="221"/>
      <c r="N85" s="222"/>
      <c r="O85" s="222"/>
      <c r="P85" s="222"/>
      <c r="Q85" s="222"/>
      <c r="R85" s="222"/>
      <c r="S85" s="222"/>
      <c r="T85" s="223"/>
      <c r="AT85" s="224" t="s">
        <v>1313</v>
      </c>
      <c r="AU85" s="224" t="s">
        <v>1234</v>
      </c>
      <c r="AV85" s="12" t="s">
        <v>1309</v>
      </c>
      <c r="AW85" s="12" t="s">
        <v>1188</v>
      </c>
      <c r="AX85" s="12" t="s">
        <v>1171</v>
      </c>
      <c r="AY85" s="224" t="s">
        <v>1302</v>
      </c>
    </row>
    <row r="86" spans="2:65" s="1" customFormat="1" ht="14.45" customHeight="1">
      <c r="B86" s="42"/>
      <c r="C86" s="235" t="s">
        <v>1234</v>
      </c>
      <c r="D86" s="235" t="s">
        <v>1464</v>
      </c>
      <c r="E86" s="236" t="s">
        <v>329</v>
      </c>
      <c r="F86" s="237" t="s">
        <v>330</v>
      </c>
      <c r="G86" s="238" t="s">
        <v>1307</v>
      </c>
      <c r="H86" s="239">
        <v>4000</v>
      </c>
      <c r="I86" s="240"/>
      <c r="J86" s="241">
        <f>ROUND(I86*H86,2)</f>
        <v>0</v>
      </c>
      <c r="K86" s="237" t="s">
        <v>1169</v>
      </c>
      <c r="L86" s="242"/>
      <c r="M86" s="243" t="s">
        <v>1169</v>
      </c>
      <c r="N86" s="244" t="s">
        <v>1198</v>
      </c>
      <c r="O86" s="43"/>
      <c r="P86" s="197">
        <f>O86*H86</f>
        <v>0</v>
      </c>
      <c r="Q86" s="197">
        <v>0.00032</v>
      </c>
      <c r="R86" s="197">
        <f>Q86*H86</f>
        <v>1.28</v>
      </c>
      <c r="S86" s="197">
        <v>0</v>
      </c>
      <c r="T86" s="198">
        <f>S86*H86</f>
        <v>0</v>
      </c>
      <c r="AR86" s="24" t="s">
        <v>1353</v>
      </c>
      <c r="AT86" s="24" t="s">
        <v>1464</v>
      </c>
      <c r="AU86" s="24" t="s">
        <v>1234</v>
      </c>
      <c r="AY86" s="24" t="s">
        <v>1302</v>
      </c>
      <c r="BE86" s="199">
        <f>IF(N86="základní",J86,0)</f>
        <v>0</v>
      </c>
      <c r="BF86" s="199">
        <f>IF(N86="snížená",J86,0)</f>
        <v>0</v>
      </c>
      <c r="BG86" s="199">
        <f>IF(N86="zákl. přenesená",J86,0)</f>
        <v>0</v>
      </c>
      <c r="BH86" s="199">
        <f>IF(N86="sníž. přenesená",J86,0)</f>
        <v>0</v>
      </c>
      <c r="BI86" s="199">
        <f>IF(N86="nulová",J86,0)</f>
        <v>0</v>
      </c>
      <c r="BJ86" s="24" t="s">
        <v>1309</v>
      </c>
      <c r="BK86" s="199">
        <f>ROUND(I86*H86,2)</f>
        <v>0</v>
      </c>
      <c r="BL86" s="24" t="s">
        <v>1309</v>
      </c>
      <c r="BM86" s="24" t="s">
        <v>331</v>
      </c>
    </row>
    <row r="87" spans="2:51" s="11" customFormat="1" ht="13.5">
      <c r="B87" s="203"/>
      <c r="C87" s="204"/>
      <c r="D87" s="200" t="s">
        <v>1313</v>
      </c>
      <c r="E87" s="205" t="s">
        <v>1169</v>
      </c>
      <c r="F87" s="206" t="s">
        <v>1127</v>
      </c>
      <c r="G87" s="204"/>
      <c r="H87" s="207">
        <v>4000</v>
      </c>
      <c r="I87" s="208"/>
      <c r="J87" s="204"/>
      <c r="K87" s="204"/>
      <c r="L87" s="209"/>
      <c r="M87" s="210"/>
      <c r="N87" s="211"/>
      <c r="O87" s="211"/>
      <c r="P87" s="211"/>
      <c r="Q87" s="211"/>
      <c r="R87" s="211"/>
      <c r="S87" s="211"/>
      <c r="T87" s="212"/>
      <c r="AT87" s="213" t="s">
        <v>1313</v>
      </c>
      <c r="AU87" s="213" t="s">
        <v>1234</v>
      </c>
      <c r="AV87" s="11" t="s">
        <v>1234</v>
      </c>
      <c r="AW87" s="11" t="s">
        <v>1188</v>
      </c>
      <c r="AX87" s="11" t="s">
        <v>1225</v>
      </c>
      <c r="AY87" s="213" t="s">
        <v>1302</v>
      </c>
    </row>
    <row r="88" spans="2:51" s="12" customFormat="1" ht="13.5">
      <c r="B88" s="214"/>
      <c r="C88" s="215"/>
      <c r="D88" s="200" t="s">
        <v>1313</v>
      </c>
      <c r="E88" s="216" t="s">
        <v>1169</v>
      </c>
      <c r="F88" s="217" t="s">
        <v>1315</v>
      </c>
      <c r="G88" s="215"/>
      <c r="H88" s="218">
        <v>4000</v>
      </c>
      <c r="I88" s="219"/>
      <c r="J88" s="215"/>
      <c r="K88" s="215"/>
      <c r="L88" s="220"/>
      <c r="M88" s="221"/>
      <c r="N88" s="222"/>
      <c r="O88" s="222"/>
      <c r="P88" s="222"/>
      <c r="Q88" s="222"/>
      <c r="R88" s="222"/>
      <c r="S88" s="222"/>
      <c r="T88" s="223"/>
      <c r="AT88" s="224" t="s">
        <v>1313</v>
      </c>
      <c r="AU88" s="224" t="s">
        <v>1234</v>
      </c>
      <c r="AV88" s="12" t="s">
        <v>1309</v>
      </c>
      <c r="AW88" s="12" t="s">
        <v>1188</v>
      </c>
      <c r="AX88" s="12" t="s">
        <v>1171</v>
      </c>
      <c r="AY88" s="224" t="s">
        <v>1302</v>
      </c>
    </row>
    <row r="89" spans="2:65" s="1" customFormat="1" ht="34.15" customHeight="1">
      <c r="B89" s="42"/>
      <c r="C89" s="188" t="s">
        <v>1329</v>
      </c>
      <c r="D89" s="188" t="s">
        <v>1304</v>
      </c>
      <c r="E89" s="189" t="s">
        <v>332</v>
      </c>
      <c r="F89" s="190" t="s">
        <v>333</v>
      </c>
      <c r="G89" s="191" t="s">
        <v>1307</v>
      </c>
      <c r="H89" s="192">
        <v>3500</v>
      </c>
      <c r="I89" s="193"/>
      <c r="J89" s="194">
        <f>ROUND(I89*H89,2)</f>
        <v>0</v>
      </c>
      <c r="K89" s="190" t="s">
        <v>1308</v>
      </c>
      <c r="L89" s="62"/>
      <c r="M89" s="195" t="s">
        <v>1169</v>
      </c>
      <c r="N89" s="196" t="s">
        <v>1198</v>
      </c>
      <c r="O89" s="43"/>
      <c r="P89" s="197">
        <f>O89*H89</f>
        <v>0</v>
      </c>
      <c r="Q89" s="197">
        <v>0.00014</v>
      </c>
      <c r="R89" s="197">
        <f>Q89*H89</f>
        <v>0.48999999999999994</v>
      </c>
      <c r="S89" s="197">
        <v>0</v>
      </c>
      <c r="T89" s="198">
        <f>S89*H89</f>
        <v>0</v>
      </c>
      <c r="AR89" s="24" t="s">
        <v>1309</v>
      </c>
      <c r="AT89" s="24" t="s">
        <v>1304</v>
      </c>
      <c r="AU89" s="24" t="s">
        <v>1234</v>
      </c>
      <c r="AY89" s="24" t="s">
        <v>1302</v>
      </c>
      <c r="BE89" s="199">
        <f>IF(N89="základní",J89,0)</f>
        <v>0</v>
      </c>
      <c r="BF89" s="199">
        <f>IF(N89="snížená",J89,0)</f>
        <v>0</v>
      </c>
      <c r="BG89" s="199">
        <f>IF(N89="zákl. přenesená",J89,0)</f>
        <v>0</v>
      </c>
      <c r="BH89" s="199">
        <f>IF(N89="sníž. přenesená",J89,0)</f>
        <v>0</v>
      </c>
      <c r="BI89" s="199">
        <f>IF(N89="nulová",J89,0)</f>
        <v>0</v>
      </c>
      <c r="BJ89" s="24" t="s">
        <v>1309</v>
      </c>
      <c r="BK89" s="199">
        <f>ROUND(I89*H89,2)</f>
        <v>0</v>
      </c>
      <c r="BL89" s="24" t="s">
        <v>1309</v>
      </c>
      <c r="BM89" s="24" t="s">
        <v>334</v>
      </c>
    </row>
    <row r="90" spans="2:47" s="1" customFormat="1" ht="94.5">
      <c r="B90" s="42"/>
      <c r="C90" s="64"/>
      <c r="D90" s="200" t="s">
        <v>1311</v>
      </c>
      <c r="E90" s="64"/>
      <c r="F90" s="201" t="s">
        <v>328</v>
      </c>
      <c r="G90" s="64"/>
      <c r="H90" s="64"/>
      <c r="I90" s="159"/>
      <c r="J90" s="64"/>
      <c r="K90" s="64"/>
      <c r="L90" s="62"/>
      <c r="M90" s="202"/>
      <c r="N90" s="43"/>
      <c r="O90" s="43"/>
      <c r="P90" s="43"/>
      <c r="Q90" s="43"/>
      <c r="R90" s="43"/>
      <c r="S90" s="43"/>
      <c r="T90" s="79"/>
      <c r="AT90" s="24" t="s">
        <v>1311</v>
      </c>
      <c r="AU90" s="24" t="s">
        <v>1234</v>
      </c>
    </row>
    <row r="91" spans="2:51" s="11" customFormat="1" ht="13.5">
      <c r="B91" s="203"/>
      <c r="C91" s="204"/>
      <c r="D91" s="200" t="s">
        <v>1313</v>
      </c>
      <c r="E91" s="205" t="s">
        <v>1169</v>
      </c>
      <c r="F91" s="206" t="s">
        <v>335</v>
      </c>
      <c r="G91" s="204"/>
      <c r="H91" s="207">
        <v>3500</v>
      </c>
      <c r="I91" s="208"/>
      <c r="J91" s="204"/>
      <c r="K91" s="204"/>
      <c r="L91" s="209"/>
      <c r="M91" s="210"/>
      <c r="N91" s="211"/>
      <c r="O91" s="211"/>
      <c r="P91" s="211"/>
      <c r="Q91" s="211"/>
      <c r="R91" s="211"/>
      <c r="S91" s="211"/>
      <c r="T91" s="212"/>
      <c r="AT91" s="213" t="s">
        <v>1313</v>
      </c>
      <c r="AU91" s="213" t="s">
        <v>1234</v>
      </c>
      <c r="AV91" s="11" t="s">
        <v>1234</v>
      </c>
      <c r="AW91" s="11" t="s">
        <v>1188</v>
      </c>
      <c r="AX91" s="11" t="s">
        <v>1225</v>
      </c>
      <c r="AY91" s="213" t="s">
        <v>1302</v>
      </c>
    </row>
    <row r="92" spans="2:51" s="12" customFormat="1" ht="13.5">
      <c r="B92" s="214"/>
      <c r="C92" s="215"/>
      <c r="D92" s="200" t="s">
        <v>1313</v>
      </c>
      <c r="E92" s="216" t="s">
        <v>1169</v>
      </c>
      <c r="F92" s="217" t="s">
        <v>1315</v>
      </c>
      <c r="G92" s="215"/>
      <c r="H92" s="218">
        <v>3500</v>
      </c>
      <c r="I92" s="219"/>
      <c r="J92" s="215"/>
      <c r="K92" s="215"/>
      <c r="L92" s="220"/>
      <c r="M92" s="221"/>
      <c r="N92" s="222"/>
      <c r="O92" s="222"/>
      <c r="P92" s="222"/>
      <c r="Q92" s="222"/>
      <c r="R92" s="222"/>
      <c r="S92" s="222"/>
      <c r="T92" s="223"/>
      <c r="AT92" s="224" t="s">
        <v>1313</v>
      </c>
      <c r="AU92" s="224" t="s">
        <v>1234</v>
      </c>
      <c r="AV92" s="12" t="s">
        <v>1309</v>
      </c>
      <c r="AW92" s="12" t="s">
        <v>1188</v>
      </c>
      <c r="AX92" s="12" t="s">
        <v>1171</v>
      </c>
      <c r="AY92" s="224" t="s">
        <v>1302</v>
      </c>
    </row>
    <row r="93" spans="2:65" s="1" customFormat="1" ht="14.45" customHeight="1">
      <c r="B93" s="42"/>
      <c r="C93" s="235" t="s">
        <v>1309</v>
      </c>
      <c r="D93" s="235" t="s">
        <v>1464</v>
      </c>
      <c r="E93" s="236" t="s">
        <v>336</v>
      </c>
      <c r="F93" s="237" t="s">
        <v>330</v>
      </c>
      <c r="G93" s="238" t="s">
        <v>1307</v>
      </c>
      <c r="H93" s="239">
        <v>3500</v>
      </c>
      <c r="I93" s="240"/>
      <c r="J93" s="241">
        <f>ROUND(I93*H93,2)</f>
        <v>0</v>
      </c>
      <c r="K93" s="237" t="s">
        <v>1169</v>
      </c>
      <c r="L93" s="242"/>
      <c r="M93" s="243" t="s">
        <v>1169</v>
      </c>
      <c r="N93" s="244" t="s">
        <v>1198</v>
      </c>
      <c r="O93" s="43"/>
      <c r="P93" s="197">
        <f>O93*H93</f>
        <v>0</v>
      </c>
      <c r="Q93" s="197">
        <v>0.00032</v>
      </c>
      <c r="R93" s="197">
        <f>Q93*H93</f>
        <v>1.12</v>
      </c>
      <c r="S93" s="197">
        <v>0</v>
      </c>
      <c r="T93" s="198">
        <f>S93*H93</f>
        <v>0</v>
      </c>
      <c r="AR93" s="24" t="s">
        <v>1353</v>
      </c>
      <c r="AT93" s="24" t="s">
        <v>1464</v>
      </c>
      <c r="AU93" s="24" t="s">
        <v>1234</v>
      </c>
      <c r="AY93" s="24" t="s">
        <v>1302</v>
      </c>
      <c r="BE93" s="199">
        <f>IF(N93="základní",J93,0)</f>
        <v>0</v>
      </c>
      <c r="BF93" s="199">
        <f>IF(N93="snížená",J93,0)</f>
        <v>0</v>
      </c>
      <c r="BG93" s="199">
        <f>IF(N93="zákl. přenesená",J93,0)</f>
        <v>0</v>
      </c>
      <c r="BH93" s="199">
        <f>IF(N93="sníž. přenesená",J93,0)</f>
        <v>0</v>
      </c>
      <c r="BI93" s="199">
        <f>IF(N93="nulová",J93,0)</f>
        <v>0</v>
      </c>
      <c r="BJ93" s="24" t="s">
        <v>1309</v>
      </c>
      <c r="BK93" s="199">
        <f>ROUND(I93*H93,2)</f>
        <v>0</v>
      </c>
      <c r="BL93" s="24" t="s">
        <v>1309</v>
      </c>
      <c r="BM93" s="24" t="s">
        <v>337</v>
      </c>
    </row>
    <row r="94" spans="2:51" s="11" customFormat="1" ht="13.5">
      <c r="B94" s="203"/>
      <c r="C94" s="204"/>
      <c r="D94" s="200" t="s">
        <v>1313</v>
      </c>
      <c r="E94" s="205" t="s">
        <v>1169</v>
      </c>
      <c r="F94" s="206" t="s">
        <v>335</v>
      </c>
      <c r="G94" s="204"/>
      <c r="H94" s="207">
        <v>3500</v>
      </c>
      <c r="I94" s="208"/>
      <c r="J94" s="204"/>
      <c r="K94" s="204"/>
      <c r="L94" s="209"/>
      <c r="M94" s="210"/>
      <c r="N94" s="211"/>
      <c r="O94" s="211"/>
      <c r="P94" s="211"/>
      <c r="Q94" s="211"/>
      <c r="R94" s="211"/>
      <c r="S94" s="211"/>
      <c r="T94" s="212"/>
      <c r="AT94" s="213" t="s">
        <v>1313</v>
      </c>
      <c r="AU94" s="213" t="s">
        <v>1234</v>
      </c>
      <c r="AV94" s="11" t="s">
        <v>1234</v>
      </c>
      <c r="AW94" s="11" t="s">
        <v>1188</v>
      </c>
      <c r="AX94" s="11" t="s">
        <v>1225</v>
      </c>
      <c r="AY94" s="213" t="s">
        <v>1302</v>
      </c>
    </row>
    <row r="95" spans="2:51" s="12" customFormat="1" ht="13.5">
      <c r="B95" s="214"/>
      <c r="C95" s="215"/>
      <c r="D95" s="200" t="s">
        <v>1313</v>
      </c>
      <c r="E95" s="216" t="s">
        <v>1169</v>
      </c>
      <c r="F95" s="217" t="s">
        <v>1315</v>
      </c>
      <c r="G95" s="215"/>
      <c r="H95" s="218">
        <v>3500</v>
      </c>
      <c r="I95" s="219"/>
      <c r="J95" s="215"/>
      <c r="K95" s="215"/>
      <c r="L95" s="220"/>
      <c r="M95" s="221"/>
      <c r="N95" s="222"/>
      <c r="O95" s="222"/>
      <c r="P95" s="222"/>
      <c r="Q95" s="222"/>
      <c r="R95" s="222"/>
      <c r="S95" s="222"/>
      <c r="T95" s="223"/>
      <c r="AT95" s="224" t="s">
        <v>1313</v>
      </c>
      <c r="AU95" s="224" t="s">
        <v>1234</v>
      </c>
      <c r="AV95" s="12" t="s">
        <v>1309</v>
      </c>
      <c r="AW95" s="12" t="s">
        <v>1188</v>
      </c>
      <c r="AX95" s="12" t="s">
        <v>1171</v>
      </c>
      <c r="AY95" s="224" t="s">
        <v>1302</v>
      </c>
    </row>
    <row r="96" spans="2:65" s="1" customFormat="1" ht="22.9" customHeight="1">
      <c r="B96" s="42"/>
      <c r="C96" s="188" t="s">
        <v>1338</v>
      </c>
      <c r="D96" s="188" t="s">
        <v>1304</v>
      </c>
      <c r="E96" s="189" t="s">
        <v>338</v>
      </c>
      <c r="F96" s="190" t="s">
        <v>339</v>
      </c>
      <c r="G96" s="191" t="s">
        <v>1307</v>
      </c>
      <c r="H96" s="192">
        <v>500</v>
      </c>
      <c r="I96" s="193"/>
      <c r="J96" s="194">
        <f>ROUND(I96*H96,2)</f>
        <v>0</v>
      </c>
      <c r="K96" s="190" t="s">
        <v>1308</v>
      </c>
      <c r="L96" s="62"/>
      <c r="M96" s="195" t="s">
        <v>1169</v>
      </c>
      <c r="N96" s="196" t="s">
        <v>1198</v>
      </c>
      <c r="O96" s="43"/>
      <c r="P96" s="197">
        <f>O96*H96</f>
        <v>0</v>
      </c>
      <c r="Q96" s="197">
        <v>0.0002</v>
      </c>
      <c r="R96" s="197">
        <f>Q96*H96</f>
        <v>0.1</v>
      </c>
      <c r="S96" s="197">
        <v>0</v>
      </c>
      <c r="T96" s="198">
        <f>S96*H96</f>
        <v>0</v>
      </c>
      <c r="AR96" s="24" t="s">
        <v>1309</v>
      </c>
      <c r="AT96" s="24" t="s">
        <v>1304</v>
      </c>
      <c r="AU96" s="24" t="s">
        <v>1234</v>
      </c>
      <c r="AY96" s="24" t="s">
        <v>1302</v>
      </c>
      <c r="BE96" s="199">
        <f>IF(N96="základní",J96,0)</f>
        <v>0</v>
      </c>
      <c r="BF96" s="199">
        <f>IF(N96="snížená",J96,0)</f>
        <v>0</v>
      </c>
      <c r="BG96" s="199">
        <f>IF(N96="zákl. přenesená",J96,0)</f>
        <v>0</v>
      </c>
      <c r="BH96" s="199">
        <f>IF(N96="sníž. přenesená",J96,0)</f>
        <v>0</v>
      </c>
      <c r="BI96" s="199">
        <f>IF(N96="nulová",J96,0)</f>
        <v>0</v>
      </c>
      <c r="BJ96" s="24" t="s">
        <v>1309</v>
      </c>
      <c r="BK96" s="199">
        <f>ROUND(I96*H96,2)</f>
        <v>0</v>
      </c>
      <c r="BL96" s="24" t="s">
        <v>1309</v>
      </c>
      <c r="BM96" s="24" t="s">
        <v>340</v>
      </c>
    </row>
    <row r="97" spans="2:47" s="1" customFormat="1" ht="94.5">
      <c r="B97" s="42"/>
      <c r="C97" s="64"/>
      <c r="D97" s="200" t="s">
        <v>1311</v>
      </c>
      <c r="E97" s="64"/>
      <c r="F97" s="201" t="s">
        <v>328</v>
      </c>
      <c r="G97" s="64"/>
      <c r="H97" s="64"/>
      <c r="I97" s="159"/>
      <c r="J97" s="64"/>
      <c r="K97" s="64"/>
      <c r="L97" s="62"/>
      <c r="M97" s="202"/>
      <c r="N97" s="43"/>
      <c r="O97" s="43"/>
      <c r="P97" s="43"/>
      <c r="Q97" s="43"/>
      <c r="R97" s="43"/>
      <c r="S97" s="43"/>
      <c r="T97" s="79"/>
      <c r="AT97" s="24" t="s">
        <v>1311</v>
      </c>
      <c r="AU97" s="24" t="s">
        <v>1234</v>
      </c>
    </row>
    <row r="98" spans="2:51" s="11" customFormat="1" ht="13.5">
      <c r="B98" s="203"/>
      <c r="C98" s="204"/>
      <c r="D98" s="200" t="s">
        <v>1313</v>
      </c>
      <c r="E98" s="205" t="s">
        <v>1169</v>
      </c>
      <c r="F98" s="206" t="s">
        <v>259</v>
      </c>
      <c r="G98" s="204"/>
      <c r="H98" s="207">
        <v>500</v>
      </c>
      <c r="I98" s="208"/>
      <c r="J98" s="204"/>
      <c r="K98" s="204"/>
      <c r="L98" s="209"/>
      <c r="M98" s="210"/>
      <c r="N98" s="211"/>
      <c r="O98" s="211"/>
      <c r="P98" s="211"/>
      <c r="Q98" s="211"/>
      <c r="R98" s="211"/>
      <c r="S98" s="211"/>
      <c r="T98" s="212"/>
      <c r="AT98" s="213" t="s">
        <v>1313</v>
      </c>
      <c r="AU98" s="213" t="s">
        <v>1234</v>
      </c>
      <c r="AV98" s="11" t="s">
        <v>1234</v>
      </c>
      <c r="AW98" s="11" t="s">
        <v>1188</v>
      </c>
      <c r="AX98" s="11" t="s">
        <v>1225</v>
      </c>
      <c r="AY98" s="213" t="s">
        <v>1302</v>
      </c>
    </row>
    <row r="99" spans="2:51" s="12" customFormat="1" ht="13.5">
      <c r="B99" s="214"/>
      <c r="C99" s="215"/>
      <c r="D99" s="200" t="s">
        <v>1313</v>
      </c>
      <c r="E99" s="216" t="s">
        <v>1169</v>
      </c>
      <c r="F99" s="217" t="s">
        <v>1315</v>
      </c>
      <c r="G99" s="215"/>
      <c r="H99" s="218">
        <v>500</v>
      </c>
      <c r="I99" s="219"/>
      <c r="J99" s="215"/>
      <c r="K99" s="215"/>
      <c r="L99" s="220"/>
      <c r="M99" s="221"/>
      <c r="N99" s="222"/>
      <c r="O99" s="222"/>
      <c r="P99" s="222"/>
      <c r="Q99" s="222"/>
      <c r="R99" s="222"/>
      <c r="S99" s="222"/>
      <c r="T99" s="223"/>
      <c r="AT99" s="224" t="s">
        <v>1313</v>
      </c>
      <c r="AU99" s="224" t="s">
        <v>1234</v>
      </c>
      <c r="AV99" s="12" t="s">
        <v>1309</v>
      </c>
      <c r="AW99" s="12" t="s">
        <v>1188</v>
      </c>
      <c r="AX99" s="12" t="s">
        <v>1171</v>
      </c>
      <c r="AY99" s="224" t="s">
        <v>1302</v>
      </c>
    </row>
    <row r="100" spans="2:65" s="1" customFormat="1" ht="22.9" customHeight="1">
      <c r="B100" s="42"/>
      <c r="C100" s="235" t="s">
        <v>1342</v>
      </c>
      <c r="D100" s="235" t="s">
        <v>1464</v>
      </c>
      <c r="E100" s="236" t="s">
        <v>341</v>
      </c>
      <c r="F100" s="237" t="s">
        <v>342</v>
      </c>
      <c r="G100" s="238" t="s">
        <v>1307</v>
      </c>
      <c r="H100" s="239">
        <v>575</v>
      </c>
      <c r="I100" s="240"/>
      <c r="J100" s="241">
        <f>ROUND(I100*H100,2)</f>
        <v>0</v>
      </c>
      <c r="K100" s="237" t="s">
        <v>1308</v>
      </c>
      <c r="L100" s="242"/>
      <c r="M100" s="243" t="s">
        <v>1169</v>
      </c>
      <c r="N100" s="244" t="s">
        <v>1198</v>
      </c>
      <c r="O100" s="43"/>
      <c r="P100" s="197">
        <f>O100*H100</f>
        <v>0</v>
      </c>
      <c r="Q100" s="197">
        <v>0.00052</v>
      </c>
      <c r="R100" s="197">
        <f>Q100*H100</f>
        <v>0.299</v>
      </c>
      <c r="S100" s="197">
        <v>0</v>
      </c>
      <c r="T100" s="198">
        <f>S100*H100</f>
        <v>0</v>
      </c>
      <c r="AR100" s="24" t="s">
        <v>1353</v>
      </c>
      <c r="AT100" s="24" t="s">
        <v>1464</v>
      </c>
      <c r="AU100" s="24" t="s">
        <v>1234</v>
      </c>
      <c r="AY100" s="24" t="s">
        <v>1302</v>
      </c>
      <c r="BE100" s="199">
        <f>IF(N100="základní",J100,0)</f>
        <v>0</v>
      </c>
      <c r="BF100" s="199">
        <f>IF(N100="snížená",J100,0)</f>
        <v>0</v>
      </c>
      <c r="BG100" s="199">
        <f>IF(N100="zákl. přenesená",J100,0)</f>
        <v>0</v>
      </c>
      <c r="BH100" s="199">
        <f>IF(N100="sníž. přenesená",J100,0)</f>
        <v>0</v>
      </c>
      <c r="BI100" s="199">
        <f>IF(N100="nulová",J100,0)</f>
        <v>0</v>
      </c>
      <c r="BJ100" s="24" t="s">
        <v>1309</v>
      </c>
      <c r="BK100" s="199">
        <f>ROUND(I100*H100,2)</f>
        <v>0</v>
      </c>
      <c r="BL100" s="24" t="s">
        <v>1309</v>
      </c>
      <c r="BM100" s="24" t="s">
        <v>343</v>
      </c>
    </row>
    <row r="101" spans="2:51" s="11" customFormat="1" ht="13.5">
      <c r="B101" s="203"/>
      <c r="C101" s="204"/>
      <c r="D101" s="200" t="s">
        <v>1313</v>
      </c>
      <c r="E101" s="204"/>
      <c r="F101" s="206" t="s">
        <v>344</v>
      </c>
      <c r="G101" s="204"/>
      <c r="H101" s="207">
        <v>575</v>
      </c>
      <c r="I101" s="208"/>
      <c r="J101" s="204"/>
      <c r="K101" s="204"/>
      <c r="L101" s="209"/>
      <c r="M101" s="210"/>
      <c r="N101" s="211"/>
      <c r="O101" s="211"/>
      <c r="P101" s="211"/>
      <c r="Q101" s="211"/>
      <c r="R101" s="211"/>
      <c r="S101" s="211"/>
      <c r="T101" s="212"/>
      <c r="AT101" s="213" t="s">
        <v>1313</v>
      </c>
      <c r="AU101" s="213" t="s">
        <v>1234</v>
      </c>
      <c r="AV101" s="11" t="s">
        <v>1234</v>
      </c>
      <c r="AW101" s="11" t="s">
        <v>1153</v>
      </c>
      <c r="AX101" s="11" t="s">
        <v>1171</v>
      </c>
      <c r="AY101" s="213" t="s">
        <v>1302</v>
      </c>
    </row>
    <row r="102" spans="2:65" s="1" customFormat="1" ht="45.6" customHeight="1">
      <c r="B102" s="42"/>
      <c r="C102" s="188" t="s">
        <v>1346</v>
      </c>
      <c r="D102" s="188" t="s">
        <v>1304</v>
      </c>
      <c r="E102" s="189" t="s">
        <v>1430</v>
      </c>
      <c r="F102" s="190" t="s">
        <v>1431</v>
      </c>
      <c r="G102" s="191" t="s">
        <v>1349</v>
      </c>
      <c r="H102" s="192">
        <v>930</v>
      </c>
      <c r="I102" s="193"/>
      <c r="J102" s="194">
        <f>ROUND(I102*H102,2)</f>
        <v>0</v>
      </c>
      <c r="K102" s="190" t="s">
        <v>1308</v>
      </c>
      <c r="L102" s="62"/>
      <c r="M102" s="195" t="s">
        <v>1169</v>
      </c>
      <c r="N102" s="196" t="s">
        <v>1198</v>
      </c>
      <c r="O102" s="43"/>
      <c r="P102" s="197">
        <f>O102*H102</f>
        <v>0</v>
      </c>
      <c r="Q102" s="197">
        <v>0</v>
      </c>
      <c r="R102" s="197">
        <f>Q102*H102</f>
        <v>0</v>
      </c>
      <c r="S102" s="197">
        <v>0</v>
      </c>
      <c r="T102" s="198">
        <f>S102*H102</f>
        <v>0</v>
      </c>
      <c r="AR102" s="24" t="s">
        <v>1309</v>
      </c>
      <c r="AT102" s="24" t="s">
        <v>1304</v>
      </c>
      <c r="AU102" s="24" t="s">
        <v>1234</v>
      </c>
      <c r="AY102" s="24" t="s">
        <v>1302</v>
      </c>
      <c r="BE102" s="199">
        <f>IF(N102="základní",J102,0)</f>
        <v>0</v>
      </c>
      <c r="BF102" s="199">
        <f>IF(N102="snížená",J102,0)</f>
        <v>0</v>
      </c>
      <c r="BG102" s="199">
        <f>IF(N102="zákl. přenesená",J102,0)</f>
        <v>0</v>
      </c>
      <c r="BH102" s="199">
        <f>IF(N102="sníž. přenesená",J102,0)</f>
        <v>0</v>
      </c>
      <c r="BI102" s="199">
        <f>IF(N102="nulová",J102,0)</f>
        <v>0</v>
      </c>
      <c r="BJ102" s="24" t="s">
        <v>1309</v>
      </c>
      <c r="BK102" s="199">
        <f>ROUND(I102*H102,2)</f>
        <v>0</v>
      </c>
      <c r="BL102" s="24" t="s">
        <v>1309</v>
      </c>
      <c r="BM102" s="24" t="s">
        <v>345</v>
      </c>
    </row>
    <row r="103" spans="2:47" s="1" customFormat="1" ht="229.5">
      <c r="B103" s="42"/>
      <c r="C103" s="64"/>
      <c r="D103" s="200" t="s">
        <v>1311</v>
      </c>
      <c r="E103" s="64"/>
      <c r="F103" s="201" t="s">
        <v>1433</v>
      </c>
      <c r="G103" s="64"/>
      <c r="H103" s="64"/>
      <c r="I103" s="159"/>
      <c r="J103" s="64"/>
      <c r="K103" s="64"/>
      <c r="L103" s="62"/>
      <c r="M103" s="202"/>
      <c r="N103" s="43"/>
      <c r="O103" s="43"/>
      <c r="P103" s="43"/>
      <c r="Q103" s="43"/>
      <c r="R103" s="43"/>
      <c r="S103" s="43"/>
      <c r="T103" s="79"/>
      <c r="AT103" s="24" t="s">
        <v>1311</v>
      </c>
      <c r="AU103" s="24" t="s">
        <v>1234</v>
      </c>
    </row>
    <row r="104" spans="2:51" s="11" customFormat="1" ht="13.5">
      <c r="B104" s="203"/>
      <c r="C104" s="204"/>
      <c r="D104" s="200" t="s">
        <v>1313</v>
      </c>
      <c r="E104" s="205" t="s">
        <v>1169</v>
      </c>
      <c r="F104" s="206" t="s">
        <v>346</v>
      </c>
      <c r="G104" s="204"/>
      <c r="H104" s="207">
        <v>930</v>
      </c>
      <c r="I104" s="208"/>
      <c r="J104" s="204"/>
      <c r="K104" s="204"/>
      <c r="L104" s="209"/>
      <c r="M104" s="210"/>
      <c r="N104" s="211"/>
      <c r="O104" s="211"/>
      <c r="P104" s="211"/>
      <c r="Q104" s="211"/>
      <c r="R104" s="211"/>
      <c r="S104" s="211"/>
      <c r="T104" s="212"/>
      <c r="AT104" s="213" t="s">
        <v>1313</v>
      </c>
      <c r="AU104" s="213" t="s">
        <v>1234</v>
      </c>
      <c r="AV104" s="11" t="s">
        <v>1234</v>
      </c>
      <c r="AW104" s="11" t="s">
        <v>1188</v>
      </c>
      <c r="AX104" s="11" t="s">
        <v>1225</v>
      </c>
      <c r="AY104" s="213" t="s">
        <v>1302</v>
      </c>
    </row>
    <row r="105" spans="2:51" s="12" customFormat="1" ht="13.5">
      <c r="B105" s="214"/>
      <c r="C105" s="215"/>
      <c r="D105" s="200" t="s">
        <v>1313</v>
      </c>
      <c r="E105" s="216" t="s">
        <v>1169</v>
      </c>
      <c r="F105" s="217" t="s">
        <v>1315</v>
      </c>
      <c r="G105" s="215"/>
      <c r="H105" s="218">
        <v>930</v>
      </c>
      <c r="I105" s="219"/>
      <c r="J105" s="215"/>
      <c r="K105" s="215"/>
      <c r="L105" s="220"/>
      <c r="M105" s="221"/>
      <c r="N105" s="222"/>
      <c r="O105" s="222"/>
      <c r="P105" s="222"/>
      <c r="Q105" s="222"/>
      <c r="R105" s="222"/>
      <c r="S105" s="222"/>
      <c r="T105" s="223"/>
      <c r="AT105" s="224" t="s">
        <v>1313</v>
      </c>
      <c r="AU105" s="224" t="s">
        <v>1234</v>
      </c>
      <c r="AV105" s="12" t="s">
        <v>1309</v>
      </c>
      <c r="AW105" s="12" t="s">
        <v>1188</v>
      </c>
      <c r="AX105" s="12" t="s">
        <v>1171</v>
      </c>
      <c r="AY105" s="224" t="s">
        <v>1302</v>
      </c>
    </row>
    <row r="106" spans="2:65" s="1" customFormat="1" ht="45.6" customHeight="1">
      <c r="B106" s="42"/>
      <c r="C106" s="188" t="s">
        <v>1353</v>
      </c>
      <c r="D106" s="188" t="s">
        <v>1304</v>
      </c>
      <c r="E106" s="189" t="s">
        <v>1470</v>
      </c>
      <c r="F106" s="190" t="s">
        <v>1471</v>
      </c>
      <c r="G106" s="191" t="s">
        <v>1349</v>
      </c>
      <c r="H106" s="192">
        <v>1200</v>
      </c>
      <c r="I106" s="193"/>
      <c r="J106" s="194">
        <f>ROUND(I106*H106,2)</f>
        <v>0</v>
      </c>
      <c r="K106" s="190" t="s">
        <v>1308</v>
      </c>
      <c r="L106" s="62"/>
      <c r="M106" s="195" t="s">
        <v>1169</v>
      </c>
      <c r="N106" s="196" t="s">
        <v>1198</v>
      </c>
      <c r="O106" s="43"/>
      <c r="P106" s="197">
        <f>O106*H106</f>
        <v>0</v>
      </c>
      <c r="Q106" s="197">
        <v>0</v>
      </c>
      <c r="R106" s="197">
        <f>Q106*H106</f>
        <v>0</v>
      </c>
      <c r="S106" s="197">
        <v>0</v>
      </c>
      <c r="T106" s="198">
        <f>S106*H106</f>
        <v>0</v>
      </c>
      <c r="AR106" s="24" t="s">
        <v>1309</v>
      </c>
      <c r="AT106" s="24" t="s">
        <v>1304</v>
      </c>
      <c r="AU106" s="24" t="s">
        <v>1234</v>
      </c>
      <c r="AY106" s="24" t="s">
        <v>1302</v>
      </c>
      <c r="BE106" s="199">
        <f>IF(N106="základní",J106,0)</f>
        <v>0</v>
      </c>
      <c r="BF106" s="199">
        <f>IF(N106="snížená",J106,0)</f>
        <v>0</v>
      </c>
      <c r="BG106" s="199">
        <f>IF(N106="zákl. přenesená",J106,0)</f>
        <v>0</v>
      </c>
      <c r="BH106" s="199">
        <f>IF(N106="sníž. přenesená",J106,0)</f>
        <v>0</v>
      </c>
      <c r="BI106" s="199">
        <f>IF(N106="nulová",J106,0)</f>
        <v>0</v>
      </c>
      <c r="BJ106" s="24" t="s">
        <v>1309</v>
      </c>
      <c r="BK106" s="199">
        <f>ROUND(I106*H106,2)</f>
        <v>0</v>
      </c>
      <c r="BL106" s="24" t="s">
        <v>1309</v>
      </c>
      <c r="BM106" s="24" t="s">
        <v>347</v>
      </c>
    </row>
    <row r="107" spans="2:47" s="1" customFormat="1" ht="229.5">
      <c r="B107" s="42"/>
      <c r="C107" s="64"/>
      <c r="D107" s="200" t="s">
        <v>1311</v>
      </c>
      <c r="E107" s="64"/>
      <c r="F107" s="201" t="s">
        <v>1433</v>
      </c>
      <c r="G107" s="64"/>
      <c r="H107" s="64"/>
      <c r="I107" s="159"/>
      <c r="J107" s="64"/>
      <c r="K107" s="64"/>
      <c r="L107" s="62"/>
      <c r="M107" s="202"/>
      <c r="N107" s="43"/>
      <c r="O107" s="43"/>
      <c r="P107" s="43"/>
      <c r="Q107" s="43"/>
      <c r="R107" s="43"/>
      <c r="S107" s="43"/>
      <c r="T107" s="79"/>
      <c r="AT107" s="24" t="s">
        <v>1311</v>
      </c>
      <c r="AU107" s="24" t="s">
        <v>1234</v>
      </c>
    </row>
    <row r="108" spans="2:51" s="11" customFormat="1" ht="13.5">
      <c r="B108" s="203"/>
      <c r="C108" s="204"/>
      <c r="D108" s="200" t="s">
        <v>1313</v>
      </c>
      <c r="E108" s="205" t="s">
        <v>1169</v>
      </c>
      <c r="F108" s="206" t="s">
        <v>348</v>
      </c>
      <c r="G108" s="204"/>
      <c r="H108" s="207">
        <v>1200</v>
      </c>
      <c r="I108" s="208"/>
      <c r="J108" s="204"/>
      <c r="K108" s="204"/>
      <c r="L108" s="209"/>
      <c r="M108" s="210"/>
      <c r="N108" s="211"/>
      <c r="O108" s="211"/>
      <c r="P108" s="211"/>
      <c r="Q108" s="211"/>
      <c r="R108" s="211"/>
      <c r="S108" s="211"/>
      <c r="T108" s="212"/>
      <c r="AT108" s="213" t="s">
        <v>1313</v>
      </c>
      <c r="AU108" s="213" t="s">
        <v>1234</v>
      </c>
      <c r="AV108" s="11" t="s">
        <v>1234</v>
      </c>
      <c r="AW108" s="11" t="s">
        <v>1188</v>
      </c>
      <c r="AX108" s="11" t="s">
        <v>1225</v>
      </c>
      <c r="AY108" s="213" t="s">
        <v>1302</v>
      </c>
    </row>
    <row r="109" spans="2:51" s="12" customFormat="1" ht="13.5">
      <c r="B109" s="214"/>
      <c r="C109" s="215"/>
      <c r="D109" s="200" t="s">
        <v>1313</v>
      </c>
      <c r="E109" s="216" t="s">
        <v>1169</v>
      </c>
      <c r="F109" s="217" t="s">
        <v>1315</v>
      </c>
      <c r="G109" s="215"/>
      <c r="H109" s="218">
        <v>1200</v>
      </c>
      <c r="I109" s="219"/>
      <c r="J109" s="215"/>
      <c r="K109" s="215"/>
      <c r="L109" s="220"/>
      <c r="M109" s="221"/>
      <c r="N109" s="222"/>
      <c r="O109" s="222"/>
      <c r="P109" s="222"/>
      <c r="Q109" s="222"/>
      <c r="R109" s="222"/>
      <c r="S109" s="222"/>
      <c r="T109" s="223"/>
      <c r="AT109" s="224" t="s">
        <v>1313</v>
      </c>
      <c r="AU109" s="224" t="s">
        <v>1234</v>
      </c>
      <c r="AV109" s="12" t="s">
        <v>1309</v>
      </c>
      <c r="AW109" s="12" t="s">
        <v>1188</v>
      </c>
      <c r="AX109" s="12" t="s">
        <v>1171</v>
      </c>
      <c r="AY109" s="224" t="s">
        <v>1302</v>
      </c>
    </row>
    <row r="110" spans="2:65" s="1" customFormat="1" ht="22.9" customHeight="1">
      <c r="B110" s="42"/>
      <c r="C110" s="188" t="s">
        <v>1359</v>
      </c>
      <c r="D110" s="188" t="s">
        <v>1304</v>
      </c>
      <c r="E110" s="189" t="s">
        <v>1130</v>
      </c>
      <c r="F110" s="190" t="s">
        <v>1131</v>
      </c>
      <c r="G110" s="191" t="s">
        <v>1349</v>
      </c>
      <c r="H110" s="192">
        <v>1200</v>
      </c>
      <c r="I110" s="193"/>
      <c r="J110" s="194">
        <f>ROUND(I110*H110,2)</f>
        <v>0</v>
      </c>
      <c r="K110" s="190" t="s">
        <v>1308</v>
      </c>
      <c r="L110" s="62"/>
      <c r="M110" s="195" t="s">
        <v>1169</v>
      </c>
      <c r="N110" s="196" t="s">
        <v>1198</v>
      </c>
      <c r="O110" s="43"/>
      <c r="P110" s="197">
        <f>O110*H110</f>
        <v>0</v>
      </c>
      <c r="Q110" s="197">
        <v>0</v>
      </c>
      <c r="R110" s="197">
        <f>Q110*H110</f>
        <v>0</v>
      </c>
      <c r="S110" s="197">
        <v>0</v>
      </c>
      <c r="T110" s="198">
        <f>S110*H110</f>
        <v>0</v>
      </c>
      <c r="AR110" s="24" t="s">
        <v>1309</v>
      </c>
      <c r="AT110" s="24" t="s">
        <v>1304</v>
      </c>
      <c r="AU110" s="24" t="s">
        <v>1234</v>
      </c>
      <c r="AY110" s="24" t="s">
        <v>1302</v>
      </c>
      <c r="BE110" s="199">
        <f>IF(N110="základní",J110,0)</f>
        <v>0</v>
      </c>
      <c r="BF110" s="199">
        <f>IF(N110="snížená",J110,0)</f>
        <v>0</v>
      </c>
      <c r="BG110" s="199">
        <f>IF(N110="zákl. přenesená",J110,0)</f>
        <v>0</v>
      </c>
      <c r="BH110" s="199">
        <f>IF(N110="sníž. přenesená",J110,0)</f>
        <v>0</v>
      </c>
      <c r="BI110" s="199">
        <f>IF(N110="nulová",J110,0)</f>
        <v>0</v>
      </c>
      <c r="BJ110" s="24" t="s">
        <v>1309</v>
      </c>
      <c r="BK110" s="199">
        <f>ROUND(I110*H110,2)</f>
        <v>0</v>
      </c>
      <c r="BL110" s="24" t="s">
        <v>1309</v>
      </c>
      <c r="BM110" s="24" t="s">
        <v>349</v>
      </c>
    </row>
    <row r="111" spans="2:47" s="1" customFormat="1" ht="175.5">
      <c r="B111" s="42"/>
      <c r="C111" s="64"/>
      <c r="D111" s="200" t="s">
        <v>1311</v>
      </c>
      <c r="E111" s="64"/>
      <c r="F111" s="201" t="s">
        <v>1133</v>
      </c>
      <c r="G111" s="64"/>
      <c r="H111" s="64"/>
      <c r="I111" s="159"/>
      <c r="J111" s="64"/>
      <c r="K111" s="64"/>
      <c r="L111" s="62"/>
      <c r="M111" s="202"/>
      <c r="N111" s="43"/>
      <c r="O111" s="43"/>
      <c r="P111" s="43"/>
      <c r="Q111" s="43"/>
      <c r="R111" s="43"/>
      <c r="S111" s="43"/>
      <c r="T111" s="79"/>
      <c r="AT111" s="24" t="s">
        <v>1311</v>
      </c>
      <c r="AU111" s="24" t="s">
        <v>1234</v>
      </c>
    </row>
    <row r="112" spans="2:51" s="11" customFormat="1" ht="13.5">
      <c r="B112" s="203"/>
      <c r="C112" s="204"/>
      <c r="D112" s="200" t="s">
        <v>1313</v>
      </c>
      <c r="E112" s="205" t="s">
        <v>1169</v>
      </c>
      <c r="F112" s="206" t="s">
        <v>348</v>
      </c>
      <c r="G112" s="204"/>
      <c r="H112" s="207">
        <v>1200</v>
      </c>
      <c r="I112" s="208"/>
      <c r="J112" s="204"/>
      <c r="K112" s="204"/>
      <c r="L112" s="209"/>
      <c r="M112" s="210"/>
      <c r="N112" s="211"/>
      <c r="O112" s="211"/>
      <c r="P112" s="211"/>
      <c r="Q112" s="211"/>
      <c r="R112" s="211"/>
      <c r="S112" s="211"/>
      <c r="T112" s="212"/>
      <c r="AT112" s="213" t="s">
        <v>1313</v>
      </c>
      <c r="AU112" s="213" t="s">
        <v>1234</v>
      </c>
      <c r="AV112" s="11" t="s">
        <v>1234</v>
      </c>
      <c r="AW112" s="11" t="s">
        <v>1188</v>
      </c>
      <c r="AX112" s="11" t="s">
        <v>1225</v>
      </c>
      <c r="AY112" s="213" t="s">
        <v>1302</v>
      </c>
    </row>
    <row r="113" spans="2:51" s="12" customFormat="1" ht="13.5">
      <c r="B113" s="214"/>
      <c r="C113" s="215"/>
      <c r="D113" s="200" t="s">
        <v>1313</v>
      </c>
      <c r="E113" s="216" t="s">
        <v>1169</v>
      </c>
      <c r="F113" s="217" t="s">
        <v>1315</v>
      </c>
      <c r="G113" s="215"/>
      <c r="H113" s="218">
        <v>1200</v>
      </c>
      <c r="I113" s="219"/>
      <c r="J113" s="215"/>
      <c r="K113" s="215"/>
      <c r="L113" s="220"/>
      <c r="M113" s="221"/>
      <c r="N113" s="222"/>
      <c r="O113" s="222"/>
      <c r="P113" s="222"/>
      <c r="Q113" s="222"/>
      <c r="R113" s="222"/>
      <c r="S113" s="222"/>
      <c r="T113" s="223"/>
      <c r="AT113" s="224" t="s">
        <v>1313</v>
      </c>
      <c r="AU113" s="224" t="s">
        <v>1234</v>
      </c>
      <c r="AV113" s="12" t="s">
        <v>1309</v>
      </c>
      <c r="AW113" s="12" t="s">
        <v>1188</v>
      </c>
      <c r="AX113" s="12" t="s">
        <v>1171</v>
      </c>
      <c r="AY113" s="224" t="s">
        <v>1302</v>
      </c>
    </row>
    <row r="114" spans="2:65" s="1" customFormat="1" ht="22.9" customHeight="1">
      <c r="B114" s="42"/>
      <c r="C114" s="188" t="s">
        <v>1176</v>
      </c>
      <c r="D114" s="188" t="s">
        <v>1304</v>
      </c>
      <c r="E114" s="189" t="s">
        <v>1130</v>
      </c>
      <c r="F114" s="190" t="s">
        <v>1131</v>
      </c>
      <c r="G114" s="191" t="s">
        <v>1349</v>
      </c>
      <c r="H114" s="192">
        <v>930</v>
      </c>
      <c r="I114" s="193"/>
      <c r="J114" s="194">
        <f>ROUND(I114*H114,2)</f>
        <v>0</v>
      </c>
      <c r="K114" s="190" t="s">
        <v>1308</v>
      </c>
      <c r="L114" s="62"/>
      <c r="M114" s="195" t="s">
        <v>1169</v>
      </c>
      <c r="N114" s="196" t="s">
        <v>1198</v>
      </c>
      <c r="O114" s="43"/>
      <c r="P114" s="197">
        <f>O114*H114</f>
        <v>0</v>
      </c>
      <c r="Q114" s="197">
        <v>0</v>
      </c>
      <c r="R114" s="197">
        <f>Q114*H114</f>
        <v>0</v>
      </c>
      <c r="S114" s="197">
        <v>0</v>
      </c>
      <c r="T114" s="198">
        <f>S114*H114</f>
        <v>0</v>
      </c>
      <c r="AR114" s="24" t="s">
        <v>1309</v>
      </c>
      <c r="AT114" s="24" t="s">
        <v>1304</v>
      </c>
      <c r="AU114" s="24" t="s">
        <v>1234</v>
      </c>
      <c r="AY114" s="24" t="s">
        <v>1302</v>
      </c>
      <c r="BE114" s="199">
        <f>IF(N114="základní",J114,0)</f>
        <v>0</v>
      </c>
      <c r="BF114" s="199">
        <f>IF(N114="snížená",J114,0)</f>
        <v>0</v>
      </c>
      <c r="BG114" s="199">
        <f>IF(N114="zákl. přenesená",J114,0)</f>
        <v>0</v>
      </c>
      <c r="BH114" s="199">
        <f>IF(N114="sníž. přenesená",J114,0)</f>
        <v>0</v>
      </c>
      <c r="BI114" s="199">
        <f>IF(N114="nulová",J114,0)</f>
        <v>0</v>
      </c>
      <c r="BJ114" s="24" t="s">
        <v>1309</v>
      </c>
      <c r="BK114" s="199">
        <f>ROUND(I114*H114,2)</f>
        <v>0</v>
      </c>
      <c r="BL114" s="24" t="s">
        <v>1309</v>
      </c>
      <c r="BM114" s="24" t="s">
        <v>350</v>
      </c>
    </row>
    <row r="115" spans="2:47" s="1" customFormat="1" ht="175.5">
      <c r="B115" s="42"/>
      <c r="C115" s="64"/>
      <c r="D115" s="200" t="s">
        <v>1311</v>
      </c>
      <c r="E115" s="64"/>
      <c r="F115" s="201" t="s">
        <v>1133</v>
      </c>
      <c r="G115" s="64"/>
      <c r="H115" s="64"/>
      <c r="I115" s="159"/>
      <c r="J115" s="64"/>
      <c r="K115" s="64"/>
      <c r="L115" s="62"/>
      <c r="M115" s="202"/>
      <c r="N115" s="43"/>
      <c r="O115" s="43"/>
      <c r="P115" s="43"/>
      <c r="Q115" s="43"/>
      <c r="R115" s="43"/>
      <c r="S115" s="43"/>
      <c r="T115" s="79"/>
      <c r="AT115" s="24" t="s">
        <v>1311</v>
      </c>
      <c r="AU115" s="24" t="s">
        <v>1234</v>
      </c>
    </row>
    <row r="116" spans="2:51" s="11" customFormat="1" ht="13.5">
      <c r="B116" s="203"/>
      <c r="C116" s="204"/>
      <c r="D116" s="200" t="s">
        <v>1313</v>
      </c>
      <c r="E116" s="205" t="s">
        <v>1169</v>
      </c>
      <c r="F116" s="206" t="s">
        <v>346</v>
      </c>
      <c r="G116" s="204"/>
      <c r="H116" s="207">
        <v>930</v>
      </c>
      <c r="I116" s="208"/>
      <c r="J116" s="204"/>
      <c r="K116" s="204"/>
      <c r="L116" s="209"/>
      <c r="M116" s="210"/>
      <c r="N116" s="211"/>
      <c r="O116" s="211"/>
      <c r="P116" s="211"/>
      <c r="Q116" s="211"/>
      <c r="R116" s="211"/>
      <c r="S116" s="211"/>
      <c r="T116" s="212"/>
      <c r="AT116" s="213" t="s">
        <v>1313</v>
      </c>
      <c r="AU116" s="213" t="s">
        <v>1234</v>
      </c>
      <c r="AV116" s="11" t="s">
        <v>1234</v>
      </c>
      <c r="AW116" s="11" t="s">
        <v>1188</v>
      </c>
      <c r="AX116" s="11" t="s">
        <v>1225</v>
      </c>
      <c r="AY116" s="213" t="s">
        <v>1302</v>
      </c>
    </row>
    <row r="117" spans="2:51" s="12" customFormat="1" ht="13.5">
      <c r="B117" s="214"/>
      <c r="C117" s="215"/>
      <c r="D117" s="200" t="s">
        <v>1313</v>
      </c>
      <c r="E117" s="216" t="s">
        <v>1169</v>
      </c>
      <c r="F117" s="217" t="s">
        <v>1315</v>
      </c>
      <c r="G117" s="215"/>
      <c r="H117" s="218">
        <v>930</v>
      </c>
      <c r="I117" s="219"/>
      <c r="J117" s="215"/>
      <c r="K117" s="215"/>
      <c r="L117" s="220"/>
      <c r="M117" s="221"/>
      <c r="N117" s="222"/>
      <c r="O117" s="222"/>
      <c r="P117" s="222"/>
      <c r="Q117" s="222"/>
      <c r="R117" s="222"/>
      <c r="S117" s="222"/>
      <c r="T117" s="223"/>
      <c r="AT117" s="224" t="s">
        <v>1313</v>
      </c>
      <c r="AU117" s="224" t="s">
        <v>1234</v>
      </c>
      <c r="AV117" s="12" t="s">
        <v>1309</v>
      </c>
      <c r="AW117" s="12" t="s">
        <v>1188</v>
      </c>
      <c r="AX117" s="12" t="s">
        <v>1171</v>
      </c>
      <c r="AY117" s="224" t="s">
        <v>1302</v>
      </c>
    </row>
    <row r="118" spans="2:65" s="1" customFormat="1" ht="57" customHeight="1">
      <c r="B118" s="42"/>
      <c r="C118" s="188" t="s">
        <v>1367</v>
      </c>
      <c r="D118" s="188" t="s">
        <v>1304</v>
      </c>
      <c r="E118" s="189" t="s">
        <v>1475</v>
      </c>
      <c r="F118" s="190" t="s">
        <v>1476</v>
      </c>
      <c r="G118" s="191" t="s">
        <v>1349</v>
      </c>
      <c r="H118" s="192">
        <v>1200</v>
      </c>
      <c r="I118" s="193"/>
      <c r="J118" s="194">
        <f>ROUND(I118*H118,2)</f>
        <v>0</v>
      </c>
      <c r="K118" s="190" t="s">
        <v>1308</v>
      </c>
      <c r="L118" s="62"/>
      <c r="M118" s="195" t="s">
        <v>1169</v>
      </c>
      <c r="N118" s="196" t="s">
        <v>1198</v>
      </c>
      <c r="O118" s="43"/>
      <c r="P118" s="197">
        <f>O118*H118</f>
        <v>0</v>
      </c>
      <c r="Q118" s="197">
        <v>0</v>
      </c>
      <c r="R118" s="197">
        <f>Q118*H118</f>
        <v>0</v>
      </c>
      <c r="S118" s="197">
        <v>0</v>
      </c>
      <c r="T118" s="198">
        <f>S118*H118</f>
        <v>0</v>
      </c>
      <c r="AR118" s="24" t="s">
        <v>1309</v>
      </c>
      <c r="AT118" s="24" t="s">
        <v>1304</v>
      </c>
      <c r="AU118" s="24" t="s">
        <v>1234</v>
      </c>
      <c r="AY118" s="24" t="s">
        <v>1302</v>
      </c>
      <c r="BE118" s="199">
        <f>IF(N118="základní",J118,0)</f>
        <v>0</v>
      </c>
      <c r="BF118" s="199">
        <f>IF(N118="snížená",J118,0)</f>
        <v>0</v>
      </c>
      <c r="BG118" s="199">
        <f>IF(N118="zákl. přenesená",J118,0)</f>
        <v>0</v>
      </c>
      <c r="BH118" s="199">
        <f>IF(N118="sníž. přenesená",J118,0)</f>
        <v>0</v>
      </c>
      <c r="BI118" s="199">
        <f>IF(N118="nulová",J118,0)</f>
        <v>0</v>
      </c>
      <c r="BJ118" s="24" t="s">
        <v>1309</v>
      </c>
      <c r="BK118" s="199">
        <f>ROUND(I118*H118,2)</f>
        <v>0</v>
      </c>
      <c r="BL118" s="24" t="s">
        <v>1309</v>
      </c>
      <c r="BM118" s="24" t="s">
        <v>351</v>
      </c>
    </row>
    <row r="119" spans="2:47" s="1" customFormat="1" ht="409.5">
      <c r="B119" s="42"/>
      <c r="C119" s="64"/>
      <c r="D119" s="200" t="s">
        <v>1311</v>
      </c>
      <c r="E119" s="64"/>
      <c r="F119" s="245" t="s">
        <v>1146</v>
      </c>
      <c r="G119" s="64"/>
      <c r="H119" s="64"/>
      <c r="I119" s="159"/>
      <c r="J119" s="64"/>
      <c r="K119" s="64"/>
      <c r="L119" s="62"/>
      <c r="M119" s="202"/>
      <c r="N119" s="43"/>
      <c r="O119" s="43"/>
      <c r="P119" s="43"/>
      <c r="Q119" s="43"/>
      <c r="R119" s="43"/>
      <c r="S119" s="43"/>
      <c r="T119" s="79"/>
      <c r="AT119" s="24" t="s">
        <v>1311</v>
      </c>
      <c r="AU119" s="24" t="s">
        <v>1234</v>
      </c>
    </row>
    <row r="120" spans="2:51" s="11" customFormat="1" ht="13.5">
      <c r="B120" s="203"/>
      <c r="C120" s="204"/>
      <c r="D120" s="200" t="s">
        <v>1313</v>
      </c>
      <c r="E120" s="205" t="s">
        <v>1169</v>
      </c>
      <c r="F120" s="206" t="s">
        <v>348</v>
      </c>
      <c r="G120" s="204"/>
      <c r="H120" s="207">
        <v>1200</v>
      </c>
      <c r="I120" s="208"/>
      <c r="J120" s="204"/>
      <c r="K120" s="204"/>
      <c r="L120" s="209"/>
      <c r="M120" s="210"/>
      <c r="N120" s="211"/>
      <c r="O120" s="211"/>
      <c r="P120" s="211"/>
      <c r="Q120" s="211"/>
      <c r="R120" s="211"/>
      <c r="S120" s="211"/>
      <c r="T120" s="212"/>
      <c r="AT120" s="213" t="s">
        <v>1313</v>
      </c>
      <c r="AU120" s="213" t="s">
        <v>1234</v>
      </c>
      <c r="AV120" s="11" t="s">
        <v>1234</v>
      </c>
      <c r="AW120" s="11" t="s">
        <v>1188</v>
      </c>
      <c r="AX120" s="11" t="s">
        <v>1225</v>
      </c>
      <c r="AY120" s="213" t="s">
        <v>1302</v>
      </c>
    </row>
    <row r="121" spans="2:51" s="12" customFormat="1" ht="13.5">
      <c r="B121" s="214"/>
      <c r="C121" s="215"/>
      <c r="D121" s="200" t="s">
        <v>1313</v>
      </c>
      <c r="E121" s="216" t="s">
        <v>1169</v>
      </c>
      <c r="F121" s="217" t="s">
        <v>1315</v>
      </c>
      <c r="G121" s="215"/>
      <c r="H121" s="218">
        <v>1200</v>
      </c>
      <c r="I121" s="219"/>
      <c r="J121" s="215"/>
      <c r="K121" s="215"/>
      <c r="L121" s="220"/>
      <c r="M121" s="221"/>
      <c r="N121" s="222"/>
      <c r="O121" s="222"/>
      <c r="P121" s="222"/>
      <c r="Q121" s="222"/>
      <c r="R121" s="222"/>
      <c r="S121" s="222"/>
      <c r="T121" s="223"/>
      <c r="AT121" s="224" t="s">
        <v>1313</v>
      </c>
      <c r="AU121" s="224" t="s">
        <v>1234</v>
      </c>
      <c r="AV121" s="12" t="s">
        <v>1309</v>
      </c>
      <c r="AW121" s="12" t="s">
        <v>1188</v>
      </c>
      <c r="AX121" s="12" t="s">
        <v>1171</v>
      </c>
      <c r="AY121" s="224" t="s">
        <v>1302</v>
      </c>
    </row>
    <row r="122" spans="2:65" s="1" customFormat="1" ht="45.6" customHeight="1">
      <c r="B122" s="42"/>
      <c r="C122" s="188" t="s">
        <v>1371</v>
      </c>
      <c r="D122" s="188" t="s">
        <v>1304</v>
      </c>
      <c r="E122" s="189" t="s">
        <v>352</v>
      </c>
      <c r="F122" s="347" t="s">
        <v>353</v>
      </c>
      <c r="G122" s="191" t="s">
        <v>1307</v>
      </c>
      <c r="H122" s="192">
        <v>6200</v>
      </c>
      <c r="I122" s="193"/>
      <c r="J122" s="194">
        <f>ROUND(I122*H122,2)</f>
        <v>0</v>
      </c>
      <c r="K122" s="190" t="s">
        <v>1308</v>
      </c>
      <c r="L122" s="62"/>
      <c r="M122" s="195" t="s">
        <v>1169</v>
      </c>
      <c r="N122" s="196" t="s">
        <v>1198</v>
      </c>
      <c r="O122" s="43"/>
      <c r="P122" s="197">
        <f>O122*H122</f>
        <v>0</v>
      </c>
      <c r="Q122" s="197">
        <v>0</v>
      </c>
      <c r="R122" s="197">
        <f>Q122*H122</f>
        <v>0</v>
      </c>
      <c r="S122" s="197">
        <v>0</v>
      </c>
      <c r="T122" s="198">
        <f>S122*H122</f>
        <v>0</v>
      </c>
      <c r="AR122" s="24" t="s">
        <v>1309</v>
      </c>
      <c r="AT122" s="24" t="s">
        <v>1304</v>
      </c>
      <c r="AU122" s="24" t="s">
        <v>1234</v>
      </c>
      <c r="AY122" s="24" t="s">
        <v>1302</v>
      </c>
      <c r="BE122" s="199">
        <f>IF(N122="základní",J122,0)</f>
        <v>0</v>
      </c>
      <c r="BF122" s="199">
        <f>IF(N122="snížená",J122,0)</f>
        <v>0</v>
      </c>
      <c r="BG122" s="199">
        <f>IF(N122="zákl. přenesená",J122,0)</f>
        <v>0</v>
      </c>
      <c r="BH122" s="199">
        <f>IF(N122="sníž. přenesená",J122,0)</f>
        <v>0</v>
      </c>
      <c r="BI122" s="199">
        <f>IF(N122="nulová",J122,0)</f>
        <v>0</v>
      </c>
      <c r="BJ122" s="24" t="s">
        <v>1309</v>
      </c>
      <c r="BK122" s="199">
        <f>ROUND(I122*H122,2)</f>
        <v>0</v>
      </c>
      <c r="BL122" s="24" t="s">
        <v>1309</v>
      </c>
      <c r="BM122" s="24" t="s">
        <v>354</v>
      </c>
    </row>
    <row r="123" spans="2:47" s="1" customFormat="1" ht="108">
      <c r="B123" s="42"/>
      <c r="C123" s="64"/>
      <c r="D123" s="200" t="s">
        <v>1311</v>
      </c>
      <c r="E123" s="64"/>
      <c r="F123" s="201" t="s">
        <v>355</v>
      </c>
      <c r="G123" s="64"/>
      <c r="H123" s="64"/>
      <c r="I123" s="159"/>
      <c r="J123" s="64"/>
      <c r="K123" s="64"/>
      <c r="L123" s="62"/>
      <c r="M123" s="202"/>
      <c r="N123" s="43"/>
      <c r="O123" s="43"/>
      <c r="P123" s="43"/>
      <c r="Q123" s="43"/>
      <c r="R123" s="43"/>
      <c r="S123" s="43"/>
      <c r="T123" s="79"/>
      <c r="AT123" s="24" t="s">
        <v>1311</v>
      </c>
      <c r="AU123" s="24" t="s">
        <v>1234</v>
      </c>
    </row>
    <row r="124" spans="2:51" s="11" customFormat="1" ht="13.5">
      <c r="B124" s="203"/>
      <c r="C124" s="204"/>
      <c r="D124" s="200" t="s">
        <v>1313</v>
      </c>
      <c r="E124" s="205" t="s">
        <v>1169</v>
      </c>
      <c r="F124" s="206" t="s">
        <v>356</v>
      </c>
      <c r="G124" s="204"/>
      <c r="H124" s="207">
        <v>6200</v>
      </c>
      <c r="I124" s="208"/>
      <c r="J124" s="204"/>
      <c r="K124" s="204"/>
      <c r="L124" s="209"/>
      <c r="M124" s="210"/>
      <c r="N124" s="211"/>
      <c r="O124" s="211"/>
      <c r="P124" s="211"/>
      <c r="Q124" s="211"/>
      <c r="R124" s="211"/>
      <c r="S124" s="211"/>
      <c r="T124" s="212"/>
      <c r="AT124" s="213" t="s">
        <v>1313</v>
      </c>
      <c r="AU124" s="213" t="s">
        <v>1234</v>
      </c>
      <c r="AV124" s="11" t="s">
        <v>1234</v>
      </c>
      <c r="AW124" s="11" t="s">
        <v>1188</v>
      </c>
      <c r="AX124" s="11" t="s">
        <v>1225</v>
      </c>
      <c r="AY124" s="213" t="s">
        <v>1302</v>
      </c>
    </row>
    <row r="125" spans="2:51" s="12" customFormat="1" ht="13.5">
      <c r="B125" s="214"/>
      <c r="C125" s="215"/>
      <c r="D125" s="200" t="s">
        <v>1313</v>
      </c>
      <c r="E125" s="216" t="s">
        <v>1169</v>
      </c>
      <c r="F125" s="217" t="s">
        <v>1315</v>
      </c>
      <c r="G125" s="215"/>
      <c r="H125" s="218">
        <v>6200</v>
      </c>
      <c r="I125" s="219"/>
      <c r="J125" s="215"/>
      <c r="K125" s="215"/>
      <c r="L125" s="220"/>
      <c r="M125" s="221"/>
      <c r="N125" s="222"/>
      <c r="O125" s="222"/>
      <c r="P125" s="222"/>
      <c r="Q125" s="222"/>
      <c r="R125" s="222"/>
      <c r="S125" s="222"/>
      <c r="T125" s="223"/>
      <c r="AT125" s="224" t="s">
        <v>1313</v>
      </c>
      <c r="AU125" s="224" t="s">
        <v>1234</v>
      </c>
      <c r="AV125" s="12" t="s">
        <v>1309</v>
      </c>
      <c r="AW125" s="12" t="s">
        <v>1188</v>
      </c>
      <c r="AX125" s="12" t="s">
        <v>1171</v>
      </c>
      <c r="AY125" s="224" t="s">
        <v>1302</v>
      </c>
    </row>
    <row r="126" spans="2:65" s="1" customFormat="1" ht="34.15" customHeight="1">
      <c r="B126" s="42"/>
      <c r="C126" s="188">
        <v>13</v>
      </c>
      <c r="D126" s="188" t="s">
        <v>1304</v>
      </c>
      <c r="E126" s="189" t="s">
        <v>357</v>
      </c>
      <c r="F126" s="190" t="s">
        <v>358</v>
      </c>
      <c r="G126" s="191" t="s">
        <v>1307</v>
      </c>
      <c r="H126" s="192">
        <v>6200</v>
      </c>
      <c r="I126" s="193"/>
      <c r="J126" s="194">
        <f>ROUND(I126*H126,2)</f>
        <v>0</v>
      </c>
      <c r="K126" s="190" t="s">
        <v>1308</v>
      </c>
      <c r="L126" s="62"/>
      <c r="M126" s="195" t="s">
        <v>1169</v>
      </c>
      <c r="N126" s="196" t="s">
        <v>1198</v>
      </c>
      <c r="O126" s="43"/>
      <c r="P126" s="197">
        <f>O126*H126</f>
        <v>0</v>
      </c>
      <c r="Q126" s="197">
        <v>0</v>
      </c>
      <c r="R126" s="197">
        <f>Q126*H126</f>
        <v>0</v>
      </c>
      <c r="S126" s="197">
        <v>0</v>
      </c>
      <c r="T126" s="198">
        <f>S126*H126</f>
        <v>0</v>
      </c>
      <c r="AR126" s="24" t="s">
        <v>1309</v>
      </c>
      <c r="AT126" s="24" t="s">
        <v>1304</v>
      </c>
      <c r="AU126" s="24" t="s">
        <v>1234</v>
      </c>
      <c r="AY126" s="24" t="s">
        <v>1302</v>
      </c>
      <c r="BE126" s="199">
        <f>IF(N126="základní",J126,0)</f>
        <v>0</v>
      </c>
      <c r="BF126" s="199">
        <f>IF(N126="snížená",J126,0)</f>
        <v>0</v>
      </c>
      <c r="BG126" s="199">
        <f>IF(N126="zákl. přenesená",J126,0)</f>
        <v>0</v>
      </c>
      <c r="BH126" s="199">
        <f>IF(N126="sníž. přenesená",J126,0)</f>
        <v>0</v>
      </c>
      <c r="BI126" s="199">
        <f>IF(N126="nulová",J126,0)</f>
        <v>0</v>
      </c>
      <c r="BJ126" s="24" t="s">
        <v>1309</v>
      </c>
      <c r="BK126" s="199">
        <f>ROUND(I126*H126,2)</f>
        <v>0</v>
      </c>
      <c r="BL126" s="24" t="s">
        <v>1309</v>
      </c>
      <c r="BM126" s="24" t="s">
        <v>359</v>
      </c>
    </row>
    <row r="127" spans="2:47" s="1" customFormat="1" ht="135">
      <c r="B127" s="42"/>
      <c r="C127" s="64"/>
      <c r="D127" s="200" t="s">
        <v>1311</v>
      </c>
      <c r="E127" s="64"/>
      <c r="F127" s="201" t="s">
        <v>360</v>
      </c>
      <c r="G127" s="64"/>
      <c r="H127" s="64"/>
      <c r="I127" s="159"/>
      <c r="J127" s="64"/>
      <c r="K127" s="64"/>
      <c r="L127" s="62"/>
      <c r="M127" s="202"/>
      <c r="N127" s="43"/>
      <c r="O127" s="43"/>
      <c r="P127" s="43"/>
      <c r="Q127" s="43"/>
      <c r="R127" s="43"/>
      <c r="S127" s="43"/>
      <c r="T127" s="79"/>
      <c r="AT127" s="24" t="s">
        <v>1311</v>
      </c>
      <c r="AU127" s="24" t="s">
        <v>1234</v>
      </c>
    </row>
    <row r="128" spans="2:51" s="11" customFormat="1" ht="13.5">
      <c r="B128" s="203"/>
      <c r="C128" s="204"/>
      <c r="D128" s="200" t="s">
        <v>1313</v>
      </c>
      <c r="E128" s="205" t="s">
        <v>1169</v>
      </c>
      <c r="F128" s="206" t="s">
        <v>356</v>
      </c>
      <c r="G128" s="204"/>
      <c r="H128" s="207">
        <v>6200</v>
      </c>
      <c r="I128" s="208"/>
      <c r="J128" s="204"/>
      <c r="K128" s="204"/>
      <c r="L128" s="209"/>
      <c r="M128" s="210"/>
      <c r="N128" s="211"/>
      <c r="O128" s="211"/>
      <c r="P128" s="211"/>
      <c r="Q128" s="211"/>
      <c r="R128" s="211"/>
      <c r="S128" s="211"/>
      <c r="T128" s="212"/>
      <c r="AT128" s="213" t="s">
        <v>1313</v>
      </c>
      <c r="AU128" s="213" t="s">
        <v>1234</v>
      </c>
      <c r="AV128" s="11" t="s">
        <v>1234</v>
      </c>
      <c r="AW128" s="11" t="s">
        <v>1188</v>
      </c>
      <c r="AX128" s="11" t="s">
        <v>1225</v>
      </c>
      <c r="AY128" s="213" t="s">
        <v>1302</v>
      </c>
    </row>
    <row r="129" spans="2:51" s="12" customFormat="1" ht="13.5">
      <c r="B129" s="214"/>
      <c r="C129" s="215"/>
      <c r="D129" s="200" t="s">
        <v>1313</v>
      </c>
      <c r="E129" s="216" t="s">
        <v>1169</v>
      </c>
      <c r="F129" s="217" t="s">
        <v>1315</v>
      </c>
      <c r="G129" s="215"/>
      <c r="H129" s="218">
        <v>6200</v>
      </c>
      <c r="I129" s="219"/>
      <c r="J129" s="215"/>
      <c r="K129" s="215"/>
      <c r="L129" s="220"/>
      <c r="M129" s="221"/>
      <c r="N129" s="222"/>
      <c r="O129" s="222"/>
      <c r="P129" s="222"/>
      <c r="Q129" s="222"/>
      <c r="R129" s="222"/>
      <c r="S129" s="222"/>
      <c r="T129" s="223"/>
      <c r="AT129" s="224" t="s">
        <v>1313</v>
      </c>
      <c r="AU129" s="224" t="s">
        <v>1234</v>
      </c>
      <c r="AV129" s="12" t="s">
        <v>1309</v>
      </c>
      <c r="AW129" s="12" t="s">
        <v>1188</v>
      </c>
      <c r="AX129" s="12" t="s">
        <v>1171</v>
      </c>
      <c r="AY129" s="224" t="s">
        <v>1302</v>
      </c>
    </row>
    <row r="130" spans="2:65" s="1" customFormat="1" ht="34.15" customHeight="1">
      <c r="B130" s="42"/>
      <c r="C130" s="188" t="s">
        <v>1380</v>
      </c>
      <c r="D130" s="188" t="s">
        <v>1304</v>
      </c>
      <c r="E130" s="189" t="s">
        <v>361</v>
      </c>
      <c r="F130" s="190" t="s">
        <v>362</v>
      </c>
      <c r="G130" s="191" t="s">
        <v>1307</v>
      </c>
      <c r="H130" s="192">
        <v>9000</v>
      </c>
      <c r="I130" s="193"/>
      <c r="J130" s="194">
        <f>ROUND(I130*H130,2)</f>
        <v>0</v>
      </c>
      <c r="K130" s="190" t="s">
        <v>1308</v>
      </c>
      <c r="L130" s="62"/>
      <c r="M130" s="195" t="s">
        <v>1169</v>
      </c>
      <c r="N130" s="196" t="s">
        <v>1198</v>
      </c>
      <c r="O130" s="43"/>
      <c r="P130" s="197">
        <f>O130*H130</f>
        <v>0</v>
      </c>
      <c r="Q130" s="197">
        <v>0</v>
      </c>
      <c r="R130" s="197">
        <f>Q130*H130</f>
        <v>0</v>
      </c>
      <c r="S130" s="197">
        <v>0</v>
      </c>
      <c r="T130" s="198">
        <f>S130*H130</f>
        <v>0</v>
      </c>
      <c r="AR130" s="24" t="s">
        <v>1309</v>
      </c>
      <c r="AT130" s="24" t="s">
        <v>1304</v>
      </c>
      <c r="AU130" s="24" t="s">
        <v>1234</v>
      </c>
      <c r="AY130" s="24" t="s">
        <v>1302</v>
      </c>
      <c r="BE130" s="199">
        <f>IF(N130="základní",J130,0)</f>
        <v>0</v>
      </c>
      <c r="BF130" s="199">
        <f>IF(N130="snížená",J130,0)</f>
        <v>0</v>
      </c>
      <c r="BG130" s="199">
        <f>IF(N130="zákl. přenesená",J130,0)</f>
        <v>0</v>
      </c>
      <c r="BH130" s="199">
        <f>IF(N130="sníž. přenesená",J130,0)</f>
        <v>0</v>
      </c>
      <c r="BI130" s="199">
        <f>IF(N130="nulová",J130,0)</f>
        <v>0</v>
      </c>
      <c r="BJ130" s="24" t="s">
        <v>1309</v>
      </c>
      <c r="BK130" s="199">
        <f>ROUND(I130*H130,2)</f>
        <v>0</v>
      </c>
      <c r="BL130" s="24" t="s">
        <v>1309</v>
      </c>
      <c r="BM130" s="24" t="s">
        <v>363</v>
      </c>
    </row>
    <row r="131" spans="2:47" s="1" customFormat="1" ht="135">
      <c r="B131" s="42"/>
      <c r="C131" s="64"/>
      <c r="D131" s="200" t="s">
        <v>1311</v>
      </c>
      <c r="E131" s="64"/>
      <c r="F131" s="201" t="s">
        <v>364</v>
      </c>
      <c r="G131" s="64"/>
      <c r="H131" s="64"/>
      <c r="I131" s="159"/>
      <c r="J131" s="64"/>
      <c r="K131" s="64"/>
      <c r="L131" s="62"/>
      <c r="M131" s="202"/>
      <c r="N131" s="43"/>
      <c r="O131" s="43"/>
      <c r="P131" s="43"/>
      <c r="Q131" s="43"/>
      <c r="R131" s="43"/>
      <c r="S131" s="43"/>
      <c r="T131" s="79"/>
      <c r="AT131" s="24" t="s">
        <v>1311</v>
      </c>
      <c r="AU131" s="24" t="s">
        <v>1234</v>
      </c>
    </row>
    <row r="132" spans="2:51" s="11" customFormat="1" ht="13.5">
      <c r="B132" s="203"/>
      <c r="C132" s="204"/>
      <c r="D132" s="200" t="s">
        <v>1313</v>
      </c>
      <c r="E132" s="205" t="s">
        <v>1169</v>
      </c>
      <c r="F132" s="206" t="s">
        <v>365</v>
      </c>
      <c r="G132" s="204"/>
      <c r="H132" s="207">
        <v>9000</v>
      </c>
      <c r="I132" s="208"/>
      <c r="J132" s="204"/>
      <c r="K132" s="204"/>
      <c r="L132" s="209"/>
      <c r="M132" s="210"/>
      <c r="N132" s="211"/>
      <c r="O132" s="211"/>
      <c r="P132" s="211"/>
      <c r="Q132" s="211"/>
      <c r="R132" s="211"/>
      <c r="S132" s="211"/>
      <c r="T132" s="212"/>
      <c r="AT132" s="213" t="s">
        <v>1313</v>
      </c>
      <c r="AU132" s="213" t="s">
        <v>1234</v>
      </c>
      <c r="AV132" s="11" t="s">
        <v>1234</v>
      </c>
      <c r="AW132" s="11" t="s">
        <v>1188</v>
      </c>
      <c r="AX132" s="11" t="s">
        <v>1225</v>
      </c>
      <c r="AY132" s="213" t="s">
        <v>1302</v>
      </c>
    </row>
    <row r="133" spans="2:51" s="12" customFormat="1" ht="13.5">
      <c r="B133" s="214"/>
      <c r="C133" s="215"/>
      <c r="D133" s="200" t="s">
        <v>1313</v>
      </c>
      <c r="E133" s="216" t="s">
        <v>1169</v>
      </c>
      <c r="F133" s="217" t="s">
        <v>1315</v>
      </c>
      <c r="G133" s="215"/>
      <c r="H133" s="218">
        <v>9000</v>
      </c>
      <c r="I133" s="219"/>
      <c r="J133" s="215"/>
      <c r="K133" s="215"/>
      <c r="L133" s="220"/>
      <c r="M133" s="221"/>
      <c r="N133" s="222"/>
      <c r="O133" s="222"/>
      <c r="P133" s="222"/>
      <c r="Q133" s="222"/>
      <c r="R133" s="222"/>
      <c r="S133" s="222"/>
      <c r="T133" s="223"/>
      <c r="AT133" s="224" t="s">
        <v>1313</v>
      </c>
      <c r="AU133" s="224" t="s">
        <v>1234</v>
      </c>
      <c r="AV133" s="12" t="s">
        <v>1309</v>
      </c>
      <c r="AW133" s="12" t="s">
        <v>1188</v>
      </c>
      <c r="AX133" s="12" t="s">
        <v>1171</v>
      </c>
      <c r="AY133" s="224" t="s">
        <v>1302</v>
      </c>
    </row>
    <row r="134" spans="2:65" s="1" customFormat="1" ht="14.45" customHeight="1">
      <c r="B134" s="42"/>
      <c r="C134" s="235" t="s">
        <v>1157</v>
      </c>
      <c r="D134" s="235" t="s">
        <v>1464</v>
      </c>
      <c r="E134" s="236" t="s">
        <v>366</v>
      </c>
      <c r="F134" s="237" t="s">
        <v>367</v>
      </c>
      <c r="G134" s="238" t="s">
        <v>368</v>
      </c>
      <c r="H134" s="239">
        <v>225</v>
      </c>
      <c r="I134" s="240"/>
      <c r="J134" s="241">
        <f>ROUND(I134*H134,2)</f>
        <v>0</v>
      </c>
      <c r="K134" s="237" t="s">
        <v>1308</v>
      </c>
      <c r="L134" s="242"/>
      <c r="M134" s="243" t="s">
        <v>1169</v>
      </c>
      <c r="N134" s="244" t="s">
        <v>1198</v>
      </c>
      <c r="O134" s="43"/>
      <c r="P134" s="197">
        <f>O134*H134</f>
        <v>0</v>
      </c>
      <c r="Q134" s="197">
        <v>0.001</v>
      </c>
      <c r="R134" s="197">
        <f>Q134*H134</f>
        <v>0.225</v>
      </c>
      <c r="S134" s="197">
        <v>0</v>
      </c>
      <c r="T134" s="198">
        <f>S134*H134</f>
        <v>0</v>
      </c>
      <c r="AR134" s="24" t="s">
        <v>1353</v>
      </c>
      <c r="AT134" s="24" t="s">
        <v>1464</v>
      </c>
      <c r="AU134" s="24" t="s">
        <v>1234</v>
      </c>
      <c r="AY134" s="24" t="s">
        <v>1302</v>
      </c>
      <c r="BE134" s="199">
        <f>IF(N134="základní",J134,0)</f>
        <v>0</v>
      </c>
      <c r="BF134" s="199">
        <f>IF(N134="snížená",J134,0)</f>
        <v>0</v>
      </c>
      <c r="BG134" s="199">
        <f>IF(N134="zákl. přenesená",J134,0)</f>
        <v>0</v>
      </c>
      <c r="BH134" s="199">
        <f>IF(N134="sníž. přenesená",J134,0)</f>
        <v>0</v>
      </c>
      <c r="BI134" s="199">
        <f>IF(N134="nulová",J134,0)</f>
        <v>0</v>
      </c>
      <c r="BJ134" s="24" t="s">
        <v>1309</v>
      </c>
      <c r="BK134" s="199">
        <f>ROUND(I134*H134,2)</f>
        <v>0</v>
      </c>
      <c r="BL134" s="24" t="s">
        <v>1309</v>
      </c>
      <c r="BM134" s="24" t="s">
        <v>369</v>
      </c>
    </row>
    <row r="135" spans="2:51" s="11" customFormat="1" ht="13.5">
      <c r="B135" s="203"/>
      <c r="C135" s="204"/>
      <c r="D135" s="200" t="s">
        <v>1313</v>
      </c>
      <c r="E135" s="204"/>
      <c r="F135" s="206" t="s">
        <v>370</v>
      </c>
      <c r="G135" s="204"/>
      <c r="H135" s="207">
        <v>225</v>
      </c>
      <c r="I135" s="208"/>
      <c r="J135" s="204"/>
      <c r="K135" s="204"/>
      <c r="L135" s="209"/>
      <c r="M135" s="210"/>
      <c r="N135" s="211"/>
      <c r="O135" s="211"/>
      <c r="P135" s="211"/>
      <c r="Q135" s="211"/>
      <c r="R135" s="211"/>
      <c r="S135" s="211"/>
      <c r="T135" s="212"/>
      <c r="AT135" s="213" t="s">
        <v>1313</v>
      </c>
      <c r="AU135" s="213" t="s">
        <v>1234</v>
      </c>
      <c r="AV135" s="11" t="s">
        <v>1234</v>
      </c>
      <c r="AW135" s="11" t="s">
        <v>1153</v>
      </c>
      <c r="AX135" s="11" t="s">
        <v>1171</v>
      </c>
      <c r="AY135" s="213" t="s">
        <v>1302</v>
      </c>
    </row>
    <row r="136" spans="2:65" s="1" customFormat="1" ht="22.9" customHeight="1">
      <c r="B136" s="42"/>
      <c r="C136" s="188" t="s">
        <v>1387</v>
      </c>
      <c r="D136" s="188" t="s">
        <v>1304</v>
      </c>
      <c r="E136" s="189" t="s">
        <v>1073</v>
      </c>
      <c r="F136" s="190" t="s">
        <v>1074</v>
      </c>
      <c r="G136" s="191" t="s">
        <v>1307</v>
      </c>
      <c r="H136" s="192">
        <v>3000</v>
      </c>
      <c r="I136" s="193"/>
      <c r="J136" s="194">
        <f>ROUND(I136*H136,2)</f>
        <v>0</v>
      </c>
      <c r="K136" s="190" t="s">
        <v>1308</v>
      </c>
      <c r="L136" s="62"/>
      <c r="M136" s="195" t="s">
        <v>1169</v>
      </c>
      <c r="N136" s="196" t="s">
        <v>1198</v>
      </c>
      <c r="O136" s="43"/>
      <c r="P136" s="197">
        <f>O136*H136</f>
        <v>0</v>
      </c>
      <c r="Q136" s="197">
        <v>0</v>
      </c>
      <c r="R136" s="197">
        <f>Q136*H136</f>
        <v>0</v>
      </c>
      <c r="S136" s="197">
        <v>0</v>
      </c>
      <c r="T136" s="198">
        <f>S136*H136</f>
        <v>0</v>
      </c>
      <c r="AR136" s="24" t="s">
        <v>1309</v>
      </c>
      <c r="AT136" s="24" t="s">
        <v>1304</v>
      </c>
      <c r="AU136" s="24" t="s">
        <v>1234</v>
      </c>
      <c r="AY136" s="24" t="s">
        <v>1302</v>
      </c>
      <c r="BE136" s="199">
        <f>IF(N136="základní",J136,0)</f>
        <v>0</v>
      </c>
      <c r="BF136" s="199">
        <f>IF(N136="snížená",J136,0)</f>
        <v>0</v>
      </c>
      <c r="BG136" s="199">
        <f>IF(N136="zákl. přenesená",J136,0)</f>
        <v>0</v>
      </c>
      <c r="BH136" s="199">
        <f>IF(N136="sníž. přenesená",J136,0)</f>
        <v>0</v>
      </c>
      <c r="BI136" s="199">
        <f>IF(N136="nulová",J136,0)</f>
        <v>0</v>
      </c>
      <c r="BJ136" s="24" t="s">
        <v>1309</v>
      </c>
      <c r="BK136" s="199">
        <f>ROUND(I136*H136,2)</f>
        <v>0</v>
      </c>
      <c r="BL136" s="24" t="s">
        <v>1309</v>
      </c>
      <c r="BM136" s="24" t="s">
        <v>371</v>
      </c>
    </row>
    <row r="137" spans="2:47" s="1" customFormat="1" ht="189">
      <c r="B137" s="42"/>
      <c r="C137" s="64"/>
      <c r="D137" s="200" t="s">
        <v>1311</v>
      </c>
      <c r="E137" s="64"/>
      <c r="F137" s="201" t="s">
        <v>1076</v>
      </c>
      <c r="G137" s="64"/>
      <c r="H137" s="64"/>
      <c r="I137" s="159"/>
      <c r="J137" s="64"/>
      <c r="K137" s="64"/>
      <c r="L137" s="62"/>
      <c r="M137" s="202"/>
      <c r="N137" s="43"/>
      <c r="O137" s="43"/>
      <c r="P137" s="43"/>
      <c r="Q137" s="43"/>
      <c r="R137" s="43"/>
      <c r="S137" s="43"/>
      <c r="T137" s="79"/>
      <c r="AT137" s="24" t="s">
        <v>1311</v>
      </c>
      <c r="AU137" s="24" t="s">
        <v>1234</v>
      </c>
    </row>
    <row r="138" spans="2:51" s="11" customFormat="1" ht="13.5">
      <c r="B138" s="203"/>
      <c r="C138" s="204"/>
      <c r="D138" s="200" t="s">
        <v>1313</v>
      </c>
      <c r="E138" s="205" t="s">
        <v>1169</v>
      </c>
      <c r="F138" s="206" t="s">
        <v>170</v>
      </c>
      <c r="G138" s="204"/>
      <c r="H138" s="207">
        <v>3000</v>
      </c>
      <c r="I138" s="208"/>
      <c r="J138" s="204"/>
      <c r="K138" s="204"/>
      <c r="L138" s="209"/>
      <c r="M138" s="210"/>
      <c r="N138" s="211"/>
      <c r="O138" s="211"/>
      <c r="P138" s="211"/>
      <c r="Q138" s="211"/>
      <c r="R138" s="211"/>
      <c r="S138" s="211"/>
      <c r="T138" s="212"/>
      <c r="AT138" s="213" t="s">
        <v>1313</v>
      </c>
      <c r="AU138" s="213" t="s">
        <v>1234</v>
      </c>
      <c r="AV138" s="11" t="s">
        <v>1234</v>
      </c>
      <c r="AW138" s="11" t="s">
        <v>1188</v>
      </c>
      <c r="AX138" s="11" t="s">
        <v>1225</v>
      </c>
      <c r="AY138" s="213" t="s">
        <v>1302</v>
      </c>
    </row>
    <row r="139" spans="2:51" s="12" customFormat="1" ht="13.5">
      <c r="B139" s="214"/>
      <c r="C139" s="215"/>
      <c r="D139" s="200" t="s">
        <v>1313</v>
      </c>
      <c r="E139" s="216" t="s">
        <v>1169</v>
      </c>
      <c r="F139" s="217" t="s">
        <v>1315</v>
      </c>
      <c r="G139" s="215"/>
      <c r="H139" s="218">
        <v>3000</v>
      </c>
      <c r="I139" s="219"/>
      <c r="J139" s="215"/>
      <c r="K139" s="215"/>
      <c r="L139" s="220"/>
      <c r="M139" s="221"/>
      <c r="N139" s="222"/>
      <c r="O139" s="222"/>
      <c r="P139" s="222"/>
      <c r="Q139" s="222"/>
      <c r="R139" s="222"/>
      <c r="S139" s="222"/>
      <c r="T139" s="223"/>
      <c r="AT139" s="224" t="s">
        <v>1313</v>
      </c>
      <c r="AU139" s="224" t="s">
        <v>1234</v>
      </c>
      <c r="AV139" s="12" t="s">
        <v>1309</v>
      </c>
      <c r="AW139" s="12" t="s">
        <v>1188</v>
      </c>
      <c r="AX139" s="12" t="s">
        <v>1171</v>
      </c>
      <c r="AY139" s="224" t="s">
        <v>1302</v>
      </c>
    </row>
    <row r="140" spans="2:65" s="1" customFormat="1" ht="34.15" customHeight="1">
      <c r="B140" s="42"/>
      <c r="C140" s="188" t="s">
        <v>1393</v>
      </c>
      <c r="D140" s="188" t="s">
        <v>1304</v>
      </c>
      <c r="E140" s="189" t="s">
        <v>372</v>
      </c>
      <c r="F140" s="190" t="s">
        <v>373</v>
      </c>
      <c r="G140" s="191" t="s">
        <v>1325</v>
      </c>
      <c r="H140" s="192">
        <v>500</v>
      </c>
      <c r="I140" s="193"/>
      <c r="J140" s="194">
        <f>ROUND(I140*H140,2)</f>
        <v>0</v>
      </c>
      <c r="K140" s="190" t="s">
        <v>1308</v>
      </c>
      <c r="L140" s="62"/>
      <c r="M140" s="195" t="s">
        <v>1169</v>
      </c>
      <c r="N140" s="196" t="s">
        <v>1198</v>
      </c>
      <c r="O140" s="43"/>
      <c r="P140" s="197">
        <f>O140*H140</f>
        <v>0</v>
      </c>
      <c r="Q140" s="197">
        <v>0</v>
      </c>
      <c r="R140" s="197">
        <f>Q140*H140</f>
        <v>0</v>
      </c>
      <c r="S140" s="197">
        <v>0</v>
      </c>
      <c r="T140" s="198">
        <f>S140*H140</f>
        <v>0</v>
      </c>
      <c r="AR140" s="24" t="s">
        <v>1309</v>
      </c>
      <c r="AT140" s="24" t="s">
        <v>1304</v>
      </c>
      <c r="AU140" s="24" t="s">
        <v>1234</v>
      </c>
      <c r="AY140" s="24" t="s">
        <v>1302</v>
      </c>
      <c r="BE140" s="199">
        <f>IF(N140="základní",J140,0)</f>
        <v>0</v>
      </c>
      <c r="BF140" s="199">
        <f>IF(N140="snížená",J140,0)</f>
        <v>0</v>
      </c>
      <c r="BG140" s="199">
        <f>IF(N140="zákl. přenesená",J140,0)</f>
        <v>0</v>
      </c>
      <c r="BH140" s="199">
        <f>IF(N140="sníž. přenesená",J140,0)</f>
        <v>0</v>
      </c>
      <c r="BI140" s="199">
        <f>IF(N140="nulová",J140,0)</f>
        <v>0</v>
      </c>
      <c r="BJ140" s="24" t="s">
        <v>1309</v>
      </c>
      <c r="BK140" s="199">
        <f>ROUND(I140*H140,2)</f>
        <v>0</v>
      </c>
      <c r="BL140" s="24" t="s">
        <v>1309</v>
      </c>
      <c r="BM140" s="24" t="s">
        <v>374</v>
      </c>
    </row>
    <row r="141" spans="2:47" s="1" customFormat="1" ht="81">
      <c r="B141" s="42"/>
      <c r="C141" s="64"/>
      <c r="D141" s="200" t="s">
        <v>1311</v>
      </c>
      <c r="E141" s="64"/>
      <c r="F141" s="201" t="s">
        <v>375</v>
      </c>
      <c r="G141" s="64"/>
      <c r="H141" s="64"/>
      <c r="I141" s="159"/>
      <c r="J141" s="64"/>
      <c r="K141" s="64"/>
      <c r="L141" s="62"/>
      <c r="M141" s="202"/>
      <c r="N141" s="43"/>
      <c r="O141" s="43"/>
      <c r="P141" s="43"/>
      <c r="Q141" s="43"/>
      <c r="R141" s="43"/>
      <c r="S141" s="43"/>
      <c r="T141" s="79"/>
      <c r="AT141" s="24" t="s">
        <v>1311</v>
      </c>
      <c r="AU141" s="24" t="s">
        <v>1234</v>
      </c>
    </row>
    <row r="142" spans="2:51" s="11" customFormat="1" ht="13.5">
      <c r="B142" s="203"/>
      <c r="C142" s="204"/>
      <c r="D142" s="200" t="s">
        <v>1313</v>
      </c>
      <c r="E142" s="205" t="s">
        <v>1169</v>
      </c>
      <c r="F142" s="206" t="s">
        <v>259</v>
      </c>
      <c r="G142" s="204"/>
      <c r="H142" s="207">
        <v>500</v>
      </c>
      <c r="I142" s="208"/>
      <c r="J142" s="204"/>
      <c r="K142" s="204"/>
      <c r="L142" s="209"/>
      <c r="M142" s="210"/>
      <c r="N142" s="211"/>
      <c r="O142" s="211"/>
      <c r="P142" s="211"/>
      <c r="Q142" s="211"/>
      <c r="R142" s="211"/>
      <c r="S142" s="211"/>
      <c r="T142" s="212"/>
      <c r="AT142" s="213" t="s">
        <v>1313</v>
      </c>
      <c r="AU142" s="213" t="s">
        <v>1234</v>
      </c>
      <c r="AV142" s="11" t="s">
        <v>1234</v>
      </c>
      <c r="AW142" s="11" t="s">
        <v>1188</v>
      </c>
      <c r="AX142" s="11" t="s">
        <v>1225</v>
      </c>
      <c r="AY142" s="213" t="s">
        <v>1302</v>
      </c>
    </row>
    <row r="143" spans="2:51" s="12" customFormat="1" ht="13.5">
      <c r="B143" s="214"/>
      <c r="C143" s="215"/>
      <c r="D143" s="200" t="s">
        <v>1313</v>
      </c>
      <c r="E143" s="216" t="s">
        <v>1169</v>
      </c>
      <c r="F143" s="217" t="s">
        <v>1315</v>
      </c>
      <c r="G143" s="215"/>
      <c r="H143" s="218">
        <v>500</v>
      </c>
      <c r="I143" s="219"/>
      <c r="J143" s="215"/>
      <c r="K143" s="215"/>
      <c r="L143" s="220"/>
      <c r="M143" s="221"/>
      <c r="N143" s="222"/>
      <c r="O143" s="222"/>
      <c r="P143" s="222"/>
      <c r="Q143" s="222"/>
      <c r="R143" s="222"/>
      <c r="S143" s="222"/>
      <c r="T143" s="223"/>
      <c r="AT143" s="224" t="s">
        <v>1313</v>
      </c>
      <c r="AU143" s="224" t="s">
        <v>1234</v>
      </c>
      <c r="AV143" s="12" t="s">
        <v>1309</v>
      </c>
      <c r="AW143" s="12" t="s">
        <v>1188</v>
      </c>
      <c r="AX143" s="12" t="s">
        <v>1171</v>
      </c>
      <c r="AY143" s="224" t="s">
        <v>1302</v>
      </c>
    </row>
    <row r="144" spans="2:65" s="1" customFormat="1" ht="34.15" customHeight="1">
      <c r="B144" s="42"/>
      <c r="C144" s="188" t="s">
        <v>1398</v>
      </c>
      <c r="D144" s="188" t="s">
        <v>1304</v>
      </c>
      <c r="E144" s="189" t="s">
        <v>376</v>
      </c>
      <c r="F144" s="190" t="s">
        <v>377</v>
      </c>
      <c r="G144" s="191" t="s">
        <v>1325</v>
      </c>
      <c r="H144" s="192">
        <v>190</v>
      </c>
      <c r="I144" s="193"/>
      <c r="J144" s="194">
        <f>ROUND(I144*H144,2)</f>
        <v>0</v>
      </c>
      <c r="K144" s="190" t="s">
        <v>1308</v>
      </c>
      <c r="L144" s="62"/>
      <c r="M144" s="195" t="s">
        <v>1169</v>
      </c>
      <c r="N144" s="196" t="s">
        <v>1198</v>
      </c>
      <c r="O144" s="43"/>
      <c r="P144" s="197">
        <f>O144*H144</f>
        <v>0</v>
      </c>
      <c r="Q144" s="197">
        <v>0</v>
      </c>
      <c r="R144" s="197">
        <f>Q144*H144</f>
        <v>0</v>
      </c>
      <c r="S144" s="197">
        <v>0</v>
      </c>
      <c r="T144" s="198">
        <f>S144*H144</f>
        <v>0</v>
      </c>
      <c r="AR144" s="24" t="s">
        <v>1309</v>
      </c>
      <c r="AT144" s="24" t="s">
        <v>1304</v>
      </c>
      <c r="AU144" s="24" t="s">
        <v>1234</v>
      </c>
      <c r="AY144" s="24" t="s">
        <v>1302</v>
      </c>
      <c r="BE144" s="199">
        <f>IF(N144="základní",J144,0)</f>
        <v>0</v>
      </c>
      <c r="BF144" s="199">
        <f>IF(N144="snížená",J144,0)</f>
        <v>0</v>
      </c>
      <c r="BG144" s="199">
        <f>IF(N144="zákl. přenesená",J144,0)</f>
        <v>0</v>
      </c>
      <c r="BH144" s="199">
        <f>IF(N144="sníž. přenesená",J144,0)</f>
        <v>0</v>
      </c>
      <c r="BI144" s="199">
        <f>IF(N144="nulová",J144,0)</f>
        <v>0</v>
      </c>
      <c r="BJ144" s="24" t="s">
        <v>1309</v>
      </c>
      <c r="BK144" s="199">
        <f>ROUND(I144*H144,2)</f>
        <v>0</v>
      </c>
      <c r="BL144" s="24" t="s">
        <v>1309</v>
      </c>
      <c r="BM144" s="24" t="s">
        <v>378</v>
      </c>
    </row>
    <row r="145" spans="2:47" s="1" customFormat="1" ht="94.5">
      <c r="B145" s="42"/>
      <c r="C145" s="64"/>
      <c r="D145" s="200" t="s">
        <v>1311</v>
      </c>
      <c r="E145" s="64"/>
      <c r="F145" s="201" t="s">
        <v>379</v>
      </c>
      <c r="G145" s="64"/>
      <c r="H145" s="64"/>
      <c r="I145" s="159"/>
      <c r="J145" s="64"/>
      <c r="K145" s="64"/>
      <c r="L145" s="62"/>
      <c r="M145" s="202"/>
      <c r="N145" s="43"/>
      <c r="O145" s="43"/>
      <c r="P145" s="43"/>
      <c r="Q145" s="43"/>
      <c r="R145" s="43"/>
      <c r="S145" s="43"/>
      <c r="T145" s="79"/>
      <c r="AT145" s="24" t="s">
        <v>1311</v>
      </c>
      <c r="AU145" s="24" t="s">
        <v>1234</v>
      </c>
    </row>
    <row r="146" spans="2:51" s="11" customFormat="1" ht="13.5">
      <c r="B146" s="203"/>
      <c r="C146" s="204"/>
      <c r="D146" s="200" t="s">
        <v>1313</v>
      </c>
      <c r="E146" s="205" t="s">
        <v>1169</v>
      </c>
      <c r="F146" s="206" t="s">
        <v>1179</v>
      </c>
      <c r="G146" s="204"/>
      <c r="H146" s="207">
        <v>100</v>
      </c>
      <c r="I146" s="208"/>
      <c r="J146" s="204"/>
      <c r="K146" s="204"/>
      <c r="L146" s="209"/>
      <c r="M146" s="210"/>
      <c r="N146" s="211"/>
      <c r="O146" s="211"/>
      <c r="P146" s="211"/>
      <c r="Q146" s="211"/>
      <c r="R146" s="211"/>
      <c r="S146" s="211"/>
      <c r="T146" s="212"/>
      <c r="AT146" s="213" t="s">
        <v>1313</v>
      </c>
      <c r="AU146" s="213" t="s">
        <v>1234</v>
      </c>
      <c r="AV146" s="11" t="s">
        <v>1234</v>
      </c>
      <c r="AW146" s="11" t="s">
        <v>1188</v>
      </c>
      <c r="AX146" s="11" t="s">
        <v>1225</v>
      </c>
      <c r="AY146" s="213" t="s">
        <v>1302</v>
      </c>
    </row>
    <row r="147" spans="2:51" s="11" customFormat="1" ht="13.5">
      <c r="B147" s="203"/>
      <c r="C147" s="204"/>
      <c r="D147" s="200" t="s">
        <v>1313</v>
      </c>
      <c r="E147" s="205" t="s">
        <v>1169</v>
      </c>
      <c r="F147" s="206" t="s">
        <v>159</v>
      </c>
      <c r="G147" s="204"/>
      <c r="H147" s="207">
        <v>90</v>
      </c>
      <c r="I147" s="208"/>
      <c r="J147" s="204"/>
      <c r="K147" s="204"/>
      <c r="L147" s="209"/>
      <c r="M147" s="210"/>
      <c r="N147" s="211"/>
      <c r="O147" s="211"/>
      <c r="P147" s="211"/>
      <c r="Q147" s="211"/>
      <c r="R147" s="211"/>
      <c r="S147" s="211"/>
      <c r="T147" s="212"/>
      <c r="AT147" s="213" t="s">
        <v>1313</v>
      </c>
      <c r="AU147" s="213" t="s">
        <v>1234</v>
      </c>
      <c r="AV147" s="11" t="s">
        <v>1234</v>
      </c>
      <c r="AW147" s="11" t="s">
        <v>1188</v>
      </c>
      <c r="AX147" s="11" t="s">
        <v>1225</v>
      </c>
      <c r="AY147" s="213" t="s">
        <v>1302</v>
      </c>
    </row>
    <row r="148" spans="2:51" s="12" customFormat="1" ht="13.5">
      <c r="B148" s="214"/>
      <c r="C148" s="215"/>
      <c r="D148" s="200" t="s">
        <v>1313</v>
      </c>
      <c r="E148" s="216" t="s">
        <v>1169</v>
      </c>
      <c r="F148" s="217" t="s">
        <v>1315</v>
      </c>
      <c r="G148" s="215"/>
      <c r="H148" s="218">
        <v>190</v>
      </c>
      <c r="I148" s="219"/>
      <c r="J148" s="215"/>
      <c r="K148" s="215"/>
      <c r="L148" s="220"/>
      <c r="M148" s="221"/>
      <c r="N148" s="222"/>
      <c r="O148" s="222"/>
      <c r="P148" s="222"/>
      <c r="Q148" s="222"/>
      <c r="R148" s="222"/>
      <c r="S148" s="222"/>
      <c r="T148" s="223"/>
      <c r="AT148" s="224" t="s">
        <v>1313</v>
      </c>
      <c r="AU148" s="224" t="s">
        <v>1234</v>
      </c>
      <c r="AV148" s="12" t="s">
        <v>1309</v>
      </c>
      <c r="AW148" s="12" t="s">
        <v>1188</v>
      </c>
      <c r="AX148" s="12" t="s">
        <v>1171</v>
      </c>
      <c r="AY148" s="224" t="s">
        <v>1302</v>
      </c>
    </row>
    <row r="149" spans="2:65" s="1" customFormat="1" ht="14.45" customHeight="1">
      <c r="B149" s="42"/>
      <c r="C149" s="235" t="s">
        <v>1402</v>
      </c>
      <c r="D149" s="235" t="s">
        <v>1464</v>
      </c>
      <c r="E149" s="236" t="s">
        <v>380</v>
      </c>
      <c r="F149" s="237" t="s">
        <v>381</v>
      </c>
      <c r="G149" s="238" t="s">
        <v>1349</v>
      </c>
      <c r="H149" s="239">
        <v>76</v>
      </c>
      <c r="I149" s="240"/>
      <c r="J149" s="241">
        <f>ROUND(I149*H149,2)</f>
        <v>0</v>
      </c>
      <c r="K149" s="237" t="s">
        <v>1308</v>
      </c>
      <c r="L149" s="242"/>
      <c r="M149" s="243" t="s">
        <v>1169</v>
      </c>
      <c r="N149" s="244" t="s">
        <v>1198</v>
      </c>
      <c r="O149" s="43"/>
      <c r="P149" s="197">
        <f>O149*H149</f>
        <v>0</v>
      </c>
      <c r="Q149" s="197">
        <v>0.22</v>
      </c>
      <c r="R149" s="197">
        <f>Q149*H149</f>
        <v>16.72</v>
      </c>
      <c r="S149" s="197">
        <v>0</v>
      </c>
      <c r="T149" s="198">
        <f>S149*H149</f>
        <v>0</v>
      </c>
      <c r="AR149" s="24" t="s">
        <v>1353</v>
      </c>
      <c r="AT149" s="24" t="s">
        <v>1464</v>
      </c>
      <c r="AU149" s="24" t="s">
        <v>1234</v>
      </c>
      <c r="AY149" s="24" t="s">
        <v>1302</v>
      </c>
      <c r="BE149" s="199">
        <f>IF(N149="základní",J149,0)</f>
        <v>0</v>
      </c>
      <c r="BF149" s="199">
        <f>IF(N149="snížená",J149,0)</f>
        <v>0</v>
      </c>
      <c r="BG149" s="199">
        <f>IF(N149="zákl. přenesená",J149,0)</f>
        <v>0</v>
      </c>
      <c r="BH149" s="199">
        <f>IF(N149="sníž. přenesená",J149,0)</f>
        <v>0</v>
      </c>
      <c r="BI149" s="199">
        <f>IF(N149="nulová",J149,0)</f>
        <v>0</v>
      </c>
      <c r="BJ149" s="24" t="s">
        <v>1309</v>
      </c>
      <c r="BK149" s="199">
        <f>ROUND(I149*H149,2)</f>
        <v>0</v>
      </c>
      <c r="BL149" s="24" t="s">
        <v>1309</v>
      </c>
      <c r="BM149" s="24" t="s">
        <v>382</v>
      </c>
    </row>
    <row r="150" spans="2:51" s="11" customFormat="1" ht="13.5">
      <c r="B150" s="203"/>
      <c r="C150" s="204"/>
      <c r="D150" s="200" t="s">
        <v>1313</v>
      </c>
      <c r="E150" s="205" t="s">
        <v>1169</v>
      </c>
      <c r="F150" s="206" t="s">
        <v>383</v>
      </c>
      <c r="G150" s="204"/>
      <c r="H150" s="207">
        <v>76</v>
      </c>
      <c r="I150" s="208"/>
      <c r="J150" s="204"/>
      <c r="K150" s="204"/>
      <c r="L150" s="209"/>
      <c r="M150" s="210"/>
      <c r="N150" s="211"/>
      <c r="O150" s="211"/>
      <c r="P150" s="211"/>
      <c r="Q150" s="211"/>
      <c r="R150" s="211"/>
      <c r="S150" s="211"/>
      <c r="T150" s="212"/>
      <c r="AT150" s="213" t="s">
        <v>1313</v>
      </c>
      <c r="AU150" s="213" t="s">
        <v>1234</v>
      </c>
      <c r="AV150" s="11" t="s">
        <v>1234</v>
      </c>
      <c r="AW150" s="11" t="s">
        <v>1188</v>
      </c>
      <c r="AX150" s="11" t="s">
        <v>1225</v>
      </c>
      <c r="AY150" s="213" t="s">
        <v>1302</v>
      </c>
    </row>
    <row r="151" spans="2:51" s="12" customFormat="1" ht="13.5">
      <c r="B151" s="214"/>
      <c r="C151" s="215"/>
      <c r="D151" s="200" t="s">
        <v>1313</v>
      </c>
      <c r="E151" s="216" t="s">
        <v>1169</v>
      </c>
      <c r="F151" s="217" t="s">
        <v>1315</v>
      </c>
      <c r="G151" s="215"/>
      <c r="H151" s="218">
        <v>76</v>
      </c>
      <c r="I151" s="219"/>
      <c r="J151" s="215"/>
      <c r="K151" s="215"/>
      <c r="L151" s="220"/>
      <c r="M151" s="221"/>
      <c r="N151" s="222"/>
      <c r="O151" s="222"/>
      <c r="P151" s="222"/>
      <c r="Q151" s="222"/>
      <c r="R151" s="222"/>
      <c r="S151" s="222"/>
      <c r="T151" s="223"/>
      <c r="AT151" s="224" t="s">
        <v>1313</v>
      </c>
      <c r="AU151" s="224" t="s">
        <v>1234</v>
      </c>
      <c r="AV151" s="12" t="s">
        <v>1309</v>
      </c>
      <c r="AW151" s="12" t="s">
        <v>1188</v>
      </c>
      <c r="AX151" s="12" t="s">
        <v>1171</v>
      </c>
      <c r="AY151" s="224" t="s">
        <v>1302</v>
      </c>
    </row>
    <row r="152" spans="2:65" s="1" customFormat="1" ht="34.15" customHeight="1">
      <c r="B152" s="42"/>
      <c r="C152" s="188" t="s">
        <v>1333</v>
      </c>
      <c r="D152" s="188" t="s">
        <v>1304</v>
      </c>
      <c r="E152" s="189" t="s">
        <v>384</v>
      </c>
      <c r="F152" s="190" t="s">
        <v>385</v>
      </c>
      <c r="G152" s="191" t="s">
        <v>1325</v>
      </c>
      <c r="H152" s="192">
        <v>190</v>
      </c>
      <c r="I152" s="193"/>
      <c r="J152" s="194">
        <f>ROUND(I152*H152,2)</f>
        <v>0</v>
      </c>
      <c r="K152" s="190" t="s">
        <v>1308</v>
      </c>
      <c r="L152" s="62"/>
      <c r="M152" s="195" t="s">
        <v>1169</v>
      </c>
      <c r="N152" s="196" t="s">
        <v>1198</v>
      </c>
      <c r="O152" s="43"/>
      <c r="P152" s="197">
        <f>O152*H152</f>
        <v>0</v>
      </c>
      <c r="Q152" s="197">
        <v>0</v>
      </c>
      <c r="R152" s="197">
        <f>Q152*H152</f>
        <v>0</v>
      </c>
      <c r="S152" s="197">
        <v>0</v>
      </c>
      <c r="T152" s="198">
        <f>S152*H152</f>
        <v>0</v>
      </c>
      <c r="AR152" s="24" t="s">
        <v>1309</v>
      </c>
      <c r="AT152" s="24" t="s">
        <v>1304</v>
      </c>
      <c r="AU152" s="24" t="s">
        <v>1234</v>
      </c>
      <c r="AY152" s="24" t="s">
        <v>1302</v>
      </c>
      <c r="BE152" s="199">
        <f>IF(N152="základní",J152,0)</f>
        <v>0</v>
      </c>
      <c r="BF152" s="199">
        <f>IF(N152="snížená",J152,0)</f>
        <v>0</v>
      </c>
      <c r="BG152" s="199">
        <f>IF(N152="zákl. přenesená",J152,0)</f>
        <v>0</v>
      </c>
      <c r="BH152" s="199">
        <f>IF(N152="sníž. přenesená",J152,0)</f>
        <v>0</v>
      </c>
      <c r="BI152" s="199">
        <f>IF(N152="nulová",J152,0)</f>
        <v>0</v>
      </c>
      <c r="BJ152" s="24" t="s">
        <v>1309</v>
      </c>
      <c r="BK152" s="199">
        <f>ROUND(I152*H152,2)</f>
        <v>0</v>
      </c>
      <c r="BL152" s="24" t="s">
        <v>1309</v>
      </c>
      <c r="BM152" s="24" t="s">
        <v>386</v>
      </c>
    </row>
    <row r="153" spans="2:47" s="1" customFormat="1" ht="81">
      <c r="B153" s="42"/>
      <c r="C153" s="64"/>
      <c r="D153" s="200" t="s">
        <v>1311</v>
      </c>
      <c r="E153" s="64"/>
      <c r="F153" s="201" t="s">
        <v>387</v>
      </c>
      <c r="G153" s="64"/>
      <c r="H153" s="64"/>
      <c r="I153" s="159"/>
      <c r="J153" s="64"/>
      <c r="K153" s="64"/>
      <c r="L153" s="62"/>
      <c r="M153" s="202"/>
      <c r="N153" s="43"/>
      <c r="O153" s="43"/>
      <c r="P153" s="43"/>
      <c r="Q153" s="43"/>
      <c r="R153" s="43"/>
      <c r="S153" s="43"/>
      <c r="T153" s="79"/>
      <c r="AT153" s="24" t="s">
        <v>1311</v>
      </c>
      <c r="AU153" s="24" t="s">
        <v>1234</v>
      </c>
    </row>
    <row r="154" spans="2:51" s="11" customFormat="1" ht="13.5">
      <c r="B154" s="203"/>
      <c r="C154" s="204"/>
      <c r="D154" s="200" t="s">
        <v>1313</v>
      </c>
      <c r="E154" s="205" t="s">
        <v>1169</v>
      </c>
      <c r="F154" s="206" t="s">
        <v>1179</v>
      </c>
      <c r="G154" s="204"/>
      <c r="H154" s="207">
        <v>100</v>
      </c>
      <c r="I154" s="208"/>
      <c r="J154" s="204"/>
      <c r="K154" s="204"/>
      <c r="L154" s="209"/>
      <c r="M154" s="210"/>
      <c r="N154" s="211"/>
      <c r="O154" s="211"/>
      <c r="P154" s="211"/>
      <c r="Q154" s="211"/>
      <c r="R154" s="211"/>
      <c r="S154" s="211"/>
      <c r="T154" s="212"/>
      <c r="AT154" s="213" t="s">
        <v>1313</v>
      </c>
      <c r="AU154" s="213" t="s">
        <v>1234</v>
      </c>
      <c r="AV154" s="11" t="s">
        <v>1234</v>
      </c>
      <c r="AW154" s="11" t="s">
        <v>1188</v>
      </c>
      <c r="AX154" s="11" t="s">
        <v>1225</v>
      </c>
      <c r="AY154" s="213" t="s">
        <v>1302</v>
      </c>
    </row>
    <row r="155" spans="2:51" s="11" customFormat="1" ht="13.5">
      <c r="B155" s="203"/>
      <c r="C155" s="204"/>
      <c r="D155" s="200" t="s">
        <v>1313</v>
      </c>
      <c r="E155" s="205" t="s">
        <v>1169</v>
      </c>
      <c r="F155" s="206" t="s">
        <v>159</v>
      </c>
      <c r="G155" s="204"/>
      <c r="H155" s="207">
        <v>90</v>
      </c>
      <c r="I155" s="208"/>
      <c r="J155" s="204"/>
      <c r="K155" s="204"/>
      <c r="L155" s="209"/>
      <c r="M155" s="210"/>
      <c r="N155" s="211"/>
      <c r="O155" s="211"/>
      <c r="P155" s="211"/>
      <c r="Q155" s="211"/>
      <c r="R155" s="211"/>
      <c r="S155" s="211"/>
      <c r="T155" s="212"/>
      <c r="AT155" s="213" t="s">
        <v>1313</v>
      </c>
      <c r="AU155" s="213" t="s">
        <v>1234</v>
      </c>
      <c r="AV155" s="11" t="s">
        <v>1234</v>
      </c>
      <c r="AW155" s="11" t="s">
        <v>1188</v>
      </c>
      <c r="AX155" s="11" t="s">
        <v>1225</v>
      </c>
      <c r="AY155" s="213" t="s">
        <v>1302</v>
      </c>
    </row>
    <row r="156" spans="2:51" s="12" customFormat="1" ht="13.5">
      <c r="B156" s="214"/>
      <c r="C156" s="215"/>
      <c r="D156" s="200" t="s">
        <v>1313</v>
      </c>
      <c r="E156" s="216" t="s">
        <v>1169</v>
      </c>
      <c r="F156" s="217" t="s">
        <v>1315</v>
      </c>
      <c r="G156" s="215"/>
      <c r="H156" s="218">
        <v>190</v>
      </c>
      <c r="I156" s="219"/>
      <c r="J156" s="215"/>
      <c r="K156" s="215"/>
      <c r="L156" s="220"/>
      <c r="M156" s="221"/>
      <c r="N156" s="222"/>
      <c r="O156" s="222"/>
      <c r="P156" s="222"/>
      <c r="Q156" s="222"/>
      <c r="R156" s="222"/>
      <c r="S156" s="222"/>
      <c r="T156" s="223"/>
      <c r="AT156" s="224" t="s">
        <v>1313</v>
      </c>
      <c r="AU156" s="224" t="s">
        <v>1234</v>
      </c>
      <c r="AV156" s="12" t="s">
        <v>1309</v>
      </c>
      <c r="AW156" s="12" t="s">
        <v>1188</v>
      </c>
      <c r="AX156" s="12" t="s">
        <v>1171</v>
      </c>
      <c r="AY156" s="224" t="s">
        <v>1302</v>
      </c>
    </row>
    <row r="157" spans="2:65" s="1" customFormat="1" ht="14.45" customHeight="1">
      <c r="B157" s="42"/>
      <c r="C157" s="235" t="s">
        <v>1156</v>
      </c>
      <c r="D157" s="235" t="s">
        <v>1464</v>
      </c>
      <c r="E157" s="236" t="s">
        <v>388</v>
      </c>
      <c r="F157" s="237" t="s">
        <v>389</v>
      </c>
      <c r="G157" s="238" t="s">
        <v>1467</v>
      </c>
      <c r="H157" s="239">
        <v>100</v>
      </c>
      <c r="I157" s="240"/>
      <c r="J157" s="241">
        <f>ROUND(I157*H157,2)</f>
        <v>0</v>
      </c>
      <c r="K157" s="237" t="s">
        <v>1169</v>
      </c>
      <c r="L157" s="242"/>
      <c r="M157" s="243" t="s">
        <v>1169</v>
      </c>
      <c r="N157" s="244" t="s">
        <v>1198</v>
      </c>
      <c r="O157" s="43"/>
      <c r="P157" s="197">
        <f>O157*H157</f>
        <v>0</v>
      </c>
      <c r="Q157" s="197">
        <v>0</v>
      </c>
      <c r="R157" s="197">
        <f>Q157*H157</f>
        <v>0</v>
      </c>
      <c r="S157" s="197">
        <v>0</v>
      </c>
      <c r="T157" s="198">
        <f>S157*H157</f>
        <v>0</v>
      </c>
      <c r="AR157" s="24" t="s">
        <v>1353</v>
      </c>
      <c r="AT157" s="24" t="s">
        <v>1464</v>
      </c>
      <c r="AU157" s="24" t="s">
        <v>1234</v>
      </c>
      <c r="AY157" s="24" t="s">
        <v>1302</v>
      </c>
      <c r="BE157" s="199">
        <f>IF(N157="základní",J157,0)</f>
        <v>0</v>
      </c>
      <c r="BF157" s="199">
        <f>IF(N157="snížená",J157,0)</f>
        <v>0</v>
      </c>
      <c r="BG157" s="199">
        <f>IF(N157="zákl. přenesená",J157,0)</f>
        <v>0</v>
      </c>
      <c r="BH157" s="199">
        <f>IF(N157="sníž. přenesená",J157,0)</f>
        <v>0</v>
      </c>
      <c r="BI157" s="199">
        <f>IF(N157="nulová",J157,0)</f>
        <v>0</v>
      </c>
      <c r="BJ157" s="24" t="s">
        <v>1309</v>
      </c>
      <c r="BK157" s="199">
        <f>ROUND(I157*H157,2)</f>
        <v>0</v>
      </c>
      <c r="BL157" s="24" t="s">
        <v>1309</v>
      </c>
      <c r="BM157" s="24" t="s">
        <v>390</v>
      </c>
    </row>
    <row r="158" spans="2:65" s="1" customFormat="1" ht="14.45" customHeight="1">
      <c r="B158" s="42"/>
      <c r="C158" s="235" t="s">
        <v>1413</v>
      </c>
      <c r="D158" s="235" t="s">
        <v>1464</v>
      </c>
      <c r="E158" s="236" t="s">
        <v>391</v>
      </c>
      <c r="F158" s="237" t="s">
        <v>392</v>
      </c>
      <c r="G158" s="238" t="s">
        <v>1467</v>
      </c>
      <c r="H158" s="239">
        <v>90</v>
      </c>
      <c r="I158" s="240"/>
      <c r="J158" s="241">
        <f>ROUND(I158*H158,2)</f>
        <v>0</v>
      </c>
      <c r="K158" s="237" t="s">
        <v>1169</v>
      </c>
      <c r="L158" s="242"/>
      <c r="M158" s="243" t="s">
        <v>1169</v>
      </c>
      <c r="N158" s="244" t="s">
        <v>1198</v>
      </c>
      <c r="O158" s="43"/>
      <c r="P158" s="197">
        <f>O158*H158</f>
        <v>0</v>
      </c>
      <c r="Q158" s="197">
        <v>0</v>
      </c>
      <c r="R158" s="197">
        <f>Q158*H158</f>
        <v>0</v>
      </c>
      <c r="S158" s="197">
        <v>0</v>
      </c>
      <c r="T158" s="198">
        <f>S158*H158</f>
        <v>0</v>
      </c>
      <c r="AR158" s="24" t="s">
        <v>1353</v>
      </c>
      <c r="AT158" s="24" t="s">
        <v>1464</v>
      </c>
      <c r="AU158" s="24" t="s">
        <v>1234</v>
      </c>
      <c r="AY158" s="24" t="s">
        <v>1302</v>
      </c>
      <c r="BE158" s="199">
        <f>IF(N158="základní",J158,0)</f>
        <v>0</v>
      </c>
      <c r="BF158" s="199">
        <f>IF(N158="snížená",J158,0)</f>
        <v>0</v>
      </c>
      <c r="BG158" s="199">
        <f>IF(N158="zákl. přenesená",J158,0)</f>
        <v>0</v>
      </c>
      <c r="BH158" s="199">
        <f>IF(N158="sníž. přenesená",J158,0)</f>
        <v>0</v>
      </c>
      <c r="BI158" s="199">
        <f>IF(N158="nulová",J158,0)</f>
        <v>0</v>
      </c>
      <c r="BJ158" s="24" t="s">
        <v>1309</v>
      </c>
      <c r="BK158" s="199">
        <f>ROUND(I158*H158,2)</f>
        <v>0</v>
      </c>
      <c r="BL158" s="24" t="s">
        <v>1309</v>
      </c>
      <c r="BM158" s="24" t="s">
        <v>393</v>
      </c>
    </row>
    <row r="159" spans="2:65" s="1" customFormat="1" ht="22.9" customHeight="1">
      <c r="B159" s="42"/>
      <c r="C159" s="188" t="s">
        <v>1417</v>
      </c>
      <c r="D159" s="188" t="s">
        <v>1304</v>
      </c>
      <c r="E159" s="189" t="s">
        <v>394</v>
      </c>
      <c r="F159" s="190" t="s">
        <v>395</v>
      </c>
      <c r="G159" s="191" t="s">
        <v>1325</v>
      </c>
      <c r="H159" s="192">
        <v>500</v>
      </c>
      <c r="I159" s="193"/>
      <c r="J159" s="194">
        <f>ROUND(I159*H159,2)</f>
        <v>0</v>
      </c>
      <c r="K159" s="190" t="s">
        <v>1308</v>
      </c>
      <c r="L159" s="62"/>
      <c r="M159" s="195" t="s">
        <v>1169</v>
      </c>
      <c r="N159" s="196" t="s">
        <v>1198</v>
      </c>
      <c r="O159" s="43"/>
      <c r="P159" s="197">
        <f>O159*H159</f>
        <v>0</v>
      </c>
      <c r="Q159" s="197">
        <v>0</v>
      </c>
      <c r="R159" s="197">
        <f>Q159*H159</f>
        <v>0</v>
      </c>
      <c r="S159" s="197">
        <v>0</v>
      </c>
      <c r="T159" s="198">
        <f>S159*H159</f>
        <v>0</v>
      </c>
      <c r="AR159" s="24" t="s">
        <v>1309</v>
      </c>
      <c r="AT159" s="24" t="s">
        <v>1304</v>
      </c>
      <c r="AU159" s="24" t="s">
        <v>1234</v>
      </c>
      <c r="AY159" s="24" t="s">
        <v>1302</v>
      </c>
      <c r="BE159" s="199">
        <f>IF(N159="základní",J159,0)</f>
        <v>0</v>
      </c>
      <c r="BF159" s="199">
        <f>IF(N159="snížená",J159,0)</f>
        <v>0</v>
      </c>
      <c r="BG159" s="199">
        <f>IF(N159="zákl. přenesená",J159,0)</f>
        <v>0</v>
      </c>
      <c r="BH159" s="199">
        <f>IF(N159="sníž. přenesená",J159,0)</f>
        <v>0</v>
      </c>
      <c r="BI159" s="199">
        <f>IF(N159="nulová",J159,0)</f>
        <v>0</v>
      </c>
      <c r="BJ159" s="24" t="s">
        <v>1309</v>
      </c>
      <c r="BK159" s="199">
        <f>ROUND(I159*H159,2)</f>
        <v>0</v>
      </c>
      <c r="BL159" s="24" t="s">
        <v>1309</v>
      </c>
      <c r="BM159" s="24" t="s">
        <v>396</v>
      </c>
    </row>
    <row r="160" spans="2:47" s="1" customFormat="1" ht="81">
      <c r="B160" s="42"/>
      <c r="C160" s="64"/>
      <c r="D160" s="200" t="s">
        <v>1311</v>
      </c>
      <c r="E160" s="64"/>
      <c r="F160" s="201" t="s">
        <v>397</v>
      </c>
      <c r="G160" s="64"/>
      <c r="H160" s="64"/>
      <c r="I160" s="159"/>
      <c r="J160" s="64"/>
      <c r="K160" s="64"/>
      <c r="L160" s="62"/>
      <c r="M160" s="202"/>
      <c r="N160" s="43"/>
      <c r="O160" s="43"/>
      <c r="P160" s="43"/>
      <c r="Q160" s="43"/>
      <c r="R160" s="43"/>
      <c r="S160" s="43"/>
      <c r="T160" s="79"/>
      <c r="AT160" s="24" t="s">
        <v>1311</v>
      </c>
      <c r="AU160" s="24" t="s">
        <v>1234</v>
      </c>
    </row>
    <row r="161" spans="2:51" s="11" customFormat="1" ht="13.5">
      <c r="B161" s="203"/>
      <c r="C161" s="204"/>
      <c r="D161" s="200" t="s">
        <v>1313</v>
      </c>
      <c r="E161" s="205" t="s">
        <v>1169</v>
      </c>
      <c r="F161" s="206" t="s">
        <v>259</v>
      </c>
      <c r="G161" s="204"/>
      <c r="H161" s="207">
        <v>500</v>
      </c>
      <c r="I161" s="208"/>
      <c r="J161" s="204"/>
      <c r="K161" s="204"/>
      <c r="L161" s="209"/>
      <c r="M161" s="210"/>
      <c r="N161" s="211"/>
      <c r="O161" s="211"/>
      <c r="P161" s="211"/>
      <c r="Q161" s="211"/>
      <c r="R161" s="211"/>
      <c r="S161" s="211"/>
      <c r="T161" s="212"/>
      <c r="AT161" s="213" t="s">
        <v>1313</v>
      </c>
      <c r="AU161" s="213" t="s">
        <v>1234</v>
      </c>
      <c r="AV161" s="11" t="s">
        <v>1234</v>
      </c>
      <c r="AW161" s="11" t="s">
        <v>1188</v>
      </c>
      <c r="AX161" s="11" t="s">
        <v>1225</v>
      </c>
      <c r="AY161" s="213" t="s">
        <v>1302</v>
      </c>
    </row>
    <row r="162" spans="2:51" s="12" customFormat="1" ht="13.5">
      <c r="B162" s="214"/>
      <c r="C162" s="215"/>
      <c r="D162" s="200" t="s">
        <v>1313</v>
      </c>
      <c r="E162" s="216" t="s">
        <v>1169</v>
      </c>
      <c r="F162" s="217" t="s">
        <v>1315</v>
      </c>
      <c r="G162" s="215"/>
      <c r="H162" s="218">
        <v>500</v>
      </c>
      <c r="I162" s="219"/>
      <c r="J162" s="215"/>
      <c r="K162" s="215"/>
      <c r="L162" s="220"/>
      <c r="M162" s="221"/>
      <c r="N162" s="222"/>
      <c r="O162" s="222"/>
      <c r="P162" s="222"/>
      <c r="Q162" s="222"/>
      <c r="R162" s="222"/>
      <c r="S162" s="222"/>
      <c r="T162" s="223"/>
      <c r="AT162" s="224" t="s">
        <v>1313</v>
      </c>
      <c r="AU162" s="224" t="s">
        <v>1234</v>
      </c>
      <c r="AV162" s="12" t="s">
        <v>1309</v>
      </c>
      <c r="AW162" s="12" t="s">
        <v>1188</v>
      </c>
      <c r="AX162" s="12" t="s">
        <v>1171</v>
      </c>
      <c r="AY162" s="224" t="s">
        <v>1302</v>
      </c>
    </row>
    <row r="163" spans="2:65" s="1" customFormat="1" ht="14.45" customHeight="1">
      <c r="B163" s="42"/>
      <c r="C163" s="235" t="s">
        <v>1421</v>
      </c>
      <c r="D163" s="235" t="s">
        <v>1464</v>
      </c>
      <c r="E163" s="236" t="s">
        <v>398</v>
      </c>
      <c r="F163" s="237" t="s">
        <v>399</v>
      </c>
      <c r="G163" s="238" t="s">
        <v>1467</v>
      </c>
      <c r="H163" s="239">
        <v>500</v>
      </c>
      <c r="I163" s="240"/>
      <c r="J163" s="241">
        <f>ROUND(I163*H163,2)</f>
        <v>0</v>
      </c>
      <c r="K163" s="237" t="s">
        <v>1169</v>
      </c>
      <c r="L163" s="242"/>
      <c r="M163" s="243" t="s">
        <v>1169</v>
      </c>
      <c r="N163" s="244" t="s">
        <v>1198</v>
      </c>
      <c r="O163" s="43"/>
      <c r="P163" s="197">
        <f>O163*H163</f>
        <v>0</v>
      </c>
      <c r="Q163" s="197">
        <v>0</v>
      </c>
      <c r="R163" s="197">
        <f>Q163*H163</f>
        <v>0</v>
      </c>
      <c r="S163" s="197">
        <v>0</v>
      </c>
      <c r="T163" s="198">
        <f>S163*H163</f>
        <v>0</v>
      </c>
      <c r="AR163" s="24" t="s">
        <v>1353</v>
      </c>
      <c r="AT163" s="24" t="s">
        <v>1464</v>
      </c>
      <c r="AU163" s="24" t="s">
        <v>1234</v>
      </c>
      <c r="AY163" s="24" t="s">
        <v>1302</v>
      </c>
      <c r="BE163" s="199">
        <f>IF(N163="základní",J163,0)</f>
        <v>0</v>
      </c>
      <c r="BF163" s="199">
        <f>IF(N163="snížená",J163,0)</f>
        <v>0</v>
      </c>
      <c r="BG163" s="199">
        <f>IF(N163="zákl. přenesená",J163,0)</f>
        <v>0</v>
      </c>
      <c r="BH163" s="199">
        <f>IF(N163="sníž. přenesená",J163,0)</f>
        <v>0</v>
      </c>
      <c r="BI163" s="199">
        <f>IF(N163="nulová",J163,0)</f>
        <v>0</v>
      </c>
      <c r="BJ163" s="24" t="s">
        <v>1309</v>
      </c>
      <c r="BK163" s="199">
        <f>ROUND(I163*H163,2)</f>
        <v>0</v>
      </c>
      <c r="BL163" s="24" t="s">
        <v>1309</v>
      </c>
      <c r="BM163" s="24" t="s">
        <v>400</v>
      </c>
    </row>
    <row r="164" spans="2:65" s="1" customFormat="1" ht="14.45" customHeight="1">
      <c r="B164" s="42"/>
      <c r="C164" s="188" t="s">
        <v>1425</v>
      </c>
      <c r="D164" s="188" t="s">
        <v>1304</v>
      </c>
      <c r="E164" s="189" t="s">
        <v>401</v>
      </c>
      <c r="F164" s="190" t="s">
        <v>402</v>
      </c>
      <c r="G164" s="191" t="s">
        <v>1307</v>
      </c>
      <c r="H164" s="192">
        <v>9000</v>
      </c>
      <c r="I164" s="193"/>
      <c r="J164" s="194">
        <f>ROUND(I164*H164,2)</f>
        <v>0</v>
      </c>
      <c r="K164" s="190" t="s">
        <v>1308</v>
      </c>
      <c r="L164" s="62"/>
      <c r="M164" s="195" t="s">
        <v>1169</v>
      </c>
      <c r="N164" s="196" t="s">
        <v>1198</v>
      </c>
      <c r="O164" s="43"/>
      <c r="P164" s="197">
        <f>O164*H164</f>
        <v>0</v>
      </c>
      <c r="Q164" s="197">
        <v>0</v>
      </c>
      <c r="R164" s="197">
        <f>Q164*H164</f>
        <v>0</v>
      </c>
      <c r="S164" s="197">
        <v>0</v>
      </c>
      <c r="T164" s="198">
        <f>S164*H164</f>
        <v>0</v>
      </c>
      <c r="AR164" s="24" t="s">
        <v>1309</v>
      </c>
      <c r="AT164" s="24" t="s">
        <v>1304</v>
      </c>
      <c r="AU164" s="24" t="s">
        <v>1234</v>
      </c>
      <c r="AY164" s="24" t="s">
        <v>1302</v>
      </c>
      <c r="BE164" s="199">
        <f>IF(N164="základní",J164,0)</f>
        <v>0</v>
      </c>
      <c r="BF164" s="199">
        <f>IF(N164="snížená",J164,0)</f>
        <v>0</v>
      </c>
      <c r="BG164" s="199">
        <f>IF(N164="zákl. přenesená",J164,0)</f>
        <v>0</v>
      </c>
      <c r="BH164" s="199">
        <f>IF(N164="sníž. přenesená",J164,0)</f>
        <v>0</v>
      </c>
      <c r="BI164" s="199">
        <f>IF(N164="nulová",J164,0)</f>
        <v>0</v>
      </c>
      <c r="BJ164" s="24" t="s">
        <v>1309</v>
      </c>
      <c r="BK164" s="199">
        <f>ROUND(I164*H164,2)</f>
        <v>0</v>
      </c>
      <c r="BL164" s="24" t="s">
        <v>1309</v>
      </c>
      <c r="BM164" s="24" t="s">
        <v>403</v>
      </c>
    </row>
    <row r="165" spans="2:51" s="11" customFormat="1" ht="13.5">
      <c r="B165" s="203"/>
      <c r="C165" s="204"/>
      <c r="D165" s="200" t="s">
        <v>1313</v>
      </c>
      <c r="E165" s="205" t="s">
        <v>1169</v>
      </c>
      <c r="F165" s="206" t="s">
        <v>365</v>
      </c>
      <c r="G165" s="204"/>
      <c r="H165" s="207">
        <v>9000</v>
      </c>
      <c r="I165" s="208"/>
      <c r="J165" s="204"/>
      <c r="K165" s="204"/>
      <c r="L165" s="209"/>
      <c r="M165" s="210"/>
      <c r="N165" s="211"/>
      <c r="O165" s="211"/>
      <c r="P165" s="211"/>
      <c r="Q165" s="211"/>
      <c r="R165" s="211"/>
      <c r="S165" s="211"/>
      <c r="T165" s="212"/>
      <c r="AT165" s="213" t="s">
        <v>1313</v>
      </c>
      <c r="AU165" s="213" t="s">
        <v>1234</v>
      </c>
      <c r="AV165" s="11" t="s">
        <v>1234</v>
      </c>
      <c r="AW165" s="11" t="s">
        <v>1188</v>
      </c>
      <c r="AX165" s="11" t="s">
        <v>1225</v>
      </c>
      <c r="AY165" s="213" t="s">
        <v>1302</v>
      </c>
    </row>
    <row r="166" spans="2:51" s="12" customFormat="1" ht="13.5">
      <c r="B166" s="214"/>
      <c r="C166" s="215"/>
      <c r="D166" s="200" t="s">
        <v>1313</v>
      </c>
      <c r="E166" s="216" t="s">
        <v>1169</v>
      </c>
      <c r="F166" s="217" t="s">
        <v>1315</v>
      </c>
      <c r="G166" s="215"/>
      <c r="H166" s="218">
        <v>9000</v>
      </c>
      <c r="I166" s="219"/>
      <c r="J166" s="215"/>
      <c r="K166" s="215"/>
      <c r="L166" s="220"/>
      <c r="M166" s="221"/>
      <c r="N166" s="222"/>
      <c r="O166" s="222"/>
      <c r="P166" s="222"/>
      <c r="Q166" s="222"/>
      <c r="R166" s="222"/>
      <c r="S166" s="222"/>
      <c r="T166" s="223"/>
      <c r="AT166" s="224" t="s">
        <v>1313</v>
      </c>
      <c r="AU166" s="224" t="s">
        <v>1234</v>
      </c>
      <c r="AV166" s="12" t="s">
        <v>1309</v>
      </c>
      <c r="AW166" s="12" t="s">
        <v>1188</v>
      </c>
      <c r="AX166" s="12" t="s">
        <v>1171</v>
      </c>
      <c r="AY166" s="224" t="s">
        <v>1302</v>
      </c>
    </row>
    <row r="167" spans="2:65" s="1" customFormat="1" ht="14.45" customHeight="1">
      <c r="B167" s="42"/>
      <c r="C167" s="188" t="s">
        <v>1429</v>
      </c>
      <c r="D167" s="188" t="s">
        <v>1304</v>
      </c>
      <c r="E167" s="189" t="s">
        <v>404</v>
      </c>
      <c r="F167" s="190" t="s">
        <v>405</v>
      </c>
      <c r="G167" s="191" t="s">
        <v>1349</v>
      </c>
      <c r="H167" s="192">
        <v>90</v>
      </c>
      <c r="I167" s="193"/>
      <c r="J167" s="194">
        <f>ROUND(I167*H167,2)</f>
        <v>0</v>
      </c>
      <c r="K167" s="190" t="s">
        <v>1308</v>
      </c>
      <c r="L167" s="62"/>
      <c r="M167" s="195" t="s">
        <v>1169</v>
      </c>
      <c r="N167" s="196" t="s">
        <v>1198</v>
      </c>
      <c r="O167" s="43"/>
      <c r="P167" s="197">
        <f>O167*H167</f>
        <v>0</v>
      </c>
      <c r="Q167" s="197">
        <v>0</v>
      </c>
      <c r="R167" s="197">
        <f>Q167*H167</f>
        <v>0</v>
      </c>
      <c r="S167" s="197">
        <v>0</v>
      </c>
      <c r="T167" s="198">
        <f>S167*H167</f>
        <v>0</v>
      </c>
      <c r="AR167" s="24" t="s">
        <v>1309</v>
      </c>
      <c r="AT167" s="24" t="s">
        <v>1304</v>
      </c>
      <c r="AU167" s="24" t="s">
        <v>1234</v>
      </c>
      <c r="AY167" s="24" t="s">
        <v>1302</v>
      </c>
      <c r="BE167" s="199">
        <f>IF(N167="základní",J167,0)</f>
        <v>0</v>
      </c>
      <c r="BF167" s="199">
        <f>IF(N167="snížená",J167,0)</f>
        <v>0</v>
      </c>
      <c r="BG167" s="199">
        <f>IF(N167="zákl. přenesená",J167,0)</f>
        <v>0</v>
      </c>
      <c r="BH167" s="199">
        <f>IF(N167="sníž. přenesená",J167,0)</f>
        <v>0</v>
      </c>
      <c r="BI167" s="199">
        <f>IF(N167="nulová",J167,0)</f>
        <v>0</v>
      </c>
      <c r="BJ167" s="24" t="s">
        <v>1309</v>
      </c>
      <c r="BK167" s="199">
        <f>ROUND(I167*H167,2)</f>
        <v>0</v>
      </c>
      <c r="BL167" s="24" t="s">
        <v>1309</v>
      </c>
      <c r="BM167" s="24" t="s">
        <v>406</v>
      </c>
    </row>
    <row r="168" spans="2:47" s="1" customFormat="1" ht="54">
      <c r="B168" s="42"/>
      <c r="C168" s="64"/>
      <c r="D168" s="200" t="s">
        <v>1311</v>
      </c>
      <c r="E168" s="64"/>
      <c r="F168" s="201" t="s">
        <v>407</v>
      </c>
      <c r="G168" s="64"/>
      <c r="H168" s="64"/>
      <c r="I168" s="159"/>
      <c r="J168" s="64"/>
      <c r="K168" s="64"/>
      <c r="L168" s="62"/>
      <c r="M168" s="202"/>
      <c r="N168" s="43"/>
      <c r="O168" s="43"/>
      <c r="P168" s="43"/>
      <c r="Q168" s="43"/>
      <c r="R168" s="43"/>
      <c r="S168" s="43"/>
      <c r="T168" s="79"/>
      <c r="AT168" s="24" t="s">
        <v>1311</v>
      </c>
      <c r="AU168" s="24" t="s">
        <v>1234</v>
      </c>
    </row>
    <row r="169" spans="2:51" s="11" customFormat="1" ht="13.5">
      <c r="B169" s="203"/>
      <c r="C169" s="204"/>
      <c r="D169" s="200" t="s">
        <v>1313</v>
      </c>
      <c r="E169" s="205" t="s">
        <v>1169</v>
      </c>
      <c r="F169" s="206" t="s">
        <v>408</v>
      </c>
      <c r="G169" s="204"/>
      <c r="H169" s="207">
        <v>90</v>
      </c>
      <c r="I169" s="208"/>
      <c r="J169" s="204"/>
      <c r="K169" s="204"/>
      <c r="L169" s="209"/>
      <c r="M169" s="210"/>
      <c r="N169" s="211"/>
      <c r="O169" s="211"/>
      <c r="P169" s="211"/>
      <c r="Q169" s="211"/>
      <c r="R169" s="211"/>
      <c r="S169" s="211"/>
      <c r="T169" s="212"/>
      <c r="AT169" s="213" t="s">
        <v>1313</v>
      </c>
      <c r="AU169" s="213" t="s">
        <v>1234</v>
      </c>
      <c r="AV169" s="11" t="s">
        <v>1234</v>
      </c>
      <c r="AW169" s="11" t="s">
        <v>1188</v>
      </c>
      <c r="AX169" s="11" t="s">
        <v>1225</v>
      </c>
      <c r="AY169" s="213" t="s">
        <v>1302</v>
      </c>
    </row>
    <row r="170" spans="2:51" s="12" customFormat="1" ht="13.5">
      <c r="B170" s="214"/>
      <c r="C170" s="215"/>
      <c r="D170" s="200" t="s">
        <v>1313</v>
      </c>
      <c r="E170" s="216" t="s">
        <v>1169</v>
      </c>
      <c r="F170" s="217" t="s">
        <v>1315</v>
      </c>
      <c r="G170" s="215"/>
      <c r="H170" s="218">
        <v>90</v>
      </c>
      <c r="I170" s="219"/>
      <c r="J170" s="215"/>
      <c r="K170" s="215"/>
      <c r="L170" s="220"/>
      <c r="M170" s="221"/>
      <c r="N170" s="222"/>
      <c r="O170" s="222"/>
      <c r="P170" s="222"/>
      <c r="Q170" s="222"/>
      <c r="R170" s="222"/>
      <c r="S170" s="222"/>
      <c r="T170" s="223"/>
      <c r="AT170" s="224" t="s">
        <v>1313</v>
      </c>
      <c r="AU170" s="224" t="s">
        <v>1234</v>
      </c>
      <c r="AV170" s="12" t="s">
        <v>1309</v>
      </c>
      <c r="AW170" s="12" t="s">
        <v>1188</v>
      </c>
      <c r="AX170" s="12" t="s">
        <v>1171</v>
      </c>
      <c r="AY170" s="224" t="s">
        <v>1302</v>
      </c>
    </row>
    <row r="171" spans="2:65" s="1" customFormat="1" ht="34.15" customHeight="1">
      <c r="B171" s="42"/>
      <c r="C171" s="235" t="s">
        <v>1434</v>
      </c>
      <c r="D171" s="235" t="s">
        <v>1464</v>
      </c>
      <c r="E171" s="236" t="s">
        <v>409</v>
      </c>
      <c r="F171" s="237" t="s">
        <v>410</v>
      </c>
      <c r="G171" s="238" t="s">
        <v>1307</v>
      </c>
      <c r="H171" s="239">
        <v>23400</v>
      </c>
      <c r="I171" s="240"/>
      <c r="J171" s="241">
        <f>ROUND(I171*H171,2)</f>
        <v>0</v>
      </c>
      <c r="K171" s="237" t="s">
        <v>1169</v>
      </c>
      <c r="L171" s="242"/>
      <c r="M171" s="243" t="s">
        <v>1169</v>
      </c>
      <c r="N171" s="244" t="s">
        <v>1198</v>
      </c>
      <c r="O171" s="43"/>
      <c r="P171" s="197">
        <f>O171*H171</f>
        <v>0</v>
      </c>
      <c r="Q171" s="197">
        <v>0</v>
      </c>
      <c r="R171" s="197">
        <f>Q171*H171</f>
        <v>0</v>
      </c>
      <c r="S171" s="197">
        <v>0</v>
      </c>
      <c r="T171" s="198">
        <f>S171*H171</f>
        <v>0</v>
      </c>
      <c r="AR171" s="24" t="s">
        <v>1353</v>
      </c>
      <c r="AT171" s="24" t="s">
        <v>1464</v>
      </c>
      <c r="AU171" s="24" t="s">
        <v>1234</v>
      </c>
      <c r="AY171" s="24" t="s">
        <v>1302</v>
      </c>
      <c r="BE171" s="199">
        <f>IF(N171="základní",J171,0)</f>
        <v>0</v>
      </c>
      <c r="BF171" s="199">
        <f>IF(N171="snížená",J171,0)</f>
        <v>0</v>
      </c>
      <c r="BG171" s="199">
        <f>IF(N171="zákl. přenesená",J171,0)</f>
        <v>0</v>
      </c>
      <c r="BH171" s="199">
        <f>IF(N171="sníž. přenesená",J171,0)</f>
        <v>0</v>
      </c>
      <c r="BI171" s="199">
        <f>IF(N171="nulová",J171,0)</f>
        <v>0</v>
      </c>
      <c r="BJ171" s="24" t="s">
        <v>1309</v>
      </c>
      <c r="BK171" s="199">
        <f>ROUND(I171*H171,2)</f>
        <v>0</v>
      </c>
      <c r="BL171" s="24" t="s">
        <v>1309</v>
      </c>
      <c r="BM171" s="24" t="s">
        <v>411</v>
      </c>
    </row>
    <row r="172" spans="2:63" s="10" customFormat="1" ht="29.85" customHeight="1">
      <c r="B172" s="172"/>
      <c r="C172" s="173"/>
      <c r="D172" s="174" t="s">
        <v>1224</v>
      </c>
      <c r="E172" s="186" t="s">
        <v>38</v>
      </c>
      <c r="F172" s="186" t="s">
        <v>39</v>
      </c>
      <c r="G172" s="173"/>
      <c r="H172" s="173"/>
      <c r="I172" s="176"/>
      <c r="J172" s="187">
        <f>BK172</f>
        <v>0</v>
      </c>
      <c r="K172" s="173"/>
      <c r="L172" s="178"/>
      <c r="M172" s="179"/>
      <c r="N172" s="180"/>
      <c r="O172" s="180"/>
      <c r="P172" s="181">
        <f>P173</f>
        <v>0</v>
      </c>
      <c r="Q172" s="180"/>
      <c r="R172" s="181">
        <f>R173</f>
        <v>0</v>
      </c>
      <c r="S172" s="180"/>
      <c r="T172" s="182">
        <f>T173</f>
        <v>0</v>
      </c>
      <c r="AR172" s="183" t="s">
        <v>1171</v>
      </c>
      <c r="AT172" s="184" t="s">
        <v>1224</v>
      </c>
      <c r="AU172" s="184" t="s">
        <v>1171</v>
      </c>
      <c r="AY172" s="183" t="s">
        <v>1302</v>
      </c>
      <c r="BK172" s="185">
        <f>BK173</f>
        <v>0</v>
      </c>
    </row>
    <row r="173" spans="2:65" s="1" customFormat="1" ht="22.9" customHeight="1">
      <c r="B173" s="42"/>
      <c r="C173" s="188" t="s">
        <v>1438</v>
      </c>
      <c r="D173" s="188" t="s">
        <v>1304</v>
      </c>
      <c r="E173" s="189" t="s">
        <v>412</v>
      </c>
      <c r="F173" s="190" t="s">
        <v>413</v>
      </c>
      <c r="G173" s="191" t="s">
        <v>1016</v>
      </c>
      <c r="H173" s="192">
        <v>20.634</v>
      </c>
      <c r="I173" s="193"/>
      <c r="J173" s="194">
        <f>ROUND(I173*H173,2)</f>
        <v>0</v>
      </c>
      <c r="K173" s="190" t="s">
        <v>1308</v>
      </c>
      <c r="L173" s="62"/>
      <c r="M173" s="195" t="s">
        <v>1169</v>
      </c>
      <c r="N173" s="252" t="s">
        <v>1198</v>
      </c>
      <c r="O173" s="250"/>
      <c r="P173" s="253">
        <f>O173*H173</f>
        <v>0</v>
      </c>
      <c r="Q173" s="253">
        <v>0</v>
      </c>
      <c r="R173" s="253">
        <f>Q173*H173</f>
        <v>0</v>
      </c>
      <c r="S173" s="253">
        <v>0</v>
      </c>
      <c r="T173" s="254">
        <f>S173*H173</f>
        <v>0</v>
      </c>
      <c r="AR173" s="24" t="s">
        <v>1309</v>
      </c>
      <c r="AT173" s="24" t="s">
        <v>1304</v>
      </c>
      <c r="AU173" s="24" t="s">
        <v>1234</v>
      </c>
      <c r="AY173" s="24" t="s">
        <v>1302</v>
      </c>
      <c r="BE173" s="199">
        <f>IF(N173="základní",J173,0)</f>
        <v>0</v>
      </c>
      <c r="BF173" s="199">
        <f>IF(N173="snížená",J173,0)</f>
        <v>0</v>
      </c>
      <c r="BG173" s="199">
        <f>IF(N173="zákl. přenesená",J173,0)</f>
        <v>0</v>
      </c>
      <c r="BH173" s="199">
        <f>IF(N173="sníž. přenesená",J173,0)</f>
        <v>0</v>
      </c>
      <c r="BI173" s="199">
        <f>IF(N173="nulová",J173,0)</f>
        <v>0</v>
      </c>
      <c r="BJ173" s="24" t="s">
        <v>1309</v>
      </c>
      <c r="BK173" s="199">
        <f>ROUND(I173*H173,2)</f>
        <v>0</v>
      </c>
      <c r="BL173" s="24" t="s">
        <v>1309</v>
      </c>
      <c r="BM173" s="24" t="s">
        <v>414</v>
      </c>
    </row>
    <row r="174" spans="2:12" s="1" customFormat="1" ht="6.95" customHeight="1">
      <c r="B174" s="57"/>
      <c r="C174" s="58"/>
      <c r="D174" s="58"/>
      <c r="E174" s="58"/>
      <c r="F174" s="58"/>
      <c r="G174" s="58"/>
      <c r="H174" s="58"/>
      <c r="I174" s="136"/>
      <c r="J174" s="58"/>
      <c r="K174" s="58"/>
      <c r="L174" s="62"/>
    </row>
  </sheetData>
  <sheetProtection password="CC55" sheet="1" formatColumns="0" formatRows="0" autoFilter="0"/>
  <autoFilter ref="C78:K173"/>
  <mergeCells count="10">
    <mergeCell ref="L2:V2"/>
    <mergeCell ref="E7:H7"/>
    <mergeCell ref="E9:H9"/>
    <mergeCell ref="E24:H24"/>
    <mergeCell ref="E71:H71"/>
    <mergeCell ref="G1:H1"/>
    <mergeCell ref="E45:H45"/>
    <mergeCell ref="E47:H47"/>
    <mergeCell ref="E69:H69"/>
    <mergeCell ref="J51:J5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4"/>
  <sheetViews>
    <sheetView showGridLines="0" workbookViewId="0" topLeftCell="A1">
      <pane ySplit="1" topLeftCell="A58" activePane="bottomLeft" state="frozen"/>
      <selection pane="bottomLeft" activeCell="F82" sqref="F82"/>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1148</v>
      </c>
      <c r="E1" s="112"/>
      <c r="F1" s="114" t="s">
        <v>1271</v>
      </c>
      <c r="G1" s="386" t="s">
        <v>1272</v>
      </c>
      <c r="H1" s="386"/>
      <c r="I1" s="115"/>
      <c r="J1" s="114" t="s">
        <v>1273</v>
      </c>
      <c r="K1" s="113" t="s">
        <v>1274</v>
      </c>
      <c r="L1" s="114" t="s">
        <v>1275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1"/>
      <c r="M2" s="361"/>
      <c r="N2" s="361"/>
      <c r="O2" s="361"/>
      <c r="P2" s="361"/>
      <c r="Q2" s="361"/>
      <c r="R2" s="361"/>
      <c r="S2" s="361"/>
      <c r="T2" s="361"/>
      <c r="U2" s="361"/>
      <c r="V2" s="361"/>
      <c r="AT2" s="24" t="s">
        <v>1261</v>
      </c>
    </row>
    <row r="3" spans="2:46" ht="6.95" customHeight="1">
      <c r="B3" s="25"/>
      <c r="C3" s="26"/>
      <c r="D3" s="26"/>
      <c r="E3" s="26"/>
      <c r="F3" s="26"/>
      <c r="G3" s="26"/>
      <c r="H3" s="26"/>
      <c r="I3" s="116"/>
      <c r="J3" s="26"/>
      <c r="K3" s="27"/>
      <c r="AT3" s="24" t="s">
        <v>1234</v>
      </c>
    </row>
    <row r="4" spans="2:46" ht="36.95" customHeight="1">
      <c r="B4" s="28"/>
      <c r="C4" s="29"/>
      <c r="D4" s="30" t="s">
        <v>1276</v>
      </c>
      <c r="E4" s="29"/>
      <c r="F4" s="29"/>
      <c r="G4" s="29"/>
      <c r="H4" s="29"/>
      <c r="I4" s="117"/>
      <c r="J4" s="29"/>
      <c r="K4" s="31"/>
      <c r="M4" s="32" t="s">
        <v>1159</v>
      </c>
      <c r="AT4" s="24" t="s">
        <v>1188</v>
      </c>
    </row>
    <row r="5" spans="2:11" ht="6.95" customHeight="1">
      <c r="B5" s="28"/>
      <c r="C5" s="29"/>
      <c r="D5" s="29"/>
      <c r="E5" s="29"/>
      <c r="F5" s="29"/>
      <c r="G5" s="29"/>
      <c r="H5" s="29"/>
      <c r="I5" s="117"/>
      <c r="J5" s="29"/>
      <c r="K5" s="31"/>
    </row>
    <row r="6" spans="2:11" ht="15">
      <c r="B6" s="28"/>
      <c r="C6" s="29"/>
      <c r="D6" s="37" t="s">
        <v>1165</v>
      </c>
      <c r="E6" s="29"/>
      <c r="F6" s="29"/>
      <c r="G6" s="29"/>
      <c r="H6" s="29"/>
      <c r="I6" s="117"/>
      <c r="J6" s="29"/>
      <c r="K6" s="31"/>
    </row>
    <row r="7" spans="2:11" ht="14.45" customHeight="1">
      <c r="B7" s="28"/>
      <c r="C7" s="29"/>
      <c r="D7" s="29"/>
      <c r="E7" s="387" t="str">
        <f>'Rekapitulace stavby'!K6</f>
        <v>KOHINOOR MARÁNSKÉ RADČICE - Biotechnologický systém ČDV Z MR1</v>
      </c>
      <c r="F7" s="388"/>
      <c r="G7" s="388"/>
      <c r="H7" s="388"/>
      <c r="I7" s="117"/>
      <c r="J7" s="29"/>
      <c r="K7" s="31"/>
    </row>
    <row r="8" spans="2:11" s="1" customFormat="1" ht="15">
      <c r="B8" s="42"/>
      <c r="C8" s="43"/>
      <c r="D8" s="37" t="s">
        <v>1277</v>
      </c>
      <c r="E8" s="43"/>
      <c r="F8" s="43"/>
      <c r="G8" s="43"/>
      <c r="H8" s="43"/>
      <c r="I8" s="118"/>
      <c r="J8" s="43"/>
      <c r="K8" s="46"/>
    </row>
    <row r="9" spans="2:11" s="1" customFormat="1" ht="36.95" customHeight="1">
      <c r="B9" s="42"/>
      <c r="C9" s="43"/>
      <c r="D9" s="43"/>
      <c r="E9" s="389" t="s">
        <v>415</v>
      </c>
      <c r="F9" s="390"/>
      <c r="G9" s="390"/>
      <c r="H9" s="390"/>
      <c r="I9" s="118"/>
      <c r="J9" s="43"/>
      <c r="K9" s="46"/>
    </row>
    <row r="10" spans="2:11" s="1" customFormat="1" ht="13.5">
      <c r="B10" s="42"/>
      <c r="C10" s="43"/>
      <c r="D10" s="43"/>
      <c r="E10" s="43"/>
      <c r="F10" s="43"/>
      <c r="G10" s="43"/>
      <c r="H10" s="43"/>
      <c r="I10" s="118"/>
      <c r="J10" s="43"/>
      <c r="K10" s="46"/>
    </row>
    <row r="11" spans="2:11" s="1" customFormat="1" ht="14.45" customHeight="1">
      <c r="B11" s="42"/>
      <c r="C11" s="43"/>
      <c r="D11" s="37" t="s">
        <v>1168</v>
      </c>
      <c r="E11" s="43"/>
      <c r="F11" s="35" t="s">
        <v>1169</v>
      </c>
      <c r="G11" s="43"/>
      <c r="H11" s="43"/>
      <c r="I11" s="119" t="s">
        <v>1170</v>
      </c>
      <c r="J11" s="35" t="s">
        <v>1169</v>
      </c>
      <c r="K11" s="46"/>
    </row>
    <row r="12" spans="2:11" s="1" customFormat="1" ht="14.45" customHeight="1">
      <c r="B12" s="42"/>
      <c r="C12" s="43"/>
      <c r="D12" s="37" t="s">
        <v>1172</v>
      </c>
      <c r="E12" s="43"/>
      <c r="F12" s="35" t="s">
        <v>1173</v>
      </c>
      <c r="G12" s="43"/>
      <c r="H12" s="43"/>
      <c r="I12" s="119" t="s">
        <v>1174</v>
      </c>
      <c r="J12" s="120" t="str">
        <f>'Rekapitulace stavby'!AN8</f>
        <v>20. 6. 2017</v>
      </c>
      <c r="K12" s="46"/>
    </row>
    <row r="13" spans="2:11" s="1" customFormat="1" ht="10.9" customHeight="1">
      <c r="B13" s="42"/>
      <c r="C13" s="43"/>
      <c r="D13" s="43"/>
      <c r="E13" s="43"/>
      <c r="F13" s="43"/>
      <c r="G13" s="43"/>
      <c r="H13" s="43"/>
      <c r="I13" s="118"/>
      <c r="J13" s="43"/>
      <c r="K13" s="46"/>
    </row>
    <row r="14" spans="2:11" s="1" customFormat="1" ht="14.45" customHeight="1">
      <c r="B14" s="42"/>
      <c r="C14" s="43"/>
      <c r="D14" s="37" t="s">
        <v>1180</v>
      </c>
      <c r="E14" s="43"/>
      <c r="F14" s="43"/>
      <c r="G14" s="43"/>
      <c r="H14" s="43"/>
      <c r="I14" s="119" t="s">
        <v>1181</v>
      </c>
      <c r="J14" s="35" t="s">
        <v>1169</v>
      </c>
      <c r="K14" s="46"/>
    </row>
    <row r="15" spans="2:11" s="1" customFormat="1" ht="18" customHeight="1">
      <c r="B15" s="42"/>
      <c r="C15" s="43"/>
      <c r="D15" s="43"/>
      <c r="E15" s="35" t="s">
        <v>1182</v>
      </c>
      <c r="F15" s="43"/>
      <c r="G15" s="43"/>
      <c r="H15" s="43"/>
      <c r="I15" s="119" t="s">
        <v>1183</v>
      </c>
      <c r="J15" s="35" t="s">
        <v>1169</v>
      </c>
      <c r="K15" s="46"/>
    </row>
    <row r="16" spans="2:11" s="1" customFormat="1" ht="6.95" customHeight="1">
      <c r="B16" s="42"/>
      <c r="C16" s="43"/>
      <c r="D16" s="43"/>
      <c r="E16" s="43"/>
      <c r="F16" s="43"/>
      <c r="G16" s="43"/>
      <c r="H16" s="43"/>
      <c r="I16" s="118"/>
      <c r="J16" s="43"/>
      <c r="K16" s="46"/>
    </row>
    <row r="17" spans="2:11" s="1" customFormat="1" ht="14.45" customHeight="1">
      <c r="B17" s="42"/>
      <c r="C17" s="43"/>
      <c r="D17" s="37" t="s">
        <v>1184</v>
      </c>
      <c r="E17" s="43"/>
      <c r="F17" s="43"/>
      <c r="G17" s="43"/>
      <c r="H17" s="43"/>
      <c r="I17" s="119" t="s">
        <v>1181</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9" t="s">
        <v>1183</v>
      </c>
      <c r="J18" s="35" t="str">
        <f>IF('Rekapitulace stavby'!AN14="Vyplň údaj","",IF('Rekapitulace stavby'!AN14="","",'Rekapitulace stavby'!AN14))</f>
        <v/>
      </c>
      <c r="K18" s="46"/>
    </row>
    <row r="19" spans="2:11" s="1" customFormat="1" ht="6.95" customHeight="1">
      <c r="B19" s="42"/>
      <c r="C19" s="43"/>
      <c r="D19" s="43"/>
      <c r="E19" s="43"/>
      <c r="F19" s="43"/>
      <c r="G19" s="43"/>
      <c r="H19" s="43"/>
      <c r="I19" s="118"/>
      <c r="J19" s="43"/>
      <c r="K19" s="46"/>
    </row>
    <row r="20" spans="2:11" s="1" customFormat="1" ht="14.45" customHeight="1">
      <c r="B20" s="42"/>
      <c r="C20" s="43"/>
      <c r="D20" s="37" t="s">
        <v>1186</v>
      </c>
      <c r="E20" s="43"/>
      <c r="F20" s="43"/>
      <c r="G20" s="43"/>
      <c r="H20" s="43"/>
      <c r="I20" s="119" t="s">
        <v>1181</v>
      </c>
      <c r="J20" s="35" t="s">
        <v>1169</v>
      </c>
      <c r="K20" s="46"/>
    </row>
    <row r="21" spans="2:11" s="1" customFormat="1" ht="18" customHeight="1">
      <c r="B21" s="42"/>
      <c r="C21" s="43"/>
      <c r="D21" s="43"/>
      <c r="E21" s="35" t="s">
        <v>1187</v>
      </c>
      <c r="F21" s="43"/>
      <c r="G21" s="43"/>
      <c r="H21" s="43"/>
      <c r="I21" s="119" t="s">
        <v>1183</v>
      </c>
      <c r="J21" s="35" t="s">
        <v>1169</v>
      </c>
      <c r="K21" s="46"/>
    </row>
    <row r="22" spans="2:11" s="1" customFormat="1" ht="6.95" customHeight="1">
      <c r="B22" s="42"/>
      <c r="C22" s="43"/>
      <c r="D22" s="43"/>
      <c r="E22" s="43"/>
      <c r="F22" s="43"/>
      <c r="G22" s="43"/>
      <c r="H22" s="43"/>
      <c r="I22" s="118"/>
      <c r="J22" s="43"/>
      <c r="K22" s="46"/>
    </row>
    <row r="23" spans="2:11" s="1" customFormat="1" ht="14.45" customHeight="1">
      <c r="B23" s="42"/>
      <c r="C23" s="43"/>
      <c r="D23" s="37" t="s">
        <v>1189</v>
      </c>
      <c r="E23" s="43"/>
      <c r="F23" s="43"/>
      <c r="G23" s="43"/>
      <c r="H23" s="43"/>
      <c r="I23" s="118"/>
      <c r="J23" s="43"/>
      <c r="K23" s="46"/>
    </row>
    <row r="24" spans="2:11" s="6" customFormat="1" ht="14.45" customHeight="1">
      <c r="B24" s="121"/>
      <c r="C24" s="122"/>
      <c r="D24" s="122"/>
      <c r="E24" s="383" t="s">
        <v>1169</v>
      </c>
      <c r="F24" s="383"/>
      <c r="G24" s="383"/>
      <c r="H24" s="383"/>
      <c r="I24" s="123"/>
      <c r="J24" s="122"/>
      <c r="K24" s="124"/>
    </row>
    <row r="25" spans="2:11" s="1" customFormat="1" ht="6.95" customHeight="1">
      <c r="B25" s="42"/>
      <c r="C25" s="43"/>
      <c r="D25" s="43"/>
      <c r="E25" s="43"/>
      <c r="F25" s="43"/>
      <c r="G25" s="43"/>
      <c r="H25" s="43"/>
      <c r="I25" s="118"/>
      <c r="J25" s="43"/>
      <c r="K25" s="46"/>
    </row>
    <row r="26" spans="2:11" s="1" customFormat="1" ht="6.95" customHeight="1">
      <c r="B26" s="42"/>
      <c r="C26" s="43"/>
      <c r="D26" s="85"/>
      <c r="E26" s="85"/>
      <c r="F26" s="85"/>
      <c r="G26" s="85"/>
      <c r="H26" s="85"/>
      <c r="I26" s="125"/>
      <c r="J26" s="85"/>
      <c r="K26" s="126"/>
    </row>
    <row r="27" spans="2:11" s="1" customFormat="1" ht="25.35" customHeight="1">
      <c r="B27" s="42"/>
      <c r="C27" s="43"/>
      <c r="D27" s="127" t="s">
        <v>1191</v>
      </c>
      <c r="E27" s="43"/>
      <c r="F27" s="43"/>
      <c r="G27" s="43"/>
      <c r="H27" s="43"/>
      <c r="I27" s="118"/>
      <c r="J27" s="128">
        <f>ROUND(J78,2)</f>
        <v>0</v>
      </c>
      <c r="K27" s="46"/>
    </row>
    <row r="28" spans="2:11" s="1" customFormat="1" ht="6.95" customHeight="1">
      <c r="B28" s="42"/>
      <c r="C28" s="43"/>
      <c r="D28" s="85"/>
      <c r="E28" s="85"/>
      <c r="F28" s="85"/>
      <c r="G28" s="85"/>
      <c r="H28" s="85"/>
      <c r="I28" s="125"/>
      <c r="J28" s="85"/>
      <c r="K28" s="126"/>
    </row>
    <row r="29" spans="2:11" s="1" customFormat="1" ht="14.45" customHeight="1">
      <c r="B29" s="42"/>
      <c r="C29" s="43"/>
      <c r="D29" s="43"/>
      <c r="E29" s="43"/>
      <c r="F29" s="47" t="s">
        <v>1193</v>
      </c>
      <c r="G29" s="43"/>
      <c r="H29" s="43"/>
      <c r="I29" s="129" t="s">
        <v>1192</v>
      </c>
      <c r="J29" s="47" t="s">
        <v>1194</v>
      </c>
      <c r="K29" s="46"/>
    </row>
    <row r="30" spans="2:11" s="1" customFormat="1" ht="14.45" customHeight="1" hidden="1">
      <c r="B30" s="42"/>
      <c r="C30" s="43"/>
      <c r="D30" s="50" t="s">
        <v>1195</v>
      </c>
      <c r="E30" s="50" t="s">
        <v>1196</v>
      </c>
      <c r="F30" s="130">
        <f>ROUND(SUM(BE78:BE83),2)</f>
        <v>0</v>
      </c>
      <c r="G30" s="43"/>
      <c r="H30" s="43"/>
      <c r="I30" s="131">
        <v>0.21</v>
      </c>
      <c r="J30" s="130">
        <f>ROUND(ROUND((SUM(BE78:BE83)),2)*I30,2)</f>
        <v>0</v>
      </c>
      <c r="K30" s="46"/>
    </row>
    <row r="31" spans="2:11" s="1" customFormat="1" ht="14.45" customHeight="1" hidden="1">
      <c r="B31" s="42"/>
      <c r="C31" s="43"/>
      <c r="D31" s="43"/>
      <c r="E31" s="50" t="s">
        <v>1197</v>
      </c>
      <c r="F31" s="130">
        <f>ROUND(SUM(BF78:BF83),2)</f>
        <v>0</v>
      </c>
      <c r="G31" s="43"/>
      <c r="H31" s="43"/>
      <c r="I31" s="131">
        <v>0.15</v>
      </c>
      <c r="J31" s="130">
        <f>ROUND(ROUND((SUM(BF78:BF83)),2)*I31,2)</f>
        <v>0</v>
      </c>
      <c r="K31" s="46"/>
    </row>
    <row r="32" spans="2:11" s="1" customFormat="1" ht="14.45" customHeight="1">
      <c r="B32" s="42"/>
      <c r="C32" s="43"/>
      <c r="D32" s="50" t="s">
        <v>1195</v>
      </c>
      <c r="E32" s="50" t="s">
        <v>1198</v>
      </c>
      <c r="F32" s="130">
        <f>ROUND(SUM(BG78:BG83),2)</f>
        <v>0</v>
      </c>
      <c r="G32" s="43"/>
      <c r="H32" s="43"/>
      <c r="I32" s="131">
        <v>0.21</v>
      </c>
      <c r="J32" s="130">
        <v>0</v>
      </c>
      <c r="K32" s="46"/>
    </row>
    <row r="33" spans="2:11" s="1" customFormat="1" ht="14.45" customHeight="1">
      <c r="B33" s="42"/>
      <c r="C33" s="43"/>
      <c r="D33" s="43"/>
      <c r="E33" s="50" t="s">
        <v>1199</v>
      </c>
      <c r="F33" s="130">
        <f>ROUND(SUM(BH78:BH83),2)</f>
        <v>0</v>
      </c>
      <c r="G33" s="43"/>
      <c r="H33" s="43"/>
      <c r="I33" s="131">
        <v>0.15</v>
      </c>
      <c r="J33" s="130">
        <v>0</v>
      </c>
      <c r="K33" s="46"/>
    </row>
    <row r="34" spans="2:11" s="1" customFormat="1" ht="14.45" customHeight="1" hidden="1">
      <c r="B34" s="42"/>
      <c r="C34" s="43"/>
      <c r="D34" s="43"/>
      <c r="E34" s="50" t="s">
        <v>1200</v>
      </c>
      <c r="F34" s="130">
        <f>ROUND(SUM(BI78:BI83),2)</f>
        <v>0</v>
      </c>
      <c r="G34" s="43"/>
      <c r="H34" s="43"/>
      <c r="I34" s="131">
        <v>0</v>
      </c>
      <c r="J34" s="130">
        <v>0</v>
      </c>
      <c r="K34" s="46"/>
    </row>
    <row r="35" spans="2:11" s="1" customFormat="1" ht="6.95" customHeight="1">
      <c r="B35" s="42"/>
      <c r="C35" s="43"/>
      <c r="D35" s="43"/>
      <c r="E35" s="43"/>
      <c r="F35" s="43"/>
      <c r="G35" s="43"/>
      <c r="H35" s="43"/>
      <c r="I35" s="118"/>
      <c r="J35" s="43"/>
      <c r="K35" s="46"/>
    </row>
    <row r="36" spans="2:11" s="1" customFormat="1" ht="25.35" customHeight="1">
      <c r="B36" s="42"/>
      <c r="C36" s="52"/>
      <c r="D36" s="53" t="s">
        <v>1201</v>
      </c>
      <c r="E36" s="54"/>
      <c r="F36" s="54"/>
      <c r="G36" s="132" t="s">
        <v>1202</v>
      </c>
      <c r="H36" s="55" t="s">
        <v>1203</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137"/>
      <c r="C41" s="138"/>
      <c r="D41" s="138"/>
      <c r="E41" s="138"/>
      <c r="F41" s="138"/>
      <c r="G41" s="138"/>
      <c r="H41" s="138"/>
      <c r="I41" s="139"/>
      <c r="J41" s="138"/>
      <c r="K41" s="140"/>
    </row>
    <row r="42" spans="2:11" s="1" customFormat="1" ht="36.95" customHeight="1">
      <c r="B42" s="42"/>
      <c r="C42" s="30" t="s">
        <v>1279</v>
      </c>
      <c r="D42" s="43"/>
      <c r="E42" s="43"/>
      <c r="F42" s="43"/>
      <c r="G42" s="43"/>
      <c r="H42" s="43"/>
      <c r="I42" s="118"/>
      <c r="J42" s="43"/>
      <c r="K42" s="46"/>
    </row>
    <row r="43" spans="2:11" s="1" customFormat="1" ht="6.95" customHeight="1">
      <c r="B43" s="42"/>
      <c r="C43" s="43"/>
      <c r="D43" s="43"/>
      <c r="E43" s="43"/>
      <c r="F43" s="43"/>
      <c r="G43" s="43"/>
      <c r="H43" s="43"/>
      <c r="I43" s="118"/>
      <c r="J43" s="43"/>
      <c r="K43" s="46"/>
    </row>
    <row r="44" spans="2:11" s="1" customFormat="1" ht="14.45" customHeight="1">
      <c r="B44" s="42"/>
      <c r="C44" s="37" t="s">
        <v>1165</v>
      </c>
      <c r="D44" s="43"/>
      <c r="E44" s="43"/>
      <c r="F44" s="43"/>
      <c r="G44" s="43"/>
      <c r="H44" s="43"/>
      <c r="I44" s="118"/>
      <c r="J44" s="43"/>
      <c r="K44" s="46"/>
    </row>
    <row r="45" spans="2:11" s="1" customFormat="1" ht="14.45" customHeight="1">
      <c r="B45" s="42"/>
      <c r="C45" s="43"/>
      <c r="D45" s="43"/>
      <c r="E45" s="387" t="str">
        <f>E7</f>
        <v>KOHINOOR MARÁNSKÉ RADČICE - Biotechnologický systém ČDV Z MR1</v>
      </c>
      <c r="F45" s="388"/>
      <c r="G45" s="388"/>
      <c r="H45" s="388"/>
      <c r="I45" s="118"/>
      <c r="J45" s="43"/>
      <c r="K45" s="46"/>
    </row>
    <row r="46" spans="2:11" s="1" customFormat="1" ht="14.45" customHeight="1">
      <c r="B46" s="42"/>
      <c r="C46" s="37" t="s">
        <v>1277</v>
      </c>
      <c r="D46" s="43"/>
      <c r="E46" s="43"/>
      <c r="F46" s="43"/>
      <c r="G46" s="43"/>
      <c r="H46" s="43"/>
      <c r="I46" s="118"/>
      <c r="J46" s="43"/>
      <c r="K46" s="46"/>
    </row>
    <row r="47" spans="2:11" s="1" customFormat="1" ht="16.15" customHeight="1">
      <c r="B47" s="42"/>
      <c r="C47" s="43"/>
      <c r="D47" s="43"/>
      <c r="E47" s="389" t="str">
        <f>E9</f>
        <v>072/13/08/2015 - PS 01 Aktivní provzdušňování</v>
      </c>
      <c r="F47" s="390"/>
      <c r="G47" s="390"/>
      <c r="H47" s="390"/>
      <c r="I47" s="118"/>
      <c r="J47" s="43"/>
      <c r="K47" s="46"/>
    </row>
    <row r="48" spans="2:11" s="1" customFormat="1" ht="6.95" customHeight="1">
      <c r="B48" s="42"/>
      <c r="C48" s="43"/>
      <c r="D48" s="43"/>
      <c r="E48" s="43"/>
      <c r="F48" s="43"/>
      <c r="G48" s="43"/>
      <c r="H48" s="43"/>
      <c r="I48" s="118"/>
      <c r="J48" s="43"/>
      <c r="K48" s="46"/>
    </row>
    <row r="49" spans="2:11" s="1" customFormat="1" ht="18" customHeight="1">
      <c r="B49" s="42"/>
      <c r="C49" s="37" t="s">
        <v>1172</v>
      </c>
      <c r="D49" s="43"/>
      <c r="E49" s="43"/>
      <c r="F49" s="35" t="str">
        <f>F12</f>
        <v>Mariánské Radčice</v>
      </c>
      <c r="G49" s="43"/>
      <c r="H49" s="43"/>
      <c r="I49" s="119" t="s">
        <v>1174</v>
      </c>
      <c r="J49" s="120" t="str">
        <f>IF(J12="","",J12)</f>
        <v>20. 6. 2017</v>
      </c>
      <c r="K49" s="46"/>
    </row>
    <row r="50" spans="2:11" s="1" customFormat="1" ht="6.95" customHeight="1">
      <c r="B50" s="42"/>
      <c r="C50" s="43"/>
      <c r="D50" s="43"/>
      <c r="E50" s="43"/>
      <c r="F50" s="43"/>
      <c r="G50" s="43"/>
      <c r="H50" s="43"/>
      <c r="I50" s="118"/>
      <c r="J50" s="43"/>
      <c r="K50" s="46"/>
    </row>
    <row r="51" spans="2:11" s="1" customFormat="1" ht="15">
      <c r="B51" s="42"/>
      <c r="C51" s="37" t="s">
        <v>1180</v>
      </c>
      <c r="D51" s="43"/>
      <c r="E51" s="43"/>
      <c r="F51" s="35" t="str">
        <f>E15</f>
        <v>PK Ústí nad Labem</v>
      </c>
      <c r="G51" s="43"/>
      <c r="H51" s="43"/>
      <c r="I51" s="119" t="s">
        <v>1186</v>
      </c>
      <c r="J51" s="383" t="str">
        <f>E21</f>
        <v>Terén Design</v>
      </c>
      <c r="K51" s="46"/>
    </row>
    <row r="52" spans="2:11" s="1" customFormat="1" ht="14.45" customHeight="1">
      <c r="B52" s="42"/>
      <c r="C52" s="37" t="s">
        <v>1184</v>
      </c>
      <c r="D52" s="43"/>
      <c r="E52" s="43"/>
      <c r="F52" s="35" t="str">
        <f>IF(E18="","",E18)</f>
        <v/>
      </c>
      <c r="G52" s="43"/>
      <c r="H52" s="43"/>
      <c r="I52" s="118"/>
      <c r="J52" s="393"/>
      <c r="K52" s="46"/>
    </row>
    <row r="53" spans="2:11" s="1" customFormat="1" ht="10.35" customHeight="1">
      <c r="B53" s="42"/>
      <c r="C53" s="43"/>
      <c r="D53" s="43"/>
      <c r="E53" s="43"/>
      <c r="F53" s="43"/>
      <c r="G53" s="43"/>
      <c r="H53" s="43"/>
      <c r="I53" s="118"/>
      <c r="J53" s="43"/>
      <c r="K53" s="46"/>
    </row>
    <row r="54" spans="2:11" s="1" customFormat="1" ht="29.25" customHeight="1">
      <c r="B54" s="42"/>
      <c r="C54" s="141" t="s">
        <v>1280</v>
      </c>
      <c r="D54" s="52"/>
      <c r="E54" s="52"/>
      <c r="F54" s="52"/>
      <c r="G54" s="52"/>
      <c r="H54" s="52"/>
      <c r="I54" s="142"/>
      <c r="J54" s="143" t="s">
        <v>1281</v>
      </c>
      <c r="K54" s="56"/>
    </row>
    <row r="55" spans="2:11" s="1" customFormat="1" ht="10.35" customHeight="1">
      <c r="B55" s="42"/>
      <c r="C55" s="43"/>
      <c r="D55" s="43"/>
      <c r="E55" s="43"/>
      <c r="F55" s="43"/>
      <c r="G55" s="43"/>
      <c r="H55" s="43"/>
      <c r="I55" s="118"/>
      <c r="J55" s="43"/>
      <c r="K55" s="46"/>
    </row>
    <row r="56" spans="2:47" s="1" customFormat="1" ht="29.25" customHeight="1">
      <c r="B56" s="42"/>
      <c r="C56" s="144" t="s">
        <v>1282</v>
      </c>
      <c r="D56" s="43"/>
      <c r="E56" s="43"/>
      <c r="F56" s="43"/>
      <c r="G56" s="43"/>
      <c r="H56" s="43"/>
      <c r="I56" s="118"/>
      <c r="J56" s="128">
        <f>J78</f>
        <v>0</v>
      </c>
      <c r="K56" s="46"/>
      <c r="AU56" s="24" t="s">
        <v>1283</v>
      </c>
    </row>
    <row r="57" spans="2:11" s="7" customFormat="1" ht="24.95" customHeight="1">
      <c r="B57" s="145"/>
      <c r="C57" s="146"/>
      <c r="D57" s="147" t="s">
        <v>416</v>
      </c>
      <c r="E57" s="148"/>
      <c r="F57" s="148"/>
      <c r="G57" s="148"/>
      <c r="H57" s="148"/>
      <c r="I57" s="149"/>
      <c r="J57" s="150">
        <f>J79</f>
        <v>0</v>
      </c>
      <c r="K57" s="151"/>
    </row>
    <row r="58" spans="2:11" s="8" customFormat="1" ht="19.9" customHeight="1">
      <c r="B58" s="152"/>
      <c r="C58" s="153"/>
      <c r="D58" s="154" t="s">
        <v>417</v>
      </c>
      <c r="E58" s="155"/>
      <c r="F58" s="155"/>
      <c r="G58" s="155"/>
      <c r="H58" s="155"/>
      <c r="I58" s="156"/>
      <c r="J58" s="157">
        <f>J80</f>
        <v>0</v>
      </c>
      <c r="K58" s="158"/>
    </row>
    <row r="59" spans="2:11" s="1" customFormat="1" ht="21.75" customHeight="1">
      <c r="B59" s="42"/>
      <c r="C59" s="43"/>
      <c r="D59" s="43"/>
      <c r="E59" s="43"/>
      <c r="F59" s="43"/>
      <c r="G59" s="43"/>
      <c r="H59" s="43"/>
      <c r="I59" s="118"/>
      <c r="J59" s="43"/>
      <c r="K59" s="46"/>
    </row>
    <row r="60" spans="2:11" s="1" customFormat="1" ht="6.95" customHeight="1">
      <c r="B60" s="57"/>
      <c r="C60" s="58"/>
      <c r="D60" s="58"/>
      <c r="E60" s="58"/>
      <c r="F60" s="58"/>
      <c r="G60" s="58"/>
      <c r="H60" s="58"/>
      <c r="I60" s="136"/>
      <c r="J60" s="58"/>
      <c r="K60" s="59"/>
    </row>
    <row r="64" spans="2:12" s="1" customFormat="1" ht="6.95" customHeight="1">
      <c r="B64" s="60"/>
      <c r="C64" s="61"/>
      <c r="D64" s="61"/>
      <c r="E64" s="61"/>
      <c r="F64" s="61"/>
      <c r="G64" s="61"/>
      <c r="H64" s="61"/>
      <c r="I64" s="139"/>
      <c r="J64" s="61"/>
      <c r="K64" s="61"/>
      <c r="L64" s="62"/>
    </row>
    <row r="65" spans="2:12" s="1" customFormat="1" ht="36.95" customHeight="1">
      <c r="B65" s="42"/>
      <c r="C65" s="63" t="s">
        <v>1286</v>
      </c>
      <c r="D65" s="64"/>
      <c r="E65" s="64"/>
      <c r="F65" s="64"/>
      <c r="G65" s="64"/>
      <c r="H65" s="64"/>
      <c r="I65" s="159"/>
      <c r="J65" s="64"/>
      <c r="K65" s="64"/>
      <c r="L65" s="62"/>
    </row>
    <row r="66" spans="2:12" s="1" customFormat="1" ht="6.95" customHeight="1">
      <c r="B66" s="42"/>
      <c r="C66" s="64"/>
      <c r="D66" s="64"/>
      <c r="E66" s="64"/>
      <c r="F66" s="64"/>
      <c r="G66" s="64"/>
      <c r="H66" s="64"/>
      <c r="I66" s="159"/>
      <c r="J66" s="64"/>
      <c r="K66" s="64"/>
      <c r="L66" s="62"/>
    </row>
    <row r="67" spans="2:12" s="1" customFormat="1" ht="14.45" customHeight="1">
      <c r="B67" s="42"/>
      <c r="C67" s="66" t="s">
        <v>1165</v>
      </c>
      <c r="D67" s="64"/>
      <c r="E67" s="64"/>
      <c r="F67" s="64"/>
      <c r="G67" s="64"/>
      <c r="H67" s="64"/>
      <c r="I67" s="159"/>
      <c r="J67" s="64"/>
      <c r="K67" s="64"/>
      <c r="L67" s="62"/>
    </row>
    <row r="68" spans="2:12" s="1" customFormat="1" ht="14.45" customHeight="1">
      <c r="B68" s="42"/>
      <c r="C68" s="64"/>
      <c r="D68" s="64"/>
      <c r="E68" s="391" t="str">
        <f>E7</f>
        <v>KOHINOOR MARÁNSKÉ RADČICE - Biotechnologický systém ČDV Z MR1</v>
      </c>
      <c r="F68" s="392"/>
      <c r="G68" s="392"/>
      <c r="H68" s="392"/>
      <c r="I68" s="159"/>
      <c r="J68" s="64"/>
      <c r="K68" s="64"/>
      <c r="L68" s="62"/>
    </row>
    <row r="69" spans="2:12" s="1" customFormat="1" ht="14.45" customHeight="1">
      <c r="B69" s="42"/>
      <c r="C69" s="66" t="s">
        <v>1277</v>
      </c>
      <c r="D69" s="64"/>
      <c r="E69" s="64"/>
      <c r="F69" s="64"/>
      <c r="G69" s="64"/>
      <c r="H69" s="64"/>
      <c r="I69" s="159"/>
      <c r="J69" s="64"/>
      <c r="K69" s="64"/>
      <c r="L69" s="62"/>
    </row>
    <row r="70" spans="2:12" s="1" customFormat="1" ht="16.15" customHeight="1">
      <c r="B70" s="42"/>
      <c r="C70" s="64"/>
      <c r="D70" s="64"/>
      <c r="E70" s="357" t="str">
        <f>E9</f>
        <v>072/13/08/2015 - PS 01 Aktivní provzdušňování</v>
      </c>
      <c r="F70" s="394"/>
      <c r="G70" s="394"/>
      <c r="H70" s="394"/>
      <c r="I70" s="159"/>
      <c r="J70" s="64"/>
      <c r="K70" s="64"/>
      <c r="L70" s="62"/>
    </row>
    <row r="71" spans="2:12" s="1" customFormat="1" ht="6.95" customHeight="1">
      <c r="B71" s="42"/>
      <c r="C71" s="64"/>
      <c r="D71" s="64"/>
      <c r="E71" s="64"/>
      <c r="F71" s="64"/>
      <c r="G71" s="64"/>
      <c r="H71" s="64"/>
      <c r="I71" s="159"/>
      <c r="J71" s="64"/>
      <c r="K71" s="64"/>
      <c r="L71" s="62"/>
    </row>
    <row r="72" spans="2:12" s="1" customFormat="1" ht="18" customHeight="1">
      <c r="B72" s="42"/>
      <c r="C72" s="66" t="s">
        <v>1172</v>
      </c>
      <c r="D72" s="64"/>
      <c r="E72" s="64"/>
      <c r="F72" s="160" t="str">
        <f>F12</f>
        <v>Mariánské Radčice</v>
      </c>
      <c r="G72" s="64"/>
      <c r="H72" s="64"/>
      <c r="I72" s="161" t="s">
        <v>1174</v>
      </c>
      <c r="J72" s="74" t="str">
        <f>IF(J12="","",J12)</f>
        <v>20. 6. 2017</v>
      </c>
      <c r="K72" s="64"/>
      <c r="L72" s="62"/>
    </row>
    <row r="73" spans="2:12" s="1" customFormat="1" ht="6.95" customHeight="1">
      <c r="B73" s="42"/>
      <c r="C73" s="64"/>
      <c r="D73" s="64"/>
      <c r="E73" s="64"/>
      <c r="F73" s="64"/>
      <c r="G73" s="64"/>
      <c r="H73" s="64"/>
      <c r="I73" s="159"/>
      <c r="J73" s="64"/>
      <c r="K73" s="64"/>
      <c r="L73" s="62"/>
    </row>
    <row r="74" spans="2:12" s="1" customFormat="1" ht="15">
      <c r="B74" s="42"/>
      <c r="C74" s="66" t="s">
        <v>1180</v>
      </c>
      <c r="D74" s="64"/>
      <c r="E74" s="64"/>
      <c r="F74" s="160" t="str">
        <f>E15</f>
        <v>PK Ústí nad Labem</v>
      </c>
      <c r="G74" s="64"/>
      <c r="H74" s="64"/>
      <c r="I74" s="161" t="s">
        <v>1186</v>
      </c>
      <c r="J74" s="160" t="str">
        <f>E21</f>
        <v>Terén Design</v>
      </c>
      <c r="K74" s="64"/>
      <c r="L74" s="62"/>
    </row>
    <row r="75" spans="2:12" s="1" customFormat="1" ht="14.45" customHeight="1">
      <c r="B75" s="42"/>
      <c r="C75" s="66" t="s">
        <v>1184</v>
      </c>
      <c r="D75" s="64"/>
      <c r="E75" s="64"/>
      <c r="F75" s="160" t="str">
        <f>IF(E18="","",E18)</f>
        <v/>
      </c>
      <c r="G75" s="64"/>
      <c r="H75" s="64"/>
      <c r="I75" s="159"/>
      <c r="J75" s="64"/>
      <c r="K75" s="64"/>
      <c r="L75" s="62"/>
    </row>
    <row r="76" spans="2:12" s="1" customFormat="1" ht="10.35" customHeight="1">
      <c r="B76" s="42"/>
      <c r="C76" s="64"/>
      <c r="D76" s="64"/>
      <c r="E76" s="64"/>
      <c r="F76" s="64"/>
      <c r="G76" s="64"/>
      <c r="H76" s="64"/>
      <c r="I76" s="159"/>
      <c r="J76" s="64"/>
      <c r="K76" s="64"/>
      <c r="L76" s="62"/>
    </row>
    <row r="77" spans="2:20" s="9" customFormat="1" ht="29.25" customHeight="1">
      <c r="B77" s="162"/>
      <c r="C77" s="163" t="s">
        <v>1287</v>
      </c>
      <c r="D77" s="164" t="s">
        <v>1210</v>
      </c>
      <c r="E77" s="164" t="s">
        <v>1206</v>
      </c>
      <c r="F77" s="164" t="s">
        <v>1288</v>
      </c>
      <c r="G77" s="164" t="s">
        <v>1289</v>
      </c>
      <c r="H77" s="164" t="s">
        <v>1290</v>
      </c>
      <c r="I77" s="165" t="s">
        <v>1291</v>
      </c>
      <c r="J77" s="164" t="s">
        <v>1281</v>
      </c>
      <c r="K77" s="166" t="s">
        <v>1292</v>
      </c>
      <c r="L77" s="167"/>
      <c r="M77" s="81" t="s">
        <v>1293</v>
      </c>
      <c r="N77" s="82" t="s">
        <v>1195</v>
      </c>
      <c r="O77" s="82" t="s">
        <v>1294</v>
      </c>
      <c r="P77" s="82" t="s">
        <v>1295</v>
      </c>
      <c r="Q77" s="82" t="s">
        <v>1296</v>
      </c>
      <c r="R77" s="82" t="s">
        <v>1297</v>
      </c>
      <c r="S77" s="82" t="s">
        <v>1298</v>
      </c>
      <c r="T77" s="83" t="s">
        <v>1299</v>
      </c>
    </row>
    <row r="78" spans="2:63" s="1" customFormat="1" ht="29.25" customHeight="1">
      <c r="B78" s="42"/>
      <c r="C78" s="87" t="s">
        <v>1282</v>
      </c>
      <c r="D78" s="64"/>
      <c r="E78" s="64"/>
      <c r="F78" s="64"/>
      <c r="G78" s="64"/>
      <c r="H78" s="64"/>
      <c r="I78" s="159"/>
      <c r="J78" s="168">
        <f>BK78</f>
        <v>0</v>
      </c>
      <c r="K78" s="64"/>
      <c r="L78" s="62"/>
      <c r="M78" s="84"/>
      <c r="N78" s="85"/>
      <c r="O78" s="85"/>
      <c r="P78" s="169">
        <f>P79</f>
        <v>0</v>
      </c>
      <c r="Q78" s="85"/>
      <c r="R78" s="169">
        <f>R79</f>
        <v>0</v>
      </c>
      <c r="S78" s="85"/>
      <c r="T78" s="170">
        <f>T79</f>
        <v>0</v>
      </c>
      <c r="AT78" s="24" t="s">
        <v>1224</v>
      </c>
      <c r="AU78" s="24" t="s">
        <v>1283</v>
      </c>
      <c r="BK78" s="171">
        <f>BK79</f>
        <v>0</v>
      </c>
    </row>
    <row r="79" spans="2:63" s="10" customFormat="1" ht="37.35" customHeight="1">
      <c r="B79" s="172"/>
      <c r="C79" s="173"/>
      <c r="D79" s="174" t="s">
        <v>1224</v>
      </c>
      <c r="E79" s="175" t="s">
        <v>418</v>
      </c>
      <c r="F79" s="175" t="s">
        <v>419</v>
      </c>
      <c r="G79" s="173"/>
      <c r="H79" s="173"/>
      <c r="I79" s="176"/>
      <c r="J79" s="177">
        <f>BK79</f>
        <v>0</v>
      </c>
      <c r="K79" s="173"/>
      <c r="L79" s="178"/>
      <c r="M79" s="179"/>
      <c r="N79" s="180"/>
      <c r="O79" s="180"/>
      <c r="P79" s="181">
        <f>P80</f>
        <v>0</v>
      </c>
      <c r="Q79" s="180"/>
      <c r="R79" s="181">
        <f>R80</f>
        <v>0</v>
      </c>
      <c r="S79" s="180"/>
      <c r="T79" s="182">
        <f>T80</f>
        <v>0</v>
      </c>
      <c r="AR79" s="183" t="s">
        <v>1309</v>
      </c>
      <c r="AT79" s="184" t="s">
        <v>1224</v>
      </c>
      <c r="AU79" s="184" t="s">
        <v>1225</v>
      </c>
      <c r="AY79" s="183" t="s">
        <v>1302</v>
      </c>
      <c r="BK79" s="185">
        <f>BK80</f>
        <v>0</v>
      </c>
    </row>
    <row r="80" spans="2:63" s="10" customFormat="1" ht="19.9" customHeight="1">
      <c r="B80" s="172"/>
      <c r="C80" s="173"/>
      <c r="D80" s="174" t="s">
        <v>1224</v>
      </c>
      <c r="E80" s="186" t="s">
        <v>420</v>
      </c>
      <c r="F80" s="186" t="s">
        <v>419</v>
      </c>
      <c r="G80" s="173"/>
      <c r="H80" s="173"/>
      <c r="I80" s="176"/>
      <c r="J80" s="187">
        <f>BK80</f>
        <v>0</v>
      </c>
      <c r="K80" s="173"/>
      <c r="L80" s="178"/>
      <c r="M80" s="179"/>
      <c r="N80" s="180"/>
      <c r="O80" s="180"/>
      <c r="P80" s="181">
        <f>SUM(P81:P83)</f>
        <v>0</v>
      </c>
      <c r="Q80" s="180"/>
      <c r="R80" s="181">
        <f>SUM(R81:R83)</f>
        <v>0</v>
      </c>
      <c r="S80" s="180"/>
      <c r="T80" s="182">
        <f>SUM(T81:T83)</f>
        <v>0</v>
      </c>
      <c r="AR80" s="183" t="s">
        <v>1309</v>
      </c>
      <c r="AT80" s="184" t="s">
        <v>1224</v>
      </c>
      <c r="AU80" s="184" t="s">
        <v>1171</v>
      </c>
      <c r="AY80" s="183" t="s">
        <v>1302</v>
      </c>
      <c r="BK80" s="185">
        <f>SUM(BK81:BK83)</f>
        <v>0</v>
      </c>
    </row>
    <row r="81" spans="2:65" s="1" customFormat="1" ht="22.9" customHeight="1">
      <c r="B81" s="42"/>
      <c r="C81" s="235" t="s">
        <v>1171</v>
      </c>
      <c r="D81" s="235" t="s">
        <v>1464</v>
      </c>
      <c r="E81" s="236" t="s">
        <v>421</v>
      </c>
      <c r="F81" s="237" t="s">
        <v>422</v>
      </c>
      <c r="G81" s="238" t="s">
        <v>1467</v>
      </c>
      <c r="H81" s="239">
        <v>4</v>
      </c>
      <c r="I81" s="240"/>
      <c r="J81" s="241">
        <f>ROUND(I81*H81,2)</f>
        <v>0</v>
      </c>
      <c r="K81" s="237" t="s">
        <v>1169</v>
      </c>
      <c r="L81" s="242"/>
      <c r="M81" s="243" t="s">
        <v>1169</v>
      </c>
      <c r="N81" s="244" t="s">
        <v>1198</v>
      </c>
      <c r="O81" s="43"/>
      <c r="P81" s="197">
        <f>O81*H81</f>
        <v>0</v>
      </c>
      <c r="Q81" s="197">
        <v>0</v>
      </c>
      <c r="R81" s="197">
        <f>Q81*H81</f>
        <v>0</v>
      </c>
      <c r="S81" s="197">
        <v>0</v>
      </c>
      <c r="T81" s="198">
        <f>S81*H81</f>
        <v>0</v>
      </c>
      <c r="AR81" s="24" t="s">
        <v>423</v>
      </c>
      <c r="AT81" s="24" t="s">
        <v>1464</v>
      </c>
      <c r="AU81" s="24" t="s">
        <v>1234</v>
      </c>
      <c r="AY81" s="24" t="s">
        <v>1302</v>
      </c>
      <c r="BE81" s="199">
        <f>IF(N81="základní",J81,0)</f>
        <v>0</v>
      </c>
      <c r="BF81" s="199">
        <f>IF(N81="snížená",J81,0)</f>
        <v>0</v>
      </c>
      <c r="BG81" s="199">
        <f>IF(N81="zákl. přenesená",J81,0)</f>
        <v>0</v>
      </c>
      <c r="BH81" s="199">
        <f>IF(N81="sníž. přenesená",J81,0)</f>
        <v>0</v>
      </c>
      <c r="BI81" s="199">
        <f>IF(N81="nulová",J81,0)</f>
        <v>0</v>
      </c>
      <c r="BJ81" s="24" t="s">
        <v>1309</v>
      </c>
      <c r="BK81" s="199">
        <f>ROUND(I81*H81,2)</f>
        <v>0</v>
      </c>
      <c r="BL81" s="24" t="s">
        <v>423</v>
      </c>
      <c r="BM81" s="24" t="s">
        <v>424</v>
      </c>
    </row>
    <row r="82" spans="2:65" s="1" customFormat="1" ht="22.9" customHeight="1">
      <c r="B82" s="42"/>
      <c r="C82" s="235" t="s">
        <v>1234</v>
      </c>
      <c r="D82" s="235" t="s">
        <v>1464</v>
      </c>
      <c r="E82" s="236" t="s">
        <v>425</v>
      </c>
      <c r="F82" s="237" t="s">
        <v>426</v>
      </c>
      <c r="G82" s="238" t="s">
        <v>1467</v>
      </c>
      <c r="H82" s="239">
        <v>2</v>
      </c>
      <c r="I82" s="240"/>
      <c r="J82" s="241">
        <f>ROUND(I82*H82,2)</f>
        <v>0</v>
      </c>
      <c r="K82" s="237" t="s">
        <v>1169</v>
      </c>
      <c r="L82" s="242"/>
      <c r="M82" s="243" t="s">
        <v>1169</v>
      </c>
      <c r="N82" s="244" t="s">
        <v>1198</v>
      </c>
      <c r="O82" s="43"/>
      <c r="P82" s="197">
        <f>O82*H82</f>
        <v>0</v>
      </c>
      <c r="Q82" s="197">
        <v>0</v>
      </c>
      <c r="R82" s="197">
        <f>Q82*H82</f>
        <v>0</v>
      </c>
      <c r="S82" s="197">
        <v>0</v>
      </c>
      <c r="T82" s="198">
        <f>S82*H82</f>
        <v>0</v>
      </c>
      <c r="AR82" s="24" t="s">
        <v>423</v>
      </c>
      <c r="AT82" s="24" t="s">
        <v>1464</v>
      </c>
      <c r="AU82" s="24" t="s">
        <v>1234</v>
      </c>
      <c r="AY82" s="24" t="s">
        <v>1302</v>
      </c>
      <c r="BE82" s="199">
        <f>IF(N82="základní",J82,0)</f>
        <v>0</v>
      </c>
      <c r="BF82" s="199">
        <f>IF(N82="snížená",J82,0)</f>
        <v>0</v>
      </c>
      <c r="BG82" s="199">
        <f>IF(N82="zákl. přenesená",J82,0)</f>
        <v>0</v>
      </c>
      <c r="BH82" s="199">
        <f>IF(N82="sníž. přenesená",J82,0)</f>
        <v>0</v>
      </c>
      <c r="BI82" s="199">
        <f>IF(N82="nulová",J82,0)</f>
        <v>0</v>
      </c>
      <c r="BJ82" s="24" t="s">
        <v>1309</v>
      </c>
      <c r="BK82" s="199">
        <f>ROUND(I82*H82,2)</f>
        <v>0</v>
      </c>
      <c r="BL82" s="24" t="s">
        <v>423</v>
      </c>
      <c r="BM82" s="24" t="s">
        <v>427</v>
      </c>
    </row>
    <row r="83" spans="2:65" s="1" customFormat="1" ht="22.9" customHeight="1">
      <c r="B83" s="42"/>
      <c r="C83" s="235" t="s">
        <v>1329</v>
      </c>
      <c r="D83" s="235" t="s">
        <v>1464</v>
      </c>
      <c r="E83" s="236" t="s">
        <v>428</v>
      </c>
      <c r="F83" s="237" t="s">
        <v>429</v>
      </c>
      <c r="G83" s="238" t="s">
        <v>1024</v>
      </c>
      <c r="H83" s="239">
        <v>1</v>
      </c>
      <c r="I83" s="240"/>
      <c r="J83" s="241">
        <f>ROUND(I83*H83,2)</f>
        <v>0</v>
      </c>
      <c r="K83" s="237" t="s">
        <v>1169</v>
      </c>
      <c r="L83" s="242"/>
      <c r="M83" s="243" t="s">
        <v>1169</v>
      </c>
      <c r="N83" s="255" t="s">
        <v>1198</v>
      </c>
      <c r="O83" s="250"/>
      <c r="P83" s="253">
        <f>O83*H83</f>
        <v>0</v>
      </c>
      <c r="Q83" s="253">
        <v>0</v>
      </c>
      <c r="R83" s="253">
        <f>Q83*H83</f>
        <v>0</v>
      </c>
      <c r="S83" s="253">
        <v>0</v>
      </c>
      <c r="T83" s="254">
        <f>S83*H83</f>
        <v>0</v>
      </c>
      <c r="AR83" s="24" t="s">
        <v>423</v>
      </c>
      <c r="AT83" s="24" t="s">
        <v>1464</v>
      </c>
      <c r="AU83" s="24" t="s">
        <v>1234</v>
      </c>
      <c r="AY83" s="24" t="s">
        <v>1302</v>
      </c>
      <c r="BE83" s="199">
        <f>IF(N83="základní",J83,0)</f>
        <v>0</v>
      </c>
      <c r="BF83" s="199">
        <f>IF(N83="snížená",J83,0)</f>
        <v>0</v>
      </c>
      <c r="BG83" s="199">
        <f>IF(N83="zákl. přenesená",J83,0)</f>
        <v>0</v>
      </c>
      <c r="BH83" s="199">
        <f>IF(N83="sníž. přenesená",J83,0)</f>
        <v>0</v>
      </c>
      <c r="BI83" s="199">
        <f>IF(N83="nulová",J83,0)</f>
        <v>0</v>
      </c>
      <c r="BJ83" s="24" t="s">
        <v>1309</v>
      </c>
      <c r="BK83" s="199">
        <f>ROUND(I83*H83,2)</f>
        <v>0</v>
      </c>
      <c r="BL83" s="24" t="s">
        <v>423</v>
      </c>
      <c r="BM83" s="24" t="s">
        <v>430</v>
      </c>
    </row>
    <row r="84" spans="2:12" s="1" customFormat="1" ht="6.95" customHeight="1">
      <c r="B84" s="57"/>
      <c r="C84" s="58"/>
      <c r="D84" s="58"/>
      <c r="E84" s="58"/>
      <c r="F84" s="58"/>
      <c r="G84" s="58"/>
      <c r="H84" s="58"/>
      <c r="I84" s="136"/>
      <c r="J84" s="58"/>
      <c r="K84" s="58"/>
      <c r="L84" s="62"/>
    </row>
  </sheetData>
  <sheetProtection password="CC55" sheet="1" objects="1" scenarios="1" formatColumns="0" formatRows="0" autoFilter="0"/>
  <autoFilter ref="C77:K83"/>
  <mergeCells count="10">
    <mergeCell ref="L2:V2"/>
    <mergeCell ref="E7:H7"/>
    <mergeCell ref="E9:H9"/>
    <mergeCell ref="E24:H24"/>
    <mergeCell ref="E70:H70"/>
    <mergeCell ref="G1:H1"/>
    <mergeCell ref="E45:H45"/>
    <mergeCell ref="E47:H47"/>
    <mergeCell ref="E68:H68"/>
    <mergeCell ref="J51:J5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1"/>
  <sheetViews>
    <sheetView showGridLines="0" workbookViewId="0" topLeftCell="A1">
      <pane ySplit="1" topLeftCell="A140" activePane="bottomLeft" state="frozen"/>
      <selection pane="bottomLeft" activeCell="F150" sqref="F150"/>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1148</v>
      </c>
      <c r="E1" s="112"/>
      <c r="F1" s="114" t="s">
        <v>1271</v>
      </c>
      <c r="G1" s="386" t="s">
        <v>1272</v>
      </c>
      <c r="H1" s="386"/>
      <c r="I1" s="115"/>
      <c r="J1" s="114" t="s">
        <v>1273</v>
      </c>
      <c r="K1" s="113" t="s">
        <v>1274</v>
      </c>
      <c r="L1" s="114" t="s">
        <v>1275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1"/>
      <c r="M2" s="361"/>
      <c r="N2" s="361"/>
      <c r="O2" s="361"/>
      <c r="P2" s="361"/>
      <c r="Q2" s="361"/>
      <c r="R2" s="361"/>
      <c r="S2" s="361"/>
      <c r="T2" s="361"/>
      <c r="U2" s="361"/>
      <c r="V2" s="361"/>
      <c r="AT2" s="24" t="s">
        <v>1264</v>
      </c>
    </row>
    <row r="3" spans="2:46" ht="6.95" customHeight="1">
      <c r="B3" s="25"/>
      <c r="C3" s="26"/>
      <c r="D3" s="26"/>
      <c r="E3" s="26"/>
      <c r="F3" s="26"/>
      <c r="G3" s="26"/>
      <c r="H3" s="26"/>
      <c r="I3" s="116"/>
      <c r="J3" s="26"/>
      <c r="K3" s="27"/>
      <c r="AT3" s="24" t="s">
        <v>1234</v>
      </c>
    </row>
    <row r="4" spans="2:46" ht="36.95" customHeight="1">
      <c r="B4" s="28"/>
      <c r="C4" s="29"/>
      <c r="D4" s="30" t="s">
        <v>1276</v>
      </c>
      <c r="E4" s="29"/>
      <c r="F4" s="29"/>
      <c r="G4" s="29"/>
      <c r="H4" s="29"/>
      <c r="I4" s="117"/>
      <c r="J4" s="29"/>
      <c r="K4" s="31"/>
      <c r="M4" s="32" t="s">
        <v>1159</v>
      </c>
      <c r="AT4" s="24" t="s">
        <v>1188</v>
      </c>
    </row>
    <row r="5" spans="2:11" ht="6.95" customHeight="1">
      <c r="B5" s="28"/>
      <c r="C5" s="29"/>
      <c r="D5" s="29"/>
      <c r="E5" s="29"/>
      <c r="F5" s="29"/>
      <c r="G5" s="29"/>
      <c r="H5" s="29"/>
      <c r="I5" s="117"/>
      <c r="J5" s="29"/>
      <c r="K5" s="31"/>
    </row>
    <row r="6" spans="2:11" ht="15">
      <c r="B6" s="28"/>
      <c r="C6" s="29"/>
      <c r="D6" s="37" t="s">
        <v>1165</v>
      </c>
      <c r="E6" s="29"/>
      <c r="F6" s="29"/>
      <c r="G6" s="29"/>
      <c r="H6" s="29"/>
      <c r="I6" s="117"/>
      <c r="J6" s="29"/>
      <c r="K6" s="31"/>
    </row>
    <row r="7" spans="2:11" ht="14.45" customHeight="1">
      <c r="B7" s="28"/>
      <c r="C7" s="29"/>
      <c r="D7" s="29"/>
      <c r="E7" s="387" t="str">
        <f>'Rekapitulace stavby'!K6</f>
        <v>KOHINOOR MARÁNSKÉ RADČICE - Biotechnologický systém ČDV Z MR1</v>
      </c>
      <c r="F7" s="388"/>
      <c r="G7" s="388"/>
      <c r="H7" s="388"/>
      <c r="I7" s="117"/>
      <c r="J7" s="29"/>
      <c r="K7" s="31"/>
    </row>
    <row r="8" spans="2:11" s="1" customFormat="1" ht="15">
      <c r="B8" s="42"/>
      <c r="C8" s="43"/>
      <c r="D8" s="37" t="s">
        <v>1277</v>
      </c>
      <c r="E8" s="43"/>
      <c r="F8" s="43"/>
      <c r="G8" s="43"/>
      <c r="H8" s="43"/>
      <c r="I8" s="118"/>
      <c r="J8" s="43"/>
      <c r="K8" s="46"/>
    </row>
    <row r="9" spans="2:11" s="1" customFormat="1" ht="36.95" customHeight="1">
      <c r="B9" s="42"/>
      <c r="C9" s="43"/>
      <c r="D9" s="43"/>
      <c r="E9" s="389" t="s">
        <v>431</v>
      </c>
      <c r="F9" s="390"/>
      <c r="G9" s="390"/>
      <c r="H9" s="390"/>
      <c r="I9" s="118"/>
      <c r="J9" s="43"/>
      <c r="K9" s="46"/>
    </row>
    <row r="10" spans="2:11" s="1" customFormat="1" ht="13.5">
      <c r="B10" s="42"/>
      <c r="C10" s="43"/>
      <c r="D10" s="43"/>
      <c r="E10" s="43"/>
      <c r="F10" s="43"/>
      <c r="G10" s="43"/>
      <c r="H10" s="43"/>
      <c r="I10" s="118"/>
      <c r="J10" s="43"/>
      <c r="K10" s="46"/>
    </row>
    <row r="11" spans="2:11" s="1" customFormat="1" ht="14.45" customHeight="1">
      <c r="B11" s="42"/>
      <c r="C11" s="43"/>
      <c r="D11" s="37" t="s">
        <v>1168</v>
      </c>
      <c r="E11" s="43"/>
      <c r="F11" s="35" t="s">
        <v>1169</v>
      </c>
      <c r="G11" s="43"/>
      <c r="H11" s="43"/>
      <c r="I11" s="119" t="s">
        <v>1170</v>
      </c>
      <c r="J11" s="35" t="s">
        <v>1169</v>
      </c>
      <c r="K11" s="46"/>
    </row>
    <row r="12" spans="2:11" s="1" customFormat="1" ht="14.45" customHeight="1">
      <c r="B12" s="42"/>
      <c r="C12" s="43"/>
      <c r="D12" s="37" t="s">
        <v>1172</v>
      </c>
      <c r="E12" s="43"/>
      <c r="F12" s="35" t="s">
        <v>1173</v>
      </c>
      <c r="G12" s="43"/>
      <c r="H12" s="43"/>
      <c r="I12" s="119" t="s">
        <v>1174</v>
      </c>
      <c r="J12" s="120" t="str">
        <f>'Rekapitulace stavby'!AN8</f>
        <v>20. 6. 2017</v>
      </c>
      <c r="K12" s="46"/>
    </row>
    <row r="13" spans="2:11" s="1" customFormat="1" ht="10.9" customHeight="1">
      <c r="B13" s="42"/>
      <c r="C13" s="43"/>
      <c r="D13" s="43"/>
      <c r="E13" s="43"/>
      <c r="F13" s="43"/>
      <c r="G13" s="43"/>
      <c r="H13" s="43"/>
      <c r="I13" s="118"/>
      <c r="J13" s="43"/>
      <c r="K13" s="46"/>
    </row>
    <row r="14" spans="2:11" s="1" customFormat="1" ht="14.45" customHeight="1">
      <c r="B14" s="42"/>
      <c r="C14" s="43"/>
      <c r="D14" s="37" t="s">
        <v>1180</v>
      </c>
      <c r="E14" s="43"/>
      <c r="F14" s="43"/>
      <c r="G14" s="43"/>
      <c r="H14" s="43"/>
      <c r="I14" s="119" t="s">
        <v>1181</v>
      </c>
      <c r="J14" s="35" t="s">
        <v>1169</v>
      </c>
      <c r="K14" s="46"/>
    </row>
    <row r="15" spans="2:11" s="1" customFormat="1" ht="18" customHeight="1">
      <c r="B15" s="42"/>
      <c r="C15" s="43"/>
      <c r="D15" s="43"/>
      <c r="E15" s="35" t="s">
        <v>1182</v>
      </c>
      <c r="F15" s="43"/>
      <c r="G15" s="43"/>
      <c r="H15" s="43"/>
      <c r="I15" s="119" t="s">
        <v>1183</v>
      </c>
      <c r="J15" s="35" t="s">
        <v>1169</v>
      </c>
      <c r="K15" s="46"/>
    </row>
    <row r="16" spans="2:11" s="1" customFormat="1" ht="6.95" customHeight="1">
      <c r="B16" s="42"/>
      <c r="C16" s="43"/>
      <c r="D16" s="43"/>
      <c r="E16" s="43"/>
      <c r="F16" s="43"/>
      <c r="G16" s="43"/>
      <c r="H16" s="43"/>
      <c r="I16" s="118"/>
      <c r="J16" s="43"/>
      <c r="K16" s="46"/>
    </row>
    <row r="17" spans="2:11" s="1" customFormat="1" ht="14.45" customHeight="1">
      <c r="B17" s="42"/>
      <c r="C17" s="43"/>
      <c r="D17" s="37" t="s">
        <v>1184</v>
      </c>
      <c r="E17" s="43"/>
      <c r="F17" s="43"/>
      <c r="G17" s="43"/>
      <c r="H17" s="43"/>
      <c r="I17" s="119" t="s">
        <v>1181</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9" t="s">
        <v>1183</v>
      </c>
      <c r="J18" s="35" t="str">
        <f>IF('Rekapitulace stavby'!AN14="Vyplň údaj","",IF('Rekapitulace stavby'!AN14="","",'Rekapitulace stavby'!AN14))</f>
        <v/>
      </c>
      <c r="K18" s="46"/>
    </row>
    <row r="19" spans="2:11" s="1" customFormat="1" ht="6.95" customHeight="1">
      <c r="B19" s="42"/>
      <c r="C19" s="43"/>
      <c r="D19" s="43"/>
      <c r="E19" s="43"/>
      <c r="F19" s="43"/>
      <c r="G19" s="43"/>
      <c r="H19" s="43"/>
      <c r="I19" s="118"/>
      <c r="J19" s="43"/>
      <c r="K19" s="46"/>
    </row>
    <row r="20" spans="2:11" s="1" customFormat="1" ht="14.45" customHeight="1">
      <c r="B20" s="42"/>
      <c r="C20" s="43"/>
      <c r="D20" s="37" t="s">
        <v>1186</v>
      </c>
      <c r="E20" s="43"/>
      <c r="F20" s="43"/>
      <c r="G20" s="43"/>
      <c r="H20" s="43"/>
      <c r="I20" s="119" t="s">
        <v>1181</v>
      </c>
      <c r="J20" s="35" t="s">
        <v>1169</v>
      </c>
      <c r="K20" s="46"/>
    </row>
    <row r="21" spans="2:11" s="1" customFormat="1" ht="18" customHeight="1">
      <c r="B21" s="42"/>
      <c r="C21" s="43"/>
      <c r="D21" s="43"/>
      <c r="E21" s="35" t="s">
        <v>1187</v>
      </c>
      <c r="F21" s="43"/>
      <c r="G21" s="43"/>
      <c r="H21" s="43"/>
      <c r="I21" s="119" t="s">
        <v>1183</v>
      </c>
      <c r="J21" s="35" t="s">
        <v>1169</v>
      </c>
      <c r="K21" s="46"/>
    </row>
    <row r="22" spans="2:11" s="1" customFormat="1" ht="6.95" customHeight="1">
      <c r="B22" s="42"/>
      <c r="C22" s="43"/>
      <c r="D22" s="43"/>
      <c r="E22" s="43"/>
      <c r="F22" s="43"/>
      <c r="G22" s="43"/>
      <c r="H22" s="43"/>
      <c r="I22" s="118"/>
      <c r="J22" s="43"/>
      <c r="K22" s="46"/>
    </row>
    <row r="23" spans="2:11" s="1" customFormat="1" ht="14.45" customHeight="1">
      <c r="B23" s="42"/>
      <c r="C23" s="43"/>
      <c r="D23" s="37" t="s">
        <v>1189</v>
      </c>
      <c r="E23" s="43"/>
      <c r="F23" s="43"/>
      <c r="G23" s="43"/>
      <c r="H23" s="43"/>
      <c r="I23" s="118"/>
      <c r="J23" s="43"/>
      <c r="K23" s="46"/>
    </row>
    <row r="24" spans="2:11" s="6" customFormat="1" ht="14.45" customHeight="1">
      <c r="B24" s="121"/>
      <c r="C24" s="122"/>
      <c r="D24" s="122"/>
      <c r="E24" s="383" t="s">
        <v>1169</v>
      </c>
      <c r="F24" s="383"/>
      <c r="G24" s="383"/>
      <c r="H24" s="383"/>
      <c r="I24" s="123"/>
      <c r="J24" s="122"/>
      <c r="K24" s="124"/>
    </row>
    <row r="25" spans="2:11" s="1" customFormat="1" ht="6.95" customHeight="1">
      <c r="B25" s="42"/>
      <c r="C25" s="43"/>
      <c r="D25" s="43"/>
      <c r="E25" s="43"/>
      <c r="F25" s="43"/>
      <c r="G25" s="43"/>
      <c r="H25" s="43"/>
      <c r="I25" s="118"/>
      <c r="J25" s="43"/>
      <c r="K25" s="46"/>
    </row>
    <row r="26" spans="2:11" s="1" customFormat="1" ht="6.95" customHeight="1">
      <c r="B26" s="42"/>
      <c r="C26" s="43"/>
      <c r="D26" s="85"/>
      <c r="E26" s="85"/>
      <c r="F26" s="85"/>
      <c r="G26" s="85"/>
      <c r="H26" s="85"/>
      <c r="I26" s="125"/>
      <c r="J26" s="85"/>
      <c r="K26" s="126"/>
    </row>
    <row r="27" spans="2:11" s="1" customFormat="1" ht="25.35" customHeight="1">
      <c r="B27" s="42"/>
      <c r="C27" s="43"/>
      <c r="D27" s="127" t="s">
        <v>1191</v>
      </c>
      <c r="E27" s="43"/>
      <c r="F27" s="43"/>
      <c r="G27" s="43"/>
      <c r="H27" s="43"/>
      <c r="I27" s="118"/>
      <c r="J27" s="128">
        <f>ROUND(J84,2)</f>
        <v>0</v>
      </c>
      <c r="K27" s="46"/>
    </row>
    <row r="28" spans="2:11" s="1" customFormat="1" ht="6.95" customHeight="1">
      <c r="B28" s="42"/>
      <c r="C28" s="43"/>
      <c r="D28" s="85"/>
      <c r="E28" s="85"/>
      <c r="F28" s="85"/>
      <c r="G28" s="85"/>
      <c r="H28" s="85"/>
      <c r="I28" s="125"/>
      <c r="J28" s="85"/>
      <c r="K28" s="126"/>
    </row>
    <row r="29" spans="2:11" s="1" customFormat="1" ht="14.45" customHeight="1">
      <c r="B29" s="42"/>
      <c r="C29" s="43"/>
      <c r="D29" s="43"/>
      <c r="E29" s="43"/>
      <c r="F29" s="47" t="s">
        <v>1193</v>
      </c>
      <c r="G29" s="43"/>
      <c r="H29" s="43"/>
      <c r="I29" s="129" t="s">
        <v>1192</v>
      </c>
      <c r="J29" s="47" t="s">
        <v>1194</v>
      </c>
      <c r="K29" s="46"/>
    </row>
    <row r="30" spans="2:11" s="1" customFormat="1" ht="14.45" customHeight="1" hidden="1">
      <c r="B30" s="42"/>
      <c r="C30" s="43"/>
      <c r="D30" s="50" t="s">
        <v>1195</v>
      </c>
      <c r="E30" s="50" t="s">
        <v>1196</v>
      </c>
      <c r="F30" s="130">
        <f>ROUND(SUM(BE84:BE160),2)</f>
        <v>0</v>
      </c>
      <c r="G30" s="43"/>
      <c r="H30" s="43"/>
      <c r="I30" s="131">
        <v>0.21</v>
      </c>
      <c r="J30" s="130">
        <f>ROUND(ROUND((SUM(BE84:BE160)),2)*I30,2)</f>
        <v>0</v>
      </c>
      <c r="K30" s="46"/>
    </row>
    <row r="31" spans="2:11" s="1" customFormat="1" ht="14.45" customHeight="1" hidden="1">
      <c r="B31" s="42"/>
      <c r="C31" s="43"/>
      <c r="D31" s="43"/>
      <c r="E31" s="50" t="s">
        <v>1197</v>
      </c>
      <c r="F31" s="130">
        <f>ROUND(SUM(BF84:BF160),2)</f>
        <v>0</v>
      </c>
      <c r="G31" s="43"/>
      <c r="H31" s="43"/>
      <c r="I31" s="131">
        <v>0.15</v>
      </c>
      <c r="J31" s="130">
        <f>ROUND(ROUND((SUM(BF84:BF160)),2)*I31,2)</f>
        <v>0</v>
      </c>
      <c r="K31" s="46"/>
    </row>
    <row r="32" spans="2:11" s="1" customFormat="1" ht="14.45" customHeight="1">
      <c r="B32" s="42"/>
      <c r="C32" s="43"/>
      <c r="D32" s="50" t="s">
        <v>1195</v>
      </c>
      <c r="E32" s="50" t="s">
        <v>1198</v>
      </c>
      <c r="F32" s="130">
        <f>ROUND(SUM(BG84:BG160),2)</f>
        <v>0</v>
      </c>
      <c r="G32" s="43"/>
      <c r="H32" s="43"/>
      <c r="I32" s="131">
        <v>0.21</v>
      </c>
      <c r="J32" s="130">
        <v>0</v>
      </c>
      <c r="K32" s="46"/>
    </row>
    <row r="33" spans="2:11" s="1" customFormat="1" ht="14.45" customHeight="1">
      <c r="B33" s="42"/>
      <c r="C33" s="43"/>
      <c r="D33" s="43"/>
      <c r="E33" s="50" t="s">
        <v>1199</v>
      </c>
      <c r="F33" s="130">
        <f>ROUND(SUM(BH84:BH160),2)</f>
        <v>0</v>
      </c>
      <c r="G33" s="43"/>
      <c r="H33" s="43"/>
      <c r="I33" s="131">
        <v>0.15</v>
      </c>
      <c r="J33" s="130">
        <v>0</v>
      </c>
      <c r="K33" s="46"/>
    </row>
    <row r="34" spans="2:11" s="1" customFormat="1" ht="14.45" customHeight="1" hidden="1">
      <c r="B34" s="42"/>
      <c r="C34" s="43"/>
      <c r="D34" s="43"/>
      <c r="E34" s="50" t="s">
        <v>1200</v>
      </c>
      <c r="F34" s="130">
        <f>ROUND(SUM(BI84:BI160),2)</f>
        <v>0</v>
      </c>
      <c r="G34" s="43"/>
      <c r="H34" s="43"/>
      <c r="I34" s="131">
        <v>0</v>
      </c>
      <c r="J34" s="130">
        <v>0</v>
      </c>
      <c r="K34" s="46"/>
    </row>
    <row r="35" spans="2:11" s="1" customFormat="1" ht="6.95" customHeight="1">
      <c r="B35" s="42"/>
      <c r="C35" s="43"/>
      <c r="D35" s="43"/>
      <c r="E35" s="43"/>
      <c r="F35" s="43"/>
      <c r="G35" s="43"/>
      <c r="H35" s="43"/>
      <c r="I35" s="118"/>
      <c r="J35" s="43"/>
      <c r="K35" s="46"/>
    </row>
    <row r="36" spans="2:11" s="1" customFormat="1" ht="25.35" customHeight="1">
      <c r="B36" s="42"/>
      <c r="C36" s="52"/>
      <c r="D36" s="53" t="s">
        <v>1201</v>
      </c>
      <c r="E36" s="54"/>
      <c r="F36" s="54"/>
      <c r="G36" s="132" t="s">
        <v>1202</v>
      </c>
      <c r="H36" s="55" t="s">
        <v>1203</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137"/>
      <c r="C41" s="138"/>
      <c r="D41" s="138"/>
      <c r="E41" s="138"/>
      <c r="F41" s="138"/>
      <c r="G41" s="138"/>
      <c r="H41" s="138"/>
      <c r="I41" s="139"/>
      <c r="J41" s="138"/>
      <c r="K41" s="140"/>
    </row>
    <row r="42" spans="2:11" s="1" customFormat="1" ht="36.95" customHeight="1">
      <c r="B42" s="42"/>
      <c r="C42" s="30" t="s">
        <v>1279</v>
      </c>
      <c r="D42" s="43"/>
      <c r="E42" s="43"/>
      <c r="F42" s="43"/>
      <c r="G42" s="43"/>
      <c r="H42" s="43"/>
      <c r="I42" s="118"/>
      <c r="J42" s="43"/>
      <c r="K42" s="46"/>
    </row>
    <row r="43" spans="2:11" s="1" customFormat="1" ht="6.95" customHeight="1">
      <c r="B43" s="42"/>
      <c r="C43" s="43"/>
      <c r="D43" s="43"/>
      <c r="E43" s="43"/>
      <c r="F43" s="43"/>
      <c r="G43" s="43"/>
      <c r="H43" s="43"/>
      <c r="I43" s="118"/>
      <c r="J43" s="43"/>
      <c r="K43" s="46"/>
    </row>
    <row r="44" spans="2:11" s="1" customFormat="1" ht="14.45" customHeight="1">
      <c r="B44" s="42"/>
      <c r="C44" s="37" t="s">
        <v>1165</v>
      </c>
      <c r="D44" s="43"/>
      <c r="E44" s="43"/>
      <c r="F44" s="43"/>
      <c r="G44" s="43"/>
      <c r="H44" s="43"/>
      <c r="I44" s="118"/>
      <c r="J44" s="43"/>
      <c r="K44" s="46"/>
    </row>
    <row r="45" spans="2:11" s="1" customFormat="1" ht="14.45" customHeight="1">
      <c r="B45" s="42"/>
      <c r="C45" s="43"/>
      <c r="D45" s="43"/>
      <c r="E45" s="387" t="str">
        <f>E7</f>
        <v>KOHINOOR MARÁNSKÉ RADČICE - Biotechnologický systém ČDV Z MR1</v>
      </c>
      <c r="F45" s="388"/>
      <c r="G45" s="388"/>
      <c r="H45" s="388"/>
      <c r="I45" s="118"/>
      <c r="J45" s="43"/>
      <c r="K45" s="46"/>
    </row>
    <row r="46" spans="2:11" s="1" customFormat="1" ht="14.45" customHeight="1">
      <c r="B46" s="42"/>
      <c r="C46" s="37" t="s">
        <v>1277</v>
      </c>
      <c r="D46" s="43"/>
      <c r="E46" s="43"/>
      <c r="F46" s="43"/>
      <c r="G46" s="43"/>
      <c r="H46" s="43"/>
      <c r="I46" s="118"/>
      <c r="J46" s="43"/>
      <c r="K46" s="46"/>
    </row>
    <row r="47" spans="2:11" s="1" customFormat="1" ht="16.15" customHeight="1">
      <c r="B47" s="42"/>
      <c r="C47" s="43"/>
      <c r="D47" s="43"/>
      <c r="E47" s="389" t="str">
        <f>E9</f>
        <v>073/13/08/2015 - PS 02 Čerpání vyčištěných důlních vod</v>
      </c>
      <c r="F47" s="390"/>
      <c r="G47" s="390"/>
      <c r="H47" s="390"/>
      <c r="I47" s="118"/>
      <c r="J47" s="43"/>
      <c r="K47" s="46"/>
    </row>
    <row r="48" spans="2:11" s="1" customFormat="1" ht="6.95" customHeight="1">
      <c r="B48" s="42"/>
      <c r="C48" s="43"/>
      <c r="D48" s="43"/>
      <c r="E48" s="43"/>
      <c r="F48" s="43"/>
      <c r="G48" s="43"/>
      <c r="H48" s="43"/>
      <c r="I48" s="118"/>
      <c r="J48" s="43"/>
      <c r="K48" s="46"/>
    </row>
    <row r="49" spans="2:11" s="1" customFormat="1" ht="18" customHeight="1">
      <c r="B49" s="42"/>
      <c r="C49" s="37" t="s">
        <v>1172</v>
      </c>
      <c r="D49" s="43"/>
      <c r="E49" s="43"/>
      <c r="F49" s="35" t="str">
        <f>F12</f>
        <v>Mariánské Radčice</v>
      </c>
      <c r="G49" s="43"/>
      <c r="H49" s="43"/>
      <c r="I49" s="119" t="s">
        <v>1174</v>
      </c>
      <c r="J49" s="120" t="str">
        <f>IF(J12="","",J12)</f>
        <v>20. 6. 2017</v>
      </c>
      <c r="K49" s="46"/>
    </row>
    <row r="50" spans="2:11" s="1" customFormat="1" ht="6.95" customHeight="1">
      <c r="B50" s="42"/>
      <c r="C50" s="43"/>
      <c r="D50" s="43"/>
      <c r="E50" s="43"/>
      <c r="F50" s="43"/>
      <c r="G50" s="43"/>
      <c r="H50" s="43"/>
      <c r="I50" s="118"/>
      <c r="J50" s="43"/>
      <c r="K50" s="46"/>
    </row>
    <row r="51" spans="2:11" s="1" customFormat="1" ht="15">
      <c r="B51" s="42"/>
      <c r="C51" s="37" t="s">
        <v>1180</v>
      </c>
      <c r="D51" s="43"/>
      <c r="E51" s="43"/>
      <c r="F51" s="35" t="str">
        <f>E15</f>
        <v>PK Ústí nad Labem</v>
      </c>
      <c r="G51" s="43"/>
      <c r="H51" s="43"/>
      <c r="I51" s="119" t="s">
        <v>1186</v>
      </c>
      <c r="J51" s="383" t="str">
        <f>E21</f>
        <v>Terén Design</v>
      </c>
      <c r="K51" s="46"/>
    </row>
    <row r="52" spans="2:11" s="1" customFormat="1" ht="14.45" customHeight="1">
      <c r="B52" s="42"/>
      <c r="C52" s="37" t="s">
        <v>1184</v>
      </c>
      <c r="D52" s="43"/>
      <c r="E52" s="43"/>
      <c r="F52" s="35" t="str">
        <f>IF(E18="","",E18)</f>
        <v/>
      </c>
      <c r="G52" s="43"/>
      <c r="H52" s="43"/>
      <c r="I52" s="118"/>
      <c r="J52" s="393"/>
      <c r="K52" s="46"/>
    </row>
    <row r="53" spans="2:11" s="1" customFormat="1" ht="10.35" customHeight="1">
      <c r="B53" s="42"/>
      <c r="C53" s="43"/>
      <c r="D53" s="43"/>
      <c r="E53" s="43"/>
      <c r="F53" s="43"/>
      <c r="G53" s="43"/>
      <c r="H53" s="43"/>
      <c r="I53" s="118"/>
      <c r="J53" s="43"/>
      <c r="K53" s="46"/>
    </row>
    <row r="54" spans="2:11" s="1" customFormat="1" ht="29.25" customHeight="1">
      <c r="B54" s="42"/>
      <c r="C54" s="141" t="s">
        <v>1280</v>
      </c>
      <c r="D54" s="52"/>
      <c r="E54" s="52"/>
      <c r="F54" s="52"/>
      <c r="G54" s="52"/>
      <c r="H54" s="52"/>
      <c r="I54" s="142"/>
      <c r="J54" s="143" t="s">
        <v>1281</v>
      </c>
      <c r="K54" s="56"/>
    </row>
    <row r="55" spans="2:11" s="1" customFormat="1" ht="10.35" customHeight="1">
      <c r="B55" s="42"/>
      <c r="C55" s="43"/>
      <c r="D55" s="43"/>
      <c r="E55" s="43"/>
      <c r="F55" s="43"/>
      <c r="G55" s="43"/>
      <c r="H55" s="43"/>
      <c r="I55" s="118"/>
      <c r="J55" s="43"/>
      <c r="K55" s="46"/>
    </row>
    <row r="56" spans="2:47" s="1" customFormat="1" ht="29.25" customHeight="1">
      <c r="B56" s="42"/>
      <c r="C56" s="144" t="s">
        <v>1282</v>
      </c>
      <c r="D56" s="43"/>
      <c r="E56" s="43"/>
      <c r="F56" s="43"/>
      <c r="G56" s="43"/>
      <c r="H56" s="43"/>
      <c r="I56" s="118"/>
      <c r="J56" s="128">
        <f>J84</f>
        <v>0</v>
      </c>
      <c r="K56" s="46"/>
      <c r="AU56" s="24" t="s">
        <v>1283</v>
      </c>
    </row>
    <row r="57" spans="2:11" s="7" customFormat="1" ht="24.95" customHeight="1">
      <c r="B57" s="145"/>
      <c r="C57" s="146"/>
      <c r="D57" s="147" t="s">
        <v>1284</v>
      </c>
      <c r="E57" s="148"/>
      <c r="F57" s="148"/>
      <c r="G57" s="148"/>
      <c r="H57" s="148"/>
      <c r="I57" s="149"/>
      <c r="J57" s="150">
        <f>J85</f>
        <v>0</v>
      </c>
      <c r="K57" s="151"/>
    </row>
    <row r="58" spans="2:11" s="8" customFormat="1" ht="19.9" customHeight="1">
      <c r="B58" s="152"/>
      <c r="C58" s="153"/>
      <c r="D58" s="154" t="s">
        <v>1285</v>
      </c>
      <c r="E58" s="155"/>
      <c r="F58" s="155"/>
      <c r="G58" s="155"/>
      <c r="H58" s="155"/>
      <c r="I58" s="156"/>
      <c r="J58" s="157">
        <f>J86</f>
        <v>0</v>
      </c>
      <c r="K58" s="158"/>
    </row>
    <row r="59" spans="2:11" s="8" customFormat="1" ht="19.9" customHeight="1">
      <c r="B59" s="152"/>
      <c r="C59" s="153"/>
      <c r="D59" s="154" t="s">
        <v>1079</v>
      </c>
      <c r="E59" s="155"/>
      <c r="F59" s="155"/>
      <c r="G59" s="155"/>
      <c r="H59" s="155"/>
      <c r="I59" s="156"/>
      <c r="J59" s="157">
        <f>J127</f>
        <v>0</v>
      </c>
      <c r="K59" s="158"/>
    </row>
    <row r="60" spans="2:11" s="8" customFormat="1" ht="19.9" customHeight="1">
      <c r="B60" s="152"/>
      <c r="C60" s="153"/>
      <c r="D60" s="154" t="s">
        <v>1080</v>
      </c>
      <c r="E60" s="155"/>
      <c r="F60" s="155"/>
      <c r="G60" s="155"/>
      <c r="H60" s="155"/>
      <c r="I60" s="156"/>
      <c r="J60" s="157">
        <f>J138</f>
        <v>0</v>
      </c>
      <c r="K60" s="158"/>
    </row>
    <row r="61" spans="2:11" s="8" customFormat="1" ht="19.9" customHeight="1">
      <c r="B61" s="152"/>
      <c r="C61" s="153"/>
      <c r="D61" s="154" t="s">
        <v>282</v>
      </c>
      <c r="E61" s="155"/>
      <c r="F61" s="155"/>
      <c r="G61" s="155"/>
      <c r="H61" s="155"/>
      <c r="I61" s="156"/>
      <c r="J61" s="157">
        <f>J148</f>
        <v>0</v>
      </c>
      <c r="K61" s="158"/>
    </row>
    <row r="62" spans="2:11" s="8" customFormat="1" ht="19.9" customHeight="1">
      <c r="B62" s="152"/>
      <c r="C62" s="153"/>
      <c r="D62" s="154" t="s">
        <v>1083</v>
      </c>
      <c r="E62" s="155"/>
      <c r="F62" s="155"/>
      <c r="G62" s="155"/>
      <c r="H62" s="155"/>
      <c r="I62" s="156"/>
      <c r="J62" s="157">
        <f>J153</f>
        <v>0</v>
      </c>
      <c r="K62" s="158"/>
    </row>
    <row r="63" spans="2:11" s="7" customFormat="1" ht="24.95" customHeight="1">
      <c r="B63" s="145"/>
      <c r="C63" s="146"/>
      <c r="D63" s="147" t="s">
        <v>416</v>
      </c>
      <c r="E63" s="148"/>
      <c r="F63" s="148"/>
      <c r="G63" s="148"/>
      <c r="H63" s="148"/>
      <c r="I63" s="149"/>
      <c r="J63" s="150">
        <f>J155</f>
        <v>0</v>
      </c>
      <c r="K63" s="151"/>
    </row>
    <row r="64" spans="2:11" s="8" customFormat="1" ht="19.9" customHeight="1">
      <c r="B64" s="152"/>
      <c r="C64" s="153"/>
      <c r="D64" s="154" t="s">
        <v>417</v>
      </c>
      <c r="E64" s="155"/>
      <c r="F64" s="155"/>
      <c r="G64" s="155"/>
      <c r="H64" s="155"/>
      <c r="I64" s="156"/>
      <c r="J64" s="157">
        <f>J157</f>
        <v>0</v>
      </c>
      <c r="K64" s="158"/>
    </row>
    <row r="65" spans="2:11" s="1" customFormat="1" ht="21.75" customHeight="1">
      <c r="B65" s="42"/>
      <c r="C65" s="43"/>
      <c r="D65" s="43"/>
      <c r="E65" s="43"/>
      <c r="F65" s="43"/>
      <c r="G65" s="43"/>
      <c r="H65" s="43"/>
      <c r="I65" s="118"/>
      <c r="J65" s="43"/>
      <c r="K65" s="46"/>
    </row>
    <row r="66" spans="2:11" s="1" customFormat="1" ht="6.95" customHeight="1">
      <c r="B66" s="57"/>
      <c r="C66" s="58"/>
      <c r="D66" s="58"/>
      <c r="E66" s="58"/>
      <c r="F66" s="58"/>
      <c r="G66" s="58"/>
      <c r="H66" s="58"/>
      <c r="I66" s="136"/>
      <c r="J66" s="58"/>
      <c r="K66" s="59"/>
    </row>
    <row r="70" spans="2:12" s="1" customFormat="1" ht="6.95" customHeight="1">
      <c r="B70" s="60"/>
      <c r="C70" s="61"/>
      <c r="D70" s="61"/>
      <c r="E70" s="61"/>
      <c r="F70" s="61"/>
      <c r="G70" s="61"/>
      <c r="H70" s="61"/>
      <c r="I70" s="139"/>
      <c r="J70" s="61"/>
      <c r="K70" s="61"/>
      <c r="L70" s="62"/>
    </row>
    <row r="71" spans="2:12" s="1" customFormat="1" ht="36.95" customHeight="1">
      <c r="B71" s="42"/>
      <c r="C71" s="63" t="s">
        <v>1286</v>
      </c>
      <c r="D71" s="64"/>
      <c r="E71" s="64"/>
      <c r="F71" s="64"/>
      <c r="G71" s="64"/>
      <c r="H71" s="64"/>
      <c r="I71" s="159"/>
      <c r="J71" s="64"/>
      <c r="K71" s="64"/>
      <c r="L71" s="62"/>
    </row>
    <row r="72" spans="2:12" s="1" customFormat="1" ht="6.95" customHeight="1">
      <c r="B72" s="42"/>
      <c r="C72" s="64"/>
      <c r="D72" s="64"/>
      <c r="E72" s="64"/>
      <c r="F72" s="64"/>
      <c r="G72" s="64"/>
      <c r="H72" s="64"/>
      <c r="I72" s="159"/>
      <c r="J72" s="64"/>
      <c r="K72" s="64"/>
      <c r="L72" s="62"/>
    </row>
    <row r="73" spans="2:12" s="1" customFormat="1" ht="14.45" customHeight="1">
      <c r="B73" s="42"/>
      <c r="C73" s="66" t="s">
        <v>1165</v>
      </c>
      <c r="D73" s="64"/>
      <c r="E73" s="64"/>
      <c r="F73" s="64"/>
      <c r="G73" s="64"/>
      <c r="H73" s="64"/>
      <c r="I73" s="159"/>
      <c r="J73" s="64"/>
      <c r="K73" s="64"/>
      <c r="L73" s="62"/>
    </row>
    <row r="74" spans="2:12" s="1" customFormat="1" ht="14.45" customHeight="1">
      <c r="B74" s="42"/>
      <c r="C74" s="64"/>
      <c r="D74" s="64"/>
      <c r="E74" s="391" t="str">
        <f>E7</f>
        <v>KOHINOOR MARÁNSKÉ RADČICE - Biotechnologický systém ČDV Z MR1</v>
      </c>
      <c r="F74" s="392"/>
      <c r="G74" s="392"/>
      <c r="H74" s="392"/>
      <c r="I74" s="159"/>
      <c r="J74" s="64"/>
      <c r="K74" s="64"/>
      <c r="L74" s="62"/>
    </row>
    <row r="75" spans="2:12" s="1" customFormat="1" ht="14.45" customHeight="1">
      <c r="B75" s="42"/>
      <c r="C75" s="66" t="s">
        <v>1277</v>
      </c>
      <c r="D75" s="64"/>
      <c r="E75" s="64"/>
      <c r="F75" s="64"/>
      <c r="G75" s="64"/>
      <c r="H75" s="64"/>
      <c r="I75" s="159"/>
      <c r="J75" s="64"/>
      <c r="K75" s="64"/>
      <c r="L75" s="62"/>
    </row>
    <row r="76" spans="2:12" s="1" customFormat="1" ht="16.15" customHeight="1">
      <c r="B76" s="42"/>
      <c r="C76" s="64"/>
      <c r="D76" s="64"/>
      <c r="E76" s="357" t="str">
        <f>E9</f>
        <v>073/13/08/2015 - PS 02 Čerpání vyčištěných důlních vod</v>
      </c>
      <c r="F76" s="394"/>
      <c r="G76" s="394"/>
      <c r="H76" s="394"/>
      <c r="I76" s="159"/>
      <c r="J76" s="64"/>
      <c r="K76" s="64"/>
      <c r="L76" s="62"/>
    </row>
    <row r="77" spans="2:12" s="1" customFormat="1" ht="6.95" customHeight="1">
      <c r="B77" s="42"/>
      <c r="C77" s="64"/>
      <c r="D77" s="64"/>
      <c r="E77" s="64"/>
      <c r="F77" s="64"/>
      <c r="G77" s="64"/>
      <c r="H77" s="64"/>
      <c r="I77" s="159"/>
      <c r="J77" s="64"/>
      <c r="K77" s="64"/>
      <c r="L77" s="62"/>
    </row>
    <row r="78" spans="2:12" s="1" customFormat="1" ht="18" customHeight="1">
      <c r="B78" s="42"/>
      <c r="C78" s="66" t="s">
        <v>1172</v>
      </c>
      <c r="D78" s="64"/>
      <c r="E78" s="64"/>
      <c r="F78" s="160" t="str">
        <f>F12</f>
        <v>Mariánské Radčice</v>
      </c>
      <c r="G78" s="64"/>
      <c r="H78" s="64"/>
      <c r="I78" s="161" t="s">
        <v>1174</v>
      </c>
      <c r="J78" s="74" t="str">
        <f>IF(J12="","",J12)</f>
        <v>20. 6. 2017</v>
      </c>
      <c r="K78" s="64"/>
      <c r="L78" s="62"/>
    </row>
    <row r="79" spans="2:12" s="1" customFormat="1" ht="6.95" customHeight="1">
      <c r="B79" s="42"/>
      <c r="C79" s="64"/>
      <c r="D79" s="64"/>
      <c r="E79" s="64"/>
      <c r="F79" s="64"/>
      <c r="G79" s="64"/>
      <c r="H79" s="64"/>
      <c r="I79" s="159"/>
      <c r="J79" s="64"/>
      <c r="K79" s="64"/>
      <c r="L79" s="62"/>
    </row>
    <row r="80" spans="2:12" s="1" customFormat="1" ht="15">
      <c r="B80" s="42"/>
      <c r="C80" s="66" t="s">
        <v>1180</v>
      </c>
      <c r="D80" s="64"/>
      <c r="E80" s="64"/>
      <c r="F80" s="160" t="str">
        <f>E15</f>
        <v>PK Ústí nad Labem</v>
      </c>
      <c r="G80" s="64"/>
      <c r="H80" s="64"/>
      <c r="I80" s="161" t="s">
        <v>1186</v>
      </c>
      <c r="J80" s="160" t="str">
        <f>E21</f>
        <v>Terén Design</v>
      </c>
      <c r="K80" s="64"/>
      <c r="L80" s="62"/>
    </row>
    <row r="81" spans="2:12" s="1" customFormat="1" ht="14.45" customHeight="1">
      <c r="B81" s="42"/>
      <c r="C81" s="66" t="s">
        <v>1184</v>
      </c>
      <c r="D81" s="64"/>
      <c r="E81" s="64"/>
      <c r="F81" s="160" t="str">
        <f>IF(E18="","",E18)</f>
        <v/>
      </c>
      <c r="G81" s="64"/>
      <c r="H81" s="64"/>
      <c r="I81" s="159"/>
      <c r="J81" s="64"/>
      <c r="K81" s="64"/>
      <c r="L81" s="62"/>
    </row>
    <row r="82" spans="2:12" s="1" customFormat="1" ht="10.35" customHeight="1">
      <c r="B82" s="42"/>
      <c r="C82" s="64"/>
      <c r="D82" s="64"/>
      <c r="E82" s="64"/>
      <c r="F82" s="64"/>
      <c r="G82" s="64"/>
      <c r="H82" s="64"/>
      <c r="I82" s="159"/>
      <c r="J82" s="64"/>
      <c r="K82" s="64"/>
      <c r="L82" s="62"/>
    </row>
    <row r="83" spans="2:20" s="9" customFormat="1" ht="29.25" customHeight="1">
      <c r="B83" s="162"/>
      <c r="C83" s="163" t="s">
        <v>1287</v>
      </c>
      <c r="D83" s="164" t="s">
        <v>1210</v>
      </c>
      <c r="E83" s="164" t="s">
        <v>1206</v>
      </c>
      <c r="F83" s="164" t="s">
        <v>1288</v>
      </c>
      <c r="G83" s="164" t="s">
        <v>1289</v>
      </c>
      <c r="H83" s="164" t="s">
        <v>1290</v>
      </c>
      <c r="I83" s="165" t="s">
        <v>1291</v>
      </c>
      <c r="J83" s="164" t="s">
        <v>1281</v>
      </c>
      <c r="K83" s="166" t="s">
        <v>1292</v>
      </c>
      <c r="L83" s="167"/>
      <c r="M83" s="81" t="s">
        <v>1293</v>
      </c>
      <c r="N83" s="82" t="s">
        <v>1195</v>
      </c>
      <c r="O83" s="82" t="s">
        <v>1294</v>
      </c>
      <c r="P83" s="82" t="s">
        <v>1295</v>
      </c>
      <c r="Q83" s="82" t="s">
        <v>1296</v>
      </c>
      <c r="R83" s="82" t="s">
        <v>1297</v>
      </c>
      <c r="S83" s="82" t="s">
        <v>1298</v>
      </c>
      <c r="T83" s="83" t="s">
        <v>1299</v>
      </c>
    </row>
    <row r="84" spans="2:63" s="1" customFormat="1" ht="29.25" customHeight="1">
      <c r="B84" s="42"/>
      <c r="C84" s="87" t="s">
        <v>1282</v>
      </c>
      <c r="D84" s="64"/>
      <c r="E84" s="64"/>
      <c r="F84" s="64"/>
      <c r="G84" s="64"/>
      <c r="H84" s="64"/>
      <c r="I84" s="159"/>
      <c r="J84" s="168">
        <f>BK84</f>
        <v>0</v>
      </c>
      <c r="K84" s="64"/>
      <c r="L84" s="62"/>
      <c r="M84" s="84"/>
      <c r="N84" s="85"/>
      <c r="O84" s="85"/>
      <c r="P84" s="169">
        <f>P85+P155</f>
        <v>0</v>
      </c>
      <c r="Q84" s="85"/>
      <c r="R84" s="169">
        <f>R85+R155</f>
        <v>148.765674</v>
      </c>
      <c r="S84" s="85"/>
      <c r="T84" s="170">
        <f>T85+T155</f>
        <v>0</v>
      </c>
      <c r="AT84" s="24" t="s">
        <v>1224</v>
      </c>
      <c r="AU84" s="24" t="s">
        <v>1283</v>
      </c>
      <c r="BK84" s="171">
        <f>BK85+BK155</f>
        <v>0</v>
      </c>
    </row>
    <row r="85" spans="2:63" s="10" customFormat="1" ht="37.35" customHeight="1">
      <c r="B85" s="172"/>
      <c r="C85" s="173"/>
      <c r="D85" s="174" t="s">
        <v>1224</v>
      </c>
      <c r="E85" s="175" t="s">
        <v>1300</v>
      </c>
      <c r="F85" s="175" t="s">
        <v>1301</v>
      </c>
      <c r="G85" s="173"/>
      <c r="H85" s="173"/>
      <c r="I85" s="176"/>
      <c r="J85" s="177">
        <f>BK85</f>
        <v>0</v>
      </c>
      <c r="K85" s="173"/>
      <c r="L85" s="178"/>
      <c r="M85" s="179"/>
      <c r="N85" s="180"/>
      <c r="O85" s="180"/>
      <c r="P85" s="181">
        <f>P86+P127+P138+P148+P153</f>
        <v>0</v>
      </c>
      <c r="Q85" s="180"/>
      <c r="R85" s="181">
        <f>R86+R127+R138+R148+R153</f>
        <v>148.765674</v>
      </c>
      <c r="S85" s="180"/>
      <c r="T85" s="182">
        <f>T86+T127+T138+T148+T153</f>
        <v>0</v>
      </c>
      <c r="AR85" s="183" t="s">
        <v>1171</v>
      </c>
      <c r="AT85" s="184" t="s">
        <v>1224</v>
      </c>
      <c r="AU85" s="184" t="s">
        <v>1225</v>
      </c>
      <c r="AY85" s="183" t="s">
        <v>1302</v>
      </c>
      <c r="BK85" s="185">
        <f>BK86+BK127+BK138+BK148+BK153</f>
        <v>0</v>
      </c>
    </row>
    <row r="86" spans="2:63" s="10" customFormat="1" ht="19.9" customHeight="1">
      <c r="B86" s="172"/>
      <c r="C86" s="173"/>
      <c r="D86" s="174" t="s">
        <v>1224</v>
      </c>
      <c r="E86" s="186" t="s">
        <v>1171</v>
      </c>
      <c r="F86" s="186" t="s">
        <v>1303</v>
      </c>
      <c r="G86" s="173"/>
      <c r="H86" s="173"/>
      <c r="I86" s="176"/>
      <c r="J86" s="187">
        <f>BK86</f>
        <v>0</v>
      </c>
      <c r="K86" s="173"/>
      <c r="L86" s="178"/>
      <c r="M86" s="179"/>
      <c r="N86" s="180"/>
      <c r="O86" s="180"/>
      <c r="P86" s="181">
        <f>SUM(P87:P126)</f>
        <v>0</v>
      </c>
      <c r="Q86" s="180"/>
      <c r="R86" s="181">
        <f>SUM(R87:R126)</f>
        <v>0</v>
      </c>
      <c r="S86" s="180"/>
      <c r="T86" s="182">
        <f>SUM(T87:T126)</f>
        <v>0</v>
      </c>
      <c r="AR86" s="183" t="s">
        <v>1171</v>
      </c>
      <c r="AT86" s="184" t="s">
        <v>1224</v>
      </c>
      <c r="AU86" s="184" t="s">
        <v>1171</v>
      </c>
      <c r="AY86" s="183" t="s">
        <v>1302</v>
      </c>
      <c r="BK86" s="185">
        <f>SUM(BK87:BK126)</f>
        <v>0</v>
      </c>
    </row>
    <row r="87" spans="2:65" s="1" customFormat="1" ht="22.9" customHeight="1">
      <c r="B87" s="42"/>
      <c r="C87" s="188" t="s">
        <v>1171</v>
      </c>
      <c r="D87" s="188" t="s">
        <v>1304</v>
      </c>
      <c r="E87" s="189" t="s">
        <v>1092</v>
      </c>
      <c r="F87" s="190" t="s">
        <v>1093</v>
      </c>
      <c r="G87" s="191" t="s">
        <v>1094</v>
      </c>
      <c r="H87" s="192">
        <v>350</v>
      </c>
      <c r="I87" s="193"/>
      <c r="J87" s="194">
        <f>ROUND(I87*H87,2)</f>
        <v>0</v>
      </c>
      <c r="K87" s="190" t="s">
        <v>1308</v>
      </c>
      <c r="L87" s="62"/>
      <c r="M87" s="195" t="s">
        <v>1169</v>
      </c>
      <c r="N87" s="196" t="s">
        <v>1198</v>
      </c>
      <c r="O87" s="43"/>
      <c r="P87" s="197">
        <f>O87*H87</f>
        <v>0</v>
      </c>
      <c r="Q87" s="197">
        <v>0</v>
      </c>
      <c r="R87" s="197">
        <f>Q87*H87</f>
        <v>0</v>
      </c>
      <c r="S87" s="197">
        <v>0</v>
      </c>
      <c r="T87" s="198">
        <f>S87*H87</f>
        <v>0</v>
      </c>
      <c r="AR87" s="24" t="s">
        <v>1309</v>
      </c>
      <c r="AT87" s="24" t="s">
        <v>1304</v>
      </c>
      <c r="AU87" s="24" t="s">
        <v>1234</v>
      </c>
      <c r="AY87" s="24" t="s">
        <v>1302</v>
      </c>
      <c r="BE87" s="199">
        <f>IF(N87="základní",J87,0)</f>
        <v>0</v>
      </c>
      <c r="BF87" s="199">
        <f>IF(N87="snížená",J87,0)</f>
        <v>0</v>
      </c>
      <c r="BG87" s="199">
        <f>IF(N87="zákl. přenesená",J87,0)</f>
        <v>0</v>
      </c>
      <c r="BH87" s="199">
        <f>IF(N87="sníž. přenesená",J87,0)</f>
        <v>0</v>
      </c>
      <c r="BI87" s="199">
        <f>IF(N87="nulová",J87,0)</f>
        <v>0</v>
      </c>
      <c r="BJ87" s="24" t="s">
        <v>1309</v>
      </c>
      <c r="BK87" s="199">
        <f>ROUND(I87*H87,2)</f>
        <v>0</v>
      </c>
      <c r="BL87" s="24" t="s">
        <v>1309</v>
      </c>
      <c r="BM87" s="24" t="s">
        <v>432</v>
      </c>
    </row>
    <row r="88" spans="2:47" s="1" customFormat="1" ht="283.5">
      <c r="B88" s="42"/>
      <c r="C88" s="64"/>
      <c r="D88" s="200" t="s">
        <v>1311</v>
      </c>
      <c r="E88" s="64"/>
      <c r="F88" s="201" t="s">
        <v>1096</v>
      </c>
      <c r="G88" s="64"/>
      <c r="H88" s="64"/>
      <c r="I88" s="159"/>
      <c r="J88" s="64"/>
      <c r="K88" s="64"/>
      <c r="L88" s="62"/>
      <c r="M88" s="202"/>
      <c r="N88" s="43"/>
      <c r="O88" s="43"/>
      <c r="P88" s="43"/>
      <c r="Q88" s="43"/>
      <c r="R88" s="43"/>
      <c r="S88" s="43"/>
      <c r="T88" s="79"/>
      <c r="AT88" s="24" t="s">
        <v>1311</v>
      </c>
      <c r="AU88" s="24" t="s">
        <v>1234</v>
      </c>
    </row>
    <row r="89" spans="2:51" s="11" customFormat="1" ht="13.5">
      <c r="B89" s="203"/>
      <c r="C89" s="204"/>
      <c r="D89" s="200" t="s">
        <v>1313</v>
      </c>
      <c r="E89" s="205" t="s">
        <v>1169</v>
      </c>
      <c r="F89" s="206" t="s">
        <v>108</v>
      </c>
      <c r="G89" s="204"/>
      <c r="H89" s="207">
        <v>350</v>
      </c>
      <c r="I89" s="208"/>
      <c r="J89" s="204"/>
      <c r="K89" s="204"/>
      <c r="L89" s="209"/>
      <c r="M89" s="210"/>
      <c r="N89" s="211"/>
      <c r="O89" s="211"/>
      <c r="P89" s="211"/>
      <c r="Q89" s="211"/>
      <c r="R89" s="211"/>
      <c r="S89" s="211"/>
      <c r="T89" s="212"/>
      <c r="AT89" s="213" t="s">
        <v>1313</v>
      </c>
      <c r="AU89" s="213" t="s">
        <v>1234</v>
      </c>
      <c r="AV89" s="11" t="s">
        <v>1234</v>
      </c>
      <c r="AW89" s="11" t="s">
        <v>1188</v>
      </c>
      <c r="AX89" s="11" t="s">
        <v>1225</v>
      </c>
      <c r="AY89" s="213" t="s">
        <v>1302</v>
      </c>
    </row>
    <row r="90" spans="2:51" s="12" customFormat="1" ht="13.5">
      <c r="B90" s="214"/>
      <c r="C90" s="215"/>
      <c r="D90" s="200" t="s">
        <v>1313</v>
      </c>
      <c r="E90" s="216" t="s">
        <v>1169</v>
      </c>
      <c r="F90" s="217" t="s">
        <v>1315</v>
      </c>
      <c r="G90" s="215"/>
      <c r="H90" s="218">
        <v>350</v>
      </c>
      <c r="I90" s="219"/>
      <c r="J90" s="215"/>
      <c r="K90" s="215"/>
      <c r="L90" s="220"/>
      <c r="M90" s="221"/>
      <c r="N90" s="222"/>
      <c r="O90" s="222"/>
      <c r="P90" s="222"/>
      <c r="Q90" s="222"/>
      <c r="R90" s="222"/>
      <c r="S90" s="222"/>
      <c r="T90" s="223"/>
      <c r="AT90" s="224" t="s">
        <v>1313</v>
      </c>
      <c r="AU90" s="224" t="s">
        <v>1234</v>
      </c>
      <c r="AV90" s="12" t="s">
        <v>1309</v>
      </c>
      <c r="AW90" s="12" t="s">
        <v>1188</v>
      </c>
      <c r="AX90" s="12" t="s">
        <v>1171</v>
      </c>
      <c r="AY90" s="224" t="s">
        <v>1302</v>
      </c>
    </row>
    <row r="91" spans="2:65" s="1" customFormat="1" ht="22.9" customHeight="1">
      <c r="B91" s="42"/>
      <c r="C91" s="188" t="s">
        <v>1234</v>
      </c>
      <c r="D91" s="188" t="s">
        <v>1304</v>
      </c>
      <c r="E91" s="189" t="s">
        <v>1098</v>
      </c>
      <c r="F91" s="190" t="s">
        <v>1099</v>
      </c>
      <c r="G91" s="191" t="s">
        <v>1100</v>
      </c>
      <c r="H91" s="192">
        <v>180</v>
      </c>
      <c r="I91" s="193"/>
      <c r="J91" s="194">
        <f>ROUND(I91*H91,2)</f>
        <v>0</v>
      </c>
      <c r="K91" s="190" t="s">
        <v>1308</v>
      </c>
      <c r="L91" s="62"/>
      <c r="M91" s="195" t="s">
        <v>1169</v>
      </c>
      <c r="N91" s="196" t="s">
        <v>1198</v>
      </c>
      <c r="O91" s="43"/>
      <c r="P91" s="197">
        <f>O91*H91</f>
        <v>0</v>
      </c>
      <c r="Q91" s="197">
        <v>0</v>
      </c>
      <c r="R91" s="197">
        <f>Q91*H91</f>
        <v>0</v>
      </c>
      <c r="S91" s="197">
        <v>0</v>
      </c>
      <c r="T91" s="198">
        <f>S91*H91</f>
        <v>0</v>
      </c>
      <c r="AR91" s="24" t="s">
        <v>1309</v>
      </c>
      <c r="AT91" s="24" t="s">
        <v>1304</v>
      </c>
      <c r="AU91" s="24" t="s">
        <v>1234</v>
      </c>
      <c r="AY91" s="24" t="s">
        <v>1302</v>
      </c>
      <c r="BE91" s="199">
        <f>IF(N91="základní",J91,0)</f>
        <v>0</v>
      </c>
      <c r="BF91" s="199">
        <f>IF(N91="snížená",J91,0)</f>
        <v>0</v>
      </c>
      <c r="BG91" s="199">
        <f>IF(N91="zákl. přenesená",J91,0)</f>
        <v>0</v>
      </c>
      <c r="BH91" s="199">
        <f>IF(N91="sníž. přenesená",J91,0)</f>
        <v>0</v>
      </c>
      <c r="BI91" s="199">
        <f>IF(N91="nulová",J91,0)</f>
        <v>0</v>
      </c>
      <c r="BJ91" s="24" t="s">
        <v>1309</v>
      </c>
      <c r="BK91" s="199">
        <f>ROUND(I91*H91,2)</f>
        <v>0</v>
      </c>
      <c r="BL91" s="24" t="s">
        <v>1309</v>
      </c>
      <c r="BM91" s="24" t="s">
        <v>433</v>
      </c>
    </row>
    <row r="92" spans="2:47" s="1" customFormat="1" ht="189">
      <c r="B92" s="42"/>
      <c r="C92" s="64"/>
      <c r="D92" s="200" t="s">
        <v>1311</v>
      </c>
      <c r="E92" s="64"/>
      <c r="F92" s="201" t="s">
        <v>1102</v>
      </c>
      <c r="G92" s="64"/>
      <c r="H92" s="64"/>
      <c r="I92" s="159"/>
      <c r="J92" s="64"/>
      <c r="K92" s="64"/>
      <c r="L92" s="62"/>
      <c r="M92" s="202"/>
      <c r="N92" s="43"/>
      <c r="O92" s="43"/>
      <c r="P92" s="43"/>
      <c r="Q92" s="43"/>
      <c r="R92" s="43"/>
      <c r="S92" s="43"/>
      <c r="T92" s="79"/>
      <c r="AT92" s="24" t="s">
        <v>1311</v>
      </c>
      <c r="AU92" s="24" t="s">
        <v>1234</v>
      </c>
    </row>
    <row r="93" spans="2:51" s="11" customFormat="1" ht="13.5">
      <c r="B93" s="203"/>
      <c r="C93" s="204"/>
      <c r="D93" s="200" t="s">
        <v>1313</v>
      </c>
      <c r="E93" s="205" t="s">
        <v>1169</v>
      </c>
      <c r="F93" s="206" t="s">
        <v>110</v>
      </c>
      <c r="G93" s="204"/>
      <c r="H93" s="207">
        <v>180</v>
      </c>
      <c r="I93" s="208"/>
      <c r="J93" s="204"/>
      <c r="K93" s="204"/>
      <c r="L93" s="209"/>
      <c r="M93" s="210"/>
      <c r="N93" s="211"/>
      <c r="O93" s="211"/>
      <c r="P93" s="211"/>
      <c r="Q93" s="211"/>
      <c r="R93" s="211"/>
      <c r="S93" s="211"/>
      <c r="T93" s="212"/>
      <c r="AT93" s="213" t="s">
        <v>1313</v>
      </c>
      <c r="AU93" s="213" t="s">
        <v>1234</v>
      </c>
      <c r="AV93" s="11" t="s">
        <v>1234</v>
      </c>
      <c r="AW93" s="11" t="s">
        <v>1188</v>
      </c>
      <c r="AX93" s="11" t="s">
        <v>1225</v>
      </c>
      <c r="AY93" s="213" t="s">
        <v>1302</v>
      </c>
    </row>
    <row r="94" spans="2:51" s="12" customFormat="1" ht="13.5">
      <c r="B94" s="214"/>
      <c r="C94" s="215"/>
      <c r="D94" s="200" t="s">
        <v>1313</v>
      </c>
      <c r="E94" s="216" t="s">
        <v>1169</v>
      </c>
      <c r="F94" s="217" t="s">
        <v>1315</v>
      </c>
      <c r="G94" s="215"/>
      <c r="H94" s="218">
        <v>180</v>
      </c>
      <c r="I94" s="219"/>
      <c r="J94" s="215"/>
      <c r="K94" s="215"/>
      <c r="L94" s="220"/>
      <c r="M94" s="221"/>
      <c r="N94" s="222"/>
      <c r="O94" s="222"/>
      <c r="P94" s="222"/>
      <c r="Q94" s="222"/>
      <c r="R94" s="222"/>
      <c r="S94" s="222"/>
      <c r="T94" s="223"/>
      <c r="AT94" s="224" t="s">
        <v>1313</v>
      </c>
      <c r="AU94" s="224" t="s">
        <v>1234</v>
      </c>
      <c r="AV94" s="12" t="s">
        <v>1309</v>
      </c>
      <c r="AW94" s="12" t="s">
        <v>1188</v>
      </c>
      <c r="AX94" s="12" t="s">
        <v>1171</v>
      </c>
      <c r="AY94" s="224" t="s">
        <v>1302</v>
      </c>
    </row>
    <row r="95" spans="2:65" s="1" customFormat="1" ht="34.15" customHeight="1">
      <c r="B95" s="42"/>
      <c r="C95" s="188" t="s">
        <v>1329</v>
      </c>
      <c r="D95" s="188" t="s">
        <v>1304</v>
      </c>
      <c r="E95" s="189" t="s">
        <v>434</v>
      </c>
      <c r="F95" s="190" t="s">
        <v>435</v>
      </c>
      <c r="G95" s="191" t="s">
        <v>1349</v>
      </c>
      <c r="H95" s="192">
        <v>195</v>
      </c>
      <c r="I95" s="193"/>
      <c r="J95" s="194">
        <f>ROUND(I95*H95,2)</f>
        <v>0</v>
      </c>
      <c r="K95" s="190" t="s">
        <v>1308</v>
      </c>
      <c r="L95" s="62"/>
      <c r="M95" s="195" t="s">
        <v>1169</v>
      </c>
      <c r="N95" s="196" t="s">
        <v>1198</v>
      </c>
      <c r="O95" s="43"/>
      <c r="P95" s="197">
        <f>O95*H95</f>
        <v>0</v>
      </c>
      <c r="Q95" s="197">
        <v>0</v>
      </c>
      <c r="R95" s="197">
        <f>Q95*H95</f>
        <v>0</v>
      </c>
      <c r="S95" s="197">
        <v>0</v>
      </c>
      <c r="T95" s="198">
        <f>S95*H95</f>
        <v>0</v>
      </c>
      <c r="AR95" s="24" t="s">
        <v>1309</v>
      </c>
      <c r="AT95" s="24" t="s">
        <v>1304</v>
      </c>
      <c r="AU95" s="24" t="s">
        <v>1234</v>
      </c>
      <c r="AY95" s="24" t="s">
        <v>1302</v>
      </c>
      <c r="BE95" s="199">
        <f>IF(N95="základní",J95,0)</f>
        <v>0</v>
      </c>
      <c r="BF95" s="199">
        <f>IF(N95="snížená",J95,0)</f>
        <v>0</v>
      </c>
      <c r="BG95" s="199">
        <f>IF(N95="zákl. přenesená",J95,0)</f>
        <v>0</v>
      </c>
      <c r="BH95" s="199">
        <f>IF(N95="sníž. přenesená",J95,0)</f>
        <v>0</v>
      </c>
      <c r="BI95" s="199">
        <f>IF(N95="nulová",J95,0)</f>
        <v>0</v>
      </c>
      <c r="BJ95" s="24" t="s">
        <v>1309</v>
      </c>
      <c r="BK95" s="199">
        <f>ROUND(I95*H95,2)</f>
        <v>0</v>
      </c>
      <c r="BL95" s="24" t="s">
        <v>1309</v>
      </c>
      <c r="BM95" s="24" t="s">
        <v>436</v>
      </c>
    </row>
    <row r="96" spans="2:47" s="1" customFormat="1" ht="229.5">
      <c r="B96" s="42"/>
      <c r="C96" s="64"/>
      <c r="D96" s="200" t="s">
        <v>1311</v>
      </c>
      <c r="E96" s="64"/>
      <c r="F96" s="201" t="s">
        <v>1375</v>
      </c>
      <c r="G96" s="64"/>
      <c r="H96" s="64"/>
      <c r="I96" s="159"/>
      <c r="J96" s="64"/>
      <c r="K96" s="64"/>
      <c r="L96" s="62"/>
      <c r="M96" s="202"/>
      <c r="N96" s="43"/>
      <c r="O96" s="43"/>
      <c r="P96" s="43"/>
      <c r="Q96" s="43"/>
      <c r="R96" s="43"/>
      <c r="S96" s="43"/>
      <c r="T96" s="79"/>
      <c r="AT96" s="24" t="s">
        <v>1311</v>
      </c>
      <c r="AU96" s="24" t="s">
        <v>1234</v>
      </c>
    </row>
    <row r="97" spans="2:51" s="11" customFormat="1" ht="13.5">
      <c r="B97" s="203"/>
      <c r="C97" s="204"/>
      <c r="D97" s="200" t="s">
        <v>1313</v>
      </c>
      <c r="E97" s="205" t="s">
        <v>1169</v>
      </c>
      <c r="F97" s="206" t="s">
        <v>437</v>
      </c>
      <c r="G97" s="204"/>
      <c r="H97" s="207">
        <v>195</v>
      </c>
      <c r="I97" s="208"/>
      <c r="J97" s="204"/>
      <c r="K97" s="204"/>
      <c r="L97" s="209"/>
      <c r="M97" s="210"/>
      <c r="N97" s="211"/>
      <c r="O97" s="211"/>
      <c r="P97" s="211"/>
      <c r="Q97" s="211"/>
      <c r="R97" s="211"/>
      <c r="S97" s="211"/>
      <c r="T97" s="212"/>
      <c r="AT97" s="213" t="s">
        <v>1313</v>
      </c>
      <c r="AU97" s="213" t="s">
        <v>1234</v>
      </c>
      <c r="AV97" s="11" t="s">
        <v>1234</v>
      </c>
      <c r="AW97" s="11" t="s">
        <v>1188</v>
      </c>
      <c r="AX97" s="11" t="s">
        <v>1225</v>
      </c>
      <c r="AY97" s="213" t="s">
        <v>1302</v>
      </c>
    </row>
    <row r="98" spans="2:51" s="12" customFormat="1" ht="13.5">
      <c r="B98" s="214"/>
      <c r="C98" s="215"/>
      <c r="D98" s="200" t="s">
        <v>1313</v>
      </c>
      <c r="E98" s="216" t="s">
        <v>1169</v>
      </c>
      <c r="F98" s="217" t="s">
        <v>1315</v>
      </c>
      <c r="G98" s="215"/>
      <c r="H98" s="218">
        <v>195</v>
      </c>
      <c r="I98" s="219"/>
      <c r="J98" s="215"/>
      <c r="K98" s="215"/>
      <c r="L98" s="220"/>
      <c r="M98" s="221"/>
      <c r="N98" s="222"/>
      <c r="O98" s="222"/>
      <c r="P98" s="222"/>
      <c r="Q98" s="222"/>
      <c r="R98" s="222"/>
      <c r="S98" s="222"/>
      <c r="T98" s="223"/>
      <c r="AT98" s="224" t="s">
        <v>1313</v>
      </c>
      <c r="AU98" s="224" t="s">
        <v>1234</v>
      </c>
      <c r="AV98" s="12" t="s">
        <v>1309</v>
      </c>
      <c r="AW98" s="12" t="s">
        <v>1188</v>
      </c>
      <c r="AX98" s="12" t="s">
        <v>1171</v>
      </c>
      <c r="AY98" s="224" t="s">
        <v>1302</v>
      </c>
    </row>
    <row r="99" spans="2:65" s="1" customFormat="1" ht="34.15" customHeight="1">
      <c r="B99" s="42"/>
      <c r="C99" s="188" t="s">
        <v>1309</v>
      </c>
      <c r="D99" s="188" t="s">
        <v>1304</v>
      </c>
      <c r="E99" s="189" t="s">
        <v>1377</v>
      </c>
      <c r="F99" s="190" t="s">
        <v>1378</v>
      </c>
      <c r="G99" s="191" t="s">
        <v>1349</v>
      </c>
      <c r="H99" s="192">
        <v>195</v>
      </c>
      <c r="I99" s="193"/>
      <c r="J99" s="194">
        <f>ROUND(I99*H99,2)</f>
        <v>0</v>
      </c>
      <c r="K99" s="190" t="s">
        <v>1308</v>
      </c>
      <c r="L99" s="62"/>
      <c r="M99" s="195" t="s">
        <v>1169</v>
      </c>
      <c r="N99" s="196" t="s">
        <v>1198</v>
      </c>
      <c r="O99" s="43"/>
      <c r="P99" s="197">
        <f>O99*H99</f>
        <v>0</v>
      </c>
      <c r="Q99" s="197">
        <v>0</v>
      </c>
      <c r="R99" s="197">
        <f>Q99*H99</f>
        <v>0</v>
      </c>
      <c r="S99" s="197">
        <v>0</v>
      </c>
      <c r="T99" s="198">
        <f>S99*H99</f>
        <v>0</v>
      </c>
      <c r="AR99" s="24" t="s">
        <v>1309</v>
      </c>
      <c r="AT99" s="24" t="s">
        <v>1304</v>
      </c>
      <c r="AU99" s="24" t="s">
        <v>1234</v>
      </c>
      <c r="AY99" s="24" t="s">
        <v>1302</v>
      </c>
      <c r="BE99" s="199">
        <f>IF(N99="základní",J99,0)</f>
        <v>0</v>
      </c>
      <c r="BF99" s="199">
        <f>IF(N99="snížená",J99,0)</f>
        <v>0</v>
      </c>
      <c r="BG99" s="199">
        <f>IF(N99="zákl. přenesená",J99,0)</f>
        <v>0</v>
      </c>
      <c r="BH99" s="199">
        <f>IF(N99="sníž. přenesená",J99,0)</f>
        <v>0</v>
      </c>
      <c r="BI99" s="199">
        <f>IF(N99="nulová",J99,0)</f>
        <v>0</v>
      </c>
      <c r="BJ99" s="24" t="s">
        <v>1309</v>
      </c>
      <c r="BK99" s="199">
        <f>ROUND(I99*H99,2)</f>
        <v>0</v>
      </c>
      <c r="BL99" s="24" t="s">
        <v>1309</v>
      </c>
      <c r="BM99" s="24" t="s">
        <v>438</v>
      </c>
    </row>
    <row r="100" spans="2:47" s="1" customFormat="1" ht="229.5">
      <c r="B100" s="42"/>
      <c r="C100" s="64"/>
      <c r="D100" s="200" t="s">
        <v>1311</v>
      </c>
      <c r="E100" s="64"/>
      <c r="F100" s="201" t="s">
        <v>1375</v>
      </c>
      <c r="G100" s="64"/>
      <c r="H100" s="64"/>
      <c r="I100" s="159"/>
      <c r="J100" s="64"/>
      <c r="K100" s="64"/>
      <c r="L100" s="62"/>
      <c r="M100" s="202"/>
      <c r="N100" s="43"/>
      <c r="O100" s="43"/>
      <c r="P100" s="43"/>
      <c r="Q100" s="43"/>
      <c r="R100" s="43"/>
      <c r="S100" s="43"/>
      <c r="T100" s="79"/>
      <c r="AT100" s="24" t="s">
        <v>1311</v>
      </c>
      <c r="AU100" s="24" t="s">
        <v>1234</v>
      </c>
    </row>
    <row r="101" spans="2:65" s="1" customFormat="1" ht="34.15" customHeight="1">
      <c r="B101" s="42"/>
      <c r="C101" s="188" t="s">
        <v>1338</v>
      </c>
      <c r="D101" s="188" t="s">
        <v>1304</v>
      </c>
      <c r="E101" s="189" t="s">
        <v>439</v>
      </c>
      <c r="F101" s="190" t="s">
        <v>440</v>
      </c>
      <c r="G101" s="191" t="s">
        <v>1349</v>
      </c>
      <c r="H101" s="192">
        <v>195</v>
      </c>
      <c r="I101" s="193"/>
      <c r="J101" s="194">
        <f>ROUND(I101*H101,2)</f>
        <v>0</v>
      </c>
      <c r="K101" s="190" t="s">
        <v>1308</v>
      </c>
      <c r="L101" s="62"/>
      <c r="M101" s="195" t="s">
        <v>1169</v>
      </c>
      <c r="N101" s="196" t="s">
        <v>1198</v>
      </c>
      <c r="O101" s="43"/>
      <c r="P101" s="197">
        <f>O101*H101</f>
        <v>0</v>
      </c>
      <c r="Q101" s="197">
        <v>0</v>
      </c>
      <c r="R101" s="197">
        <f>Q101*H101</f>
        <v>0</v>
      </c>
      <c r="S101" s="197">
        <v>0</v>
      </c>
      <c r="T101" s="198">
        <f>S101*H101</f>
        <v>0</v>
      </c>
      <c r="AR101" s="24" t="s">
        <v>1309</v>
      </c>
      <c r="AT101" s="24" t="s">
        <v>1304</v>
      </c>
      <c r="AU101" s="24" t="s">
        <v>1234</v>
      </c>
      <c r="AY101" s="24" t="s">
        <v>1302</v>
      </c>
      <c r="BE101" s="199">
        <f>IF(N101="základní",J101,0)</f>
        <v>0</v>
      </c>
      <c r="BF101" s="199">
        <f>IF(N101="snížená",J101,0)</f>
        <v>0</v>
      </c>
      <c r="BG101" s="199">
        <f>IF(N101="zákl. přenesená",J101,0)</f>
        <v>0</v>
      </c>
      <c r="BH101" s="199">
        <f>IF(N101="sníž. přenesená",J101,0)</f>
        <v>0</v>
      </c>
      <c r="BI101" s="199">
        <f>IF(N101="nulová",J101,0)</f>
        <v>0</v>
      </c>
      <c r="BJ101" s="24" t="s">
        <v>1309</v>
      </c>
      <c r="BK101" s="199">
        <f>ROUND(I101*H101,2)</f>
        <v>0</v>
      </c>
      <c r="BL101" s="24" t="s">
        <v>1309</v>
      </c>
      <c r="BM101" s="24" t="s">
        <v>441</v>
      </c>
    </row>
    <row r="102" spans="2:47" s="1" customFormat="1" ht="229.5">
      <c r="B102" s="42"/>
      <c r="C102" s="64"/>
      <c r="D102" s="200" t="s">
        <v>1311</v>
      </c>
      <c r="E102" s="64"/>
      <c r="F102" s="201" t="s">
        <v>1375</v>
      </c>
      <c r="G102" s="64"/>
      <c r="H102" s="64"/>
      <c r="I102" s="159"/>
      <c r="J102" s="64"/>
      <c r="K102" s="64"/>
      <c r="L102" s="62"/>
      <c r="M102" s="202"/>
      <c r="N102" s="43"/>
      <c r="O102" s="43"/>
      <c r="P102" s="43"/>
      <c r="Q102" s="43"/>
      <c r="R102" s="43"/>
      <c r="S102" s="43"/>
      <c r="T102" s="79"/>
      <c r="AT102" s="24" t="s">
        <v>1311</v>
      </c>
      <c r="AU102" s="24" t="s">
        <v>1234</v>
      </c>
    </row>
    <row r="103" spans="2:51" s="11" customFormat="1" ht="13.5">
      <c r="B103" s="203"/>
      <c r="C103" s="204"/>
      <c r="D103" s="200" t="s">
        <v>1313</v>
      </c>
      <c r="E103" s="205" t="s">
        <v>1169</v>
      </c>
      <c r="F103" s="206" t="s">
        <v>437</v>
      </c>
      <c r="G103" s="204"/>
      <c r="H103" s="207">
        <v>195</v>
      </c>
      <c r="I103" s="208"/>
      <c r="J103" s="204"/>
      <c r="K103" s="204"/>
      <c r="L103" s="209"/>
      <c r="M103" s="210"/>
      <c r="N103" s="211"/>
      <c r="O103" s="211"/>
      <c r="P103" s="211"/>
      <c r="Q103" s="211"/>
      <c r="R103" s="211"/>
      <c r="S103" s="211"/>
      <c r="T103" s="212"/>
      <c r="AT103" s="213" t="s">
        <v>1313</v>
      </c>
      <c r="AU103" s="213" t="s">
        <v>1234</v>
      </c>
      <c r="AV103" s="11" t="s">
        <v>1234</v>
      </c>
      <c r="AW103" s="11" t="s">
        <v>1188</v>
      </c>
      <c r="AX103" s="11" t="s">
        <v>1225</v>
      </c>
      <c r="AY103" s="213" t="s">
        <v>1302</v>
      </c>
    </row>
    <row r="104" spans="2:51" s="12" customFormat="1" ht="13.5">
      <c r="B104" s="214"/>
      <c r="C104" s="215"/>
      <c r="D104" s="200" t="s">
        <v>1313</v>
      </c>
      <c r="E104" s="216" t="s">
        <v>1169</v>
      </c>
      <c r="F104" s="217" t="s">
        <v>1315</v>
      </c>
      <c r="G104" s="215"/>
      <c r="H104" s="218">
        <v>195</v>
      </c>
      <c r="I104" s="219"/>
      <c r="J104" s="215"/>
      <c r="K104" s="215"/>
      <c r="L104" s="220"/>
      <c r="M104" s="221"/>
      <c r="N104" s="222"/>
      <c r="O104" s="222"/>
      <c r="P104" s="222"/>
      <c r="Q104" s="222"/>
      <c r="R104" s="222"/>
      <c r="S104" s="222"/>
      <c r="T104" s="223"/>
      <c r="AT104" s="224" t="s">
        <v>1313</v>
      </c>
      <c r="AU104" s="224" t="s">
        <v>1234</v>
      </c>
      <c r="AV104" s="12" t="s">
        <v>1309</v>
      </c>
      <c r="AW104" s="12" t="s">
        <v>1188</v>
      </c>
      <c r="AX104" s="12" t="s">
        <v>1171</v>
      </c>
      <c r="AY104" s="224" t="s">
        <v>1302</v>
      </c>
    </row>
    <row r="105" spans="2:65" s="1" customFormat="1" ht="34.15" customHeight="1">
      <c r="B105" s="42"/>
      <c r="C105" s="188" t="s">
        <v>1342</v>
      </c>
      <c r="D105" s="188" t="s">
        <v>1304</v>
      </c>
      <c r="E105" s="189" t="s">
        <v>1384</v>
      </c>
      <c r="F105" s="190" t="s">
        <v>1385</v>
      </c>
      <c r="G105" s="191" t="s">
        <v>1349</v>
      </c>
      <c r="H105" s="192">
        <v>195</v>
      </c>
      <c r="I105" s="193"/>
      <c r="J105" s="194">
        <f>ROUND(I105*H105,2)</f>
        <v>0</v>
      </c>
      <c r="K105" s="190" t="s">
        <v>1308</v>
      </c>
      <c r="L105" s="62"/>
      <c r="M105" s="195" t="s">
        <v>1169</v>
      </c>
      <c r="N105" s="196" t="s">
        <v>1198</v>
      </c>
      <c r="O105" s="43"/>
      <c r="P105" s="197">
        <f>O105*H105</f>
        <v>0</v>
      </c>
      <c r="Q105" s="197">
        <v>0</v>
      </c>
      <c r="R105" s="197">
        <f>Q105*H105</f>
        <v>0</v>
      </c>
      <c r="S105" s="197">
        <v>0</v>
      </c>
      <c r="T105" s="198">
        <f>S105*H105</f>
        <v>0</v>
      </c>
      <c r="AR105" s="24" t="s">
        <v>1309</v>
      </c>
      <c r="AT105" s="24" t="s">
        <v>1304</v>
      </c>
      <c r="AU105" s="24" t="s">
        <v>1234</v>
      </c>
      <c r="AY105" s="24" t="s">
        <v>1302</v>
      </c>
      <c r="BE105" s="199">
        <f>IF(N105="základní",J105,0)</f>
        <v>0</v>
      </c>
      <c r="BF105" s="199">
        <f>IF(N105="snížená",J105,0)</f>
        <v>0</v>
      </c>
      <c r="BG105" s="199">
        <f>IF(N105="zákl. přenesená",J105,0)</f>
        <v>0</v>
      </c>
      <c r="BH105" s="199">
        <f>IF(N105="sníž. přenesená",J105,0)</f>
        <v>0</v>
      </c>
      <c r="BI105" s="199">
        <f>IF(N105="nulová",J105,0)</f>
        <v>0</v>
      </c>
      <c r="BJ105" s="24" t="s">
        <v>1309</v>
      </c>
      <c r="BK105" s="199">
        <f>ROUND(I105*H105,2)</f>
        <v>0</v>
      </c>
      <c r="BL105" s="24" t="s">
        <v>1309</v>
      </c>
      <c r="BM105" s="24" t="s">
        <v>442</v>
      </c>
    </row>
    <row r="106" spans="2:47" s="1" customFormat="1" ht="229.5">
      <c r="B106" s="42"/>
      <c r="C106" s="64"/>
      <c r="D106" s="200" t="s">
        <v>1311</v>
      </c>
      <c r="E106" s="64"/>
      <c r="F106" s="201" t="s">
        <v>1375</v>
      </c>
      <c r="G106" s="64"/>
      <c r="H106" s="64"/>
      <c r="I106" s="159"/>
      <c r="J106" s="64"/>
      <c r="K106" s="64"/>
      <c r="L106" s="62"/>
      <c r="M106" s="202"/>
      <c r="N106" s="43"/>
      <c r="O106" s="43"/>
      <c r="P106" s="43"/>
      <c r="Q106" s="43"/>
      <c r="R106" s="43"/>
      <c r="S106" s="43"/>
      <c r="T106" s="79"/>
      <c r="AT106" s="24" t="s">
        <v>1311</v>
      </c>
      <c r="AU106" s="24" t="s">
        <v>1234</v>
      </c>
    </row>
    <row r="107" spans="2:65" s="1" customFormat="1" ht="45.6" customHeight="1">
      <c r="B107" s="42"/>
      <c r="C107" s="188" t="s">
        <v>1346</v>
      </c>
      <c r="D107" s="188" t="s">
        <v>1304</v>
      </c>
      <c r="E107" s="189" t="s">
        <v>1430</v>
      </c>
      <c r="F107" s="190" t="s">
        <v>1431</v>
      </c>
      <c r="G107" s="191" t="s">
        <v>1349</v>
      </c>
      <c r="H107" s="192">
        <v>390</v>
      </c>
      <c r="I107" s="193"/>
      <c r="J107" s="194">
        <f>ROUND(I107*H107,2)</f>
        <v>0</v>
      </c>
      <c r="K107" s="190" t="s">
        <v>1308</v>
      </c>
      <c r="L107" s="62"/>
      <c r="M107" s="195" t="s">
        <v>1169</v>
      </c>
      <c r="N107" s="196" t="s">
        <v>1198</v>
      </c>
      <c r="O107" s="43"/>
      <c r="P107" s="197">
        <f>O107*H107</f>
        <v>0</v>
      </c>
      <c r="Q107" s="197">
        <v>0</v>
      </c>
      <c r="R107" s="197">
        <f>Q107*H107</f>
        <v>0</v>
      </c>
      <c r="S107" s="197">
        <v>0</v>
      </c>
      <c r="T107" s="198">
        <f>S107*H107</f>
        <v>0</v>
      </c>
      <c r="AR107" s="24" t="s">
        <v>1309</v>
      </c>
      <c r="AT107" s="24" t="s">
        <v>1304</v>
      </c>
      <c r="AU107" s="24" t="s">
        <v>1234</v>
      </c>
      <c r="AY107" s="24" t="s">
        <v>1302</v>
      </c>
      <c r="BE107" s="199">
        <f>IF(N107="základní",J107,0)</f>
        <v>0</v>
      </c>
      <c r="BF107" s="199">
        <f>IF(N107="snížená",J107,0)</f>
        <v>0</v>
      </c>
      <c r="BG107" s="199">
        <f>IF(N107="zákl. přenesená",J107,0)</f>
        <v>0</v>
      </c>
      <c r="BH107" s="199">
        <f>IF(N107="sníž. přenesená",J107,0)</f>
        <v>0</v>
      </c>
      <c r="BI107" s="199">
        <f>IF(N107="nulová",J107,0)</f>
        <v>0</v>
      </c>
      <c r="BJ107" s="24" t="s">
        <v>1309</v>
      </c>
      <c r="BK107" s="199">
        <f>ROUND(I107*H107,2)</f>
        <v>0</v>
      </c>
      <c r="BL107" s="24" t="s">
        <v>1309</v>
      </c>
      <c r="BM107" s="24" t="s">
        <v>443</v>
      </c>
    </row>
    <row r="108" spans="2:47" s="1" customFormat="1" ht="229.5">
      <c r="B108" s="42"/>
      <c r="C108" s="64"/>
      <c r="D108" s="200" t="s">
        <v>1311</v>
      </c>
      <c r="E108" s="64"/>
      <c r="F108" s="201" t="s">
        <v>444</v>
      </c>
      <c r="G108" s="64"/>
      <c r="H108" s="64"/>
      <c r="I108" s="159"/>
      <c r="J108" s="64"/>
      <c r="K108" s="64"/>
      <c r="L108" s="62"/>
      <c r="M108" s="202"/>
      <c r="N108" s="43"/>
      <c r="O108" s="43"/>
      <c r="P108" s="43"/>
      <c r="Q108" s="43"/>
      <c r="R108" s="43"/>
      <c r="S108" s="43"/>
      <c r="T108" s="79"/>
      <c r="AT108" s="24" t="s">
        <v>1311</v>
      </c>
      <c r="AU108" s="24" t="s">
        <v>1234</v>
      </c>
    </row>
    <row r="109" spans="2:51" s="11" customFormat="1" ht="13.5">
      <c r="B109" s="203"/>
      <c r="C109" s="204"/>
      <c r="D109" s="200" t="s">
        <v>1313</v>
      </c>
      <c r="E109" s="205" t="s">
        <v>1169</v>
      </c>
      <c r="F109" s="206" t="s">
        <v>445</v>
      </c>
      <c r="G109" s="204"/>
      <c r="H109" s="207">
        <v>390</v>
      </c>
      <c r="I109" s="208"/>
      <c r="J109" s="204"/>
      <c r="K109" s="204"/>
      <c r="L109" s="209"/>
      <c r="M109" s="210"/>
      <c r="N109" s="211"/>
      <c r="O109" s="211"/>
      <c r="P109" s="211"/>
      <c r="Q109" s="211"/>
      <c r="R109" s="211"/>
      <c r="S109" s="211"/>
      <c r="T109" s="212"/>
      <c r="AT109" s="213" t="s">
        <v>1313</v>
      </c>
      <c r="AU109" s="213" t="s">
        <v>1234</v>
      </c>
      <c r="AV109" s="11" t="s">
        <v>1234</v>
      </c>
      <c r="AW109" s="11" t="s">
        <v>1188</v>
      </c>
      <c r="AX109" s="11" t="s">
        <v>1225</v>
      </c>
      <c r="AY109" s="213" t="s">
        <v>1302</v>
      </c>
    </row>
    <row r="110" spans="2:51" s="12" customFormat="1" ht="13.5">
      <c r="B110" s="214"/>
      <c r="C110" s="215"/>
      <c r="D110" s="200" t="s">
        <v>1313</v>
      </c>
      <c r="E110" s="216" t="s">
        <v>1169</v>
      </c>
      <c r="F110" s="217" t="s">
        <v>1315</v>
      </c>
      <c r="G110" s="215"/>
      <c r="H110" s="218">
        <v>390</v>
      </c>
      <c r="I110" s="219"/>
      <c r="J110" s="215"/>
      <c r="K110" s="215"/>
      <c r="L110" s="220"/>
      <c r="M110" s="221"/>
      <c r="N110" s="222"/>
      <c r="O110" s="222"/>
      <c r="P110" s="222"/>
      <c r="Q110" s="222"/>
      <c r="R110" s="222"/>
      <c r="S110" s="222"/>
      <c r="T110" s="223"/>
      <c r="AT110" s="224" t="s">
        <v>1313</v>
      </c>
      <c r="AU110" s="224" t="s">
        <v>1234</v>
      </c>
      <c r="AV110" s="12" t="s">
        <v>1309</v>
      </c>
      <c r="AW110" s="12" t="s">
        <v>1188</v>
      </c>
      <c r="AX110" s="12" t="s">
        <v>1171</v>
      </c>
      <c r="AY110" s="224" t="s">
        <v>1302</v>
      </c>
    </row>
    <row r="111" spans="2:65" s="1" customFormat="1" ht="22.9" customHeight="1">
      <c r="B111" s="42"/>
      <c r="C111" s="188" t="s">
        <v>1353</v>
      </c>
      <c r="D111" s="188" t="s">
        <v>1304</v>
      </c>
      <c r="E111" s="189" t="s">
        <v>1130</v>
      </c>
      <c r="F111" s="190" t="s">
        <v>1131</v>
      </c>
      <c r="G111" s="191" t="s">
        <v>1349</v>
      </c>
      <c r="H111" s="192">
        <v>390</v>
      </c>
      <c r="I111" s="193"/>
      <c r="J111" s="194">
        <f>ROUND(I111*H111,2)</f>
        <v>0</v>
      </c>
      <c r="K111" s="190" t="s">
        <v>1308</v>
      </c>
      <c r="L111" s="62"/>
      <c r="M111" s="195" t="s">
        <v>1169</v>
      </c>
      <c r="N111" s="196" t="s">
        <v>1198</v>
      </c>
      <c r="O111" s="43"/>
      <c r="P111" s="197">
        <f>O111*H111</f>
        <v>0</v>
      </c>
      <c r="Q111" s="197">
        <v>0</v>
      </c>
      <c r="R111" s="197">
        <f>Q111*H111</f>
        <v>0</v>
      </c>
      <c r="S111" s="197">
        <v>0</v>
      </c>
      <c r="T111" s="198">
        <f>S111*H111</f>
        <v>0</v>
      </c>
      <c r="AR111" s="24" t="s">
        <v>1309</v>
      </c>
      <c r="AT111" s="24" t="s">
        <v>1304</v>
      </c>
      <c r="AU111" s="24" t="s">
        <v>1234</v>
      </c>
      <c r="AY111" s="24" t="s">
        <v>1302</v>
      </c>
      <c r="BE111" s="199">
        <f>IF(N111="základní",J111,0)</f>
        <v>0</v>
      </c>
      <c r="BF111" s="199">
        <f>IF(N111="snížená",J111,0)</f>
        <v>0</v>
      </c>
      <c r="BG111" s="199">
        <f>IF(N111="zákl. přenesená",J111,0)</f>
        <v>0</v>
      </c>
      <c r="BH111" s="199">
        <f>IF(N111="sníž. přenesená",J111,0)</f>
        <v>0</v>
      </c>
      <c r="BI111" s="199">
        <f>IF(N111="nulová",J111,0)</f>
        <v>0</v>
      </c>
      <c r="BJ111" s="24" t="s">
        <v>1309</v>
      </c>
      <c r="BK111" s="199">
        <f>ROUND(I111*H111,2)</f>
        <v>0</v>
      </c>
      <c r="BL111" s="24" t="s">
        <v>1309</v>
      </c>
      <c r="BM111" s="24" t="s">
        <v>446</v>
      </c>
    </row>
    <row r="112" spans="2:47" s="1" customFormat="1" ht="175.5">
      <c r="B112" s="42"/>
      <c r="C112" s="64"/>
      <c r="D112" s="200" t="s">
        <v>1311</v>
      </c>
      <c r="E112" s="64"/>
      <c r="F112" s="201" t="s">
        <v>1133</v>
      </c>
      <c r="G112" s="64"/>
      <c r="H112" s="64"/>
      <c r="I112" s="159"/>
      <c r="J112" s="64"/>
      <c r="K112" s="64"/>
      <c r="L112" s="62"/>
      <c r="M112" s="202"/>
      <c r="N112" s="43"/>
      <c r="O112" s="43"/>
      <c r="P112" s="43"/>
      <c r="Q112" s="43"/>
      <c r="R112" s="43"/>
      <c r="S112" s="43"/>
      <c r="T112" s="79"/>
      <c r="AT112" s="24" t="s">
        <v>1311</v>
      </c>
      <c r="AU112" s="24" t="s">
        <v>1234</v>
      </c>
    </row>
    <row r="113" spans="2:51" s="11" customFormat="1" ht="13.5">
      <c r="B113" s="203"/>
      <c r="C113" s="204"/>
      <c r="D113" s="200" t="s">
        <v>1313</v>
      </c>
      <c r="E113" s="205" t="s">
        <v>1169</v>
      </c>
      <c r="F113" s="206" t="s">
        <v>445</v>
      </c>
      <c r="G113" s="204"/>
      <c r="H113" s="207">
        <v>390</v>
      </c>
      <c r="I113" s="208"/>
      <c r="J113" s="204"/>
      <c r="K113" s="204"/>
      <c r="L113" s="209"/>
      <c r="M113" s="210"/>
      <c r="N113" s="211"/>
      <c r="O113" s="211"/>
      <c r="P113" s="211"/>
      <c r="Q113" s="211"/>
      <c r="R113" s="211"/>
      <c r="S113" s="211"/>
      <c r="T113" s="212"/>
      <c r="AT113" s="213" t="s">
        <v>1313</v>
      </c>
      <c r="AU113" s="213" t="s">
        <v>1234</v>
      </c>
      <c r="AV113" s="11" t="s">
        <v>1234</v>
      </c>
      <c r="AW113" s="11" t="s">
        <v>1188</v>
      </c>
      <c r="AX113" s="11" t="s">
        <v>1225</v>
      </c>
      <c r="AY113" s="213" t="s">
        <v>1302</v>
      </c>
    </row>
    <row r="114" spans="2:51" s="12" customFormat="1" ht="13.5">
      <c r="B114" s="214"/>
      <c r="C114" s="215"/>
      <c r="D114" s="200" t="s">
        <v>1313</v>
      </c>
      <c r="E114" s="216" t="s">
        <v>1169</v>
      </c>
      <c r="F114" s="217" t="s">
        <v>1315</v>
      </c>
      <c r="G114" s="215"/>
      <c r="H114" s="218">
        <v>390</v>
      </c>
      <c r="I114" s="219"/>
      <c r="J114" s="215"/>
      <c r="K114" s="215"/>
      <c r="L114" s="220"/>
      <c r="M114" s="221"/>
      <c r="N114" s="222"/>
      <c r="O114" s="222"/>
      <c r="P114" s="222"/>
      <c r="Q114" s="222"/>
      <c r="R114" s="222"/>
      <c r="S114" s="222"/>
      <c r="T114" s="223"/>
      <c r="AT114" s="224" t="s">
        <v>1313</v>
      </c>
      <c r="AU114" s="224" t="s">
        <v>1234</v>
      </c>
      <c r="AV114" s="12" t="s">
        <v>1309</v>
      </c>
      <c r="AW114" s="12" t="s">
        <v>1188</v>
      </c>
      <c r="AX114" s="12" t="s">
        <v>1171</v>
      </c>
      <c r="AY114" s="224" t="s">
        <v>1302</v>
      </c>
    </row>
    <row r="115" spans="2:65" s="1" customFormat="1" ht="57" customHeight="1">
      <c r="B115" s="42"/>
      <c r="C115" s="188" t="s">
        <v>1359</v>
      </c>
      <c r="D115" s="188" t="s">
        <v>1304</v>
      </c>
      <c r="E115" s="189" t="s">
        <v>1475</v>
      </c>
      <c r="F115" s="190" t="s">
        <v>1476</v>
      </c>
      <c r="G115" s="191" t="s">
        <v>1349</v>
      </c>
      <c r="H115" s="192">
        <v>390</v>
      </c>
      <c r="I115" s="193"/>
      <c r="J115" s="194">
        <f>ROUND(I115*H115,2)</f>
        <v>0</v>
      </c>
      <c r="K115" s="190" t="s">
        <v>1308</v>
      </c>
      <c r="L115" s="62"/>
      <c r="M115" s="195" t="s">
        <v>1169</v>
      </c>
      <c r="N115" s="196" t="s">
        <v>1198</v>
      </c>
      <c r="O115" s="43"/>
      <c r="P115" s="197">
        <f>O115*H115</f>
        <v>0</v>
      </c>
      <c r="Q115" s="197">
        <v>0</v>
      </c>
      <c r="R115" s="197">
        <f>Q115*H115</f>
        <v>0</v>
      </c>
      <c r="S115" s="197">
        <v>0</v>
      </c>
      <c r="T115" s="198">
        <f>S115*H115</f>
        <v>0</v>
      </c>
      <c r="AR115" s="24" t="s">
        <v>1309</v>
      </c>
      <c r="AT115" s="24" t="s">
        <v>1304</v>
      </c>
      <c r="AU115" s="24" t="s">
        <v>1234</v>
      </c>
      <c r="AY115" s="24" t="s">
        <v>1302</v>
      </c>
      <c r="BE115" s="199">
        <f>IF(N115="základní",J115,0)</f>
        <v>0</v>
      </c>
      <c r="BF115" s="199">
        <f>IF(N115="snížená",J115,0)</f>
        <v>0</v>
      </c>
      <c r="BG115" s="199">
        <f>IF(N115="zákl. přenesená",J115,0)</f>
        <v>0</v>
      </c>
      <c r="BH115" s="199">
        <f>IF(N115="sníž. přenesená",J115,0)</f>
        <v>0</v>
      </c>
      <c r="BI115" s="199">
        <f>IF(N115="nulová",J115,0)</f>
        <v>0</v>
      </c>
      <c r="BJ115" s="24" t="s">
        <v>1309</v>
      </c>
      <c r="BK115" s="199">
        <f>ROUND(I115*H115,2)</f>
        <v>0</v>
      </c>
      <c r="BL115" s="24" t="s">
        <v>1309</v>
      </c>
      <c r="BM115" s="24" t="s">
        <v>447</v>
      </c>
    </row>
    <row r="116" spans="2:47" s="1" customFormat="1" ht="409.5">
      <c r="B116" s="42"/>
      <c r="C116" s="64"/>
      <c r="D116" s="200" t="s">
        <v>1311</v>
      </c>
      <c r="E116" s="64"/>
      <c r="F116" s="245" t="s">
        <v>1146</v>
      </c>
      <c r="G116" s="64"/>
      <c r="H116" s="64"/>
      <c r="I116" s="159"/>
      <c r="J116" s="64"/>
      <c r="K116" s="64"/>
      <c r="L116" s="62"/>
      <c r="M116" s="202"/>
      <c r="N116" s="43"/>
      <c r="O116" s="43"/>
      <c r="P116" s="43"/>
      <c r="Q116" s="43"/>
      <c r="R116" s="43"/>
      <c r="S116" s="43"/>
      <c r="T116" s="79"/>
      <c r="AT116" s="24" t="s">
        <v>1311</v>
      </c>
      <c r="AU116" s="24" t="s">
        <v>1234</v>
      </c>
    </row>
    <row r="117" spans="2:51" s="11" customFormat="1" ht="13.5">
      <c r="B117" s="203"/>
      <c r="C117" s="204"/>
      <c r="D117" s="200" t="s">
        <v>1313</v>
      </c>
      <c r="E117" s="205" t="s">
        <v>1169</v>
      </c>
      <c r="F117" s="206" t="s">
        <v>445</v>
      </c>
      <c r="G117" s="204"/>
      <c r="H117" s="207">
        <v>390</v>
      </c>
      <c r="I117" s="208"/>
      <c r="J117" s="204"/>
      <c r="K117" s="204"/>
      <c r="L117" s="209"/>
      <c r="M117" s="210"/>
      <c r="N117" s="211"/>
      <c r="O117" s="211"/>
      <c r="P117" s="211"/>
      <c r="Q117" s="211"/>
      <c r="R117" s="211"/>
      <c r="S117" s="211"/>
      <c r="T117" s="212"/>
      <c r="AT117" s="213" t="s">
        <v>1313</v>
      </c>
      <c r="AU117" s="213" t="s">
        <v>1234</v>
      </c>
      <c r="AV117" s="11" t="s">
        <v>1234</v>
      </c>
      <c r="AW117" s="11" t="s">
        <v>1188</v>
      </c>
      <c r="AX117" s="11" t="s">
        <v>1225</v>
      </c>
      <c r="AY117" s="213" t="s">
        <v>1302</v>
      </c>
    </row>
    <row r="118" spans="2:51" s="12" customFormat="1" ht="13.5">
      <c r="B118" s="214"/>
      <c r="C118" s="215"/>
      <c r="D118" s="200" t="s">
        <v>1313</v>
      </c>
      <c r="E118" s="216" t="s">
        <v>1169</v>
      </c>
      <c r="F118" s="217" t="s">
        <v>1315</v>
      </c>
      <c r="G118" s="215"/>
      <c r="H118" s="218">
        <v>390</v>
      </c>
      <c r="I118" s="219"/>
      <c r="J118" s="215"/>
      <c r="K118" s="215"/>
      <c r="L118" s="220"/>
      <c r="M118" s="221"/>
      <c r="N118" s="222"/>
      <c r="O118" s="222"/>
      <c r="P118" s="222"/>
      <c r="Q118" s="222"/>
      <c r="R118" s="222"/>
      <c r="S118" s="222"/>
      <c r="T118" s="223"/>
      <c r="AT118" s="224" t="s">
        <v>1313</v>
      </c>
      <c r="AU118" s="224" t="s">
        <v>1234</v>
      </c>
      <c r="AV118" s="12" t="s">
        <v>1309</v>
      </c>
      <c r="AW118" s="12" t="s">
        <v>1188</v>
      </c>
      <c r="AX118" s="12" t="s">
        <v>1171</v>
      </c>
      <c r="AY118" s="224" t="s">
        <v>1302</v>
      </c>
    </row>
    <row r="119" spans="2:65" s="1" customFormat="1" ht="22.9" customHeight="1">
      <c r="B119" s="42"/>
      <c r="C119" s="188" t="s">
        <v>1176</v>
      </c>
      <c r="D119" s="188" t="s">
        <v>1304</v>
      </c>
      <c r="E119" s="189" t="s">
        <v>1073</v>
      </c>
      <c r="F119" s="190" t="s">
        <v>1074</v>
      </c>
      <c r="G119" s="191" t="s">
        <v>1307</v>
      </c>
      <c r="H119" s="192">
        <v>334</v>
      </c>
      <c r="I119" s="193"/>
      <c r="J119" s="194">
        <f>ROUND(I119*H119,2)</f>
        <v>0</v>
      </c>
      <c r="K119" s="190" t="s">
        <v>1308</v>
      </c>
      <c r="L119" s="62"/>
      <c r="M119" s="195" t="s">
        <v>1169</v>
      </c>
      <c r="N119" s="196" t="s">
        <v>1198</v>
      </c>
      <c r="O119" s="43"/>
      <c r="P119" s="197">
        <f>O119*H119</f>
        <v>0</v>
      </c>
      <c r="Q119" s="197">
        <v>0</v>
      </c>
      <c r="R119" s="197">
        <f>Q119*H119</f>
        <v>0</v>
      </c>
      <c r="S119" s="197">
        <v>0</v>
      </c>
      <c r="T119" s="198">
        <f>S119*H119</f>
        <v>0</v>
      </c>
      <c r="AR119" s="24" t="s">
        <v>1309</v>
      </c>
      <c r="AT119" s="24" t="s">
        <v>1304</v>
      </c>
      <c r="AU119" s="24" t="s">
        <v>1234</v>
      </c>
      <c r="AY119" s="24" t="s">
        <v>1302</v>
      </c>
      <c r="BE119" s="199">
        <f>IF(N119="základní",J119,0)</f>
        <v>0</v>
      </c>
      <c r="BF119" s="199">
        <f>IF(N119="snížená",J119,0)</f>
        <v>0</v>
      </c>
      <c r="BG119" s="199">
        <f>IF(N119="zákl. přenesená",J119,0)</f>
        <v>0</v>
      </c>
      <c r="BH119" s="199">
        <f>IF(N119="sníž. přenesená",J119,0)</f>
        <v>0</v>
      </c>
      <c r="BI119" s="199">
        <f>IF(N119="nulová",J119,0)</f>
        <v>0</v>
      </c>
      <c r="BJ119" s="24" t="s">
        <v>1309</v>
      </c>
      <c r="BK119" s="199">
        <f>ROUND(I119*H119,2)</f>
        <v>0</v>
      </c>
      <c r="BL119" s="24" t="s">
        <v>1309</v>
      </c>
      <c r="BM119" s="24" t="s">
        <v>448</v>
      </c>
    </row>
    <row r="120" spans="2:47" s="1" customFormat="1" ht="189">
      <c r="B120" s="42"/>
      <c r="C120" s="64"/>
      <c r="D120" s="200" t="s">
        <v>1311</v>
      </c>
      <c r="E120" s="64"/>
      <c r="F120" s="201" t="s">
        <v>1076</v>
      </c>
      <c r="G120" s="64"/>
      <c r="H120" s="64"/>
      <c r="I120" s="159"/>
      <c r="J120" s="64"/>
      <c r="K120" s="64"/>
      <c r="L120" s="62"/>
      <c r="M120" s="202"/>
      <c r="N120" s="43"/>
      <c r="O120" s="43"/>
      <c r="P120" s="43"/>
      <c r="Q120" s="43"/>
      <c r="R120" s="43"/>
      <c r="S120" s="43"/>
      <c r="T120" s="79"/>
      <c r="AT120" s="24" t="s">
        <v>1311</v>
      </c>
      <c r="AU120" s="24" t="s">
        <v>1234</v>
      </c>
    </row>
    <row r="121" spans="2:51" s="11" customFormat="1" ht="13.5">
      <c r="B121" s="203"/>
      <c r="C121" s="204"/>
      <c r="D121" s="200" t="s">
        <v>1313</v>
      </c>
      <c r="E121" s="205" t="s">
        <v>1169</v>
      </c>
      <c r="F121" s="206" t="s">
        <v>449</v>
      </c>
      <c r="G121" s="204"/>
      <c r="H121" s="207">
        <v>334</v>
      </c>
      <c r="I121" s="208"/>
      <c r="J121" s="204"/>
      <c r="K121" s="204"/>
      <c r="L121" s="209"/>
      <c r="M121" s="210"/>
      <c r="N121" s="211"/>
      <c r="O121" s="211"/>
      <c r="P121" s="211"/>
      <c r="Q121" s="211"/>
      <c r="R121" s="211"/>
      <c r="S121" s="211"/>
      <c r="T121" s="212"/>
      <c r="AT121" s="213" t="s">
        <v>1313</v>
      </c>
      <c r="AU121" s="213" t="s">
        <v>1234</v>
      </c>
      <c r="AV121" s="11" t="s">
        <v>1234</v>
      </c>
      <c r="AW121" s="11" t="s">
        <v>1188</v>
      </c>
      <c r="AX121" s="11" t="s">
        <v>1225</v>
      </c>
      <c r="AY121" s="213" t="s">
        <v>1302</v>
      </c>
    </row>
    <row r="122" spans="2:51" s="12" customFormat="1" ht="13.5">
      <c r="B122" s="214"/>
      <c r="C122" s="215"/>
      <c r="D122" s="200" t="s">
        <v>1313</v>
      </c>
      <c r="E122" s="216" t="s">
        <v>1169</v>
      </c>
      <c r="F122" s="217" t="s">
        <v>1315</v>
      </c>
      <c r="G122" s="215"/>
      <c r="H122" s="218">
        <v>334</v>
      </c>
      <c r="I122" s="219"/>
      <c r="J122" s="215"/>
      <c r="K122" s="215"/>
      <c r="L122" s="220"/>
      <c r="M122" s="221"/>
      <c r="N122" s="222"/>
      <c r="O122" s="222"/>
      <c r="P122" s="222"/>
      <c r="Q122" s="222"/>
      <c r="R122" s="222"/>
      <c r="S122" s="222"/>
      <c r="T122" s="223"/>
      <c r="AT122" s="224" t="s">
        <v>1313</v>
      </c>
      <c r="AU122" s="224" t="s">
        <v>1234</v>
      </c>
      <c r="AV122" s="12" t="s">
        <v>1309</v>
      </c>
      <c r="AW122" s="12" t="s">
        <v>1188</v>
      </c>
      <c r="AX122" s="12" t="s">
        <v>1171</v>
      </c>
      <c r="AY122" s="224" t="s">
        <v>1302</v>
      </c>
    </row>
    <row r="123" spans="2:65" s="1" customFormat="1" ht="34.15" customHeight="1">
      <c r="B123" s="42"/>
      <c r="C123" s="188" t="s">
        <v>1367</v>
      </c>
      <c r="D123" s="188" t="s">
        <v>1304</v>
      </c>
      <c r="E123" s="189" t="s">
        <v>450</v>
      </c>
      <c r="F123" s="190" t="s">
        <v>451</v>
      </c>
      <c r="G123" s="191" t="s">
        <v>1307</v>
      </c>
      <c r="H123" s="192">
        <v>334</v>
      </c>
      <c r="I123" s="193"/>
      <c r="J123" s="194">
        <f>ROUND(I123*H123,2)</f>
        <v>0</v>
      </c>
      <c r="K123" s="190" t="s">
        <v>1308</v>
      </c>
      <c r="L123" s="62"/>
      <c r="M123" s="195" t="s">
        <v>1169</v>
      </c>
      <c r="N123" s="196" t="s">
        <v>1198</v>
      </c>
      <c r="O123" s="43"/>
      <c r="P123" s="197">
        <f>O123*H123</f>
        <v>0</v>
      </c>
      <c r="Q123" s="197">
        <v>0</v>
      </c>
      <c r="R123" s="197">
        <f>Q123*H123</f>
        <v>0</v>
      </c>
      <c r="S123" s="197">
        <v>0</v>
      </c>
      <c r="T123" s="198">
        <f>S123*H123</f>
        <v>0</v>
      </c>
      <c r="AR123" s="24" t="s">
        <v>1309</v>
      </c>
      <c r="AT123" s="24" t="s">
        <v>1304</v>
      </c>
      <c r="AU123" s="24" t="s">
        <v>1234</v>
      </c>
      <c r="AY123" s="24" t="s">
        <v>1302</v>
      </c>
      <c r="BE123" s="199">
        <f>IF(N123="základní",J123,0)</f>
        <v>0</v>
      </c>
      <c r="BF123" s="199">
        <f>IF(N123="snížená",J123,0)</f>
        <v>0</v>
      </c>
      <c r="BG123" s="199">
        <f>IF(N123="zákl. přenesená",J123,0)</f>
        <v>0</v>
      </c>
      <c r="BH123" s="199">
        <f>IF(N123="sníž. přenesená",J123,0)</f>
        <v>0</v>
      </c>
      <c r="BI123" s="199">
        <f>IF(N123="nulová",J123,0)</f>
        <v>0</v>
      </c>
      <c r="BJ123" s="24" t="s">
        <v>1309</v>
      </c>
      <c r="BK123" s="199">
        <f>ROUND(I123*H123,2)</f>
        <v>0</v>
      </c>
      <c r="BL123" s="24" t="s">
        <v>1309</v>
      </c>
      <c r="BM123" s="24" t="s">
        <v>452</v>
      </c>
    </row>
    <row r="124" spans="2:47" s="1" customFormat="1" ht="135">
      <c r="B124" s="42"/>
      <c r="C124" s="64"/>
      <c r="D124" s="200" t="s">
        <v>1311</v>
      </c>
      <c r="E124" s="64"/>
      <c r="F124" s="201" t="s">
        <v>996</v>
      </c>
      <c r="G124" s="64"/>
      <c r="H124" s="64"/>
      <c r="I124" s="159"/>
      <c r="J124" s="64"/>
      <c r="K124" s="64"/>
      <c r="L124" s="62"/>
      <c r="M124" s="202"/>
      <c r="N124" s="43"/>
      <c r="O124" s="43"/>
      <c r="P124" s="43"/>
      <c r="Q124" s="43"/>
      <c r="R124" s="43"/>
      <c r="S124" s="43"/>
      <c r="T124" s="79"/>
      <c r="AT124" s="24" t="s">
        <v>1311</v>
      </c>
      <c r="AU124" s="24" t="s">
        <v>1234</v>
      </c>
    </row>
    <row r="125" spans="2:51" s="11" customFormat="1" ht="13.5">
      <c r="B125" s="203"/>
      <c r="C125" s="204"/>
      <c r="D125" s="200" t="s">
        <v>1313</v>
      </c>
      <c r="E125" s="205" t="s">
        <v>1169</v>
      </c>
      <c r="F125" s="206" t="s">
        <v>449</v>
      </c>
      <c r="G125" s="204"/>
      <c r="H125" s="207">
        <v>334</v>
      </c>
      <c r="I125" s="208"/>
      <c r="J125" s="204"/>
      <c r="K125" s="204"/>
      <c r="L125" s="209"/>
      <c r="M125" s="210"/>
      <c r="N125" s="211"/>
      <c r="O125" s="211"/>
      <c r="P125" s="211"/>
      <c r="Q125" s="211"/>
      <c r="R125" s="211"/>
      <c r="S125" s="211"/>
      <c r="T125" s="212"/>
      <c r="AT125" s="213" t="s">
        <v>1313</v>
      </c>
      <c r="AU125" s="213" t="s">
        <v>1234</v>
      </c>
      <c r="AV125" s="11" t="s">
        <v>1234</v>
      </c>
      <c r="AW125" s="11" t="s">
        <v>1188</v>
      </c>
      <c r="AX125" s="11" t="s">
        <v>1225</v>
      </c>
      <c r="AY125" s="213" t="s">
        <v>1302</v>
      </c>
    </row>
    <row r="126" spans="2:51" s="12" customFormat="1" ht="13.5">
      <c r="B126" s="214"/>
      <c r="C126" s="215"/>
      <c r="D126" s="200" t="s">
        <v>1313</v>
      </c>
      <c r="E126" s="216" t="s">
        <v>1169</v>
      </c>
      <c r="F126" s="217" t="s">
        <v>1315</v>
      </c>
      <c r="G126" s="215"/>
      <c r="H126" s="218">
        <v>334</v>
      </c>
      <c r="I126" s="219"/>
      <c r="J126" s="215"/>
      <c r="K126" s="215"/>
      <c r="L126" s="220"/>
      <c r="M126" s="221"/>
      <c r="N126" s="222"/>
      <c r="O126" s="222"/>
      <c r="P126" s="222"/>
      <c r="Q126" s="222"/>
      <c r="R126" s="222"/>
      <c r="S126" s="222"/>
      <c r="T126" s="223"/>
      <c r="AT126" s="224" t="s">
        <v>1313</v>
      </c>
      <c r="AU126" s="224" t="s">
        <v>1234</v>
      </c>
      <c r="AV126" s="12" t="s">
        <v>1309</v>
      </c>
      <c r="AW126" s="12" t="s">
        <v>1188</v>
      </c>
      <c r="AX126" s="12" t="s">
        <v>1171</v>
      </c>
      <c r="AY126" s="224" t="s">
        <v>1302</v>
      </c>
    </row>
    <row r="127" spans="2:63" s="10" customFormat="1" ht="29.85" customHeight="1">
      <c r="B127" s="172"/>
      <c r="C127" s="173"/>
      <c r="D127" s="174" t="s">
        <v>1224</v>
      </c>
      <c r="E127" s="186" t="s">
        <v>1234</v>
      </c>
      <c r="F127" s="186" t="s">
        <v>998</v>
      </c>
      <c r="G127" s="173"/>
      <c r="H127" s="173"/>
      <c r="I127" s="176"/>
      <c r="J127" s="187">
        <f>BK127</f>
        <v>0</v>
      </c>
      <c r="K127" s="173"/>
      <c r="L127" s="178"/>
      <c r="M127" s="179"/>
      <c r="N127" s="180"/>
      <c r="O127" s="180"/>
      <c r="P127" s="181">
        <f>SUM(P128:P137)</f>
        <v>0</v>
      </c>
      <c r="Q127" s="180"/>
      <c r="R127" s="181">
        <f>SUM(R128:R137)</f>
        <v>0.20407400000000003</v>
      </c>
      <c r="S127" s="180"/>
      <c r="T127" s="182">
        <f>SUM(T128:T137)</f>
        <v>0</v>
      </c>
      <c r="AR127" s="183" t="s">
        <v>1171</v>
      </c>
      <c r="AT127" s="184" t="s">
        <v>1224</v>
      </c>
      <c r="AU127" s="184" t="s">
        <v>1171</v>
      </c>
      <c r="AY127" s="183" t="s">
        <v>1302</v>
      </c>
      <c r="BK127" s="185">
        <f>SUM(BK128:BK137)</f>
        <v>0</v>
      </c>
    </row>
    <row r="128" spans="2:65" s="1" customFormat="1" ht="40.5" customHeight="1">
      <c r="B128" s="42"/>
      <c r="C128" s="188" t="s">
        <v>1371</v>
      </c>
      <c r="D128" s="188" t="s">
        <v>1304</v>
      </c>
      <c r="E128" s="189" t="s">
        <v>453</v>
      </c>
      <c r="F128" s="190" t="s">
        <v>454</v>
      </c>
      <c r="G128" s="191" t="s">
        <v>1307</v>
      </c>
      <c r="H128" s="192">
        <v>334</v>
      </c>
      <c r="I128" s="193"/>
      <c r="J128" s="194">
        <f>ROUND(I128*H128,2)</f>
        <v>0</v>
      </c>
      <c r="K128" s="190" t="s">
        <v>1308</v>
      </c>
      <c r="L128" s="62"/>
      <c r="M128" s="195" t="s">
        <v>1169</v>
      </c>
      <c r="N128" s="196" t="s">
        <v>1198</v>
      </c>
      <c r="O128" s="43"/>
      <c r="P128" s="197">
        <f>O128*H128</f>
        <v>0</v>
      </c>
      <c r="Q128" s="197">
        <v>0.00022</v>
      </c>
      <c r="R128" s="197">
        <f>Q128*H128</f>
        <v>0.07348</v>
      </c>
      <c r="S128" s="197">
        <v>0</v>
      </c>
      <c r="T128" s="198">
        <f>S128*H128</f>
        <v>0</v>
      </c>
      <c r="AR128" s="24" t="s">
        <v>1309</v>
      </c>
      <c r="AT128" s="24" t="s">
        <v>1304</v>
      </c>
      <c r="AU128" s="24" t="s">
        <v>1234</v>
      </c>
      <c r="AY128" s="24" t="s">
        <v>1302</v>
      </c>
      <c r="BE128" s="199">
        <f>IF(N128="základní",J128,0)</f>
        <v>0</v>
      </c>
      <c r="BF128" s="199">
        <f>IF(N128="snížená",J128,0)</f>
        <v>0</v>
      </c>
      <c r="BG128" s="199">
        <f>IF(N128="zákl. přenesená",J128,0)</f>
        <v>0</v>
      </c>
      <c r="BH128" s="199">
        <f>IF(N128="sníž. přenesená",J128,0)</f>
        <v>0</v>
      </c>
      <c r="BI128" s="199">
        <f>IF(N128="nulová",J128,0)</f>
        <v>0</v>
      </c>
      <c r="BJ128" s="24" t="s">
        <v>1309</v>
      </c>
      <c r="BK128" s="199">
        <f>ROUND(I128*H128,2)</f>
        <v>0</v>
      </c>
      <c r="BL128" s="24" t="s">
        <v>1309</v>
      </c>
      <c r="BM128" s="24" t="s">
        <v>455</v>
      </c>
    </row>
    <row r="129" spans="2:47" s="1" customFormat="1" ht="81">
      <c r="B129" s="42"/>
      <c r="C129" s="64"/>
      <c r="D129" s="200" t="s">
        <v>1311</v>
      </c>
      <c r="E129" s="64"/>
      <c r="F129" s="201" t="s">
        <v>1002</v>
      </c>
      <c r="G129" s="64"/>
      <c r="H129" s="64"/>
      <c r="I129" s="159"/>
      <c r="J129" s="64"/>
      <c r="K129" s="64"/>
      <c r="L129" s="62"/>
      <c r="M129" s="202"/>
      <c r="N129" s="43"/>
      <c r="O129" s="43"/>
      <c r="P129" s="43"/>
      <c r="Q129" s="43"/>
      <c r="R129" s="43"/>
      <c r="S129" s="43"/>
      <c r="T129" s="79"/>
      <c r="AT129" s="24" t="s">
        <v>1311</v>
      </c>
      <c r="AU129" s="24" t="s">
        <v>1234</v>
      </c>
    </row>
    <row r="130" spans="2:51" s="11" customFormat="1" ht="13.5">
      <c r="B130" s="203"/>
      <c r="C130" s="204"/>
      <c r="D130" s="200" t="s">
        <v>1313</v>
      </c>
      <c r="E130" s="205" t="s">
        <v>1169</v>
      </c>
      <c r="F130" s="206" t="s">
        <v>449</v>
      </c>
      <c r="G130" s="204"/>
      <c r="H130" s="207">
        <v>334</v>
      </c>
      <c r="I130" s="208"/>
      <c r="J130" s="204"/>
      <c r="K130" s="204"/>
      <c r="L130" s="209"/>
      <c r="M130" s="210"/>
      <c r="N130" s="211"/>
      <c r="O130" s="211"/>
      <c r="P130" s="211"/>
      <c r="Q130" s="211"/>
      <c r="R130" s="211"/>
      <c r="S130" s="211"/>
      <c r="T130" s="212"/>
      <c r="AT130" s="213" t="s">
        <v>1313</v>
      </c>
      <c r="AU130" s="213" t="s">
        <v>1234</v>
      </c>
      <c r="AV130" s="11" t="s">
        <v>1234</v>
      </c>
      <c r="AW130" s="11" t="s">
        <v>1188</v>
      </c>
      <c r="AX130" s="11" t="s">
        <v>1225</v>
      </c>
      <c r="AY130" s="213" t="s">
        <v>1302</v>
      </c>
    </row>
    <row r="131" spans="2:51" s="12" customFormat="1" ht="13.5">
      <c r="B131" s="214"/>
      <c r="C131" s="215"/>
      <c r="D131" s="200" t="s">
        <v>1313</v>
      </c>
      <c r="E131" s="216" t="s">
        <v>1169</v>
      </c>
      <c r="F131" s="217" t="s">
        <v>1315</v>
      </c>
      <c r="G131" s="215"/>
      <c r="H131" s="218">
        <v>334</v>
      </c>
      <c r="I131" s="219"/>
      <c r="J131" s="215"/>
      <c r="K131" s="215"/>
      <c r="L131" s="220"/>
      <c r="M131" s="221"/>
      <c r="N131" s="222"/>
      <c r="O131" s="222"/>
      <c r="P131" s="222"/>
      <c r="Q131" s="222"/>
      <c r="R131" s="222"/>
      <c r="S131" s="222"/>
      <c r="T131" s="223"/>
      <c r="AT131" s="224" t="s">
        <v>1313</v>
      </c>
      <c r="AU131" s="224" t="s">
        <v>1234</v>
      </c>
      <c r="AV131" s="12" t="s">
        <v>1309</v>
      </c>
      <c r="AW131" s="12" t="s">
        <v>1188</v>
      </c>
      <c r="AX131" s="12" t="s">
        <v>1171</v>
      </c>
      <c r="AY131" s="224" t="s">
        <v>1302</v>
      </c>
    </row>
    <row r="132" spans="2:65" s="1" customFormat="1" ht="22.9" customHeight="1">
      <c r="B132" s="42"/>
      <c r="C132" s="235" t="s">
        <v>1376</v>
      </c>
      <c r="D132" s="235" t="s">
        <v>1464</v>
      </c>
      <c r="E132" s="236" t="s">
        <v>456</v>
      </c>
      <c r="F132" s="237" t="s">
        <v>457</v>
      </c>
      <c r="G132" s="238" t="s">
        <v>1307</v>
      </c>
      <c r="H132" s="239">
        <v>384.1</v>
      </c>
      <c r="I132" s="240"/>
      <c r="J132" s="241">
        <f>ROUND(I132*H132,2)</f>
        <v>0</v>
      </c>
      <c r="K132" s="237" t="s">
        <v>1308</v>
      </c>
      <c r="L132" s="242"/>
      <c r="M132" s="243" t="s">
        <v>1169</v>
      </c>
      <c r="N132" s="244" t="s">
        <v>1198</v>
      </c>
      <c r="O132" s="43"/>
      <c r="P132" s="197">
        <f>O132*H132</f>
        <v>0</v>
      </c>
      <c r="Q132" s="197">
        <v>0.00034</v>
      </c>
      <c r="R132" s="197">
        <f>Q132*H132</f>
        <v>0.13059400000000002</v>
      </c>
      <c r="S132" s="197">
        <v>0</v>
      </c>
      <c r="T132" s="198">
        <f>S132*H132</f>
        <v>0</v>
      </c>
      <c r="AR132" s="24" t="s">
        <v>1353</v>
      </c>
      <c r="AT132" s="24" t="s">
        <v>1464</v>
      </c>
      <c r="AU132" s="24" t="s">
        <v>1234</v>
      </c>
      <c r="AY132" s="24" t="s">
        <v>1302</v>
      </c>
      <c r="BE132" s="199">
        <f>IF(N132="základní",J132,0)</f>
        <v>0</v>
      </c>
      <c r="BF132" s="199">
        <f>IF(N132="snížená",J132,0)</f>
        <v>0</v>
      </c>
      <c r="BG132" s="199">
        <f>IF(N132="zákl. přenesená",J132,0)</f>
        <v>0</v>
      </c>
      <c r="BH132" s="199">
        <f>IF(N132="sníž. přenesená",J132,0)</f>
        <v>0</v>
      </c>
      <c r="BI132" s="199">
        <f>IF(N132="nulová",J132,0)</f>
        <v>0</v>
      </c>
      <c r="BJ132" s="24" t="s">
        <v>1309</v>
      </c>
      <c r="BK132" s="199">
        <f>ROUND(I132*H132,2)</f>
        <v>0</v>
      </c>
      <c r="BL132" s="24" t="s">
        <v>1309</v>
      </c>
      <c r="BM132" s="24" t="s">
        <v>458</v>
      </c>
    </row>
    <row r="133" spans="2:51" s="11" customFormat="1" ht="13.5">
      <c r="B133" s="203"/>
      <c r="C133" s="204"/>
      <c r="D133" s="200" t="s">
        <v>1313</v>
      </c>
      <c r="E133" s="204"/>
      <c r="F133" s="206" t="s">
        <v>459</v>
      </c>
      <c r="G133" s="204"/>
      <c r="H133" s="207">
        <v>384.1</v>
      </c>
      <c r="I133" s="208"/>
      <c r="J133" s="204"/>
      <c r="K133" s="204"/>
      <c r="L133" s="209"/>
      <c r="M133" s="210"/>
      <c r="N133" s="211"/>
      <c r="O133" s="211"/>
      <c r="P133" s="211"/>
      <c r="Q133" s="211"/>
      <c r="R133" s="211"/>
      <c r="S133" s="211"/>
      <c r="T133" s="212"/>
      <c r="AT133" s="213" t="s">
        <v>1313</v>
      </c>
      <c r="AU133" s="213" t="s">
        <v>1234</v>
      </c>
      <c r="AV133" s="11" t="s">
        <v>1234</v>
      </c>
      <c r="AW133" s="11" t="s">
        <v>1153</v>
      </c>
      <c r="AX133" s="11" t="s">
        <v>1171</v>
      </c>
      <c r="AY133" s="213" t="s">
        <v>1302</v>
      </c>
    </row>
    <row r="134" spans="2:65" s="1" customFormat="1" ht="38.25" customHeight="1">
      <c r="B134" s="42"/>
      <c r="C134" s="188" t="s">
        <v>1380</v>
      </c>
      <c r="D134" s="188" t="s">
        <v>1304</v>
      </c>
      <c r="E134" s="189" t="s">
        <v>460</v>
      </c>
      <c r="F134" s="190" t="s">
        <v>461</v>
      </c>
      <c r="G134" s="191" t="s">
        <v>1307</v>
      </c>
      <c r="H134" s="192">
        <v>334</v>
      </c>
      <c r="I134" s="193"/>
      <c r="J134" s="194">
        <f>ROUND(I134*H134,2)</f>
        <v>0</v>
      </c>
      <c r="K134" s="190" t="s">
        <v>1308</v>
      </c>
      <c r="L134" s="62"/>
      <c r="M134" s="195" t="s">
        <v>1169</v>
      </c>
      <c r="N134" s="196" t="s">
        <v>1198</v>
      </c>
      <c r="O134" s="43"/>
      <c r="P134" s="197">
        <f>O134*H134</f>
        <v>0</v>
      </c>
      <c r="Q134" s="197">
        <v>0</v>
      </c>
      <c r="R134" s="197">
        <f>Q134*H134</f>
        <v>0</v>
      </c>
      <c r="S134" s="197">
        <v>0</v>
      </c>
      <c r="T134" s="198">
        <f>S134*H134</f>
        <v>0</v>
      </c>
      <c r="AR134" s="24" t="s">
        <v>1309</v>
      </c>
      <c r="AT134" s="24" t="s">
        <v>1304</v>
      </c>
      <c r="AU134" s="24" t="s">
        <v>1234</v>
      </c>
      <c r="AY134" s="24" t="s">
        <v>1302</v>
      </c>
      <c r="BE134" s="199">
        <f>IF(N134="základní",J134,0)</f>
        <v>0</v>
      </c>
      <c r="BF134" s="199">
        <f>IF(N134="snížená",J134,0)</f>
        <v>0</v>
      </c>
      <c r="BG134" s="199">
        <f>IF(N134="zákl. přenesená",J134,0)</f>
        <v>0</v>
      </c>
      <c r="BH134" s="199">
        <f>IF(N134="sníž. přenesená",J134,0)</f>
        <v>0</v>
      </c>
      <c r="BI134" s="199">
        <f>IF(N134="nulová",J134,0)</f>
        <v>0</v>
      </c>
      <c r="BJ134" s="24" t="s">
        <v>1309</v>
      </c>
      <c r="BK134" s="199">
        <f>ROUND(I134*H134,2)</f>
        <v>0</v>
      </c>
      <c r="BL134" s="24" t="s">
        <v>1309</v>
      </c>
      <c r="BM134" s="24" t="s">
        <v>462</v>
      </c>
    </row>
    <row r="135" spans="2:47" s="1" customFormat="1" ht="81">
      <c r="B135" s="42"/>
      <c r="C135" s="64"/>
      <c r="D135" s="200" t="s">
        <v>1311</v>
      </c>
      <c r="E135" s="64"/>
      <c r="F135" s="201" t="s">
        <v>463</v>
      </c>
      <c r="G135" s="64"/>
      <c r="H135" s="64"/>
      <c r="I135" s="159"/>
      <c r="J135" s="64"/>
      <c r="K135" s="64"/>
      <c r="L135" s="62"/>
      <c r="M135" s="202"/>
      <c r="N135" s="43"/>
      <c r="O135" s="43"/>
      <c r="P135" s="43"/>
      <c r="Q135" s="43"/>
      <c r="R135" s="43"/>
      <c r="S135" s="43"/>
      <c r="T135" s="79"/>
      <c r="AT135" s="24" t="s">
        <v>1311</v>
      </c>
      <c r="AU135" s="24" t="s">
        <v>1234</v>
      </c>
    </row>
    <row r="136" spans="2:51" s="11" customFormat="1" ht="13.5">
      <c r="B136" s="203"/>
      <c r="C136" s="204"/>
      <c r="D136" s="200" t="s">
        <v>1313</v>
      </c>
      <c r="E136" s="205" t="s">
        <v>1169</v>
      </c>
      <c r="F136" s="206" t="s">
        <v>449</v>
      </c>
      <c r="G136" s="204"/>
      <c r="H136" s="207">
        <v>334</v>
      </c>
      <c r="I136" s="208"/>
      <c r="J136" s="204"/>
      <c r="K136" s="204"/>
      <c r="L136" s="209"/>
      <c r="M136" s="210"/>
      <c r="N136" s="211"/>
      <c r="O136" s="211"/>
      <c r="P136" s="211"/>
      <c r="Q136" s="211"/>
      <c r="R136" s="211"/>
      <c r="S136" s="211"/>
      <c r="T136" s="212"/>
      <c r="AT136" s="213" t="s">
        <v>1313</v>
      </c>
      <c r="AU136" s="213" t="s">
        <v>1234</v>
      </c>
      <c r="AV136" s="11" t="s">
        <v>1234</v>
      </c>
      <c r="AW136" s="11" t="s">
        <v>1188</v>
      </c>
      <c r="AX136" s="11" t="s">
        <v>1225</v>
      </c>
      <c r="AY136" s="213" t="s">
        <v>1302</v>
      </c>
    </row>
    <row r="137" spans="2:51" s="12" customFormat="1" ht="13.5">
      <c r="B137" s="214"/>
      <c r="C137" s="215"/>
      <c r="D137" s="200" t="s">
        <v>1313</v>
      </c>
      <c r="E137" s="216" t="s">
        <v>1169</v>
      </c>
      <c r="F137" s="217" t="s">
        <v>1315</v>
      </c>
      <c r="G137" s="215"/>
      <c r="H137" s="218">
        <v>334</v>
      </c>
      <c r="I137" s="219"/>
      <c r="J137" s="215"/>
      <c r="K137" s="215"/>
      <c r="L137" s="220"/>
      <c r="M137" s="221"/>
      <c r="N137" s="222"/>
      <c r="O137" s="222"/>
      <c r="P137" s="222"/>
      <c r="Q137" s="222"/>
      <c r="R137" s="222"/>
      <c r="S137" s="222"/>
      <c r="T137" s="223"/>
      <c r="AT137" s="224" t="s">
        <v>1313</v>
      </c>
      <c r="AU137" s="224" t="s">
        <v>1234</v>
      </c>
      <c r="AV137" s="12" t="s">
        <v>1309</v>
      </c>
      <c r="AW137" s="12" t="s">
        <v>1188</v>
      </c>
      <c r="AX137" s="12" t="s">
        <v>1171</v>
      </c>
      <c r="AY137" s="224" t="s">
        <v>1302</v>
      </c>
    </row>
    <row r="138" spans="2:63" s="10" customFormat="1" ht="29.85" customHeight="1">
      <c r="B138" s="172"/>
      <c r="C138" s="173"/>
      <c r="D138" s="174" t="s">
        <v>1224</v>
      </c>
      <c r="E138" s="186" t="s">
        <v>1309</v>
      </c>
      <c r="F138" s="186" t="s">
        <v>1026</v>
      </c>
      <c r="G138" s="173"/>
      <c r="H138" s="173"/>
      <c r="I138" s="176"/>
      <c r="J138" s="187">
        <f>BK138</f>
        <v>0</v>
      </c>
      <c r="K138" s="173"/>
      <c r="L138" s="178"/>
      <c r="M138" s="179"/>
      <c r="N138" s="180"/>
      <c r="O138" s="180"/>
      <c r="P138" s="181">
        <f>SUM(P139:P147)</f>
        <v>0</v>
      </c>
      <c r="Q138" s="180"/>
      <c r="R138" s="181">
        <f>SUM(R139:R147)</f>
        <v>148.5616</v>
      </c>
      <c r="S138" s="180"/>
      <c r="T138" s="182">
        <f>SUM(T139:T147)</f>
        <v>0</v>
      </c>
      <c r="AR138" s="183" t="s">
        <v>1171</v>
      </c>
      <c r="AT138" s="184" t="s">
        <v>1224</v>
      </c>
      <c r="AU138" s="184" t="s">
        <v>1171</v>
      </c>
      <c r="AY138" s="183" t="s">
        <v>1302</v>
      </c>
      <c r="BK138" s="185">
        <f>SUM(BK139:BK147)</f>
        <v>0</v>
      </c>
    </row>
    <row r="139" spans="2:65" s="1" customFormat="1" ht="14.45" customHeight="1">
      <c r="B139" s="42"/>
      <c r="C139" s="188" t="s">
        <v>1157</v>
      </c>
      <c r="D139" s="188" t="s">
        <v>1304</v>
      </c>
      <c r="E139" s="189" t="s">
        <v>464</v>
      </c>
      <c r="F139" s="190" t="s">
        <v>465</v>
      </c>
      <c r="G139" s="191" t="s">
        <v>1307</v>
      </c>
      <c r="H139" s="192">
        <v>230</v>
      </c>
      <c r="I139" s="193"/>
      <c r="J139" s="194">
        <f>ROUND(I139*H139,2)</f>
        <v>0</v>
      </c>
      <c r="K139" s="190" t="s">
        <v>1308</v>
      </c>
      <c r="L139" s="62"/>
      <c r="M139" s="195" t="s">
        <v>1169</v>
      </c>
      <c r="N139" s="196" t="s">
        <v>1198</v>
      </c>
      <c r="O139" s="43"/>
      <c r="P139" s="197">
        <f>O139*H139</f>
        <v>0</v>
      </c>
      <c r="Q139" s="197">
        <v>0.21252</v>
      </c>
      <c r="R139" s="197">
        <f>Q139*H139</f>
        <v>48.879599999999996</v>
      </c>
      <c r="S139" s="197">
        <v>0</v>
      </c>
      <c r="T139" s="198">
        <f>S139*H139</f>
        <v>0</v>
      </c>
      <c r="AR139" s="24" t="s">
        <v>1309</v>
      </c>
      <c r="AT139" s="24" t="s">
        <v>1304</v>
      </c>
      <c r="AU139" s="24" t="s">
        <v>1234</v>
      </c>
      <c r="AY139" s="24" t="s">
        <v>1302</v>
      </c>
      <c r="BE139" s="199">
        <f>IF(N139="základní",J139,0)</f>
        <v>0</v>
      </c>
      <c r="BF139" s="199">
        <f>IF(N139="snížená",J139,0)</f>
        <v>0</v>
      </c>
      <c r="BG139" s="199">
        <f>IF(N139="zákl. přenesená",J139,0)</f>
        <v>0</v>
      </c>
      <c r="BH139" s="199">
        <f>IF(N139="sníž. přenesená",J139,0)</f>
        <v>0</v>
      </c>
      <c r="BI139" s="199">
        <f>IF(N139="nulová",J139,0)</f>
        <v>0</v>
      </c>
      <c r="BJ139" s="24" t="s">
        <v>1309</v>
      </c>
      <c r="BK139" s="199">
        <f>ROUND(I139*H139,2)</f>
        <v>0</v>
      </c>
      <c r="BL139" s="24" t="s">
        <v>1309</v>
      </c>
      <c r="BM139" s="24" t="s">
        <v>466</v>
      </c>
    </row>
    <row r="140" spans="2:47" s="1" customFormat="1" ht="54">
      <c r="B140" s="42"/>
      <c r="C140" s="64"/>
      <c r="D140" s="200" t="s">
        <v>1311</v>
      </c>
      <c r="E140" s="64"/>
      <c r="F140" s="201" t="s">
        <v>0</v>
      </c>
      <c r="G140" s="64"/>
      <c r="H140" s="64"/>
      <c r="I140" s="159"/>
      <c r="J140" s="64"/>
      <c r="K140" s="64"/>
      <c r="L140" s="62"/>
      <c r="M140" s="202"/>
      <c r="N140" s="43"/>
      <c r="O140" s="43"/>
      <c r="P140" s="43"/>
      <c r="Q140" s="43"/>
      <c r="R140" s="43"/>
      <c r="S140" s="43"/>
      <c r="T140" s="79"/>
      <c r="AT140" s="24" t="s">
        <v>1311</v>
      </c>
      <c r="AU140" s="24" t="s">
        <v>1234</v>
      </c>
    </row>
    <row r="141" spans="2:51" s="11" customFormat="1" ht="13.5">
      <c r="B141" s="203"/>
      <c r="C141" s="204"/>
      <c r="D141" s="200" t="s">
        <v>1313</v>
      </c>
      <c r="E141" s="205" t="s">
        <v>1169</v>
      </c>
      <c r="F141" s="206" t="s">
        <v>467</v>
      </c>
      <c r="G141" s="204"/>
      <c r="H141" s="207">
        <v>230</v>
      </c>
      <c r="I141" s="208"/>
      <c r="J141" s="204"/>
      <c r="K141" s="204"/>
      <c r="L141" s="209"/>
      <c r="M141" s="210"/>
      <c r="N141" s="211"/>
      <c r="O141" s="211"/>
      <c r="P141" s="211"/>
      <c r="Q141" s="211"/>
      <c r="R141" s="211"/>
      <c r="S141" s="211"/>
      <c r="T141" s="212"/>
      <c r="AT141" s="213" t="s">
        <v>1313</v>
      </c>
      <c r="AU141" s="213" t="s">
        <v>1234</v>
      </c>
      <c r="AV141" s="11" t="s">
        <v>1234</v>
      </c>
      <c r="AW141" s="11" t="s">
        <v>1188</v>
      </c>
      <c r="AX141" s="11" t="s">
        <v>1225</v>
      </c>
      <c r="AY141" s="213" t="s">
        <v>1302</v>
      </c>
    </row>
    <row r="142" spans="2:51" s="12" customFormat="1" ht="13.5">
      <c r="B142" s="214"/>
      <c r="C142" s="215"/>
      <c r="D142" s="200" t="s">
        <v>1313</v>
      </c>
      <c r="E142" s="216" t="s">
        <v>1169</v>
      </c>
      <c r="F142" s="217" t="s">
        <v>1315</v>
      </c>
      <c r="G142" s="215"/>
      <c r="H142" s="218">
        <v>230</v>
      </c>
      <c r="I142" s="219"/>
      <c r="J142" s="215"/>
      <c r="K142" s="215"/>
      <c r="L142" s="220"/>
      <c r="M142" s="221"/>
      <c r="N142" s="222"/>
      <c r="O142" s="222"/>
      <c r="P142" s="222"/>
      <c r="Q142" s="222"/>
      <c r="R142" s="222"/>
      <c r="S142" s="222"/>
      <c r="T142" s="223"/>
      <c r="AT142" s="224" t="s">
        <v>1313</v>
      </c>
      <c r="AU142" s="224" t="s">
        <v>1234</v>
      </c>
      <c r="AV142" s="12" t="s">
        <v>1309</v>
      </c>
      <c r="AW142" s="12" t="s">
        <v>1188</v>
      </c>
      <c r="AX142" s="12" t="s">
        <v>1171</v>
      </c>
      <c r="AY142" s="224" t="s">
        <v>1302</v>
      </c>
    </row>
    <row r="143" spans="2:65" s="1" customFormat="1" ht="38.25" customHeight="1">
      <c r="B143" s="42"/>
      <c r="C143" s="188" t="s">
        <v>1387</v>
      </c>
      <c r="D143" s="188" t="s">
        <v>1304</v>
      </c>
      <c r="E143" s="189" t="s">
        <v>468</v>
      </c>
      <c r="F143" s="190" t="s">
        <v>469</v>
      </c>
      <c r="G143" s="191" t="s">
        <v>1307</v>
      </c>
      <c r="H143" s="192">
        <v>230</v>
      </c>
      <c r="I143" s="193"/>
      <c r="J143" s="194">
        <f>ROUND(I143*H143,2)</f>
        <v>0</v>
      </c>
      <c r="K143" s="190" t="s">
        <v>1308</v>
      </c>
      <c r="L143" s="62"/>
      <c r="M143" s="195" t="s">
        <v>1169</v>
      </c>
      <c r="N143" s="196" t="s">
        <v>1198</v>
      </c>
      <c r="O143" s="43"/>
      <c r="P143" s="197">
        <f>O143*H143</f>
        <v>0</v>
      </c>
      <c r="Q143" s="197">
        <v>0.4334</v>
      </c>
      <c r="R143" s="197">
        <f>Q143*H143</f>
        <v>99.682</v>
      </c>
      <c r="S143" s="197">
        <v>0</v>
      </c>
      <c r="T143" s="198">
        <f>S143*H143</f>
        <v>0</v>
      </c>
      <c r="AR143" s="24" t="s">
        <v>1309</v>
      </c>
      <c r="AT143" s="24" t="s">
        <v>1304</v>
      </c>
      <c r="AU143" s="24" t="s">
        <v>1234</v>
      </c>
      <c r="AY143" s="24" t="s">
        <v>1302</v>
      </c>
      <c r="BE143" s="199">
        <f>IF(N143="základní",J143,0)</f>
        <v>0</v>
      </c>
      <c r="BF143" s="199">
        <f>IF(N143="snížená",J143,0)</f>
        <v>0</v>
      </c>
      <c r="BG143" s="199">
        <f>IF(N143="zákl. přenesená",J143,0)</f>
        <v>0</v>
      </c>
      <c r="BH143" s="199">
        <f>IF(N143="sníž. přenesená",J143,0)</f>
        <v>0</v>
      </c>
      <c r="BI143" s="199">
        <f>IF(N143="nulová",J143,0)</f>
        <v>0</v>
      </c>
      <c r="BJ143" s="24" t="s">
        <v>1309</v>
      </c>
      <c r="BK143" s="199">
        <f>ROUND(I143*H143,2)</f>
        <v>0</v>
      </c>
      <c r="BL143" s="24" t="s">
        <v>1309</v>
      </c>
      <c r="BM143" s="24" t="s">
        <v>470</v>
      </c>
    </row>
    <row r="144" spans="2:47" s="1" customFormat="1" ht="94.5">
      <c r="B144" s="42"/>
      <c r="C144" s="64"/>
      <c r="D144" s="200" t="s">
        <v>1311</v>
      </c>
      <c r="E144" s="64"/>
      <c r="F144" s="201" t="s">
        <v>471</v>
      </c>
      <c r="G144" s="64"/>
      <c r="H144" s="64"/>
      <c r="I144" s="159"/>
      <c r="J144" s="64"/>
      <c r="K144" s="64"/>
      <c r="L144" s="62"/>
      <c r="M144" s="202"/>
      <c r="N144" s="43"/>
      <c r="O144" s="43"/>
      <c r="P144" s="43"/>
      <c r="Q144" s="43"/>
      <c r="R144" s="43"/>
      <c r="S144" s="43"/>
      <c r="T144" s="79"/>
      <c r="AT144" s="24" t="s">
        <v>1311</v>
      </c>
      <c r="AU144" s="24" t="s">
        <v>1234</v>
      </c>
    </row>
    <row r="145" spans="2:51" s="11" customFormat="1" ht="13.5">
      <c r="B145" s="203"/>
      <c r="C145" s="204"/>
      <c r="D145" s="200" t="s">
        <v>1313</v>
      </c>
      <c r="E145" s="205" t="s">
        <v>1169</v>
      </c>
      <c r="F145" s="206" t="s">
        <v>467</v>
      </c>
      <c r="G145" s="204"/>
      <c r="H145" s="207">
        <v>230</v>
      </c>
      <c r="I145" s="208"/>
      <c r="J145" s="204"/>
      <c r="K145" s="204"/>
      <c r="L145" s="209"/>
      <c r="M145" s="210"/>
      <c r="N145" s="211"/>
      <c r="O145" s="211"/>
      <c r="P145" s="211"/>
      <c r="Q145" s="211"/>
      <c r="R145" s="211"/>
      <c r="S145" s="211"/>
      <c r="T145" s="212"/>
      <c r="AT145" s="213" t="s">
        <v>1313</v>
      </c>
      <c r="AU145" s="213" t="s">
        <v>1234</v>
      </c>
      <c r="AV145" s="11" t="s">
        <v>1234</v>
      </c>
      <c r="AW145" s="11" t="s">
        <v>1188</v>
      </c>
      <c r="AX145" s="11" t="s">
        <v>1225</v>
      </c>
      <c r="AY145" s="213" t="s">
        <v>1302</v>
      </c>
    </row>
    <row r="146" spans="2:51" s="12" customFormat="1" ht="13.5">
      <c r="B146" s="214"/>
      <c r="C146" s="215"/>
      <c r="D146" s="200" t="s">
        <v>1313</v>
      </c>
      <c r="E146" s="216" t="s">
        <v>1169</v>
      </c>
      <c r="F146" s="217" t="s">
        <v>1315</v>
      </c>
      <c r="G146" s="215"/>
      <c r="H146" s="218">
        <v>230</v>
      </c>
      <c r="I146" s="219"/>
      <c r="J146" s="215"/>
      <c r="K146" s="215"/>
      <c r="L146" s="220"/>
      <c r="M146" s="221"/>
      <c r="N146" s="222"/>
      <c r="O146" s="222"/>
      <c r="P146" s="222"/>
      <c r="Q146" s="222"/>
      <c r="R146" s="222"/>
      <c r="S146" s="222"/>
      <c r="T146" s="223"/>
      <c r="AT146" s="224" t="s">
        <v>1313</v>
      </c>
      <c r="AU146" s="224" t="s">
        <v>1234</v>
      </c>
      <c r="AV146" s="12" t="s">
        <v>1309</v>
      </c>
      <c r="AW146" s="12" t="s">
        <v>1188</v>
      </c>
      <c r="AX146" s="12" t="s">
        <v>1171</v>
      </c>
      <c r="AY146" s="224" t="s">
        <v>1302</v>
      </c>
    </row>
    <row r="147" spans="2:65" s="1" customFormat="1" ht="22.9" customHeight="1">
      <c r="B147" s="42"/>
      <c r="C147" s="235" t="s">
        <v>1393</v>
      </c>
      <c r="D147" s="235" t="s">
        <v>1464</v>
      </c>
      <c r="E147" s="236" t="s">
        <v>472</v>
      </c>
      <c r="F147" s="237" t="s">
        <v>473</v>
      </c>
      <c r="G147" s="238" t="s">
        <v>1088</v>
      </c>
      <c r="H147" s="239">
        <v>10</v>
      </c>
      <c r="I147" s="240"/>
      <c r="J147" s="241">
        <f>ROUND(I147*H147,2)</f>
        <v>0</v>
      </c>
      <c r="K147" s="237" t="s">
        <v>1169</v>
      </c>
      <c r="L147" s="242"/>
      <c r="M147" s="243" t="s">
        <v>1169</v>
      </c>
      <c r="N147" s="244" t="s">
        <v>1198</v>
      </c>
      <c r="O147" s="43"/>
      <c r="P147" s="197">
        <f>O147*H147</f>
        <v>0</v>
      </c>
      <c r="Q147" s="197">
        <v>0</v>
      </c>
      <c r="R147" s="197">
        <f>Q147*H147</f>
        <v>0</v>
      </c>
      <c r="S147" s="197">
        <v>0</v>
      </c>
      <c r="T147" s="198">
        <f>S147*H147</f>
        <v>0</v>
      </c>
      <c r="AR147" s="24" t="s">
        <v>1353</v>
      </c>
      <c r="AT147" s="24" t="s">
        <v>1464</v>
      </c>
      <c r="AU147" s="24" t="s">
        <v>1234</v>
      </c>
      <c r="AY147" s="24" t="s">
        <v>1302</v>
      </c>
      <c r="BE147" s="199">
        <f>IF(N147="základní",J147,0)</f>
        <v>0</v>
      </c>
      <c r="BF147" s="199">
        <f>IF(N147="snížená",J147,0)</f>
        <v>0</v>
      </c>
      <c r="BG147" s="199">
        <f>IF(N147="zákl. přenesená",J147,0)</f>
        <v>0</v>
      </c>
      <c r="BH147" s="199">
        <f>IF(N147="sníž. přenesená",J147,0)</f>
        <v>0</v>
      </c>
      <c r="BI147" s="199">
        <f>IF(N147="nulová",J147,0)</f>
        <v>0</v>
      </c>
      <c r="BJ147" s="24" t="s">
        <v>1309</v>
      </c>
      <c r="BK147" s="199">
        <f>ROUND(I147*H147,2)</f>
        <v>0</v>
      </c>
      <c r="BL147" s="24" t="s">
        <v>1309</v>
      </c>
      <c r="BM147" s="24" t="s">
        <v>474</v>
      </c>
    </row>
    <row r="148" spans="2:63" s="10" customFormat="1" ht="29.85" customHeight="1">
      <c r="B148" s="172"/>
      <c r="C148" s="173"/>
      <c r="D148" s="174" t="s">
        <v>1224</v>
      </c>
      <c r="E148" s="186" t="s">
        <v>1338</v>
      </c>
      <c r="F148" s="186" t="s">
        <v>306</v>
      </c>
      <c r="G148" s="173"/>
      <c r="H148" s="173"/>
      <c r="I148" s="176"/>
      <c r="J148" s="187">
        <f>BK148</f>
        <v>0</v>
      </c>
      <c r="K148" s="173"/>
      <c r="L148" s="178"/>
      <c r="M148" s="179"/>
      <c r="N148" s="180"/>
      <c r="O148" s="180"/>
      <c r="P148" s="181">
        <f>SUM(P149:P152)</f>
        <v>0</v>
      </c>
      <c r="Q148" s="180"/>
      <c r="R148" s="181">
        <f>SUM(R149:R152)</f>
        <v>0</v>
      </c>
      <c r="S148" s="180"/>
      <c r="T148" s="182">
        <f>SUM(T149:T152)</f>
        <v>0</v>
      </c>
      <c r="AR148" s="183" t="s">
        <v>1171</v>
      </c>
      <c r="AT148" s="184" t="s">
        <v>1224</v>
      </c>
      <c r="AU148" s="184" t="s">
        <v>1171</v>
      </c>
      <c r="AY148" s="183" t="s">
        <v>1302</v>
      </c>
      <c r="BK148" s="185">
        <f>SUM(BK149:BK152)</f>
        <v>0</v>
      </c>
    </row>
    <row r="149" spans="2:65" s="1" customFormat="1" ht="22.9" customHeight="1">
      <c r="B149" s="42"/>
      <c r="C149" s="188" t="s">
        <v>1398</v>
      </c>
      <c r="D149" s="188" t="s">
        <v>1304</v>
      </c>
      <c r="E149" s="189" t="s">
        <v>475</v>
      </c>
      <c r="F149" s="190" t="s">
        <v>476</v>
      </c>
      <c r="G149" s="191" t="s">
        <v>1307</v>
      </c>
      <c r="H149" s="192">
        <v>78</v>
      </c>
      <c r="I149" s="193"/>
      <c r="J149" s="194">
        <f>ROUND(I149*H149,2)</f>
        <v>0</v>
      </c>
      <c r="K149" s="190" t="s">
        <v>1308</v>
      </c>
      <c r="L149" s="62"/>
      <c r="M149" s="195" t="s">
        <v>1169</v>
      </c>
      <c r="N149" s="196" t="s">
        <v>1198</v>
      </c>
      <c r="O149" s="43"/>
      <c r="P149" s="197">
        <f>O149*H149</f>
        <v>0</v>
      </c>
      <c r="Q149" s="197">
        <v>0</v>
      </c>
      <c r="R149" s="197">
        <f>Q149*H149</f>
        <v>0</v>
      </c>
      <c r="S149" s="197">
        <v>0</v>
      </c>
      <c r="T149" s="198">
        <f>S149*H149</f>
        <v>0</v>
      </c>
      <c r="AR149" s="24" t="s">
        <v>1309</v>
      </c>
      <c r="AT149" s="24" t="s">
        <v>1304</v>
      </c>
      <c r="AU149" s="24" t="s">
        <v>1234</v>
      </c>
      <c r="AY149" s="24" t="s">
        <v>1302</v>
      </c>
      <c r="BE149" s="199">
        <f>IF(N149="základní",J149,0)</f>
        <v>0</v>
      </c>
      <c r="BF149" s="199">
        <f>IF(N149="snížená",J149,0)</f>
        <v>0</v>
      </c>
      <c r="BG149" s="199">
        <f>IF(N149="zákl. přenesená",J149,0)</f>
        <v>0</v>
      </c>
      <c r="BH149" s="199">
        <f>IF(N149="sníž. přenesená",J149,0)</f>
        <v>0</v>
      </c>
      <c r="BI149" s="199">
        <f>IF(N149="nulová",J149,0)</f>
        <v>0</v>
      </c>
      <c r="BJ149" s="24" t="s">
        <v>1309</v>
      </c>
      <c r="BK149" s="199">
        <f>ROUND(I149*H149,2)</f>
        <v>0</v>
      </c>
      <c r="BL149" s="24" t="s">
        <v>1309</v>
      </c>
      <c r="BM149" s="24" t="s">
        <v>477</v>
      </c>
    </row>
    <row r="150" spans="2:51" s="11" customFormat="1" ht="13.5">
      <c r="B150" s="203"/>
      <c r="C150" s="204"/>
      <c r="D150" s="200" t="s">
        <v>1313</v>
      </c>
      <c r="E150" s="205" t="s">
        <v>1169</v>
      </c>
      <c r="F150" s="206" t="s">
        <v>478</v>
      </c>
      <c r="G150" s="204"/>
      <c r="H150" s="207">
        <v>78</v>
      </c>
      <c r="I150" s="208"/>
      <c r="J150" s="204"/>
      <c r="K150" s="204"/>
      <c r="L150" s="209"/>
      <c r="M150" s="210"/>
      <c r="N150" s="211"/>
      <c r="O150" s="211"/>
      <c r="P150" s="211"/>
      <c r="Q150" s="211"/>
      <c r="R150" s="211"/>
      <c r="S150" s="211"/>
      <c r="T150" s="212"/>
      <c r="AT150" s="213" t="s">
        <v>1313</v>
      </c>
      <c r="AU150" s="213" t="s">
        <v>1234</v>
      </c>
      <c r="AV150" s="11" t="s">
        <v>1234</v>
      </c>
      <c r="AW150" s="11" t="s">
        <v>1188</v>
      </c>
      <c r="AX150" s="11" t="s">
        <v>1225</v>
      </c>
      <c r="AY150" s="213" t="s">
        <v>1302</v>
      </c>
    </row>
    <row r="151" spans="2:51" s="12" customFormat="1" ht="13.5">
      <c r="B151" s="214"/>
      <c r="C151" s="215"/>
      <c r="D151" s="200" t="s">
        <v>1313</v>
      </c>
      <c r="E151" s="216" t="s">
        <v>1169</v>
      </c>
      <c r="F151" s="217" t="s">
        <v>1315</v>
      </c>
      <c r="G151" s="215"/>
      <c r="H151" s="218">
        <v>78</v>
      </c>
      <c r="I151" s="219"/>
      <c r="J151" s="215"/>
      <c r="K151" s="215"/>
      <c r="L151" s="220"/>
      <c r="M151" s="221"/>
      <c r="N151" s="222"/>
      <c r="O151" s="222"/>
      <c r="P151" s="222"/>
      <c r="Q151" s="222"/>
      <c r="R151" s="222"/>
      <c r="S151" s="222"/>
      <c r="T151" s="223"/>
      <c r="AT151" s="224" t="s">
        <v>1313</v>
      </c>
      <c r="AU151" s="224" t="s">
        <v>1234</v>
      </c>
      <c r="AV151" s="12" t="s">
        <v>1309</v>
      </c>
      <c r="AW151" s="12" t="s">
        <v>1188</v>
      </c>
      <c r="AX151" s="12" t="s">
        <v>1171</v>
      </c>
      <c r="AY151" s="224" t="s">
        <v>1302</v>
      </c>
    </row>
    <row r="152" spans="2:65" s="1" customFormat="1" ht="14.45" customHeight="1">
      <c r="B152" s="42"/>
      <c r="C152" s="235" t="s">
        <v>1402</v>
      </c>
      <c r="D152" s="235" t="s">
        <v>1464</v>
      </c>
      <c r="E152" s="236" t="s">
        <v>479</v>
      </c>
      <c r="F152" s="237" t="s">
        <v>480</v>
      </c>
      <c r="G152" s="238" t="s">
        <v>1307</v>
      </c>
      <c r="H152" s="239">
        <v>327</v>
      </c>
      <c r="I152" s="240"/>
      <c r="J152" s="241">
        <f>ROUND(I152*H152,2)</f>
        <v>0</v>
      </c>
      <c r="K152" s="237" t="s">
        <v>1169</v>
      </c>
      <c r="L152" s="242"/>
      <c r="M152" s="243" t="s">
        <v>1169</v>
      </c>
      <c r="N152" s="244" t="s">
        <v>1198</v>
      </c>
      <c r="O152" s="43"/>
      <c r="P152" s="197">
        <f>O152*H152</f>
        <v>0</v>
      </c>
      <c r="Q152" s="197">
        <v>0</v>
      </c>
      <c r="R152" s="197">
        <f>Q152*H152</f>
        <v>0</v>
      </c>
      <c r="S152" s="197">
        <v>0</v>
      </c>
      <c r="T152" s="198">
        <f>S152*H152</f>
        <v>0</v>
      </c>
      <c r="AR152" s="24" t="s">
        <v>1353</v>
      </c>
      <c r="AT152" s="24" t="s">
        <v>1464</v>
      </c>
      <c r="AU152" s="24" t="s">
        <v>1234</v>
      </c>
      <c r="AY152" s="24" t="s">
        <v>1302</v>
      </c>
      <c r="BE152" s="199">
        <f>IF(N152="základní",J152,0)</f>
        <v>0</v>
      </c>
      <c r="BF152" s="199">
        <f>IF(N152="snížená",J152,0)</f>
        <v>0</v>
      </c>
      <c r="BG152" s="199">
        <f>IF(N152="zákl. přenesená",J152,0)</f>
        <v>0</v>
      </c>
      <c r="BH152" s="199">
        <f>IF(N152="sníž. přenesená",J152,0)</f>
        <v>0</v>
      </c>
      <c r="BI152" s="199">
        <f>IF(N152="nulová",J152,0)</f>
        <v>0</v>
      </c>
      <c r="BJ152" s="24" t="s">
        <v>1309</v>
      </c>
      <c r="BK152" s="199">
        <f>ROUND(I152*H152,2)</f>
        <v>0</v>
      </c>
      <c r="BL152" s="24" t="s">
        <v>1309</v>
      </c>
      <c r="BM152" s="24" t="s">
        <v>481</v>
      </c>
    </row>
    <row r="153" spans="2:63" s="10" customFormat="1" ht="29.85" customHeight="1">
      <c r="B153" s="172"/>
      <c r="C153" s="173"/>
      <c r="D153" s="174" t="s">
        <v>1224</v>
      </c>
      <c r="E153" s="186" t="s">
        <v>38</v>
      </c>
      <c r="F153" s="186" t="s">
        <v>39</v>
      </c>
      <c r="G153" s="173"/>
      <c r="H153" s="173"/>
      <c r="I153" s="176"/>
      <c r="J153" s="187">
        <f>BK153</f>
        <v>0</v>
      </c>
      <c r="K153" s="173"/>
      <c r="L153" s="178"/>
      <c r="M153" s="179"/>
      <c r="N153" s="180"/>
      <c r="O153" s="180"/>
      <c r="P153" s="181">
        <f>P154</f>
        <v>0</v>
      </c>
      <c r="Q153" s="180"/>
      <c r="R153" s="181">
        <f>R154</f>
        <v>0</v>
      </c>
      <c r="S153" s="180"/>
      <c r="T153" s="182">
        <f>T154</f>
        <v>0</v>
      </c>
      <c r="AR153" s="183" t="s">
        <v>1171</v>
      </c>
      <c r="AT153" s="184" t="s">
        <v>1224</v>
      </c>
      <c r="AU153" s="184" t="s">
        <v>1171</v>
      </c>
      <c r="AY153" s="183" t="s">
        <v>1302</v>
      </c>
      <c r="BK153" s="185">
        <f>BK154</f>
        <v>0</v>
      </c>
    </row>
    <row r="154" spans="2:65" s="1" customFormat="1" ht="22.9" customHeight="1">
      <c r="B154" s="42"/>
      <c r="C154" s="188" t="s">
        <v>1333</v>
      </c>
      <c r="D154" s="188" t="s">
        <v>1304</v>
      </c>
      <c r="E154" s="189" t="s">
        <v>482</v>
      </c>
      <c r="F154" s="190" t="s">
        <v>483</v>
      </c>
      <c r="G154" s="191" t="s">
        <v>1016</v>
      </c>
      <c r="H154" s="192">
        <v>148.766</v>
      </c>
      <c r="I154" s="193"/>
      <c r="J154" s="194">
        <f>ROUND(I154*H154,2)</f>
        <v>0</v>
      </c>
      <c r="K154" s="190" t="s">
        <v>1308</v>
      </c>
      <c r="L154" s="62"/>
      <c r="M154" s="195" t="s">
        <v>1169</v>
      </c>
      <c r="N154" s="196" t="s">
        <v>1198</v>
      </c>
      <c r="O154" s="43"/>
      <c r="P154" s="197">
        <f>O154*H154</f>
        <v>0</v>
      </c>
      <c r="Q154" s="197">
        <v>0</v>
      </c>
      <c r="R154" s="197">
        <f>Q154*H154</f>
        <v>0</v>
      </c>
      <c r="S154" s="197">
        <v>0</v>
      </c>
      <c r="T154" s="198">
        <f>S154*H154</f>
        <v>0</v>
      </c>
      <c r="AR154" s="24" t="s">
        <v>1309</v>
      </c>
      <c r="AT154" s="24" t="s">
        <v>1304</v>
      </c>
      <c r="AU154" s="24" t="s">
        <v>1234</v>
      </c>
      <c r="AY154" s="24" t="s">
        <v>1302</v>
      </c>
      <c r="BE154" s="199">
        <f>IF(N154="základní",J154,0)</f>
        <v>0</v>
      </c>
      <c r="BF154" s="199">
        <f>IF(N154="snížená",J154,0)</f>
        <v>0</v>
      </c>
      <c r="BG154" s="199">
        <f>IF(N154="zákl. přenesená",J154,0)</f>
        <v>0</v>
      </c>
      <c r="BH154" s="199">
        <f>IF(N154="sníž. přenesená",J154,0)</f>
        <v>0</v>
      </c>
      <c r="BI154" s="199">
        <f>IF(N154="nulová",J154,0)</f>
        <v>0</v>
      </c>
      <c r="BJ154" s="24" t="s">
        <v>1309</v>
      </c>
      <c r="BK154" s="199">
        <f>ROUND(I154*H154,2)</f>
        <v>0</v>
      </c>
      <c r="BL154" s="24" t="s">
        <v>1309</v>
      </c>
      <c r="BM154" s="24" t="s">
        <v>484</v>
      </c>
    </row>
    <row r="155" spans="2:63" s="10" customFormat="1" ht="37.35" customHeight="1">
      <c r="B155" s="172"/>
      <c r="C155" s="173"/>
      <c r="D155" s="174" t="s">
        <v>1224</v>
      </c>
      <c r="E155" s="175" t="s">
        <v>418</v>
      </c>
      <c r="F155" s="175" t="s">
        <v>419</v>
      </c>
      <c r="G155" s="173"/>
      <c r="H155" s="173"/>
      <c r="I155" s="176"/>
      <c r="J155" s="177">
        <f>BK155</f>
        <v>0</v>
      </c>
      <c r="K155" s="173"/>
      <c r="L155" s="178"/>
      <c r="M155" s="179"/>
      <c r="N155" s="180"/>
      <c r="O155" s="180"/>
      <c r="P155" s="181">
        <f>P156+P157</f>
        <v>0</v>
      </c>
      <c r="Q155" s="180"/>
      <c r="R155" s="181">
        <f>R156+R157</f>
        <v>0</v>
      </c>
      <c r="S155" s="180"/>
      <c r="T155" s="182">
        <f>T156+T157</f>
        <v>0</v>
      </c>
      <c r="AR155" s="183" t="s">
        <v>1309</v>
      </c>
      <c r="AT155" s="184" t="s">
        <v>1224</v>
      </c>
      <c r="AU155" s="184" t="s">
        <v>1225</v>
      </c>
      <c r="AY155" s="183" t="s">
        <v>1302</v>
      </c>
      <c r="BK155" s="185">
        <f>BK156+BK157</f>
        <v>0</v>
      </c>
    </row>
    <row r="156" spans="2:65" s="1" customFormat="1" ht="22.9" customHeight="1">
      <c r="B156" s="42"/>
      <c r="C156" s="235" t="s">
        <v>1156</v>
      </c>
      <c r="D156" s="235" t="s">
        <v>1464</v>
      </c>
      <c r="E156" s="236" t="s">
        <v>485</v>
      </c>
      <c r="F156" s="237" t="s">
        <v>486</v>
      </c>
      <c r="G156" s="238" t="s">
        <v>1467</v>
      </c>
      <c r="H156" s="239">
        <v>2</v>
      </c>
      <c r="I156" s="240"/>
      <c r="J156" s="241">
        <f>ROUND(I156*H156,2)</f>
        <v>0</v>
      </c>
      <c r="K156" s="237" t="s">
        <v>1169</v>
      </c>
      <c r="L156" s="242"/>
      <c r="M156" s="243" t="s">
        <v>1169</v>
      </c>
      <c r="N156" s="244" t="s">
        <v>1198</v>
      </c>
      <c r="O156" s="43"/>
      <c r="P156" s="197">
        <f>O156*H156</f>
        <v>0</v>
      </c>
      <c r="Q156" s="197">
        <v>0</v>
      </c>
      <c r="R156" s="197">
        <f>Q156*H156</f>
        <v>0</v>
      </c>
      <c r="S156" s="197">
        <v>0</v>
      </c>
      <c r="T156" s="198">
        <f>S156*H156</f>
        <v>0</v>
      </c>
      <c r="AR156" s="24" t="s">
        <v>1353</v>
      </c>
      <c r="AT156" s="24" t="s">
        <v>1464</v>
      </c>
      <c r="AU156" s="24" t="s">
        <v>1171</v>
      </c>
      <c r="AY156" s="24" t="s">
        <v>1302</v>
      </c>
      <c r="BE156" s="199">
        <f>IF(N156="základní",J156,0)</f>
        <v>0</v>
      </c>
      <c r="BF156" s="199">
        <f>IF(N156="snížená",J156,0)</f>
        <v>0</v>
      </c>
      <c r="BG156" s="199">
        <f>IF(N156="zákl. přenesená",J156,0)</f>
        <v>0</v>
      </c>
      <c r="BH156" s="199">
        <f>IF(N156="sníž. přenesená",J156,0)</f>
        <v>0</v>
      </c>
      <c r="BI156" s="199">
        <f>IF(N156="nulová",J156,0)</f>
        <v>0</v>
      </c>
      <c r="BJ156" s="24" t="s">
        <v>1309</v>
      </c>
      <c r="BK156" s="199">
        <f>ROUND(I156*H156,2)</f>
        <v>0</v>
      </c>
      <c r="BL156" s="24" t="s">
        <v>1309</v>
      </c>
      <c r="BM156" s="24" t="s">
        <v>487</v>
      </c>
    </row>
    <row r="157" spans="2:63" s="10" customFormat="1" ht="29.85" customHeight="1">
      <c r="B157" s="172"/>
      <c r="C157" s="173"/>
      <c r="D157" s="174" t="s">
        <v>1224</v>
      </c>
      <c r="E157" s="186" t="s">
        <v>420</v>
      </c>
      <c r="F157" s="186" t="s">
        <v>419</v>
      </c>
      <c r="G157" s="173"/>
      <c r="H157" s="173"/>
      <c r="I157" s="176"/>
      <c r="J157" s="187">
        <f>BK157</f>
        <v>0</v>
      </c>
      <c r="K157" s="173"/>
      <c r="L157" s="178"/>
      <c r="M157" s="179"/>
      <c r="N157" s="180"/>
      <c r="O157" s="180"/>
      <c r="P157" s="181">
        <f>SUM(P158:P160)</f>
        <v>0</v>
      </c>
      <c r="Q157" s="180"/>
      <c r="R157" s="181">
        <f>SUM(R158:R160)</f>
        <v>0</v>
      </c>
      <c r="S157" s="180"/>
      <c r="T157" s="182">
        <f>SUM(T158:T160)</f>
        <v>0</v>
      </c>
      <c r="AR157" s="183" t="s">
        <v>1309</v>
      </c>
      <c r="AT157" s="184" t="s">
        <v>1224</v>
      </c>
      <c r="AU157" s="184" t="s">
        <v>1171</v>
      </c>
      <c r="AY157" s="183" t="s">
        <v>1302</v>
      </c>
      <c r="BK157" s="185">
        <f>SUM(BK158:BK160)</f>
        <v>0</v>
      </c>
    </row>
    <row r="158" spans="2:65" s="1" customFormat="1" ht="22.9" customHeight="1">
      <c r="B158" s="42"/>
      <c r="C158" s="235" t="s">
        <v>1413</v>
      </c>
      <c r="D158" s="235" t="s">
        <v>1464</v>
      </c>
      <c r="E158" s="236" t="s">
        <v>488</v>
      </c>
      <c r="F158" s="237" t="s">
        <v>489</v>
      </c>
      <c r="G158" s="238" t="s">
        <v>1467</v>
      </c>
      <c r="H158" s="239">
        <v>3</v>
      </c>
      <c r="I158" s="240"/>
      <c r="J158" s="241">
        <f>ROUND(I158*H158,2)</f>
        <v>0</v>
      </c>
      <c r="K158" s="237" t="s">
        <v>1169</v>
      </c>
      <c r="L158" s="242"/>
      <c r="M158" s="243" t="s">
        <v>1169</v>
      </c>
      <c r="N158" s="244" t="s">
        <v>1198</v>
      </c>
      <c r="O158" s="43"/>
      <c r="P158" s="197">
        <f>O158*H158</f>
        <v>0</v>
      </c>
      <c r="Q158" s="197">
        <v>0</v>
      </c>
      <c r="R158" s="197">
        <f>Q158*H158</f>
        <v>0</v>
      </c>
      <c r="S158" s="197">
        <v>0</v>
      </c>
      <c r="T158" s="198">
        <f>S158*H158</f>
        <v>0</v>
      </c>
      <c r="AR158" s="24" t="s">
        <v>423</v>
      </c>
      <c r="AT158" s="24" t="s">
        <v>1464</v>
      </c>
      <c r="AU158" s="24" t="s">
        <v>1234</v>
      </c>
      <c r="AY158" s="24" t="s">
        <v>1302</v>
      </c>
      <c r="BE158" s="199">
        <f>IF(N158="základní",J158,0)</f>
        <v>0</v>
      </c>
      <c r="BF158" s="199">
        <f>IF(N158="snížená",J158,0)</f>
        <v>0</v>
      </c>
      <c r="BG158" s="199">
        <f>IF(N158="zákl. přenesená",J158,0)</f>
        <v>0</v>
      </c>
      <c r="BH158" s="199">
        <f>IF(N158="sníž. přenesená",J158,0)</f>
        <v>0</v>
      </c>
      <c r="BI158" s="199">
        <f>IF(N158="nulová",J158,0)</f>
        <v>0</v>
      </c>
      <c r="BJ158" s="24" t="s">
        <v>1309</v>
      </c>
      <c r="BK158" s="199">
        <f>ROUND(I158*H158,2)</f>
        <v>0</v>
      </c>
      <c r="BL158" s="24" t="s">
        <v>423</v>
      </c>
      <c r="BM158" s="24" t="s">
        <v>490</v>
      </c>
    </row>
    <row r="159" spans="2:65" s="1" customFormat="1" ht="14.45" customHeight="1">
      <c r="B159" s="42"/>
      <c r="C159" s="235" t="s">
        <v>1417</v>
      </c>
      <c r="D159" s="235" t="s">
        <v>1464</v>
      </c>
      <c r="E159" s="236" t="s">
        <v>491</v>
      </c>
      <c r="F159" s="237" t="s">
        <v>492</v>
      </c>
      <c r="G159" s="238" t="s">
        <v>1467</v>
      </c>
      <c r="H159" s="239">
        <v>2</v>
      </c>
      <c r="I159" s="240"/>
      <c r="J159" s="241">
        <f>ROUND(I159*H159,2)</f>
        <v>0</v>
      </c>
      <c r="K159" s="237" t="s">
        <v>1169</v>
      </c>
      <c r="L159" s="242"/>
      <c r="M159" s="243" t="s">
        <v>1169</v>
      </c>
      <c r="N159" s="244" t="s">
        <v>1198</v>
      </c>
      <c r="O159" s="43"/>
      <c r="P159" s="197">
        <f>O159*H159</f>
        <v>0</v>
      </c>
      <c r="Q159" s="197">
        <v>0</v>
      </c>
      <c r="R159" s="197">
        <f>Q159*H159</f>
        <v>0</v>
      </c>
      <c r="S159" s="197">
        <v>0</v>
      </c>
      <c r="T159" s="198">
        <f>S159*H159</f>
        <v>0</v>
      </c>
      <c r="AR159" s="24" t="s">
        <v>423</v>
      </c>
      <c r="AT159" s="24" t="s">
        <v>1464</v>
      </c>
      <c r="AU159" s="24" t="s">
        <v>1234</v>
      </c>
      <c r="AY159" s="24" t="s">
        <v>1302</v>
      </c>
      <c r="BE159" s="199">
        <f>IF(N159="základní",J159,0)</f>
        <v>0</v>
      </c>
      <c r="BF159" s="199">
        <f>IF(N159="snížená",J159,0)</f>
        <v>0</v>
      </c>
      <c r="BG159" s="199">
        <f>IF(N159="zákl. přenesená",J159,0)</f>
        <v>0</v>
      </c>
      <c r="BH159" s="199">
        <f>IF(N159="sníž. přenesená",J159,0)</f>
        <v>0</v>
      </c>
      <c r="BI159" s="199">
        <f>IF(N159="nulová",J159,0)</f>
        <v>0</v>
      </c>
      <c r="BJ159" s="24" t="s">
        <v>1309</v>
      </c>
      <c r="BK159" s="199">
        <f>ROUND(I159*H159,2)</f>
        <v>0</v>
      </c>
      <c r="BL159" s="24" t="s">
        <v>423</v>
      </c>
      <c r="BM159" s="24" t="s">
        <v>493</v>
      </c>
    </row>
    <row r="160" spans="2:65" s="1" customFormat="1" ht="34.15" customHeight="1">
      <c r="B160" s="42"/>
      <c r="C160" s="235" t="s">
        <v>1421</v>
      </c>
      <c r="D160" s="235" t="s">
        <v>1464</v>
      </c>
      <c r="E160" s="236" t="s">
        <v>494</v>
      </c>
      <c r="F160" s="237" t="s">
        <v>495</v>
      </c>
      <c r="G160" s="238" t="s">
        <v>1088</v>
      </c>
      <c r="H160" s="239">
        <v>420</v>
      </c>
      <c r="I160" s="240"/>
      <c r="J160" s="241">
        <f>ROUND(I160*H160,2)</f>
        <v>0</v>
      </c>
      <c r="K160" s="237" t="s">
        <v>1169</v>
      </c>
      <c r="L160" s="242"/>
      <c r="M160" s="243" t="s">
        <v>1169</v>
      </c>
      <c r="N160" s="255" t="s">
        <v>1198</v>
      </c>
      <c r="O160" s="250"/>
      <c r="P160" s="253">
        <f>O160*H160</f>
        <v>0</v>
      </c>
      <c r="Q160" s="253">
        <v>0</v>
      </c>
      <c r="R160" s="253">
        <f>Q160*H160</f>
        <v>0</v>
      </c>
      <c r="S160" s="253">
        <v>0</v>
      </c>
      <c r="T160" s="254">
        <f>S160*H160</f>
        <v>0</v>
      </c>
      <c r="AR160" s="24" t="s">
        <v>1353</v>
      </c>
      <c r="AT160" s="24" t="s">
        <v>1464</v>
      </c>
      <c r="AU160" s="24" t="s">
        <v>1234</v>
      </c>
      <c r="AY160" s="24" t="s">
        <v>1302</v>
      </c>
      <c r="BE160" s="199">
        <f>IF(N160="základní",J160,0)</f>
        <v>0</v>
      </c>
      <c r="BF160" s="199">
        <f>IF(N160="snížená",J160,0)</f>
        <v>0</v>
      </c>
      <c r="BG160" s="199">
        <f>IF(N160="zákl. přenesená",J160,0)</f>
        <v>0</v>
      </c>
      <c r="BH160" s="199">
        <f>IF(N160="sníž. přenesená",J160,0)</f>
        <v>0</v>
      </c>
      <c r="BI160" s="199">
        <f>IF(N160="nulová",J160,0)</f>
        <v>0</v>
      </c>
      <c r="BJ160" s="24" t="s">
        <v>1309</v>
      </c>
      <c r="BK160" s="199">
        <f>ROUND(I160*H160,2)</f>
        <v>0</v>
      </c>
      <c r="BL160" s="24" t="s">
        <v>1309</v>
      </c>
      <c r="BM160" s="24" t="s">
        <v>496</v>
      </c>
    </row>
    <row r="161" spans="2:12" s="1" customFormat="1" ht="6.95" customHeight="1">
      <c r="B161" s="57"/>
      <c r="C161" s="58"/>
      <c r="D161" s="58"/>
      <c r="E161" s="58"/>
      <c r="F161" s="58"/>
      <c r="G161" s="58"/>
      <c r="H161" s="58"/>
      <c r="I161" s="136"/>
      <c r="J161" s="58"/>
      <c r="K161" s="58"/>
      <c r="L161" s="62"/>
    </row>
  </sheetData>
  <sheetProtection password="CC55" sheet="1" objects="1" scenarios="1" formatColumns="0" formatRows="0" autoFilter="0"/>
  <autoFilter ref="C83:K160"/>
  <mergeCells count="10">
    <mergeCell ref="L2:V2"/>
    <mergeCell ref="E7:H7"/>
    <mergeCell ref="E9:H9"/>
    <mergeCell ref="E24:H24"/>
    <mergeCell ref="E76:H76"/>
    <mergeCell ref="G1:H1"/>
    <mergeCell ref="E45:H45"/>
    <mergeCell ref="E47:H47"/>
    <mergeCell ref="E74:H74"/>
    <mergeCell ref="J51:J5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9"/>
  <sheetViews>
    <sheetView showGridLines="0" tabSelected="1" workbookViewId="0" topLeftCell="A1">
      <pane ySplit="1" topLeftCell="A2" activePane="bottomLeft" state="frozen"/>
      <selection pane="bottomLeft" activeCell="F189" sqref="F189"/>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1" customWidth="1"/>
    <col min="10" max="10" width="20.16015625" style="0" customWidth="1"/>
    <col min="11" max="11" width="13.33203125" style="0" customWidth="1"/>
    <col min="13" max="18" width="9.16015625" style="0" hidden="1" customWidth="1"/>
    <col min="19" max="19" width="9.66015625" style="0" hidden="1" customWidth="1"/>
    <col min="20" max="20" width="25.5" style="0" hidden="1" customWidth="1"/>
    <col min="21" max="21" width="14" style="0"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3" max="43" width="9.33203125" style="0" hidden="1" customWidth="1"/>
    <col min="44" max="62" width="9.16015625" style="0" hidden="1" customWidth="1"/>
    <col min="63" max="63" width="10" style="0" hidden="1" customWidth="1"/>
    <col min="64" max="65" width="9.16015625" style="0" hidden="1" customWidth="1"/>
    <col min="66" max="66" width="9.33203125" style="0" hidden="1" customWidth="1"/>
  </cols>
  <sheetData>
    <row r="1" spans="1:70" ht="21.75" customHeight="1">
      <c r="A1" s="21"/>
      <c r="B1" s="112"/>
      <c r="C1" s="112"/>
      <c r="D1" s="113" t="s">
        <v>1148</v>
      </c>
      <c r="E1" s="112"/>
      <c r="F1" s="114" t="s">
        <v>1271</v>
      </c>
      <c r="G1" s="386" t="s">
        <v>1272</v>
      </c>
      <c r="H1" s="386"/>
      <c r="I1" s="115"/>
      <c r="J1" s="114" t="s">
        <v>1273</v>
      </c>
      <c r="K1" s="113" t="s">
        <v>1274</v>
      </c>
      <c r="L1" s="114" t="s">
        <v>1275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1"/>
      <c r="M2" s="361"/>
      <c r="N2" s="361"/>
      <c r="O2" s="361"/>
      <c r="P2" s="361"/>
      <c r="Q2" s="361"/>
      <c r="R2" s="361"/>
      <c r="S2" s="361"/>
      <c r="T2" s="361"/>
      <c r="U2" s="361"/>
      <c r="V2" s="361"/>
      <c r="AT2" s="24" t="s">
        <v>1267</v>
      </c>
    </row>
    <row r="3" spans="2:46" ht="6.95" customHeight="1">
      <c r="B3" s="25"/>
      <c r="C3" s="26"/>
      <c r="D3" s="26"/>
      <c r="E3" s="26"/>
      <c r="F3" s="26"/>
      <c r="G3" s="26"/>
      <c r="H3" s="26"/>
      <c r="I3" s="116"/>
      <c r="J3" s="26"/>
      <c r="K3" s="27"/>
      <c r="AT3" s="24" t="s">
        <v>1234</v>
      </c>
    </row>
    <row r="4" spans="2:46" ht="36.95" customHeight="1">
      <c r="B4" s="28"/>
      <c r="C4" s="29"/>
      <c r="D4" s="30" t="s">
        <v>1276</v>
      </c>
      <c r="E4" s="29"/>
      <c r="F4" s="29"/>
      <c r="G4" s="29"/>
      <c r="H4" s="29"/>
      <c r="I4" s="117"/>
      <c r="J4" s="29"/>
      <c r="K4" s="31"/>
      <c r="M4" s="32" t="s">
        <v>1159</v>
      </c>
      <c r="AT4" s="24" t="s">
        <v>1188</v>
      </c>
    </row>
    <row r="5" spans="2:11" ht="6.95" customHeight="1">
      <c r="B5" s="28"/>
      <c r="C5" s="29"/>
      <c r="D5" s="29"/>
      <c r="E5" s="29"/>
      <c r="F5" s="29"/>
      <c r="G5" s="29"/>
      <c r="H5" s="29"/>
      <c r="I5" s="117"/>
      <c r="J5" s="29"/>
      <c r="K5" s="31"/>
    </row>
    <row r="6" spans="2:11" ht="15">
      <c r="B6" s="28"/>
      <c r="C6" s="29"/>
      <c r="D6" s="37" t="s">
        <v>1165</v>
      </c>
      <c r="E6" s="29"/>
      <c r="F6" s="29"/>
      <c r="G6" s="29"/>
      <c r="H6" s="29"/>
      <c r="I6" s="117"/>
      <c r="J6" s="29"/>
      <c r="K6" s="31"/>
    </row>
    <row r="7" spans="2:11" ht="14.45" customHeight="1">
      <c r="B7" s="28"/>
      <c r="C7" s="29"/>
      <c r="D7" s="29"/>
      <c r="E7" s="387" t="str">
        <f>'Rekapitulace stavby'!K6</f>
        <v>KOHINOOR MARÁNSKÉ RADČICE - Biotechnologický systém ČDV Z MR1</v>
      </c>
      <c r="F7" s="388"/>
      <c r="G7" s="388"/>
      <c r="H7" s="388"/>
      <c r="I7" s="117"/>
      <c r="J7" s="29"/>
      <c r="K7" s="31"/>
    </row>
    <row r="8" spans="2:11" s="1" customFormat="1" ht="15">
      <c r="B8" s="42"/>
      <c r="C8" s="43"/>
      <c r="D8" s="37" t="s">
        <v>1277</v>
      </c>
      <c r="E8" s="43"/>
      <c r="F8" s="43"/>
      <c r="G8" s="43"/>
      <c r="H8" s="43"/>
      <c r="I8" s="118"/>
      <c r="J8" s="43"/>
      <c r="K8" s="46"/>
    </row>
    <row r="9" spans="2:11" s="1" customFormat="1" ht="36.95" customHeight="1">
      <c r="B9" s="42"/>
      <c r="C9" s="43"/>
      <c r="D9" s="43"/>
      <c r="E9" s="389" t="s">
        <v>497</v>
      </c>
      <c r="F9" s="390"/>
      <c r="G9" s="390"/>
      <c r="H9" s="390"/>
      <c r="I9" s="118"/>
      <c r="J9" s="43"/>
      <c r="K9" s="46"/>
    </row>
    <row r="10" spans="2:11" s="1" customFormat="1" ht="13.5">
      <c r="B10" s="42"/>
      <c r="C10" s="43"/>
      <c r="D10" s="43"/>
      <c r="E10" s="43"/>
      <c r="F10" s="43"/>
      <c r="G10" s="43"/>
      <c r="H10" s="43"/>
      <c r="I10" s="118"/>
      <c r="J10" s="43"/>
      <c r="K10" s="46"/>
    </row>
    <row r="11" spans="2:11" s="1" customFormat="1" ht="14.45" customHeight="1">
      <c r="B11" s="42"/>
      <c r="C11" s="43"/>
      <c r="D11" s="37" t="s">
        <v>1168</v>
      </c>
      <c r="E11" s="43"/>
      <c r="F11" s="35" t="s">
        <v>1169</v>
      </c>
      <c r="G11" s="43"/>
      <c r="H11" s="43"/>
      <c r="I11" s="119" t="s">
        <v>1170</v>
      </c>
      <c r="J11" s="35" t="s">
        <v>1169</v>
      </c>
      <c r="K11" s="46"/>
    </row>
    <row r="12" spans="2:11" s="1" customFormat="1" ht="14.45" customHeight="1">
      <c r="B12" s="42"/>
      <c r="C12" s="43"/>
      <c r="D12" s="37" t="s">
        <v>1172</v>
      </c>
      <c r="E12" s="43"/>
      <c r="F12" s="35" t="s">
        <v>1173</v>
      </c>
      <c r="G12" s="43"/>
      <c r="H12" s="43"/>
      <c r="I12" s="119" t="s">
        <v>1174</v>
      </c>
      <c r="J12" s="120" t="str">
        <f>'Rekapitulace stavby'!AN8</f>
        <v>20. 6. 2017</v>
      </c>
      <c r="K12" s="46"/>
    </row>
    <row r="13" spans="2:11" s="1" customFormat="1" ht="10.9" customHeight="1">
      <c r="B13" s="42"/>
      <c r="C13" s="43"/>
      <c r="D13" s="43"/>
      <c r="E13" s="43"/>
      <c r="F13" s="43"/>
      <c r="G13" s="43"/>
      <c r="H13" s="43"/>
      <c r="I13" s="118"/>
      <c r="J13" s="43"/>
      <c r="K13" s="46"/>
    </row>
    <row r="14" spans="2:11" s="1" customFormat="1" ht="14.45" customHeight="1">
      <c r="B14" s="42"/>
      <c r="C14" s="43"/>
      <c r="D14" s="37" t="s">
        <v>1180</v>
      </c>
      <c r="E14" s="43"/>
      <c r="F14" s="43"/>
      <c r="G14" s="43"/>
      <c r="H14" s="43"/>
      <c r="I14" s="119" t="s">
        <v>1181</v>
      </c>
      <c r="J14" s="35" t="s">
        <v>1169</v>
      </c>
      <c r="K14" s="46"/>
    </row>
    <row r="15" spans="2:11" s="1" customFormat="1" ht="18" customHeight="1">
      <c r="B15" s="42"/>
      <c r="C15" s="43"/>
      <c r="D15" s="43"/>
      <c r="E15" s="35" t="s">
        <v>1182</v>
      </c>
      <c r="F15" s="43"/>
      <c r="G15" s="43"/>
      <c r="H15" s="43"/>
      <c r="I15" s="119" t="s">
        <v>1183</v>
      </c>
      <c r="J15" s="35" t="s">
        <v>1169</v>
      </c>
      <c r="K15" s="46"/>
    </row>
    <row r="16" spans="2:11" s="1" customFormat="1" ht="6.95" customHeight="1">
      <c r="B16" s="42"/>
      <c r="C16" s="43"/>
      <c r="D16" s="43"/>
      <c r="E16" s="43"/>
      <c r="F16" s="43"/>
      <c r="G16" s="43"/>
      <c r="H16" s="43"/>
      <c r="I16" s="118"/>
      <c r="J16" s="43"/>
      <c r="K16" s="46"/>
    </row>
    <row r="17" spans="2:11" s="1" customFormat="1" ht="14.45" customHeight="1">
      <c r="B17" s="42"/>
      <c r="C17" s="43"/>
      <c r="D17" s="37" t="s">
        <v>1184</v>
      </c>
      <c r="E17" s="43"/>
      <c r="F17" s="43"/>
      <c r="G17" s="43"/>
      <c r="H17" s="43"/>
      <c r="I17" s="119" t="s">
        <v>1181</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9" t="s">
        <v>1183</v>
      </c>
      <c r="J18" s="35" t="str">
        <f>IF('Rekapitulace stavby'!AN14="Vyplň údaj","",IF('Rekapitulace stavby'!AN14="","",'Rekapitulace stavby'!AN14))</f>
        <v/>
      </c>
      <c r="K18" s="46"/>
    </row>
    <row r="19" spans="2:11" s="1" customFormat="1" ht="6.95" customHeight="1">
      <c r="B19" s="42"/>
      <c r="C19" s="43"/>
      <c r="D19" s="43"/>
      <c r="E19" s="43"/>
      <c r="F19" s="43"/>
      <c r="G19" s="43"/>
      <c r="H19" s="43"/>
      <c r="I19" s="118"/>
      <c r="J19" s="43"/>
      <c r="K19" s="46"/>
    </row>
    <row r="20" spans="2:11" s="1" customFormat="1" ht="14.45" customHeight="1">
      <c r="B20" s="42"/>
      <c r="C20" s="43"/>
      <c r="D20" s="37" t="s">
        <v>1186</v>
      </c>
      <c r="E20" s="43"/>
      <c r="F20" s="43"/>
      <c r="G20" s="43"/>
      <c r="H20" s="43"/>
      <c r="I20" s="119" t="s">
        <v>1181</v>
      </c>
      <c r="J20" s="35" t="s">
        <v>1169</v>
      </c>
      <c r="K20" s="46"/>
    </row>
    <row r="21" spans="2:11" s="1" customFormat="1" ht="18" customHeight="1">
      <c r="B21" s="42"/>
      <c r="C21" s="43"/>
      <c r="D21" s="43"/>
      <c r="E21" s="35" t="s">
        <v>1187</v>
      </c>
      <c r="F21" s="43"/>
      <c r="G21" s="43"/>
      <c r="H21" s="43"/>
      <c r="I21" s="119" t="s">
        <v>1183</v>
      </c>
      <c r="J21" s="35" t="s">
        <v>1169</v>
      </c>
      <c r="K21" s="46"/>
    </row>
    <row r="22" spans="2:11" s="1" customFormat="1" ht="6.95" customHeight="1">
      <c r="B22" s="42"/>
      <c r="C22" s="43"/>
      <c r="D22" s="43"/>
      <c r="E22" s="43"/>
      <c r="F22" s="43"/>
      <c r="G22" s="43"/>
      <c r="H22" s="43"/>
      <c r="I22" s="118"/>
      <c r="J22" s="43"/>
      <c r="K22" s="46"/>
    </row>
    <row r="23" spans="2:11" s="1" customFormat="1" ht="14.45" customHeight="1">
      <c r="B23" s="42"/>
      <c r="C23" s="43"/>
      <c r="D23" s="37" t="s">
        <v>1189</v>
      </c>
      <c r="E23" s="43"/>
      <c r="F23" s="43"/>
      <c r="G23" s="43"/>
      <c r="H23" s="43"/>
      <c r="I23" s="118"/>
      <c r="J23" s="43"/>
      <c r="K23" s="46"/>
    </row>
    <row r="24" spans="2:11" s="6" customFormat="1" ht="14.45" customHeight="1">
      <c r="B24" s="121"/>
      <c r="C24" s="122"/>
      <c r="D24" s="122"/>
      <c r="E24" s="383" t="s">
        <v>1169</v>
      </c>
      <c r="F24" s="383"/>
      <c r="G24" s="383"/>
      <c r="H24" s="383"/>
      <c r="I24" s="123"/>
      <c r="J24" s="122"/>
      <c r="K24" s="124"/>
    </row>
    <row r="25" spans="2:11" s="1" customFormat="1" ht="6.95" customHeight="1">
      <c r="B25" s="42"/>
      <c r="C25" s="43"/>
      <c r="D25" s="43"/>
      <c r="E25" s="43"/>
      <c r="F25" s="43"/>
      <c r="G25" s="43"/>
      <c r="H25" s="43"/>
      <c r="I25" s="118"/>
      <c r="J25" s="43"/>
      <c r="K25" s="46"/>
    </row>
    <row r="26" spans="2:11" s="1" customFormat="1" ht="6.95" customHeight="1">
      <c r="B26" s="42"/>
      <c r="C26" s="43"/>
      <c r="D26" s="85"/>
      <c r="E26" s="85"/>
      <c r="F26" s="85"/>
      <c r="G26" s="85"/>
      <c r="H26" s="85"/>
      <c r="I26" s="125"/>
      <c r="J26" s="85"/>
      <c r="K26" s="126"/>
    </row>
    <row r="27" spans="2:11" s="1" customFormat="1" ht="25.35" customHeight="1">
      <c r="B27" s="42"/>
      <c r="C27" s="43"/>
      <c r="D27" s="127" t="s">
        <v>1191</v>
      </c>
      <c r="E27" s="43"/>
      <c r="F27" s="43"/>
      <c r="G27" s="43"/>
      <c r="H27" s="43"/>
      <c r="I27" s="118"/>
      <c r="J27" s="128">
        <f>ROUND(J100,2)</f>
        <v>0</v>
      </c>
      <c r="K27" s="46"/>
    </row>
    <row r="28" spans="2:11" s="1" customFormat="1" ht="6.95" customHeight="1">
      <c r="B28" s="42"/>
      <c r="C28" s="43"/>
      <c r="D28" s="85"/>
      <c r="E28" s="85"/>
      <c r="F28" s="85"/>
      <c r="G28" s="85"/>
      <c r="H28" s="85"/>
      <c r="I28" s="125"/>
      <c r="J28" s="85"/>
      <c r="K28" s="126"/>
    </row>
    <row r="29" spans="2:11" s="1" customFormat="1" ht="14.45" customHeight="1">
      <c r="B29" s="42"/>
      <c r="C29" s="43"/>
      <c r="D29" s="43"/>
      <c r="E29" s="43"/>
      <c r="F29" s="47" t="s">
        <v>1193</v>
      </c>
      <c r="G29" s="43"/>
      <c r="H29" s="43"/>
      <c r="I29" s="129" t="s">
        <v>1192</v>
      </c>
      <c r="J29" s="47" t="s">
        <v>1194</v>
      </c>
      <c r="K29" s="46"/>
    </row>
    <row r="30" spans="2:11" s="1" customFormat="1" ht="14.45" customHeight="1" hidden="1">
      <c r="B30" s="42"/>
      <c r="C30" s="43"/>
      <c r="D30" s="50" t="s">
        <v>1195</v>
      </c>
      <c r="E30" s="50" t="s">
        <v>1196</v>
      </c>
      <c r="F30" s="130">
        <f>ROUND(SUM(BE100:BE208),2)</f>
        <v>0</v>
      </c>
      <c r="G30" s="43"/>
      <c r="H30" s="43"/>
      <c r="I30" s="131">
        <v>0.21</v>
      </c>
      <c r="J30" s="130">
        <f>ROUND(ROUND((SUM(BE100:BE208)),2)*I30,2)</f>
        <v>0</v>
      </c>
      <c r="K30" s="46"/>
    </row>
    <row r="31" spans="2:11" s="1" customFormat="1" ht="14.45" customHeight="1" hidden="1">
      <c r="B31" s="42"/>
      <c r="C31" s="43"/>
      <c r="D31" s="43"/>
      <c r="E31" s="50" t="s">
        <v>1197</v>
      </c>
      <c r="F31" s="130">
        <f>ROUND(SUM(BF100:BF208),2)</f>
        <v>0</v>
      </c>
      <c r="G31" s="43"/>
      <c r="H31" s="43"/>
      <c r="I31" s="131">
        <v>0.15</v>
      </c>
      <c r="J31" s="130">
        <f>ROUND(ROUND((SUM(BF100:BF208)),2)*I31,2)</f>
        <v>0</v>
      </c>
      <c r="K31" s="46"/>
    </row>
    <row r="32" spans="2:11" s="1" customFormat="1" ht="14.45" customHeight="1">
      <c r="B32" s="42"/>
      <c r="C32" s="43"/>
      <c r="D32" s="50" t="s">
        <v>1195</v>
      </c>
      <c r="E32" s="50" t="s">
        <v>1198</v>
      </c>
      <c r="F32" s="130">
        <f>ROUND(SUM(BG100:BG208),2)</f>
        <v>0</v>
      </c>
      <c r="G32" s="43"/>
      <c r="H32" s="43"/>
      <c r="I32" s="131">
        <v>0.21</v>
      </c>
      <c r="J32" s="130">
        <v>0</v>
      </c>
      <c r="K32" s="46"/>
    </row>
    <row r="33" spans="2:11" s="1" customFormat="1" ht="14.45" customHeight="1">
      <c r="B33" s="42"/>
      <c r="C33" s="43"/>
      <c r="D33" s="43"/>
      <c r="E33" s="50" t="s">
        <v>1199</v>
      </c>
      <c r="F33" s="130">
        <f>ROUND(SUM(BH100:BH208),2)</f>
        <v>0</v>
      </c>
      <c r="G33" s="43"/>
      <c r="H33" s="43"/>
      <c r="I33" s="131">
        <v>0.15</v>
      </c>
      <c r="J33" s="130">
        <v>0</v>
      </c>
      <c r="K33" s="46"/>
    </row>
    <row r="34" spans="2:11" s="1" customFormat="1" ht="14.45" customHeight="1" hidden="1">
      <c r="B34" s="42"/>
      <c r="C34" s="43"/>
      <c r="D34" s="43"/>
      <c r="E34" s="50" t="s">
        <v>1200</v>
      </c>
      <c r="F34" s="130">
        <f>ROUND(SUM(BI100:BI208),2)</f>
        <v>0</v>
      </c>
      <c r="G34" s="43"/>
      <c r="H34" s="43"/>
      <c r="I34" s="131">
        <v>0</v>
      </c>
      <c r="J34" s="130">
        <v>0</v>
      </c>
      <c r="K34" s="46"/>
    </row>
    <row r="35" spans="2:11" s="1" customFormat="1" ht="6.95" customHeight="1">
      <c r="B35" s="42"/>
      <c r="C35" s="43"/>
      <c r="D35" s="43"/>
      <c r="E35" s="43"/>
      <c r="F35" s="43"/>
      <c r="G35" s="43"/>
      <c r="H35" s="43"/>
      <c r="I35" s="118"/>
      <c r="J35" s="43"/>
      <c r="K35" s="46"/>
    </row>
    <row r="36" spans="2:11" s="1" customFormat="1" ht="25.35" customHeight="1">
      <c r="B36" s="42"/>
      <c r="C36" s="52"/>
      <c r="D36" s="53" t="s">
        <v>1201</v>
      </c>
      <c r="E36" s="54"/>
      <c r="F36" s="54"/>
      <c r="G36" s="132" t="s">
        <v>1202</v>
      </c>
      <c r="H36" s="55" t="s">
        <v>1203</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137"/>
      <c r="C41" s="138"/>
      <c r="D41" s="138"/>
      <c r="E41" s="138"/>
      <c r="F41" s="138"/>
      <c r="G41" s="138"/>
      <c r="H41" s="138"/>
      <c r="I41" s="139"/>
      <c r="J41" s="138"/>
      <c r="K41" s="140"/>
    </row>
    <row r="42" spans="2:11" s="1" customFormat="1" ht="36.95" customHeight="1">
      <c r="B42" s="42"/>
      <c r="C42" s="30" t="s">
        <v>1279</v>
      </c>
      <c r="D42" s="43"/>
      <c r="E42" s="43"/>
      <c r="F42" s="43"/>
      <c r="G42" s="43"/>
      <c r="H42" s="43"/>
      <c r="I42" s="118"/>
      <c r="J42" s="43"/>
      <c r="K42" s="46"/>
    </row>
    <row r="43" spans="2:11" s="1" customFormat="1" ht="6.95" customHeight="1">
      <c r="B43" s="42"/>
      <c r="C43" s="43"/>
      <c r="D43" s="43"/>
      <c r="E43" s="43"/>
      <c r="F43" s="43"/>
      <c r="G43" s="43"/>
      <c r="H43" s="43"/>
      <c r="I43" s="118"/>
      <c r="J43" s="43"/>
      <c r="K43" s="46"/>
    </row>
    <row r="44" spans="2:11" s="1" customFormat="1" ht="14.45" customHeight="1">
      <c r="B44" s="42"/>
      <c r="C44" s="37" t="s">
        <v>1165</v>
      </c>
      <c r="D44" s="43"/>
      <c r="E44" s="43"/>
      <c r="F44" s="43"/>
      <c r="G44" s="43"/>
      <c r="H44" s="43"/>
      <c r="I44" s="118"/>
      <c r="J44" s="43"/>
      <c r="K44" s="46"/>
    </row>
    <row r="45" spans="2:11" s="1" customFormat="1" ht="14.45" customHeight="1">
      <c r="B45" s="42"/>
      <c r="C45" s="43"/>
      <c r="D45" s="43"/>
      <c r="E45" s="387" t="str">
        <f>E7</f>
        <v>KOHINOOR MARÁNSKÉ RADČICE - Biotechnologický systém ČDV Z MR1</v>
      </c>
      <c r="F45" s="388"/>
      <c r="G45" s="388"/>
      <c r="H45" s="388"/>
      <c r="I45" s="118"/>
      <c r="J45" s="43"/>
      <c r="K45" s="46"/>
    </row>
    <row r="46" spans="2:11" s="1" customFormat="1" ht="14.45" customHeight="1">
      <c r="B46" s="42"/>
      <c r="C46" s="37" t="s">
        <v>1277</v>
      </c>
      <c r="D46" s="43"/>
      <c r="E46" s="43"/>
      <c r="F46" s="43"/>
      <c r="G46" s="43"/>
      <c r="H46" s="43"/>
      <c r="I46" s="118"/>
      <c r="J46" s="43"/>
      <c r="K46" s="46"/>
    </row>
    <row r="47" spans="2:11" s="1" customFormat="1" ht="16.15" customHeight="1">
      <c r="B47" s="42"/>
      <c r="C47" s="43"/>
      <c r="D47" s="43"/>
      <c r="E47" s="389" t="str">
        <f>E9</f>
        <v>074/13/08/2015 - PS 03 Přípojka NN</v>
      </c>
      <c r="F47" s="390"/>
      <c r="G47" s="390"/>
      <c r="H47" s="390"/>
      <c r="I47" s="118"/>
      <c r="J47" s="43"/>
      <c r="K47" s="46"/>
    </row>
    <row r="48" spans="2:11" s="1" customFormat="1" ht="6.95" customHeight="1">
      <c r="B48" s="42"/>
      <c r="C48" s="43"/>
      <c r="D48" s="43"/>
      <c r="E48" s="43"/>
      <c r="F48" s="43"/>
      <c r="G48" s="43"/>
      <c r="H48" s="43"/>
      <c r="I48" s="118"/>
      <c r="J48" s="43"/>
      <c r="K48" s="46"/>
    </row>
    <row r="49" spans="2:11" s="1" customFormat="1" ht="18" customHeight="1">
      <c r="B49" s="42"/>
      <c r="C49" s="37" t="s">
        <v>1172</v>
      </c>
      <c r="D49" s="43"/>
      <c r="E49" s="43"/>
      <c r="F49" s="35" t="str">
        <f>F12</f>
        <v>Mariánské Radčice</v>
      </c>
      <c r="G49" s="43"/>
      <c r="H49" s="43"/>
      <c r="I49" s="119" t="s">
        <v>1174</v>
      </c>
      <c r="J49" s="120" t="str">
        <f>IF(J12="","",J12)</f>
        <v>20. 6. 2017</v>
      </c>
      <c r="K49" s="46"/>
    </row>
    <row r="50" spans="2:11" s="1" customFormat="1" ht="6.95" customHeight="1">
      <c r="B50" s="42"/>
      <c r="C50" s="43"/>
      <c r="D50" s="43"/>
      <c r="E50" s="43"/>
      <c r="F50" s="43"/>
      <c r="G50" s="43"/>
      <c r="H50" s="43"/>
      <c r="I50" s="118"/>
      <c r="J50" s="43"/>
      <c r="K50" s="46"/>
    </row>
    <row r="51" spans="2:11" s="1" customFormat="1" ht="15">
      <c r="B51" s="42"/>
      <c r="C51" s="37" t="s">
        <v>1180</v>
      </c>
      <c r="D51" s="43"/>
      <c r="E51" s="43"/>
      <c r="F51" s="35" t="str">
        <f>E15</f>
        <v>PK Ústí nad Labem</v>
      </c>
      <c r="G51" s="43"/>
      <c r="H51" s="43"/>
      <c r="I51" s="119" t="s">
        <v>1186</v>
      </c>
      <c r="J51" s="383" t="str">
        <f>E21</f>
        <v>Terén Design</v>
      </c>
      <c r="K51" s="46"/>
    </row>
    <row r="52" spans="2:11" s="1" customFormat="1" ht="14.45" customHeight="1">
      <c r="B52" s="42"/>
      <c r="C52" s="37" t="s">
        <v>1184</v>
      </c>
      <c r="D52" s="43"/>
      <c r="E52" s="43"/>
      <c r="F52" s="35" t="str">
        <f>IF(E18="","",E18)</f>
        <v/>
      </c>
      <c r="G52" s="43"/>
      <c r="H52" s="43"/>
      <c r="I52" s="118"/>
      <c r="J52" s="393"/>
      <c r="K52" s="46"/>
    </row>
    <row r="53" spans="2:11" s="1" customFormat="1" ht="10.35" customHeight="1">
      <c r="B53" s="42"/>
      <c r="C53" s="43"/>
      <c r="D53" s="43"/>
      <c r="E53" s="43"/>
      <c r="F53" s="43"/>
      <c r="G53" s="43"/>
      <c r="H53" s="43"/>
      <c r="I53" s="118"/>
      <c r="J53" s="43"/>
      <c r="K53" s="46"/>
    </row>
    <row r="54" spans="2:11" s="1" customFormat="1" ht="29.25" customHeight="1">
      <c r="B54" s="42"/>
      <c r="C54" s="141" t="s">
        <v>1280</v>
      </c>
      <c r="D54" s="52"/>
      <c r="E54" s="52"/>
      <c r="F54" s="52"/>
      <c r="G54" s="52"/>
      <c r="H54" s="52"/>
      <c r="I54" s="142"/>
      <c r="J54" s="143" t="s">
        <v>1281</v>
      </c>
      <c r="K54" s="56"/>
    </row>
    <row r="55" spans="2:11" s="1" customFormat="1" ht="10.35" customHeight="1">
      <c r="B55" s="42"/>
      <c r="C55" s="43"/>
      <c r="D55" s="43"/>
      <c r="E55" s="43"/>
      <c r="F55" s="43"/>
      <c r="G55" s="43"/>
      <c r="H55" s="43"/>
      <c r="I55" s="118"/>
      <c r="J55" s="43"/>
      <c r="K55" s="46"/>
    </row>
    <row r="56" spans="2:47" s="1" customFormat="1" ht="29.25" customHeight="1">
      <c r="B56" s="42"/>
      <c r="C56" s="144" t="s">
        <v>1282</v>
      </c>
      <c r="D56" s="43"/>
      <c r="E56" s="43"/>
      <c r="F56" s="43"/>
      <c r="G56" s="43"/>
      <c r="H56" s="43"/>
      <c r="I56" s="118"/>
      <c r="J56" s="128">
        <f>J100</f>
        <v>0</v>
      </c>
      <c r="K56" s="46"/>
      <c r="AU56" s="24" t="s">
        <v>1283</v>
      </c>
    </row>
    <row r="57" spans="2:11" s="7" customFormat="1" ht="24.95" customHeight="1">
      <c r="B57" s="145"/>
      <c r="C57" s="146"/>
      <c r="D57" s="147" t="s">
        <v>498</v>
      </c>
      <c r="E57" s="148"/>
      <c r="F57" s="148"/>
      <c r="G57" s="148"/>
      <c r="H57" s="148"/>
      <c r="I57" s="149"/>
      <c r="J57" s="150">
        <f>J101</f>
        <v>0</v>
      </c>
      <c r="K57" s="151"/>
    </row>
    <row r="58" spans="2:11" s="7" customFormat="1" ht="24.95" customHeight="1">
      <c r="B58" s="145"/>
      <c r="C58" s="146"/>
      <c r="D58" s="147" t="s">
        <v>499</v>
      </c>
      <c r="E58" s="148"/>
      <c r="F58" s="148"/>
      <c r="G58" s="148"/>
      <c r="H58" s="148"/>
      <c r="I58" s="149"/>
      <c r="J58" s="150">
        <f>J102</f>
        <v>0</v>
      </c>
      <c r="K58" s="151"/>
    </row>
    <row r="59" spans="2:11" s="8" customFormat="1" ht="19.9" customHeight="1">
      <c r="B59" s="152"/>
      <c r="C59" s="153"/>
      <c r="D59" s="154" t="s">
        <v>500</v>
      </c>
      <c r="E59" s="155"/>
      <c r="F59" s="155"/>
      <c r="G59" s="155"/>
      <c r="H59" s="155"/>
      <c r="I59" s="156"/>
      <c r="J59" s="157">
        <f>J103</f>
        <v>0</v>
      </c>
      <c r="K59" s="158"/>
    </row>
    <row r="60" spans="2:11" s="8" customFormat="1" ht="14.85" customHeight="1">
      <c r="B60" s="152"/>
      <c r="C60" s="153"/>
      <c r="D60" s="154" t="s">
        <v>501</v>
      </c>
      <c r="E60" s="155"/>
      <c r="F60" s="155"/>
      <c r="G60" s="155"/>
      <c r="H60" s="155"/>
      <c r="I60" s="156"/>
      <c r="J60" s="157">
        <f>J104</f>
        <v>0</v>
      </c>
      <c r="K60" s="158"/>
    </row>
    <row r="61" spans="2:11" s="8" customFormat="1" ht="21.75" customHeight="1">
      <c r="B61" s="152"/>
      <c r="C61" s="153"/>
      <c r="D61" s="154" t="s">
        <v>502</v>
      </c>
      <c r="E61" s="155"/>
      <c r="F61" s="155"/>
      <c r="G61" s="155"/>
      <c r="H61" s="155"/>
      <c r="I61" s="156"/>
      <c r="J61" s="157">
        <f>J108</f>
        <v>0</v>
      </c>
      <c r="K61" s="158"/>
    </row>
    <row r="62" spans="2:11" s="8" customFormat="1" ht="21.75" customHeight="1">
      <c r="B62" s="152"/>
      <c r="C62" s="153"/>
      <c r="D62" s="154" t="s">
        <v>503</v>
      </c>
      <c r="E62" s="155"/>
      <c r="F62" s="155"/>
      <c r="G62" s="155"/>
      <c r="H62" s="155"/>
      <c r="I62" s="156"/>
      <c r="J62" s="157">
        <f>J124</f>
        <v>0</v>
      </c>
      <c r="K62" s="158"/>
    </row>
    <row r="63" spans="2:11" s="8" customFormat="1" ht="21.75" customHeight="1">
      <c r="B63" s="152"/>
      <c r="C63" s="153"/>
      <c r="D63" s="154" t="s">
        <v>504</v>
      </c>
      <c r="E63" s="155"/>
      <c r="F63" s="155"/>
      <c r="G63" s="155"/>
      <c r="H63" s="155"/>
      <c r="I63" s="156"/>
      <c r="J63" s="157">
        <f>J129</f>
        <v>0</v>
      </c>
      <c r="K63" s="158"/>
    </row>
    <row r="64" spans="2:11" s="8" customFormat="1" ht="21.75" customHeight="1">
      <c r="B64" s="152"/>
      <c r="C64" s="153"/>
      <c r="D64" s="154" t="s">
        <v>505</v>
      </c>
      <c r="E64" s="155"/>
      <c r="F64" s="155"/>
      <c r="G64" s="155"/>
      <c r="H64" s="155"/>
      <c r="I64" s="156"/>
      <c r="J64" s="157">
        <f>J131</f>
        <v>0</v>
      </c>
      <c r="K64" s="158"/>
    </row>
    <row r="65" spans="2:11" s="8" customFormat="1" ht="21.75" customHeight="1">
      <c r="B65" s="152"/>
      <c r="C65" s="153"/>
      <c r="D65" s="154" t="s">
        <v>506</v>
      </c>
      <c r="E65" s="155"/>
      <c r="F65" s="155"/>
      <c r="G65" s="155"/>
      <c r="H65" s="155"/>
      <c r="I65" s="156"/>
      <c r="J65" s="157">
        <f>J135</f>
        <v>0</v>
      </c>
      <c r="K65" s="158"/>
    </row>
    <row r="66" spans="2:11" s="8" customFormat="1" ht="21.75" customHeight="1">
      <c r="B66" s="152"/>
      <c r="C66" s="153"/>
      <c r="D66" s="154" t="s">
        <v>507</v>
      </c>
      <c r="E66" s="155"/>
      <c r="F66" s="155"/>
      <c r="G66" s="155"/>
      <c r="H66" s="155"/>
      <c r="I66" s="156"/>
      <c r="J66" s="157">
        <f>J151</f>
        <v>0</v>
      </c>
      <c r="K66" s="158"/>
    </row>
    <row r="67" spans="2:11" s="8" customFormat="1" ht="21.75" customHeight="1">
      <c r="B67" s="152"/>
      <c r="C67" s="153"/>
      <c r="D67" s="154" t="s">
        <v>508</v>
      </c>
      <c r="E67" s="155"/>
      <c r="F67" s="155"/>
      <c r="G67" s="155"/>
      <c r="H67" s="155"/>
      <c r="I67" s="156"/>
      <c r="J67" s="157">
        <f>J155</f>
        <v>0</v>
      </c>
      <c r="K67" s="158"/>
    </row>
    <row r="68" spans="2:11" s="8" customFormat="1" ht="21.75" customHeight="1">
      <c r="B68" s="152"/>
      <c r="C68" s="153"/>
      <c r="D68" s="154" t="s">
        <v>509</v>
      </c>
      <c r="E68" s="155"/>
      <c r="F68" s="155"/>
      <c r="G68" s="155"/>
      <c r="H68" s="155"/>
      <c r="I68" s="156"/>
      <c r="J68" s="157">
        <f>J175</f>
        <v>0</v>
      </c>
      <c r="K68" s="158"/>
    </row>
    <row r="69" spans="2:11" s="8" customFormat="1" ht="21.75" customHeight="1">
      <c r="B69" s="152"/>
      <c r="C69" s="153"/>
      <c r="D69" s="154" t="s">
        <v>510</v>
      </c>
      <c r="E69" s="155"/>
      <c r="F69" s="155"/>
      <c r="G69" s="155"/>
      <c r="H69" s="155"/>
      <c r="I69" s="156"/>
      <c r="J69" s="157">
        <f>J179</f>
        <v>0</v>
      </c>
      <c r="K69" s="158"/>
    </row>
    <row r="70" spans="2:11" s="8" customFormat="1" ht="21.75" customHeight="1">
      <c r="B70" s="152"/>
      <c r="C70" s="153"/>
      <c r="D70" s="154" t="s">
        <v>511</v>
      </c>
      <c r="E70" s="155"/>
      <c r="F70" s="155"/>
      <c r="G70" s="155"/>
      <c r="H70" s="155"/>
      <c r="I70" s="156"/>
      <c r="J70" s="157">
        <f>J182</f>
        <v>0</v>
      </c>
      <c r="K70" s="158"/>
    </row>
    <row r="71" spans="2:11" s="8" customFormat="1" ht="21.75" customHeight="1">
      <c r="B71" s="152"/>
      <c r="C71" s="153"/>
      <c r="D71" s="154" t="s">
        <v>512</v>
      </c>
      <c r="E71" s="155"/>
      <c r="F71" s="155"/>
      <c r="G71" s="155"/>
      <c r="H71" s="155"/>
      <c r="I71" s="156"/>
      <c r="J71" s="157">
        <f>J186</f>
        <v>0</v>
      </c>
      <c r="K71" s="158"/>
    </row>
    <row r="72" spans="2:11" s="8" customFormat="1" ht="21.75" customHeight="1">
      <c r="B72" s="152"/>
      <c r="C72" s="153"/>
      <c r="D72" s="154" t="s">
        <v>513</v>
      </c>
      <c r="E72" s="155"/>
      <c r="F72" s="155"/>
      <c r="G72" s="155"/>
      <c r="H72" s="155"/>
      <c r="I72" s="156"/>
      <c r="J72" s="157">
        <f>J188</f>
        <v>0</v>
      </c>
      <c r="K72" s="158"/>
    </row>
    <row r="73" spans="2:11" s="8" customFormat="1" ht="21.75" customHeight="1">
      <c r="B73" s="152"/>
      <c r="C73" s="153"/>
      <c r="D73" s="154" t="s">
        <v>514</v>
      </c>
      <c r="E73" s="155"/>
      <c r="F73" s="155"/>
      <c r="G73" s="155"/>
      <c r="H73" s="155"/>
      <c r="I73" s="156"/>
      <c r="J73" s="157">
        <f>J192</f>
        <v>0</v>
      </c>
      <c r="K73" s="158"/>
    </row>
    <row r="74" spans="2:11" s="8" customFormat="1" ht="21.75" customHeight="1">
      <c r="B74" s="152"/>
      <c r="C74" s="153"/>
      <c r="D74" s="154" t="s">
        <v>515</v>
      </c>
      <c r="E74" s="155"/>
      <c r="F74" s="155"/>
      <c r="G74" s="155"/>
      <c r="H74" s="155"/>
      <c r="I74" s="156"/>
      <c r="J74" s="157">
        <f>J193</f>
        <v>0</v>
      </c>
      <c r="K74" s="158"/>
    </row>
    <row r="75" spans="2:11" s="8" customFormat="1" ht="21.75" customHeight="1">
      <c r="B75" s="152"/>
      <c r="C75" s="153"/>
      <c r="D75" s="154" t="s">
        <v>516</v>
      </c>
      <c r="E75" s="155"/>
      <c r="F75" s="155"/>
      <c r="G75" s="155"/>
      <c r="H75" s="155"/>
      <c r="I75" s="156"/>
      <c r="J75" s="157">
        <f>J195</f>
        <v>0</v>
      </c>
      <c r="K75" s="158"/>
    </row>
    <row r="76" spans="2:11" s="8" customFormat="1" ht="21.75" customHeight="1">
      <c r="B76" s="152"/>
      <c r="C76" s="153"/>
      <c r="D76" s="154" t="s">
        <v>517</v>
      </c>
      <c r="E76" s="155"/>
      <c r="F76" s="155"/>
      <c r="G76" s="155"/>
      <c r="H76" s="155"/>
      <c r="I76" s="156"/>
      <c r="J76" s="157">
        <f>J197</f>
        <v>0</v>
      </c>
      <c r="K76" s="158"/>
    </row>
    <row r="77" spans="2:11" s="8" customFormat="1" ht="21.75" customHeight="1">
      <c r="B77" s="152"/>
      <c r="C77" s="153"/>
      <c r="D77" s="154" t="s">
        <v>518</v>
      </c>
      <c r="E77" s="155"/>
      <c r="F77" s="155"/>
      <c r="G77" s="155"/>
      <c r="H77" s="155"/>
      <c r="I77" s="156"/>
      <c r="J77" s="157">
        <f>J199</f>
        <v>0</v>
      </c>
      <c r="K77" s="158"/>
    </row>
    <row r="78" spans="2:11" s="8" customFormat="1" ht="21.75" customHeight="1">
      <c r="B78" s="152"/>
      <c r="C78" s="153"/>
      <c r="D78" s="154" t="s">
        <v>519</v>
      </c>
      <c r="E78" s="155"/>
      <c r="F78" s="155"/>
      <c r="G78" s="155"/>
      <c r="H78" s="155"/>
      <c r="I78" s="156"/>
      <c r="J78" s="157">
        <f>J201</f>
        <v>0</v>
      </c>
      <c r="K78" s="158"/>
    </row>
    <row r="79" spans="2:11" s="8" customFormat="1" ht="21.75" customHeight="1">
      <c r="B79" s="152"/>
      <c r="C79" s="153"/>
      <c r="D79" s="154" t="s">
        <v>520</v>
      </c>
      <c r="E79" s="155"/>
      <c r="F79" s="155"/>
      <c r="G79" s="155"/>
      <c r="H79" s="155"/>
      <c r="I79" s="156"/>
      <c r="J79" s="157">
        <f>J203</f>
        <v>0</v>
      </c>
      <c r="K79" s="158"/>
    </row>
    <row r="80" spans="2:11" s="8" customFormat="1" ht="21.75" customHeight="1">
      <c r="B80" s="152"/>
      <c r="C80" s="153"/>
      <c r="D80" s="154" t="s">
        <v>521</v>
      </c>
      <c r="E80" s="155"/>
      <c r="F80" s="155"/>
      <c r="G80" s="155"/>
      <c r="H80" s="155"/>
      <c r="I80" s="156"/>
      <c r="J80" s="157">
        <f>J205</f>
        <v>0</v>
      </c>
      <c r="K80" s="158"/>
    </row>
    <row r="81" spans="2:11" s="1" customFormat="1" ht="21.75" customHeight="1">
      <c r="B81" s="42"/>
      <c r="C81" s="43"/>
      <c r="D81" s="43"/>
      <c r="E81" s="43"/>
      <c r="F81" s="43"/>
      <c r="G81" s="43"/>
      <c r="H81" s="43"/>
      <c r="I81" s="118"/>
      <c r="J81" s="43"/>
      <c r="K81" s="46"/>
    </row>
    <row r="82" spans="2:11" s="1" customFormat="1" ht="6.95" customHeight="1">
      <c r="B82" s="57"/>
      <c r="C82" s="58"/>
      <c r="D82" s="58"/>
      <c r="E82" s="58"/>
      <c r="F82" s="58"/>
      <c r="G82" s="58"/>
      <c r="H82" s="58"/>
      <c r="I82" s="136"/>
      <c r="J82" s="58"/>
      <c r="K82" s="59"/>
    </row>
    <row r="86" spans="2:12" s="1" customFormat="1" ht="6.95" customHeight="1">
      <c r="B86" s="60"/>
      <c r="C86" s="61"/>
      <c r="D86" s="61"/>
      <c r="E86" s="61"/>
      <c r="F86" s="61"/>
      <c r="G86" s="61"/>
      <c r="H86" s="61"/>
      <c r="I86" s="139"/>
      <c r="J86" s="61"/>
      <c r="K86" s="61"/>
      <c r="L86" s="62"/>
    </row>
    <row r="87" spans="2:12" s="1" customFormat="1" ht="36.95" customHeight="1">
      <c r="B87" s="42"/>
      <c r="C87" s="63" t="s">
        <v>1286</v>
      </c>
      <c r="D87" s="64"/>
      <c r="E87" s="64"/>
      <c r="F87" s="64"/>
      <c r="G87" s="64"/>
      <c r="H87" s="64"/>
      <c r="I87" s="159"/>
      <c r="J87" s="64"/>
      <c r="K87" s="64"/>
      <c r="L87" s="62"/>
    </row>
    <row r="88" spans="2:12" s="1" customFormat="1" ht="6.95" customHeight="1">
      <c r="B88" s="42"/>
      <c r="C88" s="64"/>
      <c r="D88" s="64"/>
      <c r="E88" s="64"/>
      <c r="F88" s="64"/>
      <c r="G88" s="64"/>
      <c r="H88" s="64"/>
      <c r="I88" s="159"/>
      <c r="J88" s="64"/>
      <c r="K88" s="64"/>
      <c r="L88" s="62"/>
    </row>
    <row r="89" spans="2:12" s="1" customFormat="1" ht="14.45" customHeight="1">
      <c r="B89" s="42"/>
      <c r="C89" s="66" t="s">
        <v>1165</v>
      </c>
      <c r="D89" s="64"/>
      <c r="E89" s="64"/>
      <c r="F89" s="64"/>
      <c r="G89" s="64"/>
      <c r="H89" s="64"/>
      <c r="I89" s="159"/>
      <c r="J89" s="64"/>
      <c r="K89" s="64"/>
      <c r="L89" s="62"/>
    </row>
    <row r="90" spans="2:12" s="1" customFormat="1" ht="14.45" customHeight="1">
      <c r="B90" s="42"/>
      <c r="C90" s="64"/>
      <c r="D90" s="64"/>
      <c r="E90" s="391" t="str">
        <f>E7</f>
        <v>KOHINOOR MARÁNSKÉ RADČICE - Biotechnologický systém ČDV Z MR1</v>
      </c>
      <c r="F90" s="392"/>
      <c r="G90" s="392"/>
      <c r="H90" s="392"/>
      <c r="I90" s="159"/>
      <c r="J90" s="64"/>
      <c r="K90" s="64"/>
      <c r="L90" s="62"/>
    </row>
    <row r="91" spans="2:12" s="1" customFormat="1" ht="14.45" customHeight="1">
      <c r="B91" s="42"/>
      <c r="C91" s="66" t="s">
        <v>1277</v>
      </c>
      <c r="D91" s="64"/>
      <c r="E91" s="64"/>
      <c r="F91" s="64"/>
      <c r="G91" s="64"/>
      <c r="H91" s="64"/>
      <c r="I91" s="159"/>
      <c r="J91" s="64"/>
      <c r="K91" s="64"/>
      <c r="L91" s="62"/>
    </row>
    <row r="92" spans="2:12" s="1" customFormat="1" ht="16.15" customHeight="1">
      <c r="B92" s="42"/>
      <c r="C92" s="64"/>
      <c r="D92" s="64"/>
      <c r="E92" s="357" t="str">
        <f>E9</f>
        <v>074/13/08/2015 - PS 03 Přípojka NN</v>
      </c>
      <c r="F92" s="394"/>
      <c r="G92" s="394"/>
      <c r="H92" s="394"/>
      <c r="I92" s="159"/>
      <c r="J92" s="64"/>
      <c r="K92" s="64"/>
      <c r="L92" s="62"/>
    </row>
    <row r="93" spans="2:12" s="1" customFormat="1" ht="6.95" customHeight="1">
      <c r="B93" s="42"/>
      <c r="C93" s="64"/>
      <c r="D93" s="64"/>
      <c r="E93" s="64"/>
      <c r="F93" s="64"/>
      <c r="G93" s="64"/>
      <c r="H93" s="64"/>
      <c r="I93" s="159"/>
      <c r="J93" s="64"/>
      <c r="K93" s="64"/>
      <c r="L93" s="62"/>
    </row>
    <row r="94" spans="2:12" s="1" customFormat="1" ht="18" customHeight="1">
      <c r="B94" s="42"/>
      <c r="C94" s="66" t="s">
        <v>1172</v>
      </c>
      <c r="D94" s="64"/>
      <c r="E94" s="64"/>
      <c r="F94" s="160" t="str">
        <f>F12</f>
        <v>Mariánské Radčice</v>
      </c>
      <c r="G94" s="64"/>
      <c r="H94" s="64"/>
      <c r="I94" s="161" t="s">
        <v>1174</v>
      </c>
      <c r="J94" s="74" t="str">
        <f>IF(J12="","",J12)</f>
        <v>20. 6. 2017</v>
      </c>
      <c r="K94" s="64"/>
      <c r="L94" s="62"/>
    </row>
    <row r="95" spans="2:12" s="1" customFormat="1" ht="6.95" customHeight="1">
      <c r="B95" s="42"/>
      <c r="C95" s="64"/>
      <c r="D95" s="64"/>
      <c r="E95" s="64"/>
      <c r="F95" s="64"/>
      <c r="G95" s="64"/>
      <c r="H95" s="64"/>
      <c r="I95" s="159"/>
      <c r="J95" s="64"/>
      <c r="K95" s="64"/>
      <c r="L95" s="62"/>
    </row>
    <row r="96" spans="2:12" s="1" customFormat="1" ht="15">
      <c r="B96" s="42"/>
      <c r="C96" s="66" t="s">
        <v>1180</v>
      </c>
      <c r="D96" s="64"/>
      <c r="E96" s="64"/>
      <c r="F96" s="160" t="str">
        <f>E15</f>
        <v>PK Ústí nad Labem</v>
      </c>
      <c r="G96" s="64"/>
      <c r="H96" s="64"/>
      <c r="I96" s="161" t="s">
        <v>1186</v>
      </c>
      <c r="J96" s="160" t="str">
        <f>E21</f>
        <v>Terén Design</v>
      </c>
      <c r="K96" s="64"/>
      <c r="L96" s="62"/>
    </row>
    <row r="97" spans="2:12" s="1" customFormat="1" ht="14.45" customHeight="1">
      <c r="B97" s="42"/>
      <c r="C97" s="66" t="s">
        <v>1184</v>
      </c>
      <c r="D97" s="64"/>
      <c r="E97" s="64"/>
      <c r="F97" s="160" t="str">
        <f>IF(E18="","",E18)</f>
        <v/>
      </c>
      <c r="G97" s="64"/>
      <c r="H97" s="64"/>
      <c r="I97" s="159"/>
      <c r="J97" s="64"/>
      <c r="K97" s="64"/>
      <c r="L97" s="62"/>
    </row>
    <row r="98" spans="2:12" s="1" customFormat="1" ht="10.35" customHeight="1">
      <c r="B98" s="42"/>
      <c r="C98" s="64"/>
      <c r="D98" s="64"/>
      <c r="E98" s="64"/>
      <c r="F98" s="64"/>
      <c r="G98" s="64"/>
      <c r="H98" s="64"/>
      <c r="I98" s="159"/>
      <c r="J98" s="64"/>
      <c r="K98" s="64"/>
      <c r="L98" s="62"/>
    </row>
    <row r="99" spans="2:20" s="9" customFormat="1" ht="29.25" customHeight="1">
      <c r="B99" s="162"/>
      <c r="C99" s="163" t="s">
        <v>1287</v>
      </c>
      <c r="D99" s="164" t="s">
        <v>1210</v>
      </c>
      <c r="E99" s="164" t="s">
        <v>1206</v>
      </c>
      <c r="F99" s="164" t="s">
        <v>1288</v>
      </c>
      <c r="G99" s="164" t="s">
        <v>1289</v>
      </c>
      <c r="H99" s="164" t="s">
        <v>1290</v>
      </c>
      <c r="I99" s="165" t="s">
        <v>1291</v>
      </c>
      <c r="J99" s="164" t="s">
        <v>1281</v>
      </c>
      <c r="K99" s="166" t="s">
        <v>1292</v>
      </c>
      <c r="L99" s="167"/>
      <c r="M99" s="81" t="s">
        <v>1293</v>
      </c>
      <c r="N99" s="82" t="s">
        <v>1195</v>
      </c>
      <c r="O99" s="82" t="s">
        <v>1294</v>
      </c>
      <c r="P99" s="82" t="s">
        <v>1295</v>
      </c>
      <c r="Q99" s="82" t="s">
        <v>1296</v>
      </c>
      <c r="R99" s="82" t="s">
        <v>1297</v>
      </c>
      <c r="S99" s="82" t="s">
        <v>1298</v>
      </c>
      <c r="T99" s="83" t="s">
        <v>1299</v>
      </c>
    </row>
    <row r="100" spans="2:63" s="1" customFormat="1" ht="29.25" customHeight="1">
      <c r="B100" s="42"/>
      <c r="C100" s="87" t="s">
        <v>1282</v>
      </c>
      <c r="D100" s="64"/>
      <c r="E100" s="64"/>
      <c r="F100" s="64"/>
      <c r="G100" s="64"/>
      <c r="H100" s="64"/>
      <c r="I100" s="159"/>
      <c r="J100" s="168">
        <f>BK100</f>
        <v>0</v>
      </c>
      <c r="K100" s="64"/>
      <c r="L100" s="62"/>
      <c r="M100" s="84"/>
      <c r="N100" s="85"/>
      <c r="O100" s="85"/>
      <c r="P100" s="169">
        <f>P101+P102</f>
        <v>0</v>
      </c>
      <c r="Q100" s="85"/>
      <c r="R100" s="169">
        <f>R101+R102</f>
        <v>0</v>
      </c>
      <c r="S100" s="85"/>
      <c r="T100" s="170">
        <f>T101+T102</f>
        <v>0</v>
      </c>
      <c r="AT100" s="24" t="s">
        <v>1224</v>
      </c>
      <c r="AU100" s="24" t="s">
        <v>1283</v>
      </c>
      <c r="BK100" s="171">
        <f>BK101+BK102</f>
        <v>0</v>
      </c>
    </row>
    <row r="101" spans="2:63" s="10" customFormat="1" ht="37.35" customHeight="1">
      <c r="B101" s="172"/>
      <c r="C101" s="173"/>
      <c r="D101" s="174" t="s">
        <v>1224</v>
      </c>
      <c r="E101" s="175" t="s">
        <v>1300</v>
      </c>
      <c r="F101" s="175" t="s">
        <v>1300</v>
      </c>
      <c r="G101" s="173"/>
      <c r="H101" s="173"/>
      <c r="I101" s="176"/>
      <c r="J101" s="177">
        <f>BK101</f>
        <v>0</v>
      </c>
      <c r="K101" s="173"/>
      <c r="L101" s="178"/>
      <c r="M101" s="179"/>
      <c r="N101" s="180"/>
      <c r="O101" s="180"/>
      <c r="P101" s="181">
        <v>0</v>
      </c>
      <c r="Q101" s="180"/>
      <c r="R101" s="181">
        <v>0</v>
      </c>
      <c r="S101" s="180"/>
      <c r="T101" s="182">
        <v>0</v>
      </c>
      <c r="AR101" s="183" t="s">
        <v>1171</v>
      </c>
      <c r="AT101" s="184" t="s">
        <v>1224</v>
      </c>
      <c r="AU101" s="184" t="s">
        <v>1225</v>
      </c>
      <c r="AY101" s="183" t="s">
        <v>1302</v>
      </c>
      <c r="BK101" s="185">
        <v>0</v>
      </c>
    </row>
    <row r="102" spans="2:63" s="10" customFormat="1" ht="24.95" customHeight="1">
      <c r="B102" s="172"/>
      <c r="C102" s="173"/>
      <c r="D102" s="174" t="s">
        <v>1224</v>
      </c>
      <c r="E102" s="175" t="s">
        <v>1464</v>
      </c>
      <c r="F102" s="175" t="s">
        <v>522</v>
      </c>
      <c r="G102" s="173"/>
      <c r="H102" s="173"/>
      <c r="I102" s="176"/>
      <c r="J102" s="177">
        <f>BK102</f>
        <v>0</v>
      </c>
      <c r="K102" s="173"/>
      <c r="L102" s="178"/>
      <c r="M102" s="179"/>
      <c r="N102" s="180"/>
      <c r="O102" s="180"/>
      <c r="P102" s="181">
        <f>P103</f>
        <v>0</v>
      </c>
      <c r="Q102" s="180"/>
      <c r="R102" s="181">
        <f>R103</f>
        <v>0</v>
      </c>
      <c r="S102" s="180"/>
      <c r="T102" s="182">
        <f>T103</f>
        <v>0</v>
      </c>
      <c r="AR102" s="183" t="s">
        <v>1329</v>
      </c>
      <c r="AT102" s="184" t="s">
        <v>1224</v>
      </c>
      <c r="AU102" s="184" t="s">
        <v>1225</v>
      </c>
      <c r="AY102" s="183" t="s">
        <v>1302</v>
      </c>
      <c r="BK102" s="185">
        <f>BK103</f>
        <v>0</v>
      </c>
    </row>
    <row r="103" spans="2:63" s="10" customFormat="1" ht="19.9" customHeight="1">
      <c r="B103" s="172"/>
      <c r="C103" s="173"/>
      <c r="D103" s="174" t="s">
        <v>1224</v>
      </c>
      <c r="E103" s="186" t="s">
        <v>523</v>
      </c>
      <c r="F103" s="186" t="s">
        <v>524</v>
      </c>
      <c r="G103" s="173"/>
      <c r="H103" s="173"/>
      <c r="I103" s="176"/>
      <c r="J103" s="187">
        <f>BK103</f>
        <v>0</v>
      </c>
      <c r="K103" s="173"/>
      <c r="L103" s="178"/>
      <c r="M103" s="179"/>
      <c r="N103" s="180"/>
      <c r="O103" s="180"/>
      <c r="P103" s="181">
        <f>P104</f>
        <v>0</v>
      </c>
      <c r="Q103" s="180"/>
      <c r="R103" s="181">
        <f>R104</f>
        <v>0</v>
      </c>
      <c r="S103" s="180"/>
      <c r="T103" s="182">
        <f>T104</f>
        <v>0</v>
      </c>
      <c r="AR103" s="183" t="s">
        <v>1329</v>
      </c>
      <c r="AT103" s="184" t="s">
        <v>1224</v>
      </c>
      <c r="AU103" s="184" t="s">
        <v>1171</v>
      </c>
      <c r="AY103" s="183" t="s">
        <v>1302</v>
      </c>
      <c r="BK103" s="185">
        <f>BK104+BK108+BK124+BK129+BK131+BK135+BK151+BK155+BK175+BK179+BK182+BK186+BK188+BK193+BK195+BK197+BK199+BK201+BK203+BK205</f>
        <v>0</v>
      </c>
    </row>
    <row r="104" spans="2:63" s="10" customFormat="1" ht="14.85" customHeight="1">
      <c r="B104" s="172"/>
      <c r="C104" s="173"/>
      <c r="D104" s="174" t="s">
        <v>1224</v>
      </c>
      <c r="E104" s="186" t="s">
        <v>525</v>
      </c>
      <c r="F104" s="186" t="s">
        <v>526</v>
      </c>
      <c r="G104" s="173"/>
      <c r="H104" s="173"/>
      <c r="I104" s="176"/>
      <c r="J104" s="187">
        <f>BK104</f>
        <v>0</v>
      </c>
      <c r="K104" s="173"/>
      <c r="L104" s="178"/>
      <c r="M104" s="179"/>
      <c r="N104" s="180"/>
      <c r="O104" s="180"/>
      <c r="P104" s="181">
        <f>P105+SUM(P106:P108)+P124</f>
        <v>0</v>
      </c>
      <c r="Q104" s="180"/>
      <c r="R104" s="181">
        <f>R105+SUM(R106:R108)+R124</f>
        <v>0</v>
      </c>
      <c r="S104" s="180"/>
      <c r="T104" s="182">
        <f>T105+SUM(T106:T108)+T124</f>
        <v>0</v>
      </c>
      <c r="AR104" s="183" t="s">
        <v>1329</v>
      </c>
      <c r="AT104" s="184" t="s">
        <v>1224</v>
      </c>
      <c r="AU104" s="184" t="s">
        <v>1234</v>
      </c>
      <c r="AY104" s="183" t="s">
        <v>1302</v>
      </c>
      <c r="BK104" s="185">
        <f>SUM(BK105:BK107)</f>
        <v>0</v>
      </c>
    </row>
    <row r="105" spans="2:65" s="1" customFormat="1" ht="14.45" customHeight="1">
      <c r="B105" s="42"/>
      <c r="C105" s="235" t="s">
        <v>1171</v>
      </c>
      <c r="D105" s="235" t="s">
        <v>1464</v>
      </c>
      <c r="E105" s="236" t="s">
        <v>527</v>
      </c>
      <c r="F105" s="237" t="s">
        <v>528</v>
      </c>
      <c r="G105" s="238" t="s">
        <v>1467</v>
      </c>
      <c r="H105" s="239">
        <v>1</v>
      </c>
      <c r="I105" s="240"/>
      <c r="J105" s="241">
        <f>ROUND(I105*H105,2)</f>
        <v>0</v>
      </c>
      <c r="K105" s="237" t="s">
        <v>1169</v>
      </c>
      <c r="L105" s="242"/>
      <c r="M105" s="243" t="s">
        <v>1169</v>
      </c>
      <c r="N105" s="244" t="s">
        <v>1198</v>
      </c>
      <c r="O105" s="43"/>
      <c r="P105" s="197">
        <f>O105*H105</f>
        <v>0</v>
      </c>
      <c r="Q105" s="197">
        <v>0</v>
      </c>
      <c r="R105" s="197">
        <f>Q105*H105</f>
        <v>0</v>
      </c>
      <c r="S105" s="197">
        <v>0</v>
      </c>
      <c r="T105" s="198">
        <f>S105*H105</f>
        <v>0</v>
      </c>
      <c r="AR105" s="24" t="s">
        <v>529</v>
      </c>
      <c r="AT105" s="24" t="s">
        <v>1464</v>
      </c>
      <c r="AU105" s="24" t="s">
        <v>1329</v>
      </c>
      <c r="AY105" s="24" t="s">
        <v>1302</v>
      </c>
      <c r="BE105" s="199">
        <f>IF(N105="základní",J105,0)</f>
        <v>0</v>
      </c>
      <c r="BF105" s="199">
        <f>IF(N105="snížená",J105,0)</f>
        <v>0</v>
      </c>
      <c r="BG105" s="199">
        <f>IF(N105="zákl. přenesená",J105,0)</f>
        <v>0</v>
      </c>
      <c r="BH105" s="199">
        <f>IF(N105="sníž. přenesená",J105,0)</f>
        <v>0</v>
      </c>
      <c r="BI105" s="199">
        <f>IF(N105="nulová",J105,0)</f>
        <v>0</v>
      </c>
      <c r="BJ105" s="24" t="s">
        <v>1309</v>
      </c>
      <c r="BK105" s="199">
        <f>ROUND(I105*H105,2)</f>
        <v>0</v>
      </c>
      <c r="BL105" s="24" t="s">
        <v>530</v>
      </c>
      <c r="BM105" s="24" t="s">
        <v>531</v>
      </c>
    </row>
    <row r="106" spans="2:65" s="1" customFormat="1" ht="14.45" customHeight="1">
      <c r="B106" s="42"/>
      <c r="C106" s="235" t="s">
        <v>1234</v>
      </c>
      <c r="D106" s="235" t="s">
        <v>1464</v>
      </c>
      <c r="E106" s="236" t="s">
        <v>532</v>
      </c>
      <c r="F106" s="237" t="s">
        <v>533</v>
      </c>
      <c r="G106" s="238" t="s">
        <v>1467</v>
      </c>
      <c r="H106" s="239">
        <v>1</v>
      </c>
      <c r="I106" s="240"/>
      <c r="J106" s="241">
        <f>ROUND(I106*H106,2)</f>
        <v>0</v>
      </c>
      <c r="K106" s="237" t="s">
        <v>1169</v>
      </c>
      <c r="L106" s="242"/>
      <c r="M106" s="243" t="s">
        <v>1169</v>
      </c>
      <c r="N106" s="244" t="s">
        <v>1198</v>
      </c>
      <c r="O106" s="43"/>
      <c r="P106" s="197">
        <f>O106*H106</f>
        <v>0</v>
      </c>
      <c r="Q106" s="197">
        <v>0</v>
      </c>
      <c r="R106" s="197">
        <f>Q106*H106</f>
        <v>0</v>
      </c>
      <c r="S106" s="197">
        <v>0</v>
      </c>
      <c r="T106" s="198">
        <f>S106*H106</f>
        <v>0</v>
      </c>
      <c r="AR106" s="24" t="s">
        <v>529</v>
      </c>
      <c r="AT106" s="24" t="s">
        <v>1464</v>
      </c>
      <c r="AU106" s="24" t="s">
        <v>1329</v>
      </c>
      <c r="AY106" s="24" t="s">
        <v>1302</v>
      </c>
      <c r="BE106" s="199">
        <f>IF(N106="základní",J106,0)</f>
        <v>0</v>
      </c>
      <c r="BF106" s="199">
        <f>IF(N106="snížená",J106,0)</f>
        <v>0</v>
      </c>
      <c r="BG106" s="199">
        <f>IF(N106="zákl. přenesená",J106,0)</f>
        <v>0</v>
      </c>
      <c r="BH106" s="199">
        <f>IF(N106="sníž. přenesená",J106,0)</f>
        <v>0</v>
      </c>
      <c r="BI106" s="199">
        <f>IF(N106="nulová",J106,0)</f>
        <v>0</v>
      </c>
      <c r="BJ106" s="24" t="s">
        <v>1309</v>
      </c>
      <c r="BK106" s="199">
        <f>ROUND(I106*H106,2)</f>
        <v>0</v>
      </c>
      <c r="BL106" s="24" t="s">
        <v>530</v>
      </c>
      <c r="BM106" s="24" t="s">
        <v>534</v>
      </c>
    </row>
    <row r="107" spans="2:65" s="1" customFormat="1" ht="14.45" customHeight="1">
      <c r="B107" s="42"/>
      <c r="C107" s="235" t="s">
        <v>1329</v>
      </c>
      <c r="D107" s="235" t="s">
        <v>1464</v>
      </c>
      <c r="E107" s="236" t="s">
        <v>535</v>
      </c>
      <c r="F107" s="237" t="s">
        <v>536</v>
      </c>
      <c r="G107" s="238" t="s">
        <v>1467</v>
      </c>
      <c r="H107" s="239">
        <v>3</v>
      </c>
      <c r="I107" s="240"/>
      <c r="J107" s="241">
        <f>ROUND(I107*H107,2)</f>
        <v>0</v>
      </c>
      <c r="K107" s="237" t="s">
        <v>1169</v>
      </c>
      <c r="L107" s="242"/>
      <c r="M107" s="243" t="s">
        <v>1169</v>
      </c>
      <c r="N107" s="244" t="s">
        <v>1198</v>
      </c>
      <c r="O107" s="43"/>
      <c r="P107" s="197">
        <f>O107*H107</f>
        <v>0</v>
      </c>
      <c r="Q107" s="197">
        <v>0</v>
      </c>
      <c r="R107" s="197">
        <f>Q107*H107</f>
        <v>0</v>
      </c>
      <c r="S107" s="197">
        <v>0</v>
      </c>
      <c r="T107" s="198">
        <f>S107*H107</f>
        <v>0</v>
      </c>
      <c r="AR107" s="24" t="s">
        <v>529</v>
      </c>
      <c r="AT107" s="24" t="s">
        <v>1464</v>
      </c>
      <c r="AU107" s="24" t="s">
        <v>1329</v>
      </c>
      <c r="AY107" s="24" t="s">
        <v>1302</v>
      </c>
      <c r="BE107" s="199">
        <f>IF(N107="základní",J107,0)</f>
        <v>0</v>
      </c>
      <c r="BF107" s="199">
        <f>IF(N107="snížená",J107,0)</f>
        <v>0</v>
      </c>
      <c r="BG107" s="199">
        <f>IF(N107="zákl. přenesená",J107,0)</f>
        <v>0</v>
      </c>
      <c r="BH107" s="199">
        <f>IF(N107="sníž. přenesená",J107,0)</f>
        <v>0</v>
      </c>
      <c r="BI107" s="199">
        <f>IF(N107="nulová",J107,0)</f>
        <v>0</v>
      </c>
      <c r="BJ107" s="24" t="s">
        <v>1309</v>
      </c>
      <c r="BK107" s="199">
        <f>ROUND(I107*H107,2)</f>
        <v>0</v>
      </c>
      <c r="BL107" s="24" t="s">
        <v>530</v>
      </c>
      <c r="BM107" s="24" t="s">
        <v>537</v>
      </c>
    </row>
    <row r="108" spans="2:63" s="14" customFormat="1" ht="21.6" customHeight="1">
      <c r="B108" s="256"/>
      <c r="C108" s="257"/>
      <c r="D108" s="258" t="s">
        <v>1224</v>
      </c>
      <c r="E108" s="258" t="s">
        <v>538</v>
      </c>
      <c r="F108" s="258" t="s">
        <v>539</v>
      </c>
      <c r="G108" s="257"/>
      <c r="H108" s="257"/>
      <c r="I108" s="259"/>
      <c r="J108" s="260">
        <f>BK108</f>
        <v>0</v>
      </c>
      <c r="K108" s="257"/>
      <c r="L108" s="261"/>
      <c r="M108" s="262"/>
      <c r="N108" s="263"/>
      <c r="O108" s="263"/>
      <c r="P108" s="264">
        <f>SUM(P109:P123)</f>
        <v>0</v>
      </c>
      <c r="Q108" s="263"/>
      <c r="R108" s="264">
        <f>SUM(R109:R123)</f>
        <v>0</v>
      </c>
      <c r="S108" s="263"/>
      <c r="T108" s="265">
        <f>SUM(T109:T123)</f>
        <v>0</v>
      </c>
      <c r="AR108" s="266" t="s">
        <v>1329</v>
      </c>
      <c r="AT108" s="267" t="s">
        <v>1224</v>
      </c>
      <c r="AU108" s="267" t="s">
        <v>1329</v>
      </c>
      <c r="AY108" s="266" t="s">
        <v>1302</v>
      </c>
      <c r="BK108" s="268">
        <f>SUM(BK109:BK123)</f>
        <v>0</v>
      </c>
    </row>
    <row r="109" spans="2:65" s="1" customFormat="1" ht="14.45" customHeight="1">
      <c r="B109" s="42"/>
      <c r="C109" s="235" t="s">
        <v>1309</v>
      </c>
      <c r="D109" s="235" t="s">
        <v>1464</v>
      </c>
      <c r="E109" s="236" t="s">
        <v>540</v>
      </c>
      <c r="F109" s="237" t="s">
        <v>541</v>
      </c>
      <c r="G109" s="238" t="s">
        <v>1467</v>
      </c>
      <c r="H109" s="239">
        <v>1</v>
      </c>
      <c r="I109" s="240"/>
      <c r="J109" s="241">
        <f aca="true" t="shared" si="0" ref="J109:J123">ROUND(I109*H109,2)</f>
        <v>0</v>
      </c>
      <c r="K109" s="237" t="s">
        <v>1169</v>
      </c>
      <c r="L109" s="242"/>
      <c r="M109" s="243" t="s">
        <v>1169</v>
      </c>
      <c r="N109" s="244" t="s">
        <v>1198</v>
      </c>
      <c r="O109" s="43"/>
      <c r="P109" s="197">
        <f aca="true" t="shared" si="1" ref="P109:P123">O109*H109</f>
        <v>0</v>
      </c>
      <c r="Q109" s="197">
        <v>0</v>
      </c>
      <c r="R109" s="197">
        <f aca="true" t="shared" si="2" ref="R109:R123">Q109*H109</f>
        <v>0</v>
      </c>
      <c r="S109" s="197">
        <v>0</v>
      </c>
      <c r="T109" s="198">
        <f aca="true" t="shared" si="3" ref="T109:T123">S109*H109</f>
        <v>0</v>
      </c>
      <c r="AR109" s="24" t="s">
        <v>529</v>
      </c>
      <c r="AT109" s="24" t="s">
        <v>1464</v>
      </c>
      <c r="AU109" s="24" t="s">
        <v>1309</v>
      </c>
      <c r="AY109" s="24" t="s">
        <v>1302</v>
      </c>
      <c r="BE109" s="199">
        <f aca="true" t="shared" si="4" ref="BE109:BE123">IF(N109="základní",J109,0)</f>
        <v>0</v>
      </c>
      <c r="BF109" s="199">
        <f aca="true" t="shared" si="5" ref="BF109:BF123">IF(N109="snížená",J109,0)</f>
        <v>0</v>
      </c>
      <c r="BG109" s="199">
        <f aca="true" t="shared" si="6" ref="BG109:BG123">IF(N109="zákl. přenesená",J109,0)</f>
        <v>0</v>
      </c>
      <c r="BH109" s="199">
        <f aca="true" t="shared" si="7" ref="BH109:BH123">IF(N109="sníž. přenesená",J109,0)</f>
        <v>0</v>
      </c>
      <c r="BI109" s="199">
        <f aca="true" t="shared" si="8" ref="BI109:BI123">IF(N109="nulová",J109,0)</f>
        <v>0</v>
      </c>
      <c r="BJ109" s="24" t="s">
        <v>1309</v>
      </c>
      <c r="BK109" s="199">
        <f aca="true" t="shared" si="9" ref="BK109:BK123">ROUND(I109*H109,2)</f>
        <v>0</v>
      </c>
      <c r="BL109" s="24" t="s">
        <v>530</v>
      </c>
      <c r="BM109" s="24" t="s">
        <v>542</v>
      </c>
    </row>
    <row r="110" spans="2:65" s="1" customFormat="1" ht="14.45" customHeight="1">
      <c r="B110" s="42"/>
      <c r="C110" s="235" t="s">
        <v>1338</v>
      </c>
      <c r="D110" s="235" t="s">
        <v>1464</v>
      </c>
      <c r="E110" s="236" t="s">
        <v>543</v>
      </c>
      <c r="F110" s="237" t="s">
        <v>544</v>
      </c>
      <c r="G110" s="238" t="s">
        <v>1467</v>
      </c>
      <c r="H110" s="239">
        <v>1</v>
      </c>
      <c r="I110" s="240"/>
      <c r="J110" s="241">
        <f t="shared" si="0"/>
        <v>0</v>
      </c>
      <c r="K110" s="237" t="s">
        <v>1169</v>
      </c>
      <c r="L110" s="242"/>
      <c r="M110" s="243" t="s">
        <v>1169</v>
      </c>
      <c r="N110" s="244" t="s">
        <v>1198</v>
      </c>
      <c r="O110" s="43"/>
      <c r="P110" s="197">
        <f t="shared" si="1"/>
        <v>0</v>
      </c>
      <c r="Q110" s="197">
        <v>0</v>
      </c>
      <c r="R110" s="197">
        <f t="shared" si="2"/>
        <v>0</v>
      </c>
      <c r="S110" s="197">
        <v>0</v>
      </c>
      <c r="T110" s="198">
        <f t="shared" si="3"/>
        <v>0</v>
      </c>
      <c r="AR110" s="24" t="s">
        <v>529</v>
      </c>
      <c r="AT110" s="24" t="s">
        <v>1464</v>
      </c>
      <c r="AU110" s="24" t="s">
        <v>1309</v>
      </c>
      <c r="AY110" s="24" t="s">
        <v>1302</v>
      </c>
      <c r="BE110" s="199">
        <f t="shared" si="4"/>
        <v>0</v>
      </c>
      <c r="BF110" s="199">
        <f t="shared" si="5"/>
        <v>0</v>
      </c>
      <c r="BG110" s="199">
        <f t="shared" si="6"/>
        <v>0</v>
      </c>
      <c r="BH110" s="199">
        <f t="shared" si="7"/>
        <v>0</v>
      </c>
      <c r="BI110" s="199">
        <f t="shared" si="8"/>
        <v>0</v>
      </c>
      <c r="BJ110" s="24" t="s">
        <v>1309</v>
      </c>
      <c r="BK110" s="199">
        <f t="shared" si="9"/>
        <v>0</v>
      </c>
      <c r="BL110" s="24" t="s">
        <v>530</v>
      </c>
      <c r="BM110" s="24" t="s">
        <v>545</v>
      </c>
    </row>
    <row r="111" spans="2:65" s="1" customFormat="1" ht="14.45" customHeight="1">
      <c r="B111" s="42"/>
      <c r="C111" s="235" t="s">
        <v>1342</v>
      </c>
      <c r="D111" s="235" t="s">
        <v>1464</v>
      </c>
      <c r="E111" s="236" t="s">
        <v>546</v>
      </c>
      <c r="F111" s="237" t="s">
        <v>547</v>
      </c>
      <c r="G111" s="238" t="s">
        <v>1467</v>
      </c>
      <c r="H111" s="239">
        <v>3</v>
      </c>
      <c r="I111" s="240"/>
      <c r="J111" s="241">
        <f t="shared" si="0"/>
        <v>0</v>
      </c>
      <c r="K111" s="237" t="s">
        <v>1169</v>
      </c>
      <c r="L111" s="242"/>
      <c r="M111" s="243" t="s">
        <v>1169</v>
      </c>
      <c r="N111" s="244" t="s">
        <v>1198</v>
      </c>
      <c r="O111" s="43"/>
      <c r="P111" s="197">
        <f t="shared" si="1"/>
        <v>0</v>
      </c>
      <c r="Q111" s="197">
        <v>0</v>
      </c>
      <c r="R111" s="197">
        <f t="shared" si="2"/>
        <v>0</v>
      </c>
      <c r="S111" s="197">
        <v>0</v>
      </c>
      <c r="T111" s="198">
        <f t="shared" si="3"/>
        <v>0</v>
      </c>
      <c r="AR111" s="24" t="s">
        <v>529</v>
      </c>
      <c r="AT111" s="24" t="s">
        <v>1464</v>
      </c>
      <c r="AU111" s="24" t="s">
        <v>1309</v>
      </c>
      <c r="AY111" s="24" t="s">
        <v>1302</v>
      </c>
      <c r="BE111" s="199">
        <f t="shared" si="4"/>
        <v>0</v>
      </c>
      <c r="BF111" s="199">
        <f t="shared" si="5"/>
        <v>0</v>
      </c>
      <c r="BG111" s="199">
        <f t="shared" si="6"/>
        <v>0</v>
      </c>
      <c r="BH111" s="199">
        <f t="shared" si="7"/>
        <v>0</v>
      </c>
      <c r="BI111" s="199">
        <f t="shared" si="8"/>
        <v>0</v>
      </c>
      <c r="BJ111" s="24" t="s">
        <v>1309</v>
      </c>
      <c r="BK111" s="199">
        <f t="shared" si="9"/>
        <v>0</v>
      </c>
      <c r="BL111" s="24" t="s">
        <v>530</v>
      </c>
      <c r="BM111" s="24" t="s">
        <v>548</v>
      </c>
    </row>
    <row r="112" spans="2:65" s="1" customFormat="1" ht="14.45" customHeight="1">
      <c r="B112" s="42"/>
      <c r="C112" s="235" t="s">
        <v>1346</v>
      </c>
      <c r="D112" s="235" t="s">
        <v>1464</v>
      </c>
      <c r="E112" s="236" t="s">
        <v>549</v>
      </c>
      <c r="F112" s="237" t="s">
        <v>550</v>
      </c>
      <c r="G112" s="238" t="s">
        <v>1467</v>
      </c>
      <c r="H112" s="239">
        <v>1</v>
      </c>
      <c r="I112" s="240"/>
      <c r="J112" s="241">
        <f t="shared" si="0"/>
        <v>0</v>
      </c>
      <c r="K112" s="237" t="s">
        <v>1169</v>
      </c>
      <c r="L112" s="242"/>
      <c r="M112" s="243" t="s">
        <v>1169</v>
      </c>
      <c r="N112" s="244" t="s">
        <v>1198</v>
      </c>
      <c r="O112" s="43"/>
      <c r="P112" s="197">
        <f t="shared" si="1"/>
        <v>0</v>
      </c>
      <c r="Q112" s="197">
        <v>0</v>
      </c>
      <c r="R112" s="197">
        <f t="shared" si="2"/>
        <v>0</v>
      </c>
      <c r="S112" s="197">
        <v>0</v>
      </c>
      <c r="T112" s="198">
        <f t="shared" si="3"/>
        <v>0</v>
      </c>
      <c r="AR112" s="24" t="s">
        <v>529</v>
      </c>
      <c r="AT112" s="24" t="s">
        <v>1464</v>
      </c>
      <c r="AU112" s="24" t="s">
        <v>1309</v>
      </c>
      <c r="AY112" s="24" t="s">
        <v>1302</v>
      </c>
      <c r="BE112" s="199">
        <f t="shared" si="4"/>
        <v>0</v>
      </c>
      <c r="BF112" s="199">
        <f t="shared" si="5"/>
        <v>0</v>
      </c>
      <c r="BG112" s="199">
        <f t="shared" si="6"/>
        <v>0</v>
      </c>
      <c r="BH112" s="199">
        <f t="shared" si="7"/>
        <v>0</v>
      </c>
      <c r="BI112" s="199">
        <f t="shared" si="8"/>
        <v>0</v>
      </c>
      <c r="BJ112" s="24" t="s">
        <v>1309</v>
      </c>
      <c r="BK112" s="199">
        <f t="shared" si="9"/>
        <v>0</v>
      </c>
      <c r="BL112" s="24" t="s">
        <v>530</v>
      </c>
      <c r="BM112" s="24" t="s">
        <v>551</v>
      </c>
    </row>
    <row r="113" spans="2:65" s="1" customFormat="1" ht="14.45" customHeight="1">
      <c r="B113" s="42"/>
      <c r="C113" s="235" t="s">
        <v>1353</v>
      </c>
      <c r="D113" s="235" t="s">
        <v>1464</v>
      </c>
      <c r="E113" s="236" t="s">
        <v>552</v>
      </c>
      <c r="F113" s="237" t="s">
        <v>553</v>
      </c>
      <c r="G113" s="238" t="s">
        <v>1467</v>
      </c>
      <c r="H113" s="239">
        <v>2</v>
      </c>
      <c r="I113" s="240"/>
      <c r="J113" s="241">
        <f t="shared" si="0"/>
        <v>0</v>
      </c>
      <c r="K113" s="237" t="s">
        <v>1169</v>
      </c>
      <c r="L113" s="242"/>
      <c r="M113" s="243" t="s">
        <v>1169</v>
      </c>
      <c r="N113" s="244" t="s">
        <v>1198</v>
      </c>
      <c r="O113" s="43"/>
      <c r="P113" s="197">
        <f t="shared" si="1"/>
        <v>0</v>
      </c>
      <c r="Q113" s="197">
        <v>0</v>
      </c>
      <c r="R113" s="197">
        <f t="shared" si="2"/>
        <v>0</v>
      </c>
      <c r="S113" s="197">
        <v>0</v>
      </c>
      <c r="T113" s="198">
        <f t="shared" si="3"/>
        <v>0</v>
      </c>
      <c r="AR113" s="24" t="s">
        <v>529</v>
      </c>
      <c r="AT113" s="24" t="s">
        <v>1464</v>
      </c>
      <c r="AU113" s="24" t="s">
        <v>1309</v>
      </c>
      <c r="AY113" s="24" t="s">
        <v>1302</v>
      </c>
      <c r="BE113" s="199">
        <f t="shared" si="4"/>
        <v>0</v>
      </c>
      <c r="BF113" s="199">
        <f t="shared" si="5"/>
        <v>0</v>
      </c>
      <c r="BG113" s="199">
        <f t="shared" si="6"/>
        <v>0</v>
      </c>
      <c r="BH113" s="199">
        <f t="shared" si="7"/>
        <v>0</v>
      </c>
      <c r="BI113" s="199">
        <f t="shared" si="8"/>
        <v>0</v>
      </c>
      <c r="BJ113" s="24" t="s">
        <v>1309</v>
      </c>
      <c r="BK113" s="199">
        <f t="shared" si="9"/>
        <v>0</v>
      </c>
      <c r="BL113" s="24" t="s">
        <v>530</v>
      </c>
      <c r="BM113" s="24" t="s">
        <v>554</v>
      </c>
    </row>
    <row r="114" spans="2:65" s="1" customFormat="1" ht="14.45" customHeight="1">
      <c r="B114" s="42"/>
      <c r="C114" s="235" t="s">
        <v>1359</v>
      </c>
      <c r="D114" s="235" t="s">
        <v>1464</v>
      </c>
      <c r="E114" s="236" t="s">
        <v>555</v>
      </c>
      <c r="F114" s="237" t="s">
        <v>556</v>
      </c>
      <c r="G114" s="238" t="s">
        <v>1467</v>
      </c>
      <c r="H114" s="239">
        <v>1</v>
      </c>
      <c r="I114" s="240"/>
      <c r="J114" s="241">
        <f t="shared" si="0"/>
        <v>0</v>
      </c>
      <c r="K114" s="237" t="s">
        <v>1169</v>
      </c>
      <c r="L114" s="242"/>
      <c r="M114" s="243" t="s">
        <v>1169</v>
      </c>
      <c r="N114" s="244" t="s">
        <v>1198</v>
      </c>
      <c r="O114" s="43"/>
      <c r="P114" s="197">
        <f t="shared" si="1"/>
        <v>0</v>
      </c>
      <c r="Q114" s="197">
        <v>0</v>
      </c>
      <c r="R114" s="197">
        <f t="shared" si="2"/>
        <v>0</v>
      </c>
      <c r="S114" s="197">
        <v>0</v>
      </c>
      <c r="T114" s="198">
        <f t="shared" si="3"/>
        <v>0</v>
      </c>
      <c r="AR114" s="24" t="s">
        <v>529</v>
      </c>
      <c r="AT114" s="24" t="s">
        <v>1464</v>
      </c>
      <c r="AU114" s="24" t="s">
        <v>1309</v>
      </c>
      <c r="AY114" s="24" t="s">
        <v>1302</v>
      </c>
      <c r="BE114" s="199">
        <f t="shared" si="4"/>
        <v>0</v>
      </c>
      <c r="BF114" s="199">
        <f t="shared" si="5"/>
        <v>0</v>
      </c>
      <c r="BG114" s="199">
        <f t="shared" si="6"/>
        <v>0</v>
      </c>
      <c r="BH114" s="199">
        <f t="shared" si="7"/>
        <v>0</v>
      </c>
      <c r="BI114" s="199">
        <f t="shared" si="8"/>
        <v>0</v>
      </c>
      <c r="BJ114" s="24" t="s">
        <v>1309</v>
      </c>
      <c r="BK114" s="199">
        <f t="shared" si="9"/>
        <v>0</v>
      </c>
      <c r="BL114" s="24" t="s">
        <v>530</v>
      </c>
      <c r="BM114" s="24" t="s">
        <v>557</v>
      </c>
    </row>
    <row r="115" spans="2:65" s="1" customFormat="1" ht="14.45" customHeight="1">
      <c r="B115" s="42"/>
      <c r="C115" s="235" t="s">
        <v>1176</v>
      </c>
      <c r="D115" s="235" t="s">
        <v>1464</v>
      </c>
      <c r="E115" s="236" t="s">
        <v>558</v>
      </c>
      <c r="F115" s="237" t="s">
        <v>559</v>
      </c>
      <c r="G115" s="238" t="s">
        <v>1467</v>
      </c>
      <c r="H115" s="239">
        <v>1</v>
      </c>
      <c r="I115" s="240"/>
      <c r="J115" s="241">
        <f t="shared" si="0"/>
        <v>0</v>
      </c>
      <c r="K115" s="237" t="s">
        <v>1169</v>
      </c>
      <c r="L115" s="242"/>
      <c r="M115" s="243" t="s">
        <v>1169</v>
      </c>
      <c r="N115" s="244" t="s">
        <v>1198</v>
      </c>
      <c r="O115" s="43"/>
      <c r="P115" s="197">
        <f t="shared" si="1"/>
        <v>0</v>
      </c>
      <c r="Q115" s="197">
        <v>0</v>
      </c>
      <c r="R115" s="197">
        <f t="shared" si="2"/>
        <v>0</v>
      </c>
      <c r="S115" s="197">
        <v>0</v>
      </c>
      <c r="T115" s="198">
        <f t="shared" si="3"/>
        <v>0</v>
      </c>
      <c r="AR115" s="24" t="s">
        <v>529</v>
      </c>
      <c r="AT115" s="24" t="s">
        <v>1464</v>
      </c>
      <c r="AU115" s="24" t="s">
        <v>1309</v>
      </c>
      <c r="AY115" s="24" t="s">
        <v>1302</v>
      </c>
      <c r="BE115" s="199">
        <f t="shared" si="4"/>
        <v>0</v>
      </c>
      <c r="BF115" s="199">
        <f t="shared" si="5"/>
        <v>0</v>
      </c>
      <c r="BG115" s="199">
        <f t="shared" si="6"/>
        <v>0</v>
      </c>
      <c r="BH115" s="199">
        <f t="shared" si="7"/>
        <v>0</v>
      </c>
      <c r="BI115" s="199">
        <f t="shared" si="8"/>
        <v>0</v>
      </c>
      <c r="BJ115" s="24" t="s">
        <v>1309</v>
      </c>
      <c r="BK115" s="199">
        <f t="shared" si="9"/>
        <v>0</v>
      </c>
      <c r="BL115" s="24" t="s">
        <v>530</v>
      </c>
      <c r="BM115" s="24" t="s">
        <v>560</v>
      </c>
    </row>
    <row r="116" spans="2:65" s="1" customFormat="1" ht="14.45" customHeight="1">
      <c r="B116" s="42"/>
      <c r="C116" s="235" t="s">
        <v>1367</v>
      </c>
      <c r="D116" s="235" t="s">
        <v>1464</v>
      </c>
      <c r="E116" s="236" t="s">
        <v>561</v>
      </c>
      <c r="F116" s="237" t="s">
        <v>562</v>
      </c>
      <c r="G116" s="238" t="s">
        <v>1467</v>
      </c>
      <c r="H116" s="239">
        <v>1</v>
      </c>
      <c r="I116" s="240"/>
      <c r="J116" s="241">
        <f t="shared" si="0"/>
        <v>0</v>
      </c>
      <c r="K116" s="237" t="s">
        <v>1169</v>
      </c>
      <c r="L116" s="242"/>
      <c r="M116" s="243" t="s">
        <v>1169</v>
      </c>
      <c r="N116" s="244" t="s">
        <v>1198</v>
      </c>
      <c r="O116" s="43"/>
      <c r="P116" s="197">
        <f t="shared" si="1"/>
        <v>0</v>
      </c>
      <c r="Q116" s="197">
        <v>0</v>
      </c>
      <c r="R116" s="197">
        <f t="shared" si="2"/>
        <v>0</v>
      </c>
      <c r="S116" s="197">
        <v>0</v>
      </c>
      <c r="T116" s="198">
        <f t="shared" si="3"/>
        <v>0</v>
      </c>
      <c r="AR116" s="24" t="s">
        <v>529</v>
      </c>
      <c r="AT116" s="24" t="s">
        <v>1464</v>
      </c>
      <c r="AU116" s="24" t="s">
        <v>1309</v>
      </c>
      <c r="AY116" s="24" t="s">
        <v>1302</v>
      </c>
      <c r="BE116" s="199">
        <f t="shared" si="4"/>
        <v>0</v>
      </c>
      <c r="BF116" s="199">
        <f t="shared" si="5"/>
        <v>0</v>
      </c>
      <c r="BG116" s="199">
        <f t="shared" si="6"/>
        <v>0</v>
      </c>
      <c r="BH116" s="199">
        <f t="shared" si="7"/>
        <v>0</v>
      </c>
      <c r="BI116" s="199">
        <f t="shared" si="8"/>
        <v>0</v>
      </c>
      <c r="BJ116" s="24" t="s">
        <v>1309</v>
      </c>
      <c r="BK116" s="199">
        <f t="shared" si="9"/>
        <v>0</v>
      </c>
      <c r="BL116" s="24" t="s">
        <v>530</v>
      </c>
      <c r="BM116" s="24" t="s">
        <v>563</v>
      </c>
    </row>
    <row r="117" spans="2:65" s="1" customFormat="1" ht="14.45" customHeight="1">
      <c r="B117" s="42"/>
      <c r="C117" s="235" t="s">
        <v>1371</v>
      </c>
      <c r="D117" s="235" t="s">
        <v>1464</v>
      </c>
      <c r="E117" s="236" t="s">
        <v>564</v>
      </c>
      <c r="F117" s="237" t="s">
        <v>565</v>
      </c>
      <c r="G117" s="238" t="s">
        <v>1467</v>
      </c>
      <c r="H117" s="239">
        <v>2</v>
      </c>
      <c r="I117" s="240"/>
      <c r="J117" s="241">
        <f t="shared" si="0"/>
        <v>0</v>
      </c>
      <c r="K117" s="237" t="s">
        <v>1169</v>
      </c>
      <c r="L117" s="242"/>
      <c r="M117" s="243" t="s">
        <v>1169</v>
      </c>
      <c r="N117" s="244" t="s">
        <v>1198</v>
      </c>
      <c r="O117" s="43"/>
      <c r="P117" s="197">
        <f t="shared" si="1"/>
        <v>0</v>
      </c>
      <c r="Q117" s="197">
        <v>0</v>
      </c>
      <c r="R117" s="197">
        <f t="shared" si="2"/>
        <v>0</v>
      </c>
      <c r="S117" s="197">
        <v>0</v>
      </c>
      <c r="T117" s="198">
        <f t="shared" si="3"/>
        <v>0</v>
      </c>
      <c r="AR117" s="24" t="s">
        <v>529</v>
      </c>
      <c r="AT117" s="24" t="s">
        <v>1464</v>
      </c>
      <c r="AU117" s="24" t="s">
        <v>1309</v>
      </c>
      <c r="AY117" s="24" t="s">
        <v>1302</v>
      </c>
      <c r="BE117" s="199">
        <f t="shared" si="4"/>
        <v>0</v>
      </c>
      <c r="BF117" s="199">
        <f t="shared" si="5"/>
        <v>0</v>
      </c>
      <c r="BG117" s="199">
        <f t="shared" si="6"/>
        <v>0</v>
      </c>
      <c r="BH117" s="199">
        <f t="shared" si="7"/>
        <v>0</v>
      </c>
      <c r="BI117" s="199">
        <f t="shared" si="8"/>
        <v>0</v>
      </c>
      <c r="BJ117" s="24" t="s">
        <v>1309</v>
      </c>
      <c r="BK117" s="199">
        <f t="shared" si="9"/>
        <v>0</v>
      </c>
      <c r="BL117" s="24" t="s">
        <v>530</v>
      </c>
      <c r="BM117" s="24" t="s">
        <v>566</v>
      </c>
    </row>
    <row r="118" spans="2:65" s="1" customFormat="1" ht="14.45" customHeight="1">
      <c r="B118" s="42"/>
      <c r="C118" s="235" t="s">
        <v>1376</v>
      </c>
      <c r="D118" s="235" t="s">
        <v>1464</v>
      </c>
      <c r="E118" s="236" t="s">
        <v>567</v>
      </c>
      <c r="F118" s="237" t="s">
        <v>568</v>
      </c>
      <c r="G118" s="238" t="s">
        <v>1467</v>
      </c>
      <c r="H118" s="239">
        <v>2</v>
      </c>
      <c r="I118" s="240"/>
      <c r="J118" s="241">
        <f t="shared" si="0"/>
        <v>0</v>
      </c>
      <c r="K118" s="237" t="s">
        <v>1169</v>
      </c>
      <c r="L118" s="242"/>
      <c r="M118" s="243" t="s">
        <v>1169</v>
      </c>
      <c r="N118" s="244" t="s">
        <v>1198</v>
      </c>
      <c r="O118" s="43"/>
      <c r="P118" s="197">
        <f t="shared" si="1"/>
        <v>0</v>
      </c>
      <c r="Q118" s="197">
        <v>0</v>
      </c>
      <c r="R118" s="197">
        <f t="shared" si="2"/>
        <v>0</v>
      </c>
      <c r="S118" s="197">
        <v>0</v>
      </c>
      <c r="T118" s="198">
        <f t="shared" si="3"/>
        <v>0</v>
      </c>
      <c r="AR118" s="24" t="s">
        <v>529</v>
      </c>
      <c r="AT118" s="24" t="s">
        <v>1464</v>
      </c>
      <c r="AU118" s="24" t="s">
        <v>1309</v>
      </c>
      <c r="AY118" s="24" t="s">
        <v>1302</v>
      </c>
      <c r="BE118" s="199">
        <f t="shared" si="4"/>
        <v>0</v>
      </c>
      <c r="BF118" s="199">
        <f t="shared" si="5"/>
        <v>0</v>
      </c>
      <c r="BG118" s="199">
        <f t="shared" si="6"/>
        <v>0</v>
      </c>
      <c r="BH118" s="199">
        <f t="shared" si="7"/>
        <v>0</v>
      </c>
      <c r="BI118" s="199">
        <f t="shared" si="8"/>
        <v>0</v>
      </c>
      <c r="BJ118" s="24" t="s">
        <v>1309</v>
      </c>
      <c r="BK118" s="199">
        <f t="shared" si="9"/>
        <v>0</v>
      </c>
      <c r="BL118" s="24" t="s">
        <v>530</v>
      </c>
      <c r="BM118" s="24" t="s">
        <v>569</v>
      </c>
    </row>
    <row r="119" spans="2:65" s="1" customFormat="1" ht="14.45" customHeight="1">
      <c r="B119" s="42"/>
      <c r="C119" s="235" t="s">
        <v>1380</v>
      </c>
      <c r="D119" s="235" t="s">
        <v>1464</v>
      </c>
      <c r="E119" s="236" t="s">
        <v>570</v>
      </c>
      <c r="F119" s="237" t="s">
        <v>571</v>
      </c>
      <c r="G119" s="238" t="s">
        <v>1467</v>
      </c>
      <c r="H119" s="239">
        <v>2</v>
      </c>
      <c r="I119" s="240"/>
      <c r="J119" s="241">
        <f t="shared" si="0"/>
        <v>0</v>
      </c>
      <c r="K119" s="237" t="s">
        <v>1169</v>
      </c>
      <c r="L119" s="242"/>
      <c r="M119" s="243" t="s">
        <v>1169</v>
      </c>
      <c r="N119" s="244" t="s">
        <v>1198</v>
      </c>
      <c r="O119" s="43"/>
      <c r="P119" s="197">
        <f t="shared" si="1"/>
        <v>0</v>
      </c>
      <c r="Q119" s="197">
        <v>0</v>
      </c>
      <c r="R119" s="197">
        <f t="shared" si="2"/>
        <v>0</v>
      </c>
      <c r="S119" s="197">
        <v>0</v>
      </c>
      <c r="T119" s="198">
        <f t="shared" si="3"/>
        <v>0</v>
      </c>
      <c r="AR119" s="24" t="s">
        <v>529</v>
      </c>
      <c r="AT119" s="24" t="s">
        <v>1464</v>
      </c>
      <c r="AU119" s="24" t="s">
        <v>1309</v>
      </c>
      <c r="AY119" s="24" t="s">
        <v>1302</v>
      </c>
      <c r="BE119" s="199">
        <f t="shared" si="4"/>
        <v>0</v>
      </c>
      <c r="BF119" s="199">
        <f t="shared" si="5"/>
        <v>0</v>
      </c>
      <c r="BG119" s="199">
        <f t="shared" si="6"/>
        <v>0</v>
      </c>
      <c r="BH119" s="199">
        <f t="shared" si="7"/>
        <v>0</v>
      </c>
      <c r="BI119" s="199">
        <f t="shared" si="8"/>
        <v>0</v>
      </c>
      <c r="BJ119" s="24" t="s">
        <v>1309</v>
      </c>
      <c r="BK119" s="199">
        <f t="shared" si="9"/>
        <v>0</v>
      </c>
      <c r="BL119" s="24" t="s">
        <v>530</v>
      </c>
      <c r="BM119" s="24" t="s">
        <v>572</v>
      </c>
    </row>
    <row r="120" spans="2:65" s="1" customFormat="1" ht="14.45" customHeight="1">
      <c r="B120" s="42"/>
      <c r="C120" s="235" t="s">
        <v>1157</v>
      </c>
      <c r="D120" s="235" t="s">
        <v>1464</v>
      </c>
      <c r="E120" s="236" t="s">
        <v>573</v>
      </c>
      <c r="F120" s="237" t="s">
        <v>574</v>
      </c>
      <c r="G120" s="238" t="s">
        <v>1467</v>
      </c>
      <c r="H120" s="239">
        <v>2</v>
      </c>
      <c r="I120" s="240"/>
      <c r="J120" s="241">
        <f t="shared" si="0"/>
        <v>0</v>
      </c>
      <c r="K120" s="237" t="s">
        <v>1169</v>
      </c>
      <c r="L120" s="242"/>
      <c r="M120" s="243" t="s">
        <v>1169</v>
      </c>
      <c r="N120" s="244" t="s">
        <v>1198</v>
      </c>
      <c r="O120" s="43"/>
      <c r="P120" s="197">
        <f t="shared" si="1"/>
        <v>0</v>
      </c>
      <c r="Q120" s="197">
        <v>0</v>
      </c>
      <c r="R120" s="197">
        <f t="shared" si="2"/>
        <v>0</v>
      </c>
      <c r="S120" s="197">
        <v>0</v>
      </c>
      <c r="T120" s="198">
        <f t="shared" si="3"/>
        <v>0</v>
      </c>
      <c r="AR120" s="24" t="s">
        <v>529</v>
      </c>
      <c r="AT120" s="24" t="s">
        <v>1464</v>
      </c>
      <c r="AU120" s="24" t="s">
        <v>1309</v>
      </c>
      <c r="AY120" s="24" t="s">
        <v>1302</v>
      </c>
      <c r="BE120" s="199">
        <f t="shared" si="4"/>
        <v>0</v>
      </c>
      <c r="BF120" s="199">
        <f t="shared" si="5"/>
        <v>0</v>
      </c>
      <c r="BG120" s="199">
        <f t="shared" si="6"/>
        <v>0</v>
      </c>
      <c r="BH120" s="199">
        <f t="shared" si="7"/>
        <v>0</v>
      </c>
      <c r="BI120" s="199">
        <f t="shared" si="8"/>
        <v>0</v>
      </c>
      <c r="BJ120" s="24" t="s">
        <v>1309</v>
      </c>
      <c r="BK120" s="199">
        <f t="shared" si="9"/>
        <v>0</v>
      </c>
      <c r="BL120" s="24" t="s">
        <v>530</v>
      </c>
      <c r="BM120" s="24" t="s">
        <v>575</v>
      </c>
    </row>
    <row r="121" spans="2:65" s="1" customFormat="1" ht="14.45" customHeight="1">
      <c r="B121" s="42"/>
      <c r="C121" s="235" t="s">
        <v>1387</v>
      </c>
      <c r="D121" s="235" t="s">
        <v>1464</v>
      </c>
      <c r="E121" s="236" t="s">
        <v>576</v>
      </c>
      <c r="F121" s="237" t="s">
        <v>577</v>
      </c>
      <c r="G121" s="238" t="s">
        <v>1467</v>
      </c>
      <c r="H121" s="239">
        <v>1</v>
      </c>
      <c r="I121" s="240"/>
      <c r="J121" s="241">
        <f t="shared" si="0"/>
        <v>0</v>
      </c>
      <c r="K121" s="237" t="s">
        <v>1169</v>
      </c>
      <c r="L121" s="242"/>
      <c r="M121" s="243" t="s">
        <v>1169</v>
      </c>
      <c r="N121" s="244" t="s">
        <v>1198</v>
      </c>
      <c r="O121" s="43"/>
      <c r="P121" s="197">
        <f t="shared" si="1"/>
        <v>0</v>
      </c>
      <c r="Q121" s="197">
        <v>0</v>
      </c>
      <c r="R121" s="197">
        <f t="shared" si="2"/>
        <v>0</v>
      </c>
      <c r="S121" s="197">
        <v>0</v>
      </c>
      <c r="T121" s="198">
        <f t="shared" si="3"/>
        <v>0</v>
      </c>
      <c r="AR121" s="24" t="s">
        <v>529</v>
      </c>
      <c r="AT121" s="24" t="s">
        <v>1464</v>
      </c>
      <c r="AU121" s="24" t="s">
        <v>1309</v>
      </c>
      <c r="AY121" s="24" t="s">
        <v>1302</v>
      </c>
      <c r="BE121" s="199">
        <f t="shared" si="4"/>
        <v>0</v>
      </c>
      <c r="BF121" s="199">
        <f t="shared" si="5"/>
        <v>0</v>
      </c>
      <c r="BG121" s="199">
        <f t="shared" si="6"/>
        <v>0</v>
      </c>
      <c r="BH121" s="199">
        <f t="shared" si="7"/>
        <v>0</v>
      </c>
      <c r="BI121" s="199">
        <f t="shared" si="8"/>
        <v>0</v>
      </c>
      <c r="BJ121" s="24" t="s">
        <v>1309</v>
      </c>
      <c r="BK121" s="199">
        <f t="shared" si="9"/>
        <v>0</v>
      </c>
      <c r="BL121" s="24" t="s">
        <v>530</v>
      </c>
      <c r="BM121" s="24" t="s">
        <v>578</v>
      </c>
    </row>
    <row r="122" spans="2:65" s="1" customFormat="1" ht="14.45" customHeight="1">
      <c r="B122" s="42"/>
      <c r="C122" s="235" t="s">
        <v>1393</v>
      </c>
      <c r="D122" s="235" t="s">
        <v>1464</v>
      </c>
      <c r="E122" s="236" t="s">
        <v>579</v>
      </c>
      <c r="F122" s="237" t="s">
        <v>580</v>
      </c>
      <c r="G122" s="238" t="s">
        <v>1467</v>
      </c>
      <c r="H122" s="239">
        <v>1</v>
      </c>
      <c r="I122" s="240"/>
      <c r="J122" s="241">
        <f t="shared" si="0"/>
        <v>0</v>
      </c>
      <c r="K122" s="237" t="s">
        <v>1169</v>
      </c>
      <c r="L122" s="242"/>
      <c r="M122" s="243" t="s">
        <v>1169</v>
      </c>
      <c r="N122" s="244" t="s">
        <v>1198</v>
      </c>
      <c r="O122" s="43"/>
      <c r="P122" s="197">
        <f t="shared" si="1"/>
        <v>0</v>
      </c>
      <c r="Q122" s="197">
        <v>0</v>
      </c>
      <c r="R122" s="197">
        <f t="shared" si="2"/>
        <v>0</v>
      </c>
      <c r="S122" s="197">
        <v>0</v>
      </c>
      <c r="T122" s="198">
        <f t="shared" si="3"/>
        <v>0</v>
      </c>
      <c r="AR122" s="24" t="s">
        <v>529</v>
      </c>
      <c r="AT122" s="24" t="s">
        <v>1464</v>
      </c>
      <c r="AU122" s="24" t="s">
        <v>1309</v>
      </c>
      <c r="AY122" s="24" t="s">
        <v>1302</v>
      </c>
      <c r="BE122" s="199">
        <f t="shared" si="4"/>
        <v>0</v>
      </c>
      <c r="BF122" s="199">
        <f t="shared" si="5"/>
        <v>0</v>
      </c>
      <c r="BG122" s="199">
        <f t="shared" si="6"/>
        <v>0</v>
      </c>
      <c r="BH122" s="199">
        <f t="shared" si="7"/>
        <v>0</v>
      </c>
      <c r="BI122" s="199">
        <f t="shared" si="8"/>
        <v>0</v>
      </c>
      <c r="BJ122" s="24" t="s">
        <v>1309</v>
      </c>
      <c r="BK122" s="199">
        <f t="shared" si="9"/>
        <v>0</v>
      </c>
      <c r="BL122" s="24" t="s">
        <v>530</v>
      </c>
      <c r="BM122" s="24" t="s">
        <v>581</v>
      </c>
    </row>
    <row r="123" spans="2:65" s="1" customFormat="1" ht="14.45" customHeight="1">
      <c r="B123" s="42"/>
      <c r="C123" s="235" t="s">
        <v>1398</v>
      </c>
      <c r="D123" s="235" t="s">
        <v>1464</v>
      </c>
      <c r="E123" s="236" t="s">
        <v>582</v>
      </c>
      <c r="F123" s="237" t="s">
        <v>583</v>
      </c>
      <c r="G123" s="238" t="s">
        <v>1467</v>
      </c>
      <c r="H123" s="239">
        <v>1</v>
      </c>
      <c r="I123" s="240"/>
      <c r="J123" s="241">
        <f t="shared" si="0"/>
        <v>0</v>
      </c>
      <c r="K123" s="237" t="s">
        <v>1169</v>
      </c>
      <c r="L123" s="242"/>
      <c r="M123" s="243" t="s">
        <v>1169</v>
      </c>
      <c r="N123" s="244" t="s">
        <v>1198</v>
      </c>
      <c r="O123" s="43"/>
      <c r="P123" s="197">
        <f t="shared" si="1"/>
        <v>0</v>
      </c>
      <c r="Q123" s="197">
        <v>0</v>
      </c>
      <c r="R123" s="197">
        <f t="shared" si="2"/>
        <v>0</v>
      </c>
      <c r="S123" s="197">
        <v>0</v>
      </c>
      <c r="T123" s="198">
        <f t="shared" si="3"/>
        <v>0</v>
      </c>
      <c r="AR123" s="24" t="s">
        <v>529</v>
      </c>
      <c r="AT123" s="24" t="s">
        <v>1464</v>
      </c>
      <c r="AU123" s="24" t="s">
        <v>1309</v>
      </c>
      <c r="AY123" s="24" t="s">
        <v>1302</v>
      </c>
      <c r="BE123" s="199">
        <f t="shared" si="4"/>
        <v>0</v>
      </c>
      <c r="BF123" s="199">
        <f t="shared" si="5"/>
        <v>0</v>
      </c>
      <c r="BG123" s="199">
        <f t="shared" si="6"/>
        <v>0</v>
      </c>
      <c r="BH123" s="199">
        <f t="shared" si="7"/>
        <v>0</v>
      </c>
      <c r="BI123" s="199">
        <f t="shared" si="8"/>
        <v>0</v>
      </c>
      <c r="BJ123" s="24" t="s">
        <v>1309</v>
      </c>
      <c r="BK123" s="199">
        <f t="shared" si="9"/>
        <v>0</v>
      </c>
      <c r="BL123" s="24" t="s">
        <v>530</v>
      </c>
      <c r="BM123" s="24" t="s">
        <v>584</v>
      </c>
    </row>
    <row r="124" spans="2:63" s="14" customFormat="1" ht="21.6" customHeight="1">
      <c r="B124" s="256"/>
      <c r="C124" s="257"/>
      <c r="D124" s="258" t="s">
        <v>1224</v>
      </c>
      <c r="E124" s="258" t="s">
        <v>585</v>
      </c>
      <c r="F124" s="258" t="s">
        <v>586</v>
      </c>
      <c r="G124" s="257"/>
      <c r="H124" s="257"/>
      <c r="I124" s="259"/>
      <c r="J124" s="260">
        <f>BK124</f>
        <v>0</v>
      </c>
      <c r="K124" s="257"/>
      <c r="L124" s="261"/>
      <c r="M124" s="262"/>
      <c r="N124" s="263"/>
      <c r="O124" s="263"/>
      <c r="P124" s="264">
        <f>P125+SUM(P126:P129)</f>
        <v>0</v>
      </c>
      <c r="Q124" s="263"/>
      <c r="R124" s="264">
        <f>R125+SUM(R126:R129)</f>
        <v>0</v>
      </c>
      <c r="S124" s="263"/>
      <c r="T124" s="265">
        <f>T125+SUM(T126:T129)</f>
        <v>0</v>
      </c>
      <c r="AR124" s="266" t="s">
        <v>1329</v>
      </c>
      <c r="AT124" s="267" t="s">
        <v>1224</v>
      </c>
      <c r="AU124" s="267" t="s">
        <v>1329</v>
      </c>
      <c r="AY124" s="266" t="s">
        <v>1302</v>
      </c>
      <c r="BK124" s="268">
        <f>SUM(BK125:BK128)</f>
        <v>0</v>
      </c>
    </row>
    <row r="125" spans="2:65" s="1" customFormat="1" ht="14.45" customHeight="1">
      <c r="B125" s="42"/>
      <c r="C125" s="235" t="s">
        <v>1402</v>
      </c>
      <c r="D125" s="235" t="s">
        <v>1464</v>
      </c>
      <c r="E125" s="236" t="s">
        <v>587</v>
      </c>
      <c r="F125" s="237" t="s">
        <v>588</v>
      </c>
      <c r="G125" s="238" t="s">
        <v>1088</v>
      </c>
      <c r="H125" s="239">
        <v>360</v>
      </c>
      <c r="I125" s="240"/>
      <c r="J125" s="241">
        <f>ROUND(I125*H125,2)</f>
        <v>0</v>
      </c>
      <c r="K125" s="237" t="s">
        <v>1169</v>
      </c>
      <c r="L125" s="242"/>
      <c r="M125" s="243" t="s">
        <v>1169</v>
      </c>
      <c r="N125" s="244" t="s">
        <v>1198</v>
      </c>
      <c r="O125" s="43"/>
      <c r="P125" s="197">
        <f>O125*H125</f>
        <v>0</v>
      </c>
      <c r="Q125" s="197">
        <v>0</v>
      </c>
      <c r="R125" s="197">
        <f>Q125*H125</f>
        <v>0</v>
      </c>
      <c r="S125" s="197">
        <v>0</v>
      </c>
      <c r="T125" s="198">
        <f>S125*H125</f>
        <v>0</v>
      </c>
      <c r="AR125" s="24" t="s">
        <v>529</v>
      </c>
      <c r="AT125" s="24" t="s">
        <v>1464</v>
      </c>
      <c r="AU125" s="24" t="s">
        <v>1309</v>
      </c>
      <c r="AY125" s="24" t="s">
        <v>1302</v>
      </c>
      <c r="BE125" s="199">
        <f>IF(N125="základní",J125,0)</f>
        <v>0</v>
      </c>
      <c r="BF125" s="199">
        <f>IF(N125="snížená",J125,0)</f>
        <v>0</v>
      </c>
      <c r="BG125" s="199">
        <f>IF(N125="zákl. přenesená",J125,0)</f>
        <v>0</v>
      </c>
      <c r="BH125" s="199">
        <f>IF(N125="sníž. přenesená",J125,0)</f>
        <v>0</v>
      </c>
      <c r="BI125" s="199">
        <f>IF(N125="nulová",J125,0)</f>
        <v>0</v>
      </c>
      <c r="BJ125" s="24" t="s">
        <v>1309</v>
      </c>
      <c r="BK125" s="199">
        <f>ROUND(I125*H125,2)</f>
        <v>0</v>
      </c>
      <c r="BL125" s="24" t="s">
        <v>530</v>
      </c>
      <c r="BM125" s="24" t="s">
        <v>589</v>
      </c>
    </row>
    <row r="126" spans="2:65" s="1" customFormat="1" ht="14.45" customHeight="1">
      <c r="B126" s="42"/>
      <c r="C126" s="235" t="s">
        <v>1333</v>
      </c>
      <c r="D126" s="235" t="s">
        <v>1464</v>
      </c>
      <c r="E126" s="236" t="s">
        <v>590</v>
      </c>
      <c r="F126" s="237" t="s">
        <v>591</v>
      </c>
      <c r="G126" s="238" t="s">
        <v>1088</v>
      </c>
      <c r="H126" s="239">
        <v>50</v>
      </c>
      <c r="I126" s="240"/>
      <c r="J126" s="241">
        <f>ROUND(I126*H126,2)</f>
        <v>0</v>
      </c>
      <c r="K126" s="237" t="s">
        <v>1169</v>
      </c>
      <c r="L126" s="242"/>
      <c r="M126" s="243" t="s">
        <v>1169</v>
      </c>
      <c r="N126" s="244" t="s">
        <v>1198</v>
      </c>
      <c r="O126" s="43"/>
      <c r="P126" s="197">
        <f>O126*H126</f>
        <v>0</v>
      </c>
      <c r="Q126" s="197">
        <v>0</v>
      </c>
      <c r="R126" s="197">
        <f>Q126*H126</f>
        <v>0</v>
      </c>
      <c r="S126" s="197">
        <v>0</v>
      </c>
      <c r="T126" s="198">
        <f>S126*H126</f>
        <v>0</v>
      </c>
      <c r="AR126" s="24" t="s">
        <v>529</v>
      </c>
      <c r="AT126" s="24" t="s">
        <v>1464</v>
      </c>
      <c r="AU126" s="24" t="s">
        <v>1309</v>
      </c>
      <c r="AY126" s="24" t="s">
        <v>1302</v>
      </c>
      <c r="BE126" s="199">
        <f>IF(N126="základní",J126,0)</f>
        <v>0</v>
      </c>
      <c r="BF126" s="199">
        <f>IF(N126="snížená",J126,0)</f>
        <v>0</v>
      </c>
      <c r="BG126" s="199">
        <f>IF(N126="zákl. přenesená",J126,0)</f>
        <v>0</v>
      </c>
      <c r="BH126" s="199">
        <f>IF(N126="sníž. přenesená",J126,0)</f>
        <v>0</v>
      </c>
      <c r="BI126" s="199">
        <f>IF(N126="nulová",J126,0)</f>
        <v>0</v>
      </c>
      <c r="BJ126" s="24" t="s">
        <v>1309</v>
      </c>
      <c r="BK126" s="199">
        <f>ROUND(I126*H126,2)</f>
        <v>0</v>
      </c>
      <c r="BL126" s="24" t="s">
        <v>530</v>
      </c>
      <c r="BM126" s="24" t="s">
        <v>592</v>
      </c>
    </row>
    <row r="127" spans="2:65" s="1" customFormat="1" ht="14.45" customHeight="1">
      <c r="B127" s="42"/>
      <c r="C127" s="235" t="s">
        <v>1156</v>
      </c>
      <c r="D127" s="235" t="s">
        <v>1464</v>
      </c>
      <c r="E127" s="236" t="s">
        <v>593</v>
      </c>
      <c r="F127" s="237" t="s">
        <v>594</v>
      </c>
      <c r="G127" s="238" t="s">
        <v>1088</v>
      </c>
      <c r="H127" s="239">
        <v>40</v>
      </c>
      <c r="I127" s="240"/>
      <c r="J127" s="241">
        <f>ROUND(I127*H127,2)</f>
        <v>0</v>
      </c>
      <c r="K127" s="237" t="s">
        <v>1169</v>
      </c>
      <c r="L127" s="242"/>
      <c r="M127" s="243" t="s">
        <v>1169</v>
      </c>
      <c r="N127" s="244" t="s">
        <v>1198</v>
      </c>
      <c r="O127" s="43"/>
      <c r="P127" s="197">
        <f>O127*H127</f>
        <v>0</v>
      </c>
      <c r="Q127" s="197">
        <v>0</v>
      </c>
      <c r="R127" s="197">
        <f>Q127*H127</f>
        <v>0</v>
      </c>
      <c r="S127" s="197">
        <v>0</v>
      </c>
      <c r="T127" s="198">
        <f>S127*H127</f>
        <v>0</v>
      </c>
      <c r="AR127" s="24" t="s">
        <v>529</v>
      </c>
      <c r="AT127" s="24" t="s">
        <v>1464</v>
      </c>
      <c r="AU127" s="24" t="s">
        <v>1309</v>
      </c>
      <c r="AY127" s="24" t="s">
        <v>1302</v>
      </c>
      <c r="BE127" s="199">
        <f>IF(N127="základní",J127,0)</f>
        <v>0</v>
      </c>
      <c r="BF127" s="199">
        <f>IF(N127="snížená",J127,0)</f>
        <v>0</v>
      </c>
      <c r="BG127" s="199">
        <f>IF(N127="zákl. přenesená",J127,0)</f>
        <v>0</v>
      </c>
      <c r="BH127" s="199">
        <f>IF(N127="sníž. přenesená",J127,0)</f>
        <v>0</v>
      </c>
      <c r="BI127" s="199">
        <f>IF(N127="nulová",J127,0)</f>
        <v>0</v>
      </c>
      <c r="BJ127" s="24" t="s">
        <v>1309</v>
      </c>
      <c r="BK127" s="199">
        <f>ROUND(I127*H127,2)</f>
        <v>0</v>
      </c>
      <c r="BL127" s="24" t="s">
        <v>530</v>
      </c>
      <c r="BM127" s="24" t="s">
        <v>595</v>
      </c>
    </row>
    <row r="128" spans="2:65" s="1" customFormat="1" ht="14.45" customHeight="1">
      <c r="B128" s="42"/>
      <c r="C128" s="235" t="s">
        <v>1413</v>
      </c>
      <c r="D128" s="235" t="s">
        <v>1464</v>
      </c>
      <c r="E128" s="236" t="s">
        <v>596</v>
      </c>
      <c r="F128" s="237" t="s">
        <v>597</v>
      </c>
      <c r="G128" s="238" t="s">
        <v>1088</v>
      </c>
      <c r="H128" s="239">
        <v>50</v>
      </c>
      <c r="I128" s="240"/>
      <c r="J128" s="241">
        <f>ROUND(I128*H128,2)</f>
        <v>0</v>
      </c>
      <c r="K128" s="237" t="s">
        <v>1169</v>
      </c>
      <c r="L128" s="242"/>
      <c r="M128" s="243" t="s">
        <v>1169</v>
      </c>
      <c r="N128" s="244" t="s">
        <v>1198</v>
      </c>
      <c r="O128" s="43"/>
      <c r="P128" s="197">
        <f>O128*H128</f>
        <v>0</v>
      </c>
      <c r="Q128" s="197">
        <v>0</v>
      </c>
      <c r="R128" s="197">
        <f>Q128*H128</f>
        <v>0</v>
      </c>
      <c r="S128" s="197">
        <v>0</v>
      </c>
      <c r="T128" s="198">
        <f>S128*H128</f>
        <v>0</v>
      </c>
      <c r="AR128" s="24" t="s">
        <v>529</v>
      </c>
      <c r="AT128" s="24" t="s">
        <v>1464</v>
      </c>
      <c r="AU128" s="24" t="s">
        <v>1309</v>
      </c>
      <c r="AY128" s="24" t="s">
        <v>1302</v>
      </c>
      <c r="BE128" s="199">
        <f>IF(N128="základní",J128,0)</f>
        <v>0</v>
      </c>
      <c r="BF128" s="199">
        <f>IF(N128="snížená",J128,0)</f>
        <v>0</v>
      </c>
      <c r="BG128" s="199">
        <f>IF(N128="zákl. přenesená",J128,0)</f>
        <v>0</v>
      </c>
      <c r="BH128" s="199">
        <f>IF(N128="sníž. přenesená",J128,0)</f>
        <v>0</v>
      </c>
      <c r="BI128" s="199">
        <f>IF(N128="nulová",J128,0)</f>
        <v>0</v>
      </c>
      <c r="BJ128" s="24" t="s">
        <v>1309</v>
      </c>
      <c r="BK128" s="199">
        <f>ROUND(I128*H128,2)</f>
        <v>0</v>
      </c>
      <c r="BL128" s="24" t="s">
        <v>530</v>
      </c>
      <c r="BM128" s="24" t="s">
        <v>598</v>
      </c>
    </row>
    <row r="129" spans="2:63" s="14" customFormat="1" ht="21.6" customHeight="1">
      <c r="B129" s="256"/>
      <c r="C129" s="257"/>
      <c r="D129" s="258" t="s">
        <v>1224</v>
      </c>
      <c r="E129" s="258" t="s">
        <v>599</v>
      </c>
      <c r="F129" s="258" t="s">
        <v>600</v>
      </c>
      <c r="G129" s="257"/>
      <c r="H129" s="257"/>
      <c r="I129" s="259"/>
      <c r="J129" s="260">
        <f>BK129</f>
        <v>0</v>
      </c>
      <c r="K129" s="257"/>
      <c r="L129" s="261"/>
      <c r="M129" s="262"/>
      <c r="N129" s="263"/>
      <c r="O129" s="263"/>
      <c r="P129" s="264">
        <f>P130+P131+P135</f>
        <v>0</v>
      </c>
      <c r="Q129" s="263"/>
      <c r="R129" s="264">
        <f>R130+R131+R135</f>
        <v>0</v>
      </c>
      <c r="S129" s="263"/>
      <c r="T129" s="265">
        <f>T130+T131+T135</f>
        <v>0</v>
      </c>
      <c r="AR129" s="266" t="s">
        <v>1329</v>
      </c>
      <c r="AT129" s="267" t="s">
        <v>1224</v>
      </c>
      <c r="AU129" s="267" t="s">
        <v>1309</v>
      </c>
      <c r="AY129" s="266" t="s">
        <v>1302</v>
      </c>
      <c r="BK129" s="268">
        <f>BK130</f>
        <v>0</v>
      </c>
    </row>
    <row r="130" spans="2:65" s="1" customFormat="1" ht="14.45" customHeight="1">
      <c r="B130" s="42"/>
      <c r="C130" s="235" t="s">
        <v>1417</v>
      </c>
      <c r="D130" s="235" t="s">
        <v>1464</v>
      </c>
      <c r="E130" s="236" t="s">
        <v>601</v>
      </c>
      <c r="F130" s="237" t="s">
        <v>602</v>
      </c>
      <c r="G130" s="238" t="s">
        <v>1088</v>
      </c>
      <c r="H130" s="239">
        <v>350</v>
      </c>
      <c r="I130" s="240"/>
      <c r="J130" s="241">
        <f>ROUND(I130*H130,2)</f>
        <v>0</v>
      </c>
      <c r="K130" s="237" t="s">
        <v>1169</v>
      </c>
      <c r="L130" s="242"/>
      <c r="M130" s="243" t="s">
        <v>1169</v>
      </c>
      <c r="N130" s="244" t="s">
        <v>1198</v>
      </c>
      <c r="O130" s="43"/>
      <c r="P130" s="197">
        <f>O130*H130</f>
        <v>0</v>
      </c>
      <c r="Q130" s="197">
        <v>0</v>
      </c>
      <c r="R130" s="197">
        <f>Q130*H130</f>
        <v>0</v>
      </c>
      <c r="S130" s="197">
        <v>0</v>
      </c>
      <c r="T130" s="198">
        <f>S130*H130</f>
        <v>0</v>
      </c>
      <c r="AR130" s="24" t="s">
        <v>529</v>
      </c>
      <c r="AT130" s="24" t="s">
        <v>1464</v>
      </c>
      <c r="AU130" s="24" t="s">
        <v>1338</v>
      </c>
      <c r="AY130" s="24" t="s">
        <v>1302</v>
      </c>
      <c r="BE130" s="199">
        <f>IF(N130="základní",J130,0)</f>
        <v>0</v>
      </c>
      <c r="BF130" s="199">
        <f>IF(N130="snížená",J130,0)</f>
        <v>0</v>
      </c>
      <c r="BG130" s="199">
        <f>IF(N130="zákl. přenesená",J130,0)</f>
        <v>0</v>
      </c>
      <c r="BH130" s="199">
        <f>IF(N130="sníž. přenesená",J130,0)</f>
        <v>0</v>
      </c>
      <c r="BI130" s="199">
        <f>IF(N130="nulová",J130,0)</f>
        <v>0</v>
      </c>
      <c r="BJ130" s="24" t="s">
        <v>1309</v>
      </c>
      <c r="BK130" s="199">
        <f>ROUND(I130*H130,2)</f>
        <v>0</v>
      </c>
      <c r="BL130" s="24" t="s">
        <v>530</v>
      </c>
      <c r="BM130" s="24" t="s">
        <v>603</v>
      </c>
    </row>
    <row r="131" spans="2:63" s="14" customFormat="1" ht="21.6" customHeight="1">
      <c r="B131" s="256"/>
      <c r="C131" s="257"/>
      <c r="D131" s="258" t="s">
        <v>1224</v>
      </c>
      <c r="E131" s="258" t="s">
        <v>604</v>
      </c>
      <c r="F131" s="258" t="s">
        <v>605</v>
      </c>
      <c r="G131" s="257"/>
      <c r="H131" s="257"/>
      <c r="I131" s="259"/>
      <c r="J131" s="260">
        <f>BK131</f>
        <v>0</v>
      </c>
      <c r="K131" s="257"/>
      <c r="L131" s="261"/>
      <c r="M131" s="262"/>
      <c r="N131" s="263"/>
      <c r="O131" s="263"/>
      <c r="P131" s="264">
        <f>SUM(P132:P134)</f>
        <v>0</v>
      </c>
      <c r="Q131" s="263"/>
      <c r="R131" s="264">
        <f>SUM(R132:R134)</f>
        <v>0</v>
      </c>
      <c r="S131" s="263"/>
      <c r="T131" s="265">
        <f>SUM(T132:T134)</f>
        <v>0</v>
      </c>
      <c r="AR131" s="266" t="s">
        <v>1171</v>
      </c>
      <c r="AT131" s="267" t="s">
        <v>1224</v>
      </c>
      <c r="AU131" s="267" t="s">
        <v>1338</v>
      </c>
      <c r="AY131" s="266" t="s">
        <v>1302</v>
      </c>
      <c r="BK131" s="268">
        <f>SUM(BK132:BK134)</f>
        <v>0</v>
      </c>
    </row>
    <row r="132" spans="2:65" s="1" customFormat="1" ht="14.45" customHeight="1">
      <c r="B132" s="42"/>
      <c r="C132" s="235" t="s">
        <v>1421</v>
      </c>
      <c r="D132" s="235" t="s">
        <v>1464</v>
      </c>
      <c r="E132" s="236" t="s">
        <v>606</v>
      </c>
      <c r="F132" s="237" t="s">
        <v>607</v>
      </c>
      <c r="G132" s="238" t="s">
        <v>1467</v>
      </c>
      <c r="H132" s="239">
        <v>5</v>
      </c>
      <c r="I132" s="240"/>
      <c r="J132" s="241">
        <f>ROUND(I132*H132,2)</f>
        <v>0</v>
      </c>
      <c r="K132" s="237" t="s">
        <v>1169</v>
      </c>
      <c r="L132" s="242"/>
      <c r="M132" s="243" t="s">
        <v>1169</v>
      </c>
      <c r="N132" s="244" t="s">
        <v>1198</v>
      </c>
      <c r="O132" s="43"/>
      <c r="P132" s="197">
        <f>O132*H132</f>
        <v>0</v>
      </c>
      <c r="Q132" s="197">
        <v>0</v>
      </c>
      <c r="R132" s="197">
        <f>Q132*H132</f>
        <v>0</v>
      </c>
      <c r="S132" s="197">
        <v>0</v>
      </c>
      <c r="T132" s="198">
        <f>S132*H132</f>
        <v>0</v>
      </c>
      <c r="AR132" s="24" t="s">
        <v>1353</v>
      </c>
      <c r="AT132" s="24" t="s">
        <v>1464</v>
      </c>
      <c r="AU132" s="24" t="s">
        <v>1342</v>
      </c>
      <c r="AY132" s="24" t="s">
        <v>1302</v>
      </c>
      <c r="BE132" s="199">
        <f>IF(N132="základní",J132,0)</f>
        <v>0</v>
      </c>
      <c r="BF132" s="199">
        <f>IF(N132="snížená",J132,0)</f>
        <v>0</v>
      </c>
      <c r="BG132" s="199">
        <f>IF(N132="zákl. přenesená",J132,0)</f>
        <v>0</v>
      </c>
      <c r="BH132" s="199">
        <f>IF(N132="sníž. přenesená",J132,0)</f>
        <v>0</v>
      </c>
      <c r="BI132" s="199">
        <f>IF(N132="nulová",J132,0)</f>
        <v>0</v>
      </c>
      <c r="BJ132" s="24" t="s">
        <v>1309</v>
      </c>
      <c r="BK132" s="199">
        <f>ROUND(I132*H132,2)</f>
        <v>0</v>
      </c>
      <c r="BL132" s="24" t="s">
        <v>1309</v>
      </c>
      <c r="BM132" s="24" t="s">
        <v>608</v>
      </c>
    </row>
    <row r="133" spans="2:65" s="1" customFormat="1" ht="14.45" customHeight="1">
      <c r="B133" s="42"/>
      <c r="C133" s="235" t="s">
        <v>1425</v>
      </c>
      <c r="D133" s="235" t="s">
        <v>1464</v>
      </c>
      <c r="E133" s="236" t="s">
        <v>609</v>
      </c>
      <c r="F133" s="237" t="s">
        <v>610</v>
      </c>
      <c r="G133" s="238" t="s">
        <v>1467</v>
      </c>
      <c r="H133" s="239">
        <v>6</v>
      </c>
      <c r="I133" s="240"/>
      <c r="J133" s="241">
        <f>ROUND(I133*H133,2)</f>
        <v>0</v>
      </c>
      <c r="K133" s="237" t="s">
        <v>1169</v>
      </c>
      <c r="L133" s="242"/>
      <c r="M133" s="243" t="s">
        <v>1169</v>
      </c>
      <c r="N133" s="244" t="s">
        <v>1198</v>
      </c>
      <c r="O133" s="43"/>
      <c r="P133" s="197">
        <f>O133*H133</f>
        <v>0</v>
      </c>
      <c r="Q133" s="197">
        <v>0</v>
      </c>
      <c r="R133" s="197">
        <f>Q133*H133</f>
        <v>0</v>
      </c>
      <c r="S133" s="197">
        <v>0</v>
      </c>
      <c r="T133" s="198">
        <f>S133*H133</f>
        <v>0</v>
      </c>
      <c r="AR133" s="24" t="s">
        <v>1353</v>
      </c>
      <c r="AT133" s="24" t="s">
        <v>1464</v>
      </c>
      <c r="AU133" s="24" t="s">
        <v>1342</v>
      </c>
      <c r="AY133" s="24" t="s">
        <v>1302</v>
      </c>
      <c r="BE133" s="199">
        <f>IF(N133="základní",J133,0)</f>
        <v>0</v>
      </c>
      <c r="BF133" s="199">
        <f>IF(N133="snížená",J133,0)</f>
        <v>0</v>
      </c>
      <c r="BG133" s="199">
        <f>IF(N133="zákl. přenesená",J133,0)</f>
        <v>0</v>
      </c>
      <c r="BH133" s="199">
        <f>IF(N133="sníž. přenesená",J133,0)</f>
        <v>0</v>
      </c>
      <c r="BI133" s="199">
        <f>IF(N133="nulová",J133,0)</f>
        <v>0</v>
      </c>
      <c r="BJ133" s="24" t="s">
        <v>1309</v>
      </c>
      <c r="BK133" s="199">
        <f>ROUND(I133*H133,2)</f>
        <v>0</v>
      </c>
      <c r="BL133" s="24" t="s">
        <v>1309</v>
      </c>
      <c r="BM133" s="24" t="s">
        <v>611</v>
      </c>
    </row>
    <row r="134" spans="2:65" s="1" customFormat="1" ht="14.45" customHeight="1">
      <c r="B134" s="42"/>
      <c r="C134" s="235" t="s">
        <v>1429</v>
      </c>
      <c r="D134" s="235" t="s">
        <v>1464</v>
      </c>
      <c r="E134" s="236" t="s">
        <v>612</v>
      </c>
      <c r="F134" s="237" t="s">
        <v>613</v>
      </c>
      <c r="G134" s="238" t="s">
        <v>1467</v>
      </c>
      <c r="H134" s="239">
        <v>4</v>
      </c>
      <c r="I134" s="240"/>
      <c r="J134" s="241">
        <f>ROUND(I134*H134,2)</f>
        <v>0</v>
      </c>
      <c r="K134" s="237" t="s">
        <v>1169</v>
      </c>
      <c r="L134" s="242"/>
      <c r="M134" s="243" t="s">
        <v>1169</v>
      </c>
      <c r="N134" s="244" t="s">
        <v>1198</v>
      </c>
      <c r="O134" s="43"/>
      <c r="P134" s="197">
        <f>O134*H134</f>
        <v>0</v>
      </c>
      <c r="Q134" s="197">
        <v>0</v>
      </c>
      <c r="R134" s="197">
        <f>Q134*H134</f>
        <v>0</v>
      </c>
      <c r="S134" s="197">
        <v>0</v>
      </c>
      <c r="T134" s="198">
        <f>S134*H134</f>
        <v>0</v>
      </c>
      <c r="AR134" s="24" t="s">
        <v>1353</v>
      </c>
      <c r="AT134" s="24" t="s">
        <v>1464</v>
      </c>
      <c r="AU134" s="24" t="s">
        <v>1342</v>
      </c>
      <c r="AY134" s="24" t="s">
        <v>1302</v>
      </c>
      <c r="BE134" s="199">
        <f>IF(N134="základní",J134,0)</f>
        <v>0</v>
      </c>
      <c r="BF134" s="199">
        <f>IF(N134="snížená",J134,0)</f>
        <v>0</v>
      </c>
      <c r="BG134" s="199">
        <f>IF(N134="zákl. přenesená",J134,0)</f>
        <v>0</v>
      </c>
      <c r="BH134" s="199">
        <f>IF(N134="sníž. přenesená",J134,0)</f>
        <v>0</v>
      </c>
      <c r="BI134" s="199">
        <f>IF(N134="nulová",J134,0)</f>
        <v>0</v>
      </c>
      <c r="BJ134" s="24" t="s">
        <v>1309</v>
      </c>
      <c r="BK134" s="199">
        <f>ROUND(I134*H134,2)</f>
        <v>0</v>
      </c>
      <c r="BL134" s="24" t="s">
        <v>1309</v>
      </c>
      <c r="BM134" s="24" t="s">
        <v>614</v>
      </c>
    </row>
    <row r="135" spans="2:63" s="14" customFormat="1" ht="21.6" customHeight="1">
      <c r="B135" s="256"/>
      <c r="C135" s="257"/>
      <c r="D135" s="258" t="s">
        <v>1224</v>
      </c>
      <c r="E135" s="258" t="s">
        <v>615</v>
      </c>
      <c r="F135" s="258" t="s">
        <v>616</v>
      </c>
      <c r="G135" s="257"/>
      <c r="H135" s="257"/>
      <c r="I135" s="259"/>
      <c r="J135" s="260">
        <f>BK135</f>
        <v>0</v>
      </c>
      <c r="K135" s="257"/>
      <c r="L135" s="261"/>
      <c r="M135" s="262"/>
      <c r="N135" s="263"/>
      <c r="O135" s="263"/>
      <c r="P135" s="264">
        <f>P136+SUM(P137:P151)</f>
        <v>0</v>
      </c>
      <c r="Q135" s="263"/>
      <c r="R135" s="264">
        <f>R136+SUM(R137:R151)</f>
        <v>0</v>
      </c>
      <c r="S135" s="263"/>
      <c r="T135" s="265">
        <f>T136+SUM(T137:T151)</f>
        <v>0</v>
      </c>
      <c r="AR135" s="266" t="s">
        <v>1329</v>
      </c>
      <c r="AT135" s="267" t="s">
        <v>1224</v>
      </c>
      <c r="AU135" s="267" t="s">
        <v>1338</v>
      </c>
      <c r="AY135" s="266" t="s">
        <v>1302</v>
      </c>
      <c r="BK135" s="268">
        <f>SUM(BK136:BK150)</f>
        <v>0</v>
      </c>
    </row>
    <row r="136" spans="2:65" s="1" customFormat="1" ht="14.45" customHeight="1">
      <c r="B136" s="42"/>
      <c r="C136" s="235" t="s">
        <v>1434</v>
      </c>
      <c r="D136" s="235" t="s">
        <v>1464</v>
      </c>
      <c r="E136" s="236" t="s">
        <v>1421</v>
      </c>
      <c r="F136" s="237" t="s">
        <v>541</v>
      </c>
      <c r="G136" s="238" t="s">
        <v>1467</v>
      </c>
      <c r="H136" s="239">
        <v>1</v>
      </c>
      <c r="I136" s="240"/>
      <c r="J136" s="241">
        <f aca="true" t="shared" si="10" ref="J136:J150">ROUND(I136*H136,2)</f>
        <v>0</v>
      </c>
      <c r="K136" s="237" t="s">
        <v>1169</v>
      </c>
      <c r="L136" s="242"/>
      <c r="M136" s="243" t="s">
        <v>1169</v>
      </c>
      <c r="N136" s="244" t="s">
        <v>1198</v>
      </c>
      <c r="O136" s="43"/>
      <c r="P136" s="197">
        <f aca="true" t="shared" si="11" ref="P136:P150">O136*H136</f>
        <v>0</v>
      </c>
      <c r="Q136" s="197">
        <v>0</v>
      </c>
      <c r="R136" s="197">
        <f aca="true" t="shared" si="12" ref="R136:R150">Q136*H136</f>
        <v>0</v>
      </c>
      <c r="S136" s="197">
        <v>0</v>
      </c>
      <c r="T136" s="198">
        <f aca="true" t="shared" si="13" ref="T136:T150">S136*H136</f>
        <v>0</v>
      </c>
      <c r="AR136" s="24" t="s">
        <v>529</v>
      </c>
      <c r="AT136" s="24" t="s">
        <v>1464</v>
      </c>
      <c r="AU136" s="24" t="s">
        <v>1342</v>
      </c>
      <c r="AY136" s="24" t="s">
        <v>1302</v>
      </c>
      <c r="BE136" s="199">
        <f aca="true" t="shared" si="14" ref="BE136:BE150">IF(N136="základní",J136,0)</f>
        <v>0</v>
      </c>
      <c r="BF136" s="199">
        <f aca="true" t="shared" si="15" ref="BF136:BF150">IF(N136="snížená",J136,0)</f>
        <v>0</v>
      </c>
      <c r="BG136" s="199">
        <f aca="true" t="shared" si="16" ref="BG136:BG150">IF(N136="zákl. přenesená",J136,0)</f>
        <v>0</v>
      </c>
      <c r="BH136" s="199">
        <f aca="true" t="shared" si="17" ref="BH136:BH150">IF(N136="sníž. přenesená",J136,0)</f>
        <v>0</v>
      </c>
      <c r="BI136" s="199">
        <f aca="true" t="shared" si="18" ref="BI136:BI150">IF(N136="nulová",J136,0)</f>
        <v>0</v>
      </c>
      <c r="BJ136" s="24" t="s">
        <v>1309</v>
      </c>
      <c r="BK136" s="199">
        <f aca="true" t="shared" si="19" ref="BK136:BK150">ROUND(I136*H136,2)</f>
        <v>0</v>
      </c>
      <c r="BL136" s="24" t="s">
        <v>530</v>
      </c>
      <c r="BM136" s="24" t="s">
        <v>617</v>
      </c>
    </row>
    <row r="137" spans="2:65" s="1" customFormat="1" ht="14.45" customHeight="1">
      <c r="B137" s="42"/>
      <c r="C137" s="235" t="s">
        <v>1438</v>
      </c>
      <c r="D137" s="235" t="s">
        <v>1464</v>
      </c>
      <c r="E137" s="236" t="s">
        <v>1425</v>
      </c>
      <c r="F137" s="237" t="s">
        <v>544</v>
      </c>
      <c r="G137" s="238" t="s">
        <v>1467</v>
      </c>
      <c r="H137" s="239">
        <v>1</v>
      </c>
      <c r="I137" s="240"/>
      <c r="J137" s="241">
        <f t="shared" si="10"/>
        <v>0</v>
      </c>
      <c r="K137" s="237" t="s">
        <v>1169</v>
      </c>
      <c r="L137" s="242"/>
      <c r="M137" s="243" t="s">
        <v>1169</v>
      </c>
      <c r="N137" s="244" t="s">
        <v>1198</v>
      </c>
      <c r="O137" s="43"/>
      <c r="P137" s="197">
        <f t="shared" si="11"/>
        <v>0</v>
      </c>
      <c r="Q137" s="197">
        <v>0</v>
      </c>
      <c r="R137" s="197">
        <f t="shared" si="12"/>
        <v>0</v>
      </c>
      <c r="S137" s="197">
        <v>0</v>
      </c>
      <c r="T137" s="198">
        <f t="shared" si="13"/>
        <v>0</v>
      </c>
      <c r="AR137" s="24" t="s">
        <v>529</v>
      </c>
      <c r="AT137" s="24" t="s">
        <v>1464</v>
      </c>
      <c r="AU137" s="24" t="s">
        <v>1342</v>
      </c>
      <c r="AY137" s="24" t="s">
        <v>1302</v>
      </c>
      <c r="BE137" s="199">
        <f t="shared" si="14"/>
        <v>0</v>
      </c>
      <c r="BF137" s="199">
        <f t="shared" si="15"/>
        <v>0</v>
      </c>
      <c r="BG137" s="199">
        <f t="shared" si="16"/>
        <v>0</v>
      </c>
      <c r="BH137" s="199">
        <f t="shared" si="17"/>
        <v>0</v>
      </c>
      <c r="BI137" s="199">
        <f t="shared" si="18"/>
        <v>0</v>
      </c>
      <c r="BJ137" s="24" t="s">
        <v>1309</v>
      </c>
      <c r="BK137" s="199">
        <f t="shared" si="19"/>
        <v>0</v>
      </c>
      <c r="BL137" s="24" t="s">
        <v>530</v>
      </c>
      <c r="BM137" s="24" t="s">
        <v>618</v>
      </c>
    </row>
    <row r="138" spans="2:65" s="1" customFormat="1" ht="14.45" customHeight="1">
      <c r="B138" s="42"/>
      <c r="C138" s="235" t="s">
        <v>1442</v>
      </c>
      <c r="D138" s="235" t="s">
        <v>1464</v>
      </c>
      <c r="E138" s="236" t="s">
        <v>1429</v>
      </c>
      <c r="F138" s="237" t="s">
        <v>547</v>
      </c>
      <c r="G138" s="238" t="s">
        <v>1467</v>
      </c>
      <c r="H138" s="239">
        <v>3</v>
      </c>
      <c r="I138" s="240"/>
      <c r="J138" s="241">
        <f t="shared" si="10"/>
        <v>0</v>
      </c>
      <c r="K138" s="237" t="s">
        <v>1169</v>
      </c>
      <c r="L138" s="242"/>
      <c r="M138" s="243" t="s">
        <v>1169</v>
      </c>
      <c r="N138" s="244" t="s">
        <v>1198</v>
      </c>
      <c r="O138" s="43"/>
      <c r="P138" s="197">
        <f t="shared" si="11"/>
        <v>0</v>
      </c>
      <c r="Q138" s="197">
        <v>0</v>
      </c>
      <c r="R138" s="197">
        <f t="shared" si="12"/>
        <v>0</v>
      </c>
      <c r="S138" s="197">
        <v>0</v>
      </c>
      <c r="T138" s="198">
        <f t="shared" si="13"/>
        <v>0</v>
      </c>
      <c r="AR138" s="24" t="s">
        <v>529</v>
      </c>
      <c r="AT138" s="24" t="s">
        <v>1464</v>
      </c>
      <c r="AU138" s="24" t="s">
        <v>1342</v>
      </c>
      <c r="AY138" s="24" t="s">
        <v>1302</v>
      </c>
      <c r="BE138" s="199">
        <f t="shared" si="14"/>
        <v>0</v>
      </c>
      <c r="BF138" s="199">
        <f t="shared" si="15"/>
        <v>0</v>
      </c>
      <c r="BG138" s="199">
        <f t="shared" si="16"/>
        <v>0</v>
      </c>
      <c r="BH138" s="199">
        <f t="shared" si="17"/>
        <v>0</v>
      </c>
      <c r="BI138" s="199">
        <f t="shared" si="18"/>
        <v>0</v>
      </c>
      <c r="BJ138" s="24" t="s">
        <v>1309</v>
      </c>
      <c r="BK138" s="199">
        <f t="shared" si="19"/>
        <v>0</v>
      </c>
      <c r="BL138" s="24" t="s">
        <v>530</v>
      </c>
      <c r="BM138" s="24" t="s">
        <v>619</v>
      </c>
    </row>
    <row r="139" spans="2:65" s="1" customFormat="1" ht="14.45" customHeight="1">
      <c r="B139" s="42"/>
      <c r="C139" s="235" t="s">
        <v>1446</v>
      </c>
      <c r="D139" s="235" t="s">
        <v>1464</v>
      </c>
      <c r="E139" s="236" t="s">
        <v>1434</v>
      </c>
      <c r="F139" s="237" t="s">
        <v>550</v>
      </c>
      <c r="G139" s="238" t="s">
        <v>1467</v>
      </c>
      <c r="H139" s="239">
        <v>1</v>
      </c>
      <c r="I139" s="240"/>
      <c r="J139" s="241">
        <f t="shared" si="10"/>
        <v>0</v>
      </c>
      <c r="K139" s="237" t="s">
        <v>1169</v>
      </c>
      <c r="L139" s="242"/>
      <c r="M139" s="243" t="s">
        <v>1169</v>
      </c>
      <c r="N139" s="244" t="s">
        <v>1198</v>
      </c>
      <c r="O139" s="43"/>
      <c r="P139" s="197">
        <f t="shared" si="11"/>
        <v>0</v>
      </c>
      <c r="Q139" s="197">
        <v>0</v>
      </c>
      <c r="R139" s="197">
        <f t="shared" si="12"/>
        <v>0</v>
      </c>
      <c r="S139" s="197">
        <v>0</v>
      </c>
      <c r="T139" s="198">
        <f t="shared" si="13"/>
        <v>0</v>
      </c>
      <c r="AR139" s="24" t="s">
        <v>529</v>
      </c>
      <c r="AT139" s="24" t="s">
        <v>1464</v>
      </c>
      <c r="AU139" s="24" t="s">
        <v>1342</v>
      </c>
      <c r="AY139" s="24" t="s">
        <v>1302</v>
      </c>
      <c r="BE139" s="199">
        <f t="shared" si="14"/>
        <v>0</v>
      </c>
      <c r="BF139" s="199">
        <f t="shared" si="15"/>
        <v>0</v>
      </c>
      <c r="BG139" s="199">
        <f t="shared" si="16"/>
        <v>0</v>
      </c>
      <c r="BH139" s="199">
        <f t="shared" si="17"/>
        <v>0</v>
      </c>
      <c r="BI139" s="199">
        <f t="shared" si="18"/>
        <v>0</v>
      </c>
      <c r="BJ139" s="24" t="s">
        <v>1309</v>
      </c>
      <c r="BK139" s="199">
        <f t="shared" si="19"/>
        <v>0</v>
      </c>
      <c r="BL139" s="24" t="s">
        <v>530</v>
      </c>
      <c r="BM139" s="24" t="s">
        <v>620</v>
      </c>
    </row>
    <row r="140" spans="2:65" s="1" customFormat="1" ht="14.45" customHeight="1">
      <c r="B140" s="42"/>
      <c r="C140" s="235" t="s">
        <v>1451</v>
      </c>
      <c r="D140" s="235" t="s">
        <v>1464</v>
      </c>
      <c r="E140" s="236" t="s">
        <v>1438</v>
      </c>
      <c r="F140" s="237" t="s">
        <v>553</v>
      </c>
      <c r="G140" s="238" t="s">
        <v>1467</v>
      </c>
      <c r="H140" s="239">
        <v>2</v>
      </c>
      <c r="I140" s="240"/>
      <c r="J140" s="241">
        <f t="shared" si="10"/>
        <v>0</v>
      </c>
      <c r="K140" s="237" t="s">
        <v>1169</v>
      </c>
      <c r="L140" s="242"/>
      <c r="M140" s="243" t="s">
        <v>1169</v>
      </c>
      <c r="N140" s="244" t="s">
        <v>1198</v>
      </c>
      <c r="O140" s="43"/>
      <c r="P140" s="197">
        <f t="shared" si="11"/>
        <v>0</v>
      </c>
      <c r="Q140" s="197">
        <v>0</v>
      </c>
      <c r="R140" s="197">
        <f t="shared" si="12"/>
        <v>0</v>
      </c>
      <c r="S140" s="197">
        <v>0</v>
      </c>
      <c r="T140" s="198">
        <f t="shared" si="13"/>
        <v>0</v>
      </c>
      <c r="AR140" s="24" t="s">
        <v>529</v>
      </c>
      <c r="AT140" s="24" t="s">
        <v>1464</v>
      </c>
      <c r="AU140" s="24" t="s">
        <v>1342</v>
      </c>
      <c r="AY140" s="24" t="s">
        <v>1302</v>
      </c>
      <c r="BE140" s="199">
        <f t="shared" si="14"/>
        <v>0</v>
      </c>
      <c r="BF140" s="199">
        <f t="shared" si="15"/>
        <v>0</v>
      </c>
      <c r="BG140" s="199">
        <f t="shared" si="16"/>
        <v>0</v>
      </c>
      <c r="BH140" s="199">
        <f t="shared" si="17"/>
        <v>0</v>
      </c>
      <c r="BI140" s="199">
        <f t="shared" si="18"/>
        <v>0</v>
      </c>
      <c r="BJ140" s="24" t="s">
        <v>1309</v>
      </c>
      <c r="BK140" s="199">
        <f t="shared" si="19"/>
        <v>0</v>
      </c>
      <c r="BL140" s="24" t="s">
        <v>530</v>
      </c>
      <c r="BM140" s="24" t="s">
        <v>621</v>
      </c>
    </row>
    <row r="141" spans="2:65" s="1" customFormat="1" ht="14.45" customHeight="1">
      <c r="B141" s="42"/>
      <c r="C141" s="235" t="s">
        <v>1455</v>
      </c>
      <c r="D141" s="235" t="s">
        <v>1464</v>
      </c>
      <c r="E141" s="236" t="s">
        <v>1442</v>
      </c>
      <c r="F141" s="237" t="s">
        <v>556</v>
      </c>
      <c r="G141" s="238" t="s">
        <v>1467</v>
      </c>
      <c r="H141" s="239">
        <v>1</v>
      </c>
      <c r="I141" s="240"/>
      <c r="J141" s="241">
        <f t="shared" si="10"/>
        <v>0</v>
      </c>
      <c r="K141" s="237" t="s">
        <v>1169</v>
      </c>
      <c r="L141" s="242"/>
      <c r="M141" s="243" t="s">
        <v>1169</v>
      </c>
      <c r="N141" s="244" t="s">
        <v>1198</v>
      </c>
      <c r="O141" s="43"/>
      <c r="P141" s="197">
        <f t="shared" si="11"/>
        <v>0</v>
      </c>
      <c r="Q141" s="197">
        <v>0</v>
      </c>
      <c r="R141" s="197">
        <f t="shared" si="12"/>
        <v>0</v>
      </c>
      <c r="S141" s="197">
        <v>0</v>
      </c>
      <c r="T141" s="198">
        <f t="shared" si="13"/>
        <v>0</v>
      </c>
      <c r="AR141" s="24" t="s">
        <v>529</v>
      </c>
      <c r="AT141" s="24" t="s">
        <v>1464</v>
      </c>
      <c r="AU141" s="24" t="s">
        <v>1342</v>
      </c>
      <c r="AY141" s="24" t="s">
        <v>1302</v>
      </c>
      <c r="BE141" s="199">
        <f t="shared" si="14"/>
        <v>0</v>
      </c>
      <c r="BF141" s="199">
        <f t="shared" si="15"/>
        <v>0</v>
      </c>
      <c r="BG141" s="199">
        <f t="shared" si="16"/>
        <v>0</v>
      </c>
      <c r="BH141" s="199">
        <f t="shared" si="17"/>
        <v>0</v>
      </c>
      <c r="BI141" s="199">
        <f t="shared" si="18"/>
        <v>0</v>
      </c>
      <c r="BJ141" s="24" t="s">
        <v>1309</v>
      </c>
      <c r="BK141" s="199">
        <f t="shared" si="19"/>
        <v>0</v>
      </c>
      <c r="BL141" s="24" t="s">
        <v>530</v>
      </c>
      <c r="BM141" s="24" t="s">
        <v>622</v>
      </c>
    </row>
    <row r="142" spans="2:65" s="1" customFormat="1" ht="14.45" customHeight="1">
      <c r="B142" s="42"/>
      <c r="C142" s="235" t="s">
        <v>1459</v>
      </c>
      <c r="D142" s="235" t="s">
        <v>1464</v>
      </c>
      <c r="E142" s="236" t="s">
        <v>1446</v>
      </c>
      <c r="F142" s="237" t="s">
        <v>559</v>
      </c>
      <c r="G142" s="238" t="s">
        <v>1467</v>
      </c>
      <c r="H142" s="239">
        <v>1</v>
      </c>
      <c r="I142" s="240"/>
      <c r="J142" s="241">
        <f t="shared" si="10"/>
        <v>0</v>
      </c>
      <c r="K142" s="237" t="s">
        <v>1169</v>
      </c>
      <c r="L142" s="242"/>
      <c r="M142" s="243" t="s">
        <v>1169</v>
      </c>
      <c r="N142" s="244" t="s">
        <v>1198</v>
      </c>
      <c r="O142" s="43"/>
      <c r="P142" s="197">
        <f t="shared" si="11"/>
        <v>0</v>
      </c>
      <c r="Q142" s="197">
        <v>0</v>
      </c>
      <c r="R142" s="197">
        <f t="shared" si="12"/>
        <v>0</v>
      </c>
      <c r="S142" s="197">
        <v>0</v>
      </c>
      <c r="T142" s="198">
        <f t="shared" si="13"/>
        <v>0</v>
      </c>
      <c r="AR142" s="24" t="s">
        <v>529</v>
      </c>
      <c r="AT142" s="24" t="s">
        <v>1464</v>
      </c>
      <c r="AU142" s="24" t="s">
        <v>1342</v>
      </c>
      <c r="AY142" s="24" t="s">
        <v>1302</v>
      </c>
      <c r="BE142" s="199">
        <f t="shared" si="14"/>
        <v>0</v>
      </c>
      <c r="BF142" s="199">
        <f t="shared" si="15"/>
        <v>0</v>
      </c>
      <c r="BG142" s="199">
        <f t="shared" si="16"/>
        <v>0</v>
      </c>
      <c r="BH142" s="199">
        <f t="shared" si="17"/>
        <v>0</v>
      </c>
      <c r="BI142" s="199">
        <f t="shared" si="18"/>
        <v>0</v>
      </c>
      <c r="BJ142" s="24" t="s">
        <v>1309</v>
      </c>
      <c r="BK142" s="199">
        <f t="shared" si="19"/>
        <v>0</v>
      </c>
      <c r="BL142" s="24" t="s">
        <v>530</v>
      </c>
      <c r="BM142" s="24" t="s">
        <v>623</v>
      </c>
    </row>
    <row r="143" spans="2:65" s="1" customFormat="1" ht="14.45" customHeight="1">
      <c r="B143" s="42"/>
      <c r="C143" s="235" t="s">
        <v>1463</v>
      </c>
      <c r="D143" s="235" t="s">
        <v>1464</v>
      </c>
      <c r="E143" s="236" t="s">
        <v>1451</v>
      </c>
      <c r="F143" s="237" t="s">
        <v>562</v>
      </c>
      <c r="G143" s="238" t="s">
        <v>1467</v>
      </c>
      <c r="H143" s="239">
        <v>1</v>
      </c>
      <c r="I143" s="240"/>
      <c r="J143" s="241">
        <f t="shared" si="10"/>
        <v>0</v>
      </c>
      <c r="K143" s="237" t="s">
        <v>1169</v>
      </c>
      <c r="L143" s="242"/>
      <c r="M143" s="243" t="s">
        <v>1169</v>
      </c>
      <c r="N143" s="244" t="s">
        <v>1198</v>
      </c>
      <c r="O143" s="43"/>
      <c r="P143" s="197">
        <f t="shared" si="11"/>
        <v>0</v>
      </c>
      <c r="Q143" s="197">
        <v>0</v>
      </c>
      <c r="R143" s="197">
        <f t="shared" si="12"/>
        <v>0</v>
      </c>
      <c r="S143" s="197">
        <v>0</v>
      </c>
      <c r="T143" s="198">
        <f t="shared" si="13"/>
        <v>0</v>
      </c>
      <c r="AR143" s="24" t="s">
        <v>529</v>
      </c>
      <c r="AT143" s="24" t="s">
        <v>1464</v>
      </c>
      <c r="AU143" s="24" t="s">
        <v>1342</v>
      </c>
      <c r="AY143" s="24" t="s">
        <v>1302</v>
      </c>
      <c r="BE143" s="199">
        <f t="shared" si="14"/>
        <v>0</v>
      </c>
      <c r="BF143" s="199">
        <f t="shared" si="15"/>
        <v>0</v>
      </c>
      <c r="BG143" s="199">
        <f t="shared" si="16"/>
        <v>0</v>
      </c>
      <c r="BH143" s="199">
        <f t="shared" si="17"/>
        <v>0</v>
      </c>
      <c r="BI143" s="199">
        <f t="shared" si="18"/>
        <v>0</v>
      </c>
      <c r="BJ143" s="24" t="s">
        <v>1309</v>
      </c>
      <c r="BK143" s="199">
        <f t="shared" si="19"/>
        <v>0</v>
      </c>
      <c r="BL143" s="24" t="s">
        <v>530</v>
      </c>
      <c r="BM143" s="24" t="s">
        <v>624</v>
      </c>
    </row>
    <row r="144" spans="2:65" s="1" customFormat="1" ht="14.45" customHeight="1">
      <c r="B144" s="42"/>
      <c r="C144" s="235" t="s">
        <v>1469</v>
      </c>
      <c r="D144" s="235" t="s">
        <v>1464</v>
      </c>
      <c r="E144" s="236" t="s">
        <v>1455</v>
      </c>
      <c r="F144" s="237" t="s">
        <v>565</v>
      </c>
      <c r="G144" s="238" t="s">
        <v>1467</v>
      </c>
      <c r="H144" s="239">
        <v>2</v>
      </c>
      <c r="I144" s="240"/>
      <c r="J144" s="241">
        <f t="shared" si="10"/>
        <v>0</v>
      </c>
      <c r="K144" s="237" t="s">
        <v>1169</v>
      </c>
      <c r="L144" s="242"/>
      <c r="M144" s="243" t="s">
        <v>1169</v>
      </c>
      <c r="N144" s="244" t="s">
        <v>1198</v>
      </c>
      <c r="O144" s="43"/>
      <c r="P144" s="197">
        <f t="shared" si="11"/>
        <v>0</v>
      </c>
      <c r="Q144" s="197">
        <v>0</v>
      </c>
      <c r="R144" s="197">
        <f t="shared" si="12"/>
        <v>0</v>
      </c>
      <c r="S144" s="197">
        <v>0</v>
      </c>
      <c r="T144" s="198">
        <f t="shared" si="13"/>
        <v>0</v>
      </c>
      <c r="AR144" s="24" t="s">
        <v>529</v>
      </c>
      <c r="AT144" s="24" t="s">
        <v>1464</v>
      </c>
      <c r="AU144" s="24" t="s">
        <v>1342</v>
      </c>
      <c r="AY144" s="24" t="s">
        <v>1302</v>
      </c>
      <c r="BE144" s="199">
        <f t="shared" si="14"/>
        <v>0</v>
      </c>
      <c r="BF144" s="199">
        <f t="shared" si="15"/>
        <v>0</v>
      </c>
      <c r="BG144" s="199">
        <f t="shared" si="16"/>
        <v>0</v>
      </c>
      <c r="BH144" s="199">
        <f t="shared" si="17"/>
        <v>0</v>
      </c>
      <c r="BI144" s="199">
        <f t="shared" si="18"/>
        <v>0</v>
      </c>
      <c r="BJ144" s="24" t="s">
        <v>1309</v>
      </c>
      <c r="BK144" s="199">
        <f t="shared" si="19"/>
        <v>0</v>
      </c>
      <c r="BL144" s="24" t="s">
        <v>530</v>
      </c>
      <c r="BM144" s="24" t="s">
        <v>625</v>
      </c>
    </row>
    <row r="145" spans="2:65" s="1" customFormat="1" ht="14.45" customHeight="1">
      <c r="B145" s="42"/>
      <c r="C145" s="235" t="s">
        <v>1474</v>
      </c>
      <c r="D145" s="235" t="s">
        <v>1464</v>
      </c>
      <c r="E145" s="236" t="s">
        <v>1459</v>
      </c>
      <c r="F145" s="237" t="s">
        <v>568</v>
      </c>
      <c r="G145" s="238" t="s">
        <v>1467</v>
      </c>
      <c r="H145" s="239">
        <v>2</v>
      </c>
      <c r="I145" s="240"/>
      <c r="J145" s="241">
        <f t="shared" si="10"/>
        <v>0</v>
      </c>
      <c r="K145" s="237" t="s">
        <v>1169</v>
      </c>
      <c r="L145" s="242"/>
      <c r="M145" s="243" t="s">
        <v>1169</v>
      </c>
      <c r="N145" s="244" t="s">
        <v>1198</v>
      </c>
      <c r="O145" s="43"/>
      <c r="P145" s="197">
        <f t="shared" si="11"/>
        <v>0</v>
      </c>
      <c r="Q145" s="197">
        <v>0</v>
      </c>
      <c r="R145" s="197">
        <f t="shared" si="12"/>
        <v>0</v>
      </c>
      <c r="S145" s="197">
        <v>0</v>
      </c>
      <c r="T145" s="198">
        <f t="shared" si="13"/>
        <v>0</v>
      </c>
      <c r="AR145" s="24" t="s">
        <v>529</v>
      </c>
      <c r="AT145" s="24" t="s">
        <v>1464</v>
      </c>
      <c r="AU145" s="24" t="s">
        <v>1342</v>
      </c>
      <c r="AY145" s="24" t="s">
        <v>1302</v>
      </c>
      <c r="BE145" s="199">
        <f t="shared" si="14"/>
        <v>0</v>
      </c>
      <c r="BF145" s="199">
        <f t="shared" si="15"/>
        <v>0</v>
      </c>
      <c r="BG145" s="199">
        <f t="shared" si="16"/>
        <v>0</v>
      </c>
      <c r="BH145" s="199">
        <f t="shared" si="17"/>
        <v>0</v>
      </c>
      <c r="BI145" s="199">
        <f t="shared" si="18"/>
        <v>0</v>
      </c>
      <c r="BJ145" s="24" t="s">
        <v>1309</v>
      </c>
      <c r="BK145" s="199">
        <f t="shared" si="19"/>
        <v>0</v>
      </c>
      <c r="BL145" s="24" t="s">
        <v>530</v>
      </c>
      <c r="BM145" s="24" t="s">
        <v>626</v>
      </c>
    </row>
    <row r="146" spans="2:65" s="1" customFormat="1" ht="14.45" customHeight="1">
      <c r="B146" s="42"/>
      <c r="C146" s="235" t="s">
        <v>1039</v>
      </c>
      <c r="D146" s="235" t="s">
        <v>1464</v>
      </c>
      <c r="E146" s="236" t="s">
        <v>1463</v>
      </c>
      <c r="F146" s="237" t="s">
        <v>571</v>
      </c>
      <c r="G146" s="238" t="s">
        <v>1467</v>
      </c>
      <c r="H146" s="239">
        <v>2</v>
      </c>
      <c r="I146" s="240"/>
      <c r="J146" s="241">
        <f t="shared" si="10"/>
        <v>0</v>
      </c>
      <c r="K146" s="237" t="s">
        <v>1169</v>
      </c>
      <c r="L146" s="242"/>
      <c r="M146" s="243" t="s">
        <v>1169</v>
      </c>
      <c r="N146" s="244" t="s">
        <v>1198</v>
      </c>
      <c r="O146" s="43"/>
      <c r="P146" s="197">
        <f t="shared" si="11"/>
        <v>0</v>
      </c>
      <c r="Q146" s="197">
        <v>0</v>
      </c>
      <c r="R146" s="197">
        <f t="shared" si="12"/>
        <v>0</v>
      </c>
      <c r="S146" s="197">
        <v>0</v>
      </c>
      <c r="T146" s="198">
        <f t="shared" si="13"/>
        <v>0</v>
      </c>
      <c r="AR146" s="24" t="s">
        <v>529</v>
      </c>
      <c r="AT146" s="24" t="s">
        <v>1464</v>
      </c>
      <c r="AU146" s="24" t="s">
        <v>1342</v>
      </c>
      <c r="AY146" s="24" t="s">
        <v>1302</v>
      </c>
      <c r="BE146" s="199">
        <f t="shared" si="14"/>
        <v>0</v>
      </c>
      <c r="BF146" s="199">
        <f t="shared" si="15"/>
        <v>0</v>
      </c>
      <c r="BG146" s="199">
        <f t="shared" si="16"/>
        <v>0</v>
      </c>
      <c r="BH146" s="199">
        <f t="shared" si="17"/>
        <v>0</v>
      </c>
      <c r="BI146" s="199">
        <f t="shared" si="18"/>
        <v>0</v>
      </c>
      <c r="BJ146" s="24" t="s">
        <v>1309</v>
      </c>
      <c r="BK146" s="199">
        <f t="shared" si="19"/>
        <v>0</v>
      </c>
      <c r="BL146" s="24" t="s">
        <v>530</v>
      </c>
      <c r="BM146" s="24" t="s">
        <v>627</v>
      </c>
    </row>
    <row r="147" spans="2:65" s="1" customFormat="1" ht="14.45" customHeight="1">
      <c r="B147" s="42"/>
      <c r="C147" s="235" t="s">
        <v>1043</v>
      </c>
      <c r="D147" s="235" t="s">
        <v>1464</v>
      </c>
      <c r="E147" s="236" t="s">
        <v>1469</v>
      </c>
      <c r="F147" s="237" t="s">
        <v>574</v>
      </c>
      <c r="G147" s="238" t="s">
        <v>1467</v>
      </c>
      <c r="H147" s="239">
        <v>2</v>
      </c>
      <c r="I147" s="240"/>
      <c r="J147" s="241">
        <f t="shared" si="10"/>
        <v>0</v>
      </c>
      <c r="K147" s="237" t="s">
        <v>1169</v>
      </c>
      <c r="L147" s="242"/>
      <c r="M147" s="243" t="s">
        <v>1169</v>
      </c>
      <c r="N147" s="244" t="s">
        <v>1198</v>
      </c>
      <c r="O147" s="43"/>
      <c r="P147" s="197">
        <f t="shared" si="11"/>
        <v>0</v>
      </c>
      <c r="Q147" s="197">
        <v>0</v>
      </c>
      <c r="R147" s="197">
        <f t="shared" si="12"/>
        <v>0</v>
      </c>
      <c r="S147" s="197">
        <v>0</v>
      </c>
      <c r="T147" s="198">
        <f t="shared" si="13"/>
        <v>0</v>
      </c>
      <c r="AR147" s="24" t="s">
        <v>529</v>
      </c>
      <c r="AT147" s="24" t="s">
        <v>1464</v>
      </c>
      <c r="AU147" s="24" t="s">
        <v>1342</v>
      </c>
      <c r="AY147" s="24" t="s">
        <v>1302</v>
      </c>
      <c r="BE147" s="199">
        <f t="shared" si="14"/>
        <v>0</v>
      </c>
      <c r="BF147" s="199">
        <f t="shared" si="15"/>
        <v>0</v>
      </c>
      <c r="BG147" s="199">
        <f t="shared" si="16"/>
        <v>0</v>
      </c>
      <c r="BH147" s="199">
        <f t="shared" si="17"/>
        <v>0</v>
      </c>
      <c r="BI147" s="199">
        <f t="shared" si="18"/>
        <v>0</v>
      </c>
      <c r="BJ147" s="24" t="s">
        <v>1309</v>
      </c>
      <c r="BK147" s="199">
        <f t="shared" si="19"/>
        <v>0</v>
      </c>
      <c r="BL147" s="24" t="s">
        <v>530</v>
      </c>
      <c r="BM147" s="24" t="s">
        <v>628</v>
      </c>
    </row>
    <row r="148" spans="2:65" s="1" customFormat="1" ht="14.45" customHeight="1">
      <c r="B148" s="42"/>
      <c r="C148" s="235" t="s">
        <v>1047</v>
      </c>
      <c r="D148" s="235" t="s">
        <v>1464</v>
      </c>
      <c r="E148" s="236" t="s">
        <v>1474</v>
      </c>
      <c r="F148" s="237" t="s">
        <v>577</v>
      </c>
      <c r="G148" s="238" t="s">
        <v>1467</v>
      </c>
      <c r="H148" s="239">
        <v>1</v>
      </c>
      <c r="I148" s="240"/>
      <c r="J148" s="241">
        <f t="shared" si="10"/>
        <v>0</v>
      </c>
      <c r="K148" s="237" t="s">
        <v>1169</v>
      </c>
      <c r="L148" s="242"/>
      <c r="M148" s="243" t="s">
        <v>1169</v>
      </c>
      <c r="N148" s="244" t="s">
        <v>1198</v>
      </c>
      <c r="O148" s="43"/>
      <c r="P148" s="197">
        <f t="shared" si="11"/>
        <v>0</v>
      </c>
      <c r="Q148" s="197">
        <v>0</v>
      </c>
      <c r="R148" s="197">
        <f t="shared" si="12"/>
        <v>0</v>
      </c>
      <c r="S148" s="197">
        <v>0</v>
      </c>
      <c r="T148" s="198">
        <f t="shared" si="13"/>
        <v>0</v>
      </c>
      <c r="AR148" s="24" t="s">
        <v>529</v>
      </c>
      <c r="AT148" s="24" t="s">
        <v>1464</v>
      </c>
      <c r="AU148" s="24" t="s">
        <v>1342</v>
      </c>
      <c r="AY148" s="24" t="s">
        <v>1302</v>
      </c>
      <c r="BE148" s="199">
        <f t="shared" si="14"/>
        <v>0</v>
      </c>
      <c r="BF148" s="199">
        <f t="shared" si="15"/>
        <v>0</v>
      </c>
      <c r="BG148" s="199">
        <f t="shared" si="16"/>
        <v>0</v>
      </c>
      <c r="BH148" s="199">
        <f t="shared" si="17"/>
        <v>0</v>
      </c>
      <c r="BI148" s="199">
        <f t="shared" si="18"/>
        <v>0</v>
      </c>
      <c r="BJ148" s="24" t="s">
        <v>1309</v>
      </c>
      <c r="BK148" s="199">
        <f t="shared" si="19"/>
        <v>0</v>
      </c>
      <c r="BL148" s="24" t="s">
        <v>530</v>
      </c>
      <c r="BM148" s="24" t="s">
        <v>629</v>
      </c>
    </row>
    <row r="149" spans="2:65" s="1" customFormat="1" ht="14.45" customHeight="1">
      <c r="B149" s="42"/>
      <c r="C149" s="235" t="s">
        <v>1052</v>
      </c>
      <c r="D149" s="235" t="s">
        <v>1464</v>
      </c>
      <c r="E149" s="236" t="s">
        <v>1039</v>
      </c>
      <c r="F149" s="237" t="s">
        <v>580</v>
      </c>
      <c r="G149" s="238" t="s">
        <v>1467</v>
      </c>
      <c r="H149" s="239">
        <v>1</v>
      </c>
      <c r="I149" s="240"/>
      <c r="J149" s="241">
        <f t="shared" si="10"/>
        <v>0</v>
      </c>
      <c r="K149" s="237" t="s">
        <v>1169</v>
      </c>
      <c r="L149" s="242"/>
      <c r="M149" s="243" t="s">
        <v>1169</v>
      </c>
      <c r="N149" s="244" t="s">
        <v>1198</v>
      </c>
      <c r="O149" s="43"/>
      <c r="P149" s="197">
        <f t="shared" si="11"/>
        <v>0</v>
      </c>
      <c r="Q149" s="197">
        <v>0</v>
      </c>
      <c r="R149" s="197">
        <f t="shared" si="12"/>
        <v>0</v>
      </c>
      <c r="S149" s="197">
        <v>0</v>
      </c>
      <c r="T149" s="198">
        <f t="shared" si="13"/>
        <v>0</v>
      </c>
      <c r="AR149" s="24" t="s">
        <v>529</v>
      </c>
      <c r="AT149" s="24" t="s">
        <v>1464</v>
      </c>
      <c r="AU149" s="24" t="s">
        <v>1342</v>
      </c>
      <c r="AY149" s="24" t="s">
        <v>1302</v>
      </c>
      <c r="BE149" s="199">
        <f t="shared" si="14"/>
        <v>0</v>
      </c>
      <c r="BF149" s="199">
        <f t="shared" si="15"/>
        <v>0</v>
      </c>
      <c r="BG149" s="199">
        <f t="shared" si="16"/>
        <v>0</v>
      </c>
      <c r="BH149" s="199">
        <f t="shared" si="17"/>
        <v>0</v>
      </c>
      <c r="BI149" s="199">
        <f t="shared" si="18"/>
        <v>0</v>
      </c>
      <c r="BJ149" s="24" t="s">
        <v>1309</v>
      </c>
      <c r="BK149" s="199">
        <f t="shared" si="19"/>
        <v>0</v>
      </c>
      <c r="BL149" s="24" t="s">
        <v>530</v>
      </c>
      <c r="BM149" s="24" t="s">
        <v>630</v>
      </c>
    </row>
    <row r="150" spans="2:65" s="1" customFormat="1" ht="14.45" customHeight="1">
      <c r="B150" s="42"/>
      <c r="C150" s="235" t="s">
        <v>1054</v>
      </c>
      <c r="D150" s="235" t="s">
        <v>1464</v>
      </c>
      <c r="E150" s="236" t="s">
        <v>1043</v>
      </c>
      <c r="F150" s="237" t="s">
        <v>583</v>
      </c>
      <c r="G150" s="238" t="s">
        <v>1467</v>
      </c>
      <c r="H150" s="239">
        <v>1</v>
      </c>
      <c r="I150" s="240"/>
      <c r="J150" s="241">
        <f t="shared" si="10"/>
        <v>0</v>
      </c>
      <c r="K150" s="237" t="s">
        <v>1169</v>
      </c>
      <c r="L150" s="242"/>
      <c r="M150" s="243" t="s">
        <v>1169</v>
      </c>
      <c r="N150" s="244" t="s">
        <v>1198</v>
      </c>
      <c r="O150" s="43"/>
      <c r="P150" s="197">
        <f t="shared" si="11"/>
        <v>0</v>
      </c>
      <c r="Q150" s="197">
        <v>0</v>
      </c>
      <c r="R150" s="197">
        <f t="shared" si="12"/>
        <v>0</v>
      </c>
      <c r="S150" s="197">
        <v>0</v>
      </c>
      <c r="T150" s="198">
        <f t="shared" si="13"/>
        <v>0</v>
      </c>
      <c r="AR150" s="24" t="s">
        <v>529</v>
      </c>
      <c r="AT150" s="24" t="s">
        <v>1464</v>
      </c>
      <c r="AU150" s="24" t="s">
        <v>1342</v>
      </c>
      <c r="AY150" s="24" t="s">
        <v>1302</v>
      </c>
      <c r="BE150" s="199">
        <f t="shared" si="14"/>
        <v>0</v>
      </c>
      <c r="BF150" s="199">
        <f t="shared" si="15"/>
        <v>0</v>
      </c>
      <c r="BG150" s="199">
        <f t="shared" si="16"/>
        <v>0</v>
      </c>
      <c r="BH150" s="199">
        <f t="shared" si="17"/>
        <v>0</v>
      </c>
      <c r="BI150" s="199">
        <f t="shared" si="18"/>
        <v>0</v>
      </c>
      <c r="BJ150" s="24" t="s">
        <v>1309</v>
      </c>
      <c r="BK150" s="199">
        <f t="shared" si="19"/>
        <v>0</v>
      </c>
      <c r="BL150" s="24" t="s">
        <v>530</v>
      </c>
      <c r="BM150" s="24" t="s">
        <v>631</v>
      </c>
    </row>
    <row r="151" spans="2:63" s="14" customFormat="1" ht="21.6" customHeight="1">
      <c r="B151" s="256"/>
      <c r="C151" s="257"/>
      <c r="D151" s="258" t="s">
        <v>1224</v>
      </c>
      <c r="E151" s="258" t="s">
        <v>632</v>
      </c>
      <c r="F151" s="258" t="s">
        <v>586</v>
      </c>
      <c r="G151" s="257"/>
      <c r="H151" s="257"/>
      <c r="I151" s="259"/>
      <c r="J151" s="260">
        <f>BK151</f>
        <v>0</v>
      </c>
      <c r="K151" s="257"/>
      <c r="L151" s="261"/>
      <c r="M151" s="262"/>
      <c r="N151" s="263"/>
      <c r="O151" s="263"/>
      <c r="P151" s="264">
        <f>P152+SUM(P153:P155)</f>
        <v>0</v>
      </c>
      <c r="Q151" s="263"/>
      <c r="R151" s="264">
        <f>R152+SUM(R153:R155)</f>
        <v>0</v>
      </c>
      <c r="S151" s="263"/>
      <c r="T151" s="265">
        <f>T152+SUM(T153:T155)</f>
        <v>0</v>
      </c>
      <c r="AR151" s="266" t="s">
        <v>1329</v>
      </c>
      <c r="AT151" s="267" t="s">
        <v>1224</v>
      </c>
      <c r="AU151" s="267" t="s">
        <v>1342</v>
      </c>
      <c r="AY151" s="266" t="s">
        <v>1302</v>
      </c>
      <c r="BK151" s="268">
        <f>SUM(BK152:BK154)</f>
        <v>0</v>
      </c>
    </row>
    <row r="152" spans="2:65" s="1" customFormat="1" ht="14.45" customHeight="1">
      <c r="B152" s="42"/>
      <c r="C152" s="235" t="s">
        <v>1059</v>
      </c>
      <c r="D152" s="235" t="s">
        <v>1464</v>
      </c>
      <c r="E152" s="236" t="s">
        <v>1047</v>
      </c>
      <c r="F152" s="237" t="s">
        <v>588</v>
      </c>
      <c r="G152" s="238" t="s">
        <v>1088</v>
      </c>
      <c r="H152" s="239">
        <v>600</v>
      </c>
      <c r="I152" s="240"/>
      <c r="J152" s="241">
        <f>ROUND(I152*H152,2)</f>
        <v>0</v>
      </c>
      <c r="K152" s="237" t="s">
        <v>1169</v>
      </c>
      <c r="L152" s="242"/>
      <c r="M152" s="243" t="s">
        <v>1169</v>
      </c>
      <c r="N152" s="244" t="s">
        <v>1198</v>
      </c>
      <c r="O152" s="43"/>
      <c r="P152" s="197">
        <f>O152*H152</f>
        <v>0</v>
      </c>
      <c r="Q152" s="197">
        <v>0</v>
      </c>
      <c r="R152" s="197">
        <f>Q152*H152</f>
        <v>0</v>
      </c>
      <c r="S152" s="197">
        <v>0</v>
      </c>
      <c r="T152" s="198">
        <f>S152*H152</f>
        <v>0</v>
      </c>
      <c r="AR152" s="24" t="s">
        <v>529</v>
      </c>
      <c r="AT152" s="24" t="s">
        <v>1464</v>
      </c>
      <c r="AU152" s="24" t="s">
        <v>1346</v>
      </c>
      <c r="AY152" s="24" t="s">
        <v>1302</v>
      </c>
      <c r="BE152" s="199">
        <f>IF(N152="základní",J152,0)</f>
        <v>0</v>
      </c>
      <c r="BF152" s="199">
        <f>IF(N152="snížená",J152,0)</f>
        <v>0</v>
      </c>
      <c r="BG152" s="199">
        <f>IF(N152="zákl. přenesená",J152,0)</f>
        <v>0</v>
      </c>
      <c r="BH152" s="199">
        <f>IF(N152="sníž. přenesená",J152,0)</f>
        <v>0</v>
      </c>
      <c r="BI152" s="199">
        <f>IF(N152="nulová",J152,0)</f>
        <v>0</v>
      </c>
      <c r="BJ152" s="24" t="s">
        <v>1309</v>
      </c>
      <c r="BK152" s="199">
        <f>ROUND(I152*H152,2)</f>
        <v>0</v>
      </c>
      <c r="BL152" s="24" t="s">
        <v>530</v>
      </c>
      <c r="BM152" s="24" t="s">
        <v>633</v>
      </c>
    </row>
    <row r="153" spans="2:65" s="1" customFormat="1" ht="14.45" customHeight="1">
      <c r="B153" s="42"/>
      <c r="C153" s="235" t="s">
        <v>1063</v>
      </c>
      <c r="D153" s="235" t="s">
        <v>1464</v>
      </c>
      <c r="E153" s="236" t="s">
        <v>1052</v>
      </c>
      <c r="F153" s="237" t="s">
        <v>591</v>
      </c>
      <c r="G153" s="238" t="s">
        <v>1088</v>
      </c>
      <c r="H153" s="239">
        <v>50</v>
      </c>
      <c r="I153" s="240"/>
      <c r="J153" s="241">
        <f>ROUND(I153*H153,2)</f>
        <v>0</v>
      </c>
      <c r="K153" s="237" t="s">
        <v>1169</v>
      </c>
      <c r="L153" s="242"/>
      <c r="M153" s="243" t="s">
        <v>1169</v>
      </c>
      <c r="N153" s="244" t="s">
        <v>1198</v>
      </c>
      <c r="O153" s="43"/>
      <c r="P153" s="197">
        <f>O153*H153</f>
        <v>0</v>
      </c>
      <c r="Q153" s="197">
        <v>0</v>
      </c>
      <c r="R153" s="197">
        <f>Q153*H153</f>
        <v>0</v>
      </c>
      <c r="S153" s="197">
        <v>0</v>
      </c>
      <c r="T153" s="198">
        <f>S153*H153</f>
        <v>0</v>
      </c>
      <c r="AR153" s="24" t="s">
        <v>529</v>
      </c>
      <c r="AT153" s="24" t="s">
        <v>1464</v>
      </c>
      <c r="AU153" s="24" t="s">
        <v>1346</v>
      </c>
      <c r="AY153" s="24" t="s">
        <v>1302</v>
      </c>
      <c r="BE153" s="199">
        <f>IF(N153="základní",J153,0)</f>
        <v>0</v>
      </c>
      <c r="BF153" s="199">
        <f>IF(N153="snížená",J153,0)</f>
        <v>0</v>
      </c>
      <c r="BG153" s="199">
        <f>IF(N153="zákl. přenesená",J153,0)</f>
        <v>0</v>
      </c>
      <c r="BH153" s="199">
        <f>IF(N153="sníž. přenesená",J153,0)</f>
        <v>0</v>
      </c>
      <c r="BI153" s="199">
        <f>IF(N153="nulová",J153,0)</f>
        <v>0</v>
      </c>
      <c r="BJ153" s="24" t="s">
        <v>1309</v>
      </c>
      <c r="BK153" s="199">
        <f>ROUND(I153*H153,2)</f>
        <v>0</v>
      </c>
      <c r="BL153" s="24" t="s">
        <v>530</v>
      </c>
      <c r="BM153" s="24" t="s">
        <v>634</v>
      </c>
    </row>
    <row r="154" spans="2:65" s="1" customFormat="1" ht="14.45" customHeight="1">
      <c r="B154" s="42"/>
      <c r="C154" s="235" t="s">
        <v>1067</v>
      </c>
      <c r="D154" s="235" t="s">
        <v>1464</v>
      </c>
      <c r="E154" s="236" t="s">
        <v>1054</v>
      </c>
      <c r="F154" s="237" t="s">
        <v>594</v>
      </c>
      <c r="G154" s="238" t="s">
        <v>1088</v>
      </c>
      <c r="H154" s="239">
        <v>40</v>
      </c>
      <c r="I154" s="240"/>
      <c r="J154" s="241">
        <f>ROUND(I154*H154,2)</f>
        <v>0</v>
      </c>
      <c r="K154" s="237" t="s">
        <v>1169</v>
      </c>
      <c r="L154" s="242"/>
      <c r="M154" s="243" t="s">
        <v>1169</v>
      </c>
      <c r="N154" s="244" t="s">
        <v>1198</v>
      </c>
      <c r="O154" s="43"/>
      <c r="P154" s="197">
        <f>O154*H154</f>
        <v>0</v>
      </c>
      <c r="Q154" s="197">
        <v>0</v>
      </c>
      <c r="R154" s="197">
        <f>Q154*H154</f>
        <v>0</v>
      </c>
      <c r="S154" s="197">
        <v>0</v>
      </c>
      <c r="T154" s="198">
        <f>S154*H154</f>
        <v>0</v>
      </c>
      <c r="AR154" s="24" t="s">
        <v>529</v>
      </c>
      <c r="AT154" s="24" t="s">
        <v>1464</v>
      </c>
      <c r="AU154" s="24" t="s">
        <v>1346</v>
      </c>
      <c r="AY154" s="24" t="s">
        <v>1302</v>
      </c>
      <c r="BE154" s="199">
        <f>IF(N154="základní",J154,0)</f>
        <v>0</v>
      </c>
      <c r="BF154" s="199">
        <f>IF(N154="snížená",J154,0)</f>
        <v>0</v>
      </c>
      <c r="BG154" s="199">
        <f>IF(N154="zákl. přenesená",J154,0)</f>
        <v>0</v>
      </c>
      <c r="BH154" s="199">
        <f>IF(N154="sníž. přenesená",J154,0)</f>
        <v>0</v>
      </c>
      <c r="BI154" s="199">
        <f>IF(N154="nulová",J154,0)</f>
        <v>0</v>
      </c>
      <c r="BJ154" s="24" t="s">
        <v>1309</v>
      </c>
      <c r="BK154" s="199">
        <f>ROUND(I154*H154,2)</f>
        <v>0</v>
      </c>
      <c r="BL154" s="24" t="s">
        <v>530</v>
      </c>
      <c r="BM154" s="24" t="s">
        <v>635</v>
      </c>
    </row>
    <row r="155" spans="2:63" s="14" customFormat="1" ht="21.6" customHeight="1">
      <c r="B155" s="256"/>
      <c r="C155" s="257"/>
      <c r="D155" s="258" t="s">
        <v>1224</v>
      </c>
      <c r="E155" s="258" t="s">
        <v>636</v>
      </c>
      <c r="F155" s="258" t="s">
        <v>637</v>
      </c>
      <c r="G155" s="257"/>
      <c r="H155" s="257"/>
      <c r="I155" s="259"/>
      <c r="J155" s="260">
        <f>BK155</f>
        <v>0</v>
      </c>
      <c r="K155" s="257"/>
      <c r="L155" s="261"/>
      <c r="M155" s="262"/>
      <c r="N155" s="263"/>
      <c r="O155" s="263"/>
      <c r="P155" s="264">
        <f>P156+SUM(P157:P175)</f>
        <v>0</v>
      </c>
      <c r="Q155" s="263"/>
      <c r="R155" s="264">
        <f>R156+SUM(R157:R175)</f>
        <v>0</v>
      </c>
      <c r="S155" s="263"/>
      <c r="T155" s="265">
        <f>T156+SUM(T157:T175)</f>
        <v>0</v>
      </c>
      <c r="AR155" s="266" t="s">
        <v>1329</v>
      </c>
      <c r="AT155" s="267" t="s">
        <v>1224</v>
      </c>
      <c r="AU155" s="267" t="s">
        <v>1346</v>
      </c>
      <c r="AY155" s="266" t="s">
        <v>1302</v>
      </c>
      <c r="BK155" s="268">
        <f>SUM(BK156:BK174)</f>
        <v>0</v>
      </c>
    </row>
    <row r="156" spans="2:65" s="1" customFormat="1" ht="14.45" customHeight="1">
      <c r="B156" s="42"/>
      <c r="C156" s="235" t="s">
        <v>1072</v>
      </c>
      <c r="D156" s="235" t="s">
        <v>1464</v>
      </c>
      <c r="E156" s="236" t="s">
        <v>1063</v>
      </c>
      <c r="F156" s="237" t="s">
        <v>541</v>
      </c>
      <c r="G156" s="238" t="s">
        <v>1467</v>
      </c>
      <c r="H156" s="239">
        <v>1</v>
      </c>
      <c r="I156" s="240"/>
      <c r="J156" s="241">
        <f aca="true" t="shared" si="20" ref="J156:J174">ROUND(I156*H156,2)</f>
        <v>0</v>
      </c>
      <c r="K156" s="237" t="s">
        <v>1169</v>
      </c>
      <c r="L156" s="242"/>
      <c r="M156" s="243" t="s">
        <v>1169</v>
      </c>
      <c r="N156" s="244" t="s">
        <v>1198</v>
      </c>
      <c r="O156" s="43"/>
      <c r="P156" s="197">
        <f aca="true" t="shared" si="21" ref="P156:P174">O156*H156</f>
        <v>0</v>
      </c>
      <c r="Q156" s="197">
        <v>0</v>
      </c>
      <c r="R156" s="197">
        <f aca="true" t="shared" si="22" ref="R156:R174">Q156*H156</f>
        <v>0</v>
      </c>
      <c r="S156" s="197">
        <v>0</v>
      </c>
      <c r="T156" s="198">
        <f aca="true" t="shared" si="23" ref="T156:T174">S156*H156</f>
        <v>0</v>
      </c>
      <c r="AR156" s="24" t="s">
        <v>529</v>
      </c>
      <c r="AT156" s="24" t="s">
        <v>1464</v>
      </c>
      <c r="AU156" s="24" t="s">
        <v>1353</v>
      </c>
      <c r="AY156" s="24" t="s">
        <v>1302</v>
      </c>
      <c r="BE156" s="199">
        <f aca="true" t="shared" si="24" ref="BE156:BE174">IF(N156="základní",J156,0)</f>
        <v>0</v>
      </c>
      <c r="BF156" s="199">
        <f aca="true" t="shared" si="25" ref="BF156:BF174">IF(N156="snížená",J156,0)</f>
        <v>0</v>
      </c>
      <c r="BG156" s="199">
        <f aca="true" t="shared" si="26" ref="BG156:BG174">IF(N156="zákl. přenesená",J156,0)</f>
        <v>0</v>
      </c>
      <c r="BH156" s="199">
        <f aca="true" t="shared" si="27" ref="BH156:BH174">IF(N156="sníž. přenesená",J156,0)</f>
        <v>0</v>
      </c>
      <c r="BI156" s="199">
        <f aca="true" t="shared" si="28" ref="BI156:BI174">IF(N156="nulová",J156,0)</f>
        <v>0</v>
      </c>
      <c r="BJ156" s="24" t="s">
        <v>1309</v>
      </c>
      <c r="BK156" s="199">
        <f aca="true" t="shared" si="29" ref="BK156:BK174">ROUND(I156*H156,2)</f>
        <v>0</v>
      </c>
      <c r="BL156" s="24" t="s">
        <v>530</v>
      </c>
      <c r="BM156" s="24" t="s">
        <v>638</v>
      </c>
    </row>
    <row r="157" spans="2:65" s="1" customFormat="1" ht="14.45" customHeight="1">
      <c r="B157" s="42"/>
      <c r="C157" s="235" t="s">
        <v>1317</v>
      </c>
      <c r="D157" s="235" t="s">
        <v>1464</v>
      </c>
      <c r="E157" s="236" t="s">
        <v>1067</v>
      </c>
      <c r="F157" s="237" t="s">
        <v>639</v>
      </c>
      <c r="G157" s="238" t="s">
        <v>1467</v>
      </c>
      <c r="H157" s="239">
        <v>1</v>
      </c>
      <c r="I157" s="240"/>
      <c r="J157" s="241">
        <f t="shared" si="20"/>
        <v>0</v>
      </c>
      <c r="K157" s="237" t="s">
        <v>1169</v>
      </c>
      <c r="L157" s="242"/>
      <c r="M157" s="243" t="s">
        <v>1169</v>
      </c>
      <c r="N157" s="244" t="s">
        <v>1198</v>
      </c>
      <c r="O157" s="43"/>
      <c r="P157" s="197">
        <f t="shared" si="21"/>
        <v>0</v>
      </c>
      <c r="Q157" s="197">
        <v>0</v>
      </c>
      <c r="R157" s="197">
        <f t="shared" si="22"/>
        <v>0</v>
      </c>
      <c r="S157" s="197">
        <v>0</v>
      </c>
      <c r="T157" s="198">
        <f t="shared" si="23"/>
        <v>0</v>
      </c>
      <c r="AR157" s="24" t="s">
        <v>529</v>
      </c>
      <c r="AT157" s="24" t="s">
        <v>1464</v>
      </c>
      <c r="AU157" s="24" t="s">
        <v>1353</v>
      </c>
      <c r="AY157" s="24" t="s">
        <v>1302</v>
      </c>
      <c r="BE157" s="199">
        <f t="shared" si="24"/>
        <v>0</v>
      </c>
      <c r="BF157" s="199">
        <f t="shared" si="25"/>
        <v>0</v>
      </c>
      <c r="BG157" s="199">
        <f t="shared" si="26"/>
        <v>0</v>
      </c>
      <c r="BH157" s="199">
        <f t="shared" si="27"/>
        <v>0</v>
      </c>
      <c r="BI157" s="199">
        <f t="shared" si="28"/>
        <v>0</v>
      </c>
      <c r="BJ157" s="24" t="s">
        <v>1309</v>
      </c>
      <c r="BK157" s="199">
        <f t="shared" si="29"/>
        <v>0</v>
      </c>
      <c r="BL157" s="24" t="s">
        <v>530</v>
      </c>
      <c r="BM157" s="24" t="s">
        <v>640</v>
      </c>
    </row>
    <row r="158" spans="2:65" s="1" customFormat="1" ht="14.45" customHeight="1">
      <c r="B158" s="42"/>
      <c r="C158" s="235" t="s">
        <v>641</v>
      </c>
      <c r="D158" s="235" t="s">
        <v>1464</v>
      </c>
      <c r="E158" s="236" t="s">
        <v>1072</v>
      </c>
      <c r="F158" s="237" t="s">
        <v>642</v>
      </c>
      <c r="G158" s="238" t="s">
        <v>1467</v>
      </c>
      <c r="H158" s="239">
        <v>3</v>
      </c>
      <c r="I158" s="240"/>
      <c r="J158" s="241">
        <f t="shared" si="20"/>
        <v>0</v>
      </c>
      <c r="K158" s="237" t="s">
        <v>1169</v>
      </c>
      <c r="L158" s="242"/>
      <c r="M158" s="243" t="s">
        <v>1169</v>
      </c>
      <c r="N158" s="244" t="s">
        <v>1198</v>
      </c>
      <c r="O158" s="43"/>
      <c r="P158" s="197">
        <f t="shared" si="21"/>
        <v>0</v>
      </c>
      <c r="Q158" s="197">
        <v>0</v>
      </c>
      <c r="R158" s="197">
        <f t="shared" si="22"/>
        <v>0</v>
      </c>
      <c r="S158" s="197">
        <v>0</v>
      </c>
      <c r="T158" s="198">
        <f t="shared" si="23"/>
        <v>0</v>
      </c>
      <c r="AR158" s="24" t="s">
        <v>529</v>
      </c>
      <c r="AT158" s="24" t="s">
        <v>1464</v>
      </c>
      <c r="AU158" s="24" t="s">
        <v>1353</v>
      </c>
      <c r="AY158" s="24" t="s">
        <v>1302</v>
      </c>
      <c r="BE158" s="199">
        <f t="shared" si="24"/>
        <v>0</v>
      </c>
      <c r="BF158" s="199">
        <f t="shared" si="25"/>
        <v>0</v>
      </c>
      <c r="BG158" s="199">
        <f t="shared" si="26"/>
        <v>0</v>
      </c>
      <c r="BH158" s="199">
        <f t="shared" si="27"/>
        <v>0</v>
      </c>
      <c r="BI158" s="199">
        <f t="shared" si="28"/>
        <v>0</v>
      </c>
      <c r="BJ158" s="24" t="s">
        <v>1309</v>
      </c>
      <c r="BK158" s="199">
        <f t="shared" si="29"/>
        <v>0</v>
      </c>
      <c r="BL158" s="24" t="s">
        <v>530</v>
      </c>
      <c r="BM158" s="24" t="s">
        <v>643</v>
      </c>
    </row>
    <row r="159" spans="2:65" s="1" customFormat="1" ht="14.45" customHeight="1">
      <c r="B159" s="42"/>
      <c r="C159" s="235" t="s">
        <v>644</v>
      </c>
      <c r="D159" s="235" t="s">
        <v>1464</v>
      </c>
      <c r="E159" s="236" t="s">
        <v>1317</v>
      </c>
      <c r="F159" s="237" t="s">
        <v>547</v>
      </c>
      <c r="G159" s="238" t="s">
        <v>1467</v>
      </c>
      <c r="H159" s="239">
        <v>3</v>
      </c>
      <c r="I159" s="240"/>
      <c r="J159" s="241">
        <f t="shared" si="20"/>
        <v>0</v>
      </c>
      <c r="K159" s="237" t="s">
        <v>1169</v>
      </c>
      <c r="L159" s="242"/>
      <c r="M159" s="243" t="s">
        <v>1169</v>
      </c>
      <c r="N159" s="244" t="s">
        <v>1198</v>
      </c>
      <c r="O159" s="43"/>
      <c r="P159" s="197">
        <f t="shared" si="21"/>
        <v>0</v>
      </c>
      <c r="Q159" s="197">
        <v>0</v>
      </c>
      <c r="R159" s="197">
        <f t="shared" si="22"/>
        <v>0</v>
      </c>
      <c r="S159" s="197">
        <v>0</v>
      </c>
      <c r="T159" s="198">
        <f t="shared" si="23"/>
        <v>0</v>
      </c>
      <c r="AR159" s="24" t="s">
        <v>529</v>
      </c>
      <c r="AT159" s="24" t="s">
        <v>1464</v>
      </c>
      <c r="AU159" s="24" t="s">
        <v>1353</v>
      </c>
      <c r="AY159" s="24" t="s">
        <v>1302</v>
      </c>
      <c r="BE159" s="199">
        <f t="shared" si="24"/>
        <v>0</v>
      </c>
      <c r="BF159" s="199">
        <f t="shared" si="25"/>
        <v>0</v>
      </c>
      <c r="BG159" s="199">
        <f t="shared" si="26"/>
        <v>0</v>
      </c>
      <c r="BH159" s="199">
        <f t="shared" si="27"/>
        <v>0</v>
      </c>
      <c r="BI159" s="199">
        <f t="shared" si="28"/>
        <v>0</v>
      </c>
      <c r="BJ159" s="24" t="s">
        <v>1309</v>
      </c>
      <c r="BK159" s="199">
        <f t="shared" si="29"/>
        <v>0</v>
      </c>
      <c r="BL159" s="24" t="s">
        <v>530</v>
      </c>
      <c r="BM159" s="24" t="s">
        <v>645</v>
      </c>
    </row>
    <row r="160" spans="2:65" s="1" customFormat="1" ht="14.45" customHeight="1">
      <c r="B160" s="42"/>
      <c r="C160" s="235" t="s">
        <v>646</v>
      </c>
      <c r="D160" s="235" t="s">
        <v>1464</v>
      </c>
      <c r="E160" s="236" t="s">
        <v>641</v>
      </c>
      <c r="F160" s="237" t="s">
        <v>550</v>
      </c>
      <c r="G160" s="238" t="s">
        <v>1467</v>
      </c>
      <c r="H160" s="239">
        <v>1</v>
      </c>
      <c r="I160" s="240"/>
      <c r="J160" s="241">
        <f t="shared" si="20"/>
        <v>0</v>
      </c>
      <c r="K160" s="237" t="s">
        <v>1169</v>
      </c>
      <c r="L160" s="242"/>
      <c r="M160" s="243" t="s">
        <v>1169</v>
      </c>
      <c r="N160" s="244" t="s">
        <v>1198</v>
      </c>
      <c r="O160" s="43"/>
      <c r="P160" s="197">
        <f t="shared" si="21"/>
        <v>0</v>
      </c>
      <c r="Q160" s="197">
        <v>0</v>
      </c>
      <c r="R160" s="197">
        <f t="shared" si="22"/>
        <v>0</v>
      </c>
      <c r="S160" s="197">
        <v>0</v>
      </c>
      <c r="T160" s="198">
        <f t="shared" si="23"/>
        <v>0</v>
      </c>
      <c r="AR160" s="24" t="s">
        <v>529</v>
      </c>
      <c r="AT160" s="24" t="s">
        <v>1464</v>
      </c>
      <c r="AU160" s="24" t="s">
        <v>1353</v>
      </c>
      <c r="AY160" s="24" t="s">
        <v>1302</v>
      </c>
      <c r="BE160" s="199">
        <f t="shared" si="24"/>
        <v>0</v>
      </c>
      <c r="BF160" s="199">
        <f t="shared" si="25"/>
        <v>0</v>
      </c>
      <c r="BG160" s="199">
        <f t="shared" si="26"/>
        <v>0</v>
      </c>
      <c r="BH160" s="199">
        <f t="shared" si="27"/>
        <v>0</v>
      </c>
      <c r="BI160" s="199">
        <f t="shared" si="28"/>
        <v>0</v>
      </c>
      <c r="BJ160" s="24" t="s">
        <v>1309</v>
      </c>
      <c r="BK160" s="199">
        <f t="shared" si="29"/>
        <v>0</v>
      </c>
      <c r="BL160" s="24" t="s">
        <v>530</v>
      </c>
      <c r="BM160" s="24" t="s">
        <v>647</v>
      </c>
    </row>
    <row r="161" spans="2:65" s="1" customFormat="1" ht="14.45" customHeight="1">
      <c r="B161" s="42"/>
      <c r="C161" s="235" t="s">
        <v>648</v>
      </c>
      <c r="D161" s="235" t="s">
        <v>1464</v>
      </c>
      <c r="E161" s="236" t="s">
        <v>644</v>
      </c>
      <c r="F161" s="237" t="s">
        <v>553</v>
      </c>
      <c r="G161" s="238" t="s">
        <v>1467</v>
      </c>
      <c r="H161" s="239">
        <v>2</v>
      </c>
      <c r="I161" s="240"/>
      <c r="J161" s="241">
        <f t="shared" si="20"/>
        <v>0</v>
      </c>
      <c r="K161" s="237" t="s">
        <v>1169</v>
      </c>
      <c r="L161" s="242"/>
      <c r="M161" s="243" t="s">
        <v>1169</v>
      </c>
      <c r="N161" s="244" t="s">
        <v>1198</v>
      </c>
      <c r="O161" s="43"/>
      <c r="P161" s="197">
        <f t="shared" si="21"/>
        <v>0</v>
      </c>
      <c r="Q161" s="197">
        <v>0</v>
      </c>
      <c r="R161" s="197">
        <f t="shared" si="22"/>
        <v>0</v>
      </c>
      <c r="S161" s="197">
        <v>0</v>
      </c>
      <c r="T161" s="198">
        <f t="shared" si="23"/>
        <v>0</v>
      </c>
      <c r="AR161" s="24" t="s">
        <v>529</v>
      </c>
      <c r="AT161" s="24" t="s">
        <v>1464</v>
      </c>
      <c r="AU161" s="24" t="s">
        <v>1353</v>
      </c>
      <c r="AY161" s="24" t="s">
        <v>1302</v>
      </c>
      <c r="BE161" s="199">
        <f t="shared" si="24"/>
        <v>0</v>
      </c>
      <c r="BF161" s="199">
        <f t="shared" si="25"/>
        <v>0</v>
      </c>
      <c r="BG161" s="199">
        <f t="shared" si="26"/>
        <v>0</v>
      </c>
      <c r="BH161" s="199">
        <f t="shared" si="27"/>
        <v>0</v>
      </c>
      <c r="BI161" s="199">
        <f t="shared" si="28"/>
        <v>0</v>
      </c>
      <c r="BJ161" s="24" t="s">
        <v>1309</v>
      </c>
      <c r="BK161" s="199">
        <f t="shared" si="29"/>
        <v>0</v>
      </c>
      <c r="BL161" s="24" t="s">
        <v>530</v>
      </c>
      <c r="BM161" s="24" t="s">
        <v>649</v>
      </c>
    </row>
    <row r="162" spans="2:65" s="1" customFormat="1" ht="14.45" customHeight="1">
      <c r="B162" s="42"/>
      <c r="C162" s="235" t="s">
        <v>650</v>
      </c>
      <c r="D162" s="235" t="s">
        <v>1464</v>
      </c>
      <c r="E162" s="236" t="s">
        <v>646</v>
      </c>
      <c r="F162" s="237" t="s">
        <v>556</v>
      </c>
      <c r="G162" s="238" t="s">
        <v>1467</v>
      </c>
      <c r="H162" s="239">
        <v>1</v>
      </c>
      <c r="I162" s="240"/>
      <c r="J162" s="241">
        <f t="shared" si="20"/>
        <v>0</v>
      </c>
      <c r="K162" s="237" t="s">
        <v>1169</v>
      </c>
      <c r="L162" s="242"/>
      <c r="M162" s="243" t="s">
        <v>1169</v>
      </c>
      <c r="N162" s="244" t="s">
        <v>1198</v>
      </c>
      <c r="O162" s="43"/>
      <c r="P162" s="197">
        <f t="shared" si="21"/>
        <v>0</v>
      </c>
      <c r="Q162" s="197">
        <v>0</v>
      </c>
      <c r="R162" s="197">
        <f t="shared" si="22"/>
        <v>0</v>
      </c>
      <c r="S162" s="197">
        <v>0</v>
      </c>
      <c r="T162" s="198">
        <f t="shared" si="23"/>
        <v>0</v>
      </c>
      <c r="AR162" s="24" t="s">
        <v>529</v>
      </c>
      <c r="AT162" s="24" t="s">
        <v>1464</v>
      </c>
      <c r="AU162" s="24" t="s">
        <v>1353</v>
      </c>
      <c r="AY162" s="24" t="s">
        <v>1302</v>
      </c>
      <c r="BE162" s="199">
        <f t="shared" si="24"/>
        <v>0</v>
      </c>
      <c r="BF162" s="199">
        <f t="shared" si="25"/>
        <v>0</v>
      </c>
      <c r="BG162" s="199">
        <f t="shared" si="26"/>
        <v>0</v>
      </c>
      <c r="BH162" s="199">
        <f t="shared" si="27"/>
        <v>0</v>
      </c>
      <c r="BI162" s="199">
        <f t="shared" si="28"/>
        <v>0</v>
      </c>
      <c r="BJ162" s="24" t="s">
        <v>1309</v>
      </c>
      <c r="BK162" s="199">
        <f t="shared" si="29"/>
        <v>0</v>
      </c>
      <c r="BL162" s="24" t="s">
        <v>530</v>
      </c>
      <c r="BM162" s="24" t="s">
        <v>651</v>
      </c>
    </row>
    <row r="163" spans="2:65" s="1" customFormat="1" ht="14.45" customHeight="1">
      <c r="B163" s="42"/>
      <c r="C163" s="235" t="s">
        <v>652</v>
      </c>
      <c r="D163" s="235" t="s">
        <v>1464</v>
      </c>
      <c r="E163" s="236" t="s">
        <v>648</v>
      </c>
      <c r="F163" s="237" t="s">
        <v>559</v>
      </c>
      <c r="G163" s="238" t="s">
        <v>1467</v>
      </c>
      <c r="H163" s="239">
        <v>1</v>
      </c>
      <c r="I163" s="240"/>
      <c r="J163" s="241">
        <f t="shared" si="20"/>
        <v>0</v>
      </c>
      <c r="K163" s="237" t="s">
        <v>1169</v>
      </c>
      <c r="L163" s="242"/>
      <c r="M163" s="243" t="s">
        <v>1169</v>
      </c>
      <c r="N163" s="244" t="s">
        <v>1198</v>
      </c>
      <c r="O163" s="43"/>
      <c r="P163" s="197">
        <f t="shared" si="21"/>
        <v>0</v>
      </c>
      <c r="Q163" s="197">
        <v>0</v>
      </c>
      <c r="R163" s="197">
        <f t="shared" si="22"/>
        <v>0</v>
      </c>
      <c r="S163" s="197">
        <v>0</v>
      </c>
      <c r="T163" s="198">
        <f t="shared" si="23"/>
        <v>0</v>
      </c>
      <c r="AR163" s="24" t="s">
        <v>529</v>
      </c>
      <c r="AT163" s="24" t="s">
        <v>1464</v>
      </c>
      <c r="AU163" s="24" t="s">
        <v>1353</v>
      </c>
      <c r="AY163" s="24" t="s">
        <v>1302</v>
      </c>
      <c r="BE163" s="199">
        <f t="shared" si="24"/>
        <v>0</v>
      </c>
      <c r="BF163" s="199">
        <f t="shared" si="25"/>
        <v>0</v>
      </c>
      <c r="BG163" s="199">
        <f t="shared" si="26"/>
        <v>0</v>
      </c>
      <c r="BH163" s="199">
        <f t="shared" si="27"/>
        <v>0</v>
      </c>
      <c r="BI163" s="199">
        <f t="shared" si="28"/>
        <v>0</v>
      </c>
      <c r="BJ163" s="24" t="s">
        <v>1309</v>
      </c>
      <c r="BK163" s="199">
        <f t="shared" si="29"/>
        <v>0</v>
      </c>
      <c r="BL163" s="24" t="s">
        <v>530</v>
      </c>
      <c r="BM163" s="24" t="s">
        <v>653</v>
      </c>
    </row>
    <row r="164" spans="2:65" s="1" customFormat="1" ht="14.45" customHeight="1">
      <c r="B164" s="42"/>
      <c r="C164" s="235" t="s">
        <v>654</v>
      </c>
      <c r="D164" s="235" t="s">
        <v>1464</v>
      </c>
      <c r="E164" s="236" t="s">
        <v>650</v>
      </c>
      <c r="F164" s="237" t="s">
        <v>562</v>
      </c>
      <c r="G164" s="238" t="s">
        <v>1467</v>
      </c>
      <c r="H164" s="239">
        <v>1</v>
      </c>
      <c r="I164" s="240"/>
      <c r="J164" s="241">
        <f t="shared" si="20"/>
        <v>0</v>
      </c>
      <c r="K164" s="237" t="s">
        <v>1169</v>
      </c>
      <c r="L164" s="242"/>
      <c r="M164" s="243" t="s">
        <v>1169</v>
      </c>
      <c r="N164" s="244" t="s">
        <v>1198</v>
      </c>
      <c r="O164" s="43"/>
      <c r="P164" s="197">
        <f t="shared" si="21"/>
        <v>0</v>
      </c>
      <c r="Q164" s="197">
        <v>0</v>
      </c>
      <c r="R164" s="197">
        <f t="shared" si="22"/>
        <v>0</v>
      </c>
      <c r="S164" s="197">
        <v>0</v>
      </c>
      <c r="T164" s="198">
        <f t="shared" si="23"/>
        <v>0</v>
      </c>
      <c r="AR164" s="24" t="s">
        <v>529</v>
      </c>
      <c r="AT164" s="24" t="s">
        <v>1464</v>
      </c>
      <c r="AU164" s="24" t="s">
        <v>1353</v>
      </c>
      <c r="AY164" s="24" t="s">
        <v>1302</v>
      </c>
      <c r="BE164" s="199">
        <f t="shared" si="24"/>
        <v>0</v>
      </c>
      <c r="BF164" s="199">
        <f t="shared" si="25"/>
        <v>0</v>
      </c>
      <c r="BG164" s="199">
        <f t="shared" si="26"/>
        <v>0</v>
      </c>
      <c r="BH164" s="199">
        <f t="shared" si="27"/>
        <v>0</v>
      </c>
      <c r="BI164" s="199">
        <f t="shared" si="28"/>
        <v>0</v>
      </c>
      <c r="BJ164" s="24" t="s">
        <v>1309</v>
      </c>
      <c r="BK164" s="199">
        <f t="shared" si="29"/>
        <v>0</v>
      </c>
      <c r="BL164" s="24" t="s">
        <v>530</v>
      </c>
      <c r="BM164" s="24" t="s">
        <v>655</v>
      </c>
    </row>
    <row r="165" spans="2:65" s="1" customFormat="1" ht="14.45" customHeight="1">
      <c r="B165" s="42"/>
      <c r="C165" s="235" t="s">
        <v>656</v>
      </c>
      <c r="D165" s="235" t="s">
        <v>1464</v>
      </c>
      <c r="E165" s="236" t="s">
        <v>652</v>
      </c>
      <c r="F165" s="237" t="s">
        <v>657</v>
      </c>
      <c r="G165" s="238" t="s">
        <v>1467</v>
      </c>
      <c r="H165" s="239">
        <v>1</v>
      </c>
      <c r="I165" s="240"/>
      <c r="J165" s="241">
        <f t="shared" si="20"/>
        <v>0</v>
      </c>
      <c r="K165" s="237" t="s">
        <v>1169</v>
      </c>
      <c r="L165" s="242"/>
      <c r="M165" s="243" t="s">
        <v>1169</v>
      </c>
      <c r="N165" s="244" t="s">
        <v>1198</v>
      </c>
      <c r="O165" s="43"/>
      <c r="P165" s="197">
        <f t="shared" si="21"/>
        <v>0</v>
      </c>
      <c r="Q165" s="197">
        <v>0</v>
      </c>
      <c r="R165" s="197">
        <f t="shared" si="22"/>
        <v>0</v>
      </c>
      <c r="S165" s="197">
        <v>0</v>
      </c>
      <c r="T165" s="198">
        <f t="shared" si="23"/>
        <v>0</v>
      </c>
      <c r="AR165" s="24" t="s">
        <v>529</v>
      </c>
      <c r="AT165" s="24" t="s">
        <v>1464</v>
      </c>
      <c r="AU165" s="24" t="s">
        <v>1353</v>
      </c>
      <c r="AY165" s="24" t="s">
        <v>1302</v>
      </c>
      <c r="BE165" s="199">
        <f t="shared" si="24"/>
        <v>0</v>
      </c>
      <c r="BF165" s="199">
        <f t="shared" si="25"/>
        <v>0</v>
      </c>
      <c r="BG165" s="199">
        <f t="shared" si="26"/>
        <v>0</v>
      </c>
      <c r="BH165" s="199">
        <f t="shared" si="27"/>
        <v>0</v>
      </c>
      <c r="BI165" s="199">
        <f t="shared" si="28"/>
        <v>0</v>
      </c>
      <c r="BJ165" s="24" t="s">
        <v>1309</v>
      </c>
      <c r="BK165" s="199">
        <f t="shared" si="29"/>
        <v>0</v>
      </c>
      <c r="BL165" s="24" t="s">
        <v>530</v>
      </c>
      <c r="BM165" s="24" t="s">
        <v>658</v>
      </c>
    </row>
    <row r="166" spans="2:65" s="1" customFormat="1" ht="14.45" customHeight="1">
      <c r="B166" s="42"/>
      <c r="C166" s="235" t="s">
        <v>11</v>
      </c>
      <c r="D166" s="235" t="s">
        <v>1464</v>
      </c>
      <c r="E166" s="236" t="s">
        <v>654</v>
      </c>
      <c r="F166" s="237" t="s">
        <v>659</v>
      </c>
      <c r="G166" s="238" t="s">
        <v>1467</v>
      </c>
      <c r="H166" s="239">
        <v>2</v>
      </c>
      <c r="I166" s="240"/>
      <c r="J166" s="241">
        <f t="shared" si="20"/>
        <v>0</v>
      </c>
      <c r="K166" s="237" t="s">
        <v>1169</v>
      </c>
      <c r="L166" s="242"/>
      <c r="M166" s="243" t="s">
        <v>1169</v>
      </c>
      <c r="N166" s="244" t="s">
        <v>1198</v>
      </c>
      <c r="O166" s="43"/>
      <c r="P166" s="197">
        <f t="shared" si="21"/>
        <v>0</v>
      </c>
      <c r="Q166" s="197">
        <v>0</v>
      </c>
      <c r="R166" s="197">
        <f t="shared" si="22"/>
        <v>0</v>
      </c>
      <c r="S166" s="197">
        <v>0</v>
      </c>
      <c r="T166" s="198">
        <f t="shared" si="23"/>
        <v>0</v>
      </c>
      <c r="AR166" s="24" t="s">
        <v>529</v>
      </c>
      <c r="AT166" s="24" t="s">
        <v>1464</v>
      </c>
      <c r="AU166" s="24" t="s">
        <v>1353</v>
      </c>
      <c r="AY166" s="24" t="s">
        <v>1302</v>
      </c>
      <c r="BE166" s="199">
        <f t="shared" si="24"/>
        <v>0</v>
      </c>
      <c r="BF166" s="199">
        <f t="shared" si="25"/>
        <v>0</v>
      </c>
      <c r="BG166" s="199">
        <f t="shared" si="26"/>
        <v>0</v>
      </c>
      <c r="BH166" s="199">
        <f t="shared" si="27"/>
        <v>0</v>
      </c>
      <c r="BI166" s="199">
        <f t="shared" si="28"/>
        <v>0</v>
      </c>
      <c r="BJ166" s="24" t="s">
        <v>1309</v>
      </c>
      <c r="BK166" s="199">
        <f t="shared" si="29"/>
        <v>0</v>
      </c>
      <c r="BL166" s="24" t="s">
        <v>530</v>
      </c>
      <c r="BM166" s="24" t="s">
        <v>660</v>
      </c>
    </row>
    <row r="167" spans="2:65" s="1" customFormat="1" ht="14.45" customHeight="1">
      <c r="B167" s="42"/>
      <c r="C167" s="235" t="s">
        <v>661</v>
      </c>
      <c r="D167" s="235" t="s">
        <v>1464</v>
      </c>
      <c r="E167" s="236" t="s">
        <v>656</v>
      </c>
      <c r="F167" s="237" t="s">
        <v>662</v>
      </c>
      <c r="G167" s="238" t="s">
        <v>1467</v>
      </c>
      <c r="H167" s="239">
        <v>2</v>
      </c>
      <c r="I167" s="240"/>
      <c r="J167" s="241">
        <f t="shared" si="20"/>
        <v>0</v>
      </c>
      <c r="K167" s="237" t="s">
        <v>1169</v>
      </c>
      <c r="L167" s="242"/>
      <c r="M167" s="243" t="s">
        <v>1169</v>
      </c>
      <c r="N167" s="244" t="s">
        <v>1198</v>
      </c>
      <c r="O167" s="43"/>
      <c r="P167" s="197">
        <f t="shared" si="21"/>
        <v>0</v>
      </c>
      <c r="Q167" s="197">
        <v>0</v>
      </c>
      <c r="R167" s="197">
        <f t="shared" si="22"/>
        <v>0</v>
      </c>
      <c r="S167" s="197">
        <v>0</v>
      </c>
      <c r="T167" s="198">
        <f t="shared" si="23"/>
        <v>0</v>
      </c>
      <c r="AR167" s="24" t="s">
        <v>529</v>
      </c>
      <c r="AT167" s="24" t="s">
        <v>1464</v>
      </c>
      <c r="AU167" s="24" t="s">
        <v>1353</v>
      </c>
      <c r="AY167" s="24" t="s">
        <v>1302</v>
      </c>
      <c r="BE167" s="199">
        <f t="shared" si="24"/>
        <v>0</v>
      </c>
      <c r="BF167" s="199">
        <f t="shared" si="25"/>
        <v>0</v>
      </c>
      <c r="BG167" s="199">
        <f t="shared" si="26"/>
        <v>0</v>
      </c>
      <c r="BH167" s="199">
        <f t="shared" si="27"/>
        <v>0</v>
      </c>
      <c r="BI167" s="199">
        <f t="shared" si="28"/>
        <v>0</v>
      </c>
      <c r="BJ167" s="24" t="s">
        <v>1309</v>
      </c>
      <c r="BK167" s="199">
        <f t="shared" si="29"/>
        <v>0</v>
      </c>
      <c r="BL167" s="24" t="s">
        <v>530</v>
      </c>
      <c r="BM167" s="24" t="s">
        <v>663</v>
      </c>
    </row>
    <row r="168" spans="2:65" s="1" customFormat="1" ht="14.45" customHeight="1">
      <c r="B168" s="42"/>
      <c r="C168" s="235" t="s">
        <v>664</v>
      </c>
      <c r="D168" s="235" t="s">
        <v>1464</v>
      </c>
      <c r="E168" s="236" t="s">
        <v>11</v>
      </c>
      <c r="F168" s="237" t="s">
        <v>665</v>
      </c>
      <c r="G168" s="238" t="s">
        <v>1467</v>
      </c>
      <c r="H168" s="239">
        <v>2</v>
      </c>
      <c r="I168" s="240"/>
      <c r="J168" s="241">
        <f t="shared" si="20"/>
        <v>0</v>
      </c>
      <c r="K168" s="237" t="s">
        <v>1169</v>
      </c>
      <c r="L168" s="242"/>
      <c r="M168" s="243" t="s">
        <v>1169</v>
      </c>
      <c r="N168" s="244" t="s">
        <v>1198</v>
      </c>
      <c r="O168" s="43"/>
      <c r="P168" s="197">
        <f t="shared" si="21"/>
        <v>0</v>
      </c>
      <c r="Q168" s="197">
        <v>0</v>
      </c>
      <c r="R168" s="197">
        <f t="shared" si="22"/>
        <v>0</v>
      </c>
      <c r="S168" s="197">
        <v>0</v>
      </c>
      <c r="T168" s="198">
        <f t="shared" si="23"/>
        <v>0</v>
      </c>
      <c r="AR168" s="24" t="s">
        <v>529</v>
      </c>
      <c r="AT168" s="24" t="s">
        <v>1464</v>
      </c>
      <c r="AU168" s="24" t="s">
        <v>1353</v>
      </c>
      <c r="AY168" s="24" t="s">
        <v>1302</v>
      </c>
      <c r="BE168" s="199">
        <f t="shared" si="24"/>
        <v>0</v>
      </c>
      <c r="BF168" s="199">
        <f t="shared" si="25"/>
        <v>0</v>
      </c>
      <c r="BG168" s="199">
        <f t="shared" si="26"/>
        <v>0</v>
      </c>
      <c r="BH168" s="199">
        <f t="shared" si="27"/>
        <v>0</v>
      </c>
      <c r="BI168" s="199">
        <f t="shared" si="28"/>
        <v>0</v>
      </c>
      <c r="BJ168" s="24" t="s">
        <v>1309</v>
      </c>
      <c r="BK168" s="199">
        <f t="shared" si="29"/>
        <v>0</v>
      </c>
      <c r="BL168" s="24" t="s">
        <v>530</v>
      </c>
      <c r="BM168" s="24" t="s">
        <v>666</v>
      </c>
    </row>
    <row r="169" spans="2:65" s="1" customFormat="1" ht="14.45" customHeight="1">
      <c r="B169" s="42"/>
      <c r="C169" s="235" t="s">
        <v>667</v>
      </c>
      <c r="D169" s="235" t="s">
        <v>1464</v>
      </c>
      <c r="E169" s="236" t="s">
        <v>661</v>
      </c>
      <c r="F169" s="237" t="s">
        <v>668</v>
      </c>
      <c r="G169" s="238" t="s">
        <v>1467</v>
      </c>
      <c r="H169" s="239">
        <v>6</v>
      </c>
      <c r="I169" s="240"/>
      <c r="J169" s="241">
        <f t="shared" si="20"/>
        <v>0</v>
      </c>
      <c r="K169" s="237" t="s">
        <v>1169</v>
      </c>
      <c r="L169" s="242"/>
      <c r="M169" s="243" t="s">
        <v>1169</v>
      </c>
      <c r="N169" s="244" t="s">
        <v>1198</v>
      </c>
      <c r="O169" s="43"/>
      <c r="P169" s="197">
        <f t="shared" si="21"/>
        <v>0</v>
      </c>
      <c r="Q169" s="197">
        <v>0</v>
      </c>
      <c r="R169" s="197">
        <f t="shared" si="22"/>
        <v>0</v>
      </c>
      <c r="S169" s="197">
        <v>0</v>
      </c>
      <c r="T169" s="198">
        <f t="shared" si="23"/>
        <v>0</v>
      </c>
      <c r="AR169" s="24" t="s">
        <v>529</v>
      </c>
      <c r="AT169" s="24" t="s">
        <v>1464</v>
      </c>
      <c r="AU169" s="24" t="s">
        <v>1353</v>
      </c>
      <c r="AY169" s="24" t="s">
        <v>1302</v>
      </c>
      <c r="BE169" s="199">
        <f t="shared" si="24"/>
        <v>0</v>
      </c>
      <c r="BF169" s="199">
        <f t="shared" si="25"/>
        <v>0</v>
      </c>
      <c r="BG169" s="199">
        <f t="shared" si="26"/>
        <v>0</v>
      </c>
      <c r="BH169" s="199">
        <f t="shared" si="27"/>
        <v>0</v>
      </c>
      <c r="BI169" s="199">
        <f t="shared" si="28"/>
        <v>0</v>
      </c>
      <c r="BJ169" s="24" t="s">
        <v>1309</v>
      </c>
      <c r="BK169" s="199">
        <f t="shared" si="29"/>
        <v>0</v>
      </c>
      <c r="BL169" s="24" t="s">
        <v>530</v>
      </c>
      <c r="BM169" s="24" t="s">
        <v>669</v>
      </c>
    </row>
    <row r="170" spans="2:65" s="1" customFormat="1" ht="14.45" customHeight="1">
      <c r="B170" s="42"/>
      <c r="C170" s="235" t="s">
        <v>670</v>
      </c>
      <c r="D170" s="235" t="s">
        <v>1464</v>
      </c>
      <c r="E170" s="236" t="s">
        <v>664</v>
      </c>
      <c r="F170" s="237" t="s">
        <v>571</v>
      </c>
      <c r="G170" s="238" t="s">
        <v>1467</v>
      </c>
      <c r="H170" s="239">
        <v>2</v>
      </c>
      <c r="I170" s="240"/>
      <c r="J170" s="241">
        <f t="shared" si="20"/>
        <v>0</v>
      </c>
      <c r="K170" s="237" t="s">
        <v>1169</v>
      </c>
      <c r="L170" s="242"/>
      <c r="M170" s="243" t="s">
        <v>1169</v>
      </c>
      <c r="N170" s="244" t="s">
        <v>1198</v>
      </c>
      <c r="O170" s="43"/>
      <c r="P170" s="197">
        <f t="shared" si="21"/>
        <v>0</v>
      </c>
      <c r="Q170" s="197">
        <v>0</v>
      </c>
      <c r="R170" s="197">
        <f t="shared" si="22"/>
        <v>0</v>
      </c>
      <c r="S170" s="197">
        <v>0</v>
      </c>
      <c r="T170" s="198">
        <f t="shared" si="23"/>
        <v>0</v>
      </c>
      <c r="AR170" s="24" t="s">
        <v>529</v>
      </c>
      <c r="AT170" s="24" t="s">
        <v>1464</v>
      </c>
      <c r="AU170" s="24" t="s">
        <v>1353</v>
      </c>
      <c r="AY170" s="24" t="s">
        <v>1302</v>
      </c>
      <c r="BE170" s="199">
        <f t="shared" si="24"/>
        <v>0</v>
      </c>
      <c r="BF170" s="199">
        <f t="shared" si="25"/>
        <v>0</v>
      </c>
      <c r="BG170" s="199">
        <f t="shared" si="26"/>
        <v>0</v>
      </c>
      <c r="BH170" s="199">
        <f t="shared" si="27"/>
        <v>0</v>
      </c>
      <c r="BI170" s="199">
        <f t="shared" si="28"/>
        <v>0</v>
      </c>
      <c r="BJ170" s="24" t="s">
        <v>1309</v>
      </c>
      <c r="BK170" s="199">
        <f t="shared" si="29"/>
        <v>0</v>
      </c>
      <c r="BL170" s="24" t="s">
        <v>530</v>
      </c>
      <c r="BM170" s="24" t="s">
        <v>671</v>
      </c>
    </row>
    <row r="171" spans="2:65" s="1" customFormat="1" ht="14.45" customHeight="1">
      <c r="B171" s="42"/>
      <c r="C171" s="235" t="s">
        <v>1328</v>
      </c>
      <c r="D171" s="235" t="s">
        <v>1464</v>
      </c>
      <c r="E171" s="236" t="s">
        <v>667</v>
      </c>
      <c r="F171" s="237" t="s">
        <v>574</v>
      </c>
      <c r="G171" s="238" t="s">
        <v>1467</v>
      </c>
      <c r="H171" s="239">
        <v>2</v>
      </c>
      <c r="I171" s="240"/>
      <c r="J171" s="241">
        <f t="shared" si="20"/>
        <v>0</v>
      </c>
      <c r="K171" s="237" t="s">
        <v>1169</v>
      </c>
      <c r="L171" s="242"/>
      <c r="M171" s="243" t="s">
        <v>1169</v>
      </c>
      <c r="N171" s="244" t="s">
        <v>1198</v>
      </c>
      <c r="O171" s="43"/>
      <c r="P171" s="197">
        <f t="shared" si="21"/>
        <v>0</v>
      </c>
      <c r="Q171" s="197">
        <v>0</v>
      </c>
      <c r="R171" s="197">
        <f t="shared" si="22"/>
        <v>0</v>
      </c>
      <c r="S171" s="197">
        <v>0</v>
      </c>
      <c r="T171" s="198">
        <f t="shared" si="23"/>
        <v>0</v>
      </c>
      <c r="AR171" s="24" t="s">
        <v>529</v>
      </c>
      <c r="AT171" s="24" t="s">
        <v>1464</v>
      </c>
      <c r="AU171" s="24" t="s">
        <v>1353</v>
      </c>
      <c r="AY171" s="24" t="s">
        <v>1302</v>
      </c>
      <c r="BE171" s="199">
        <f t="shared" si="24"/>
        <v>0</v>
      </c>
      <c r="BF171" s="199">
        <f t="shared" si="25"/>
        <v>0</v>
      </c>
      <c r="BG171" s="199">
        <f t="shared" si="26"/>
        <v>0</v>
      </c>
      <c r="BH171" s="199">
        <f t="shared" si="27"/>
        <v>0</v>
      </c>
      <c r="BI171" s="199">
        <f t="shared" si="28"/>
        <v>0</v>
      </c>
      <c r="BJ171" s="24" t="s">
        <v>1309</v>
      </c>
      <c r="BK171" s="199">
        <f t="shared" si="29"/>
        <v>0</v>
      </c>
      <c r="BL171" s="24" t="s">
        <v>530</v>
      </c>
      <c r="BM171" s="24" t="s">
        <v>672</v>
      </c>
    </row>
    <row r="172" spans="2:65" s="1" customFormat="1" ht="14.45" customHeight="1">
      <c r="B172" s="42"/>
      <c r="C172" s="235" t="s">
        <v>673</v>
      </c>
      <c r="D172" s="235" t="s">
        <v>1464</v>
      </c>
      <c r="E172" s="236" t="s">
        <v>670</v>
      </c>
      <c r="F172" s="237" t="s">
        <v>577</v>
      </c>
      <c r="G172" s="238" t="s">
        <v>1467</v>
      </c>
      <c r="H172" s="239">
        <v>1</v>
      </c>
      <c r="I172" s="240"/>
      <c r="J172" s="241">
        <f t="shared" si="20"/>
        <v>0</v>
      </c>
      <c r="K172" s="237" t="s">
        <v>1169</v>
      </c>
      <c r="L172" s="242"/>
      <c r="M172" s="243" t="s">
        <v>1169</v>
      </c>
      <c r="N172" s="244" t="s">
        <v>1198</v>
      </c>
      <c r="O172" s="43"/>
      <c r="P172" s="197">
        <f t="shared" si="21"/>
        <v>0</v>
      </c>
      <c r="Q172" s="197">
        <v>0</v>
      </c>
      <c r="R172" s="197">
        <f t="shared" si="22"/>
        <v>0</v>
      </c>
      <c r="S172" s="197">
        <v>0</v>
      </c>
      <c r="T172" s="198">
        <f t="shared" si="23"/>
        <v>0</v>
      </c>
      <c r="AR172" s="24" t="s">
        <v>529</v>
      </c>
      <c r="AT172" s="24" t="s">
        <v>1464</v>
      </c>
      <c r="AU172" s="24" t="s">
        <v>1353</v>
      </c>
      <c r="AY172" s="24" t="s">
        <v>1302</v>
      </c>
      <c r="BE172" s="199">
        <f t="shared" si="24"/>
        <v>0</v>
      </c>
      <c r="BF172" s="199">
        <f t="shared" si="25"/>
        <v>0</v>
      </c>
      <c r="BG172" s="199">
        <f t="shared" si="26"/>
        <v>0</v>
      </c>
      <c r="BH172" s="199">
        <f t="shared" si="27"/>
        <v>0</v>
      </c>
      <c r="BI172" s="199">
        <f t="shared" si="28"/>
        <v>0</v>
      </c>
      <c r="BJ172" s="24" t="s">
        <v>1309</v>
      </c>
      <c r="BK172" s="199">
        <f t="shared" si="29"/>
        <v>0</v>
      </c>
      <c r="BL172" s="24" t="s">
        <v>530</v>
      </c>
      <c r="BM172" s="24" t="s">
        <v>674</v>
      </c>
    </row>
    <row r="173" spans="2:65" s="1" customFormat="1" ht="14.45" customHeight="1">
      <c r="B173" s="42"/>
      <c r="C173" s="235" t="s">
        <v>675</v>
      </c>
      <c r="D173" s="235" t="s">
        <v>1464</v>
      </c>
      <c r="E173" s="236" t="s">
        <v>1328</v>
      </c>
      <c r="F173" s="237" t="s">
        <v>580</v>
      </c>
      <c r="G173" s="238" t="s">
        <v>1467</v>
      </c>
      <c r="H173" s="239">
        <v>1</v>
      </c>
      <c r="I173" s="240"/>
      <c r="J173" s="241">
        <f t="shared" si="20"/>
        <v>0</v>
      </c>
      <c r="K173" s="237" t="s">
        <v>1169</v>
      </c>
      <c r="L173" s="242"/>
      <c r="M173" s="243" t="s">
        <v>1169</v>
      </c>
      <c r="N173" s="244" t="s">
        <v>1198</v>
      </c>
      <c r="O173" s="43"/>
      <c r="P173" s="197">
        <f t="shared" si="21"/>
        <v>0</v>
      </c>
      <c r="Q173" s="197">
        <v>0</v>
      </c>
      <c r="R173" s="197">
        <f t="shared" si="22"/>
        <v>0</v>
      </c>
      <c r="S173" s="197">
        <v>0</v>
      </c>
      <c r="T173" s="198">
        <f t="shared" si="23"/>
        <v>0</v>
      </c>
      <c r="AR173" s="24" t="s">
        <v>529</v>
      </c>
      <c r="AT173" s="24" t="s">
        <v>1464</v>
      </c>
      <c r="AU173" s="24" t="s">
        <v>1353</v>
      </c>
      <c r="AY173" s="24" t="s">
        <v>1302</v>
      </c>
      <c r="BE173" s="199">
        <f t="shared" si="24"/>
        <v>0</v>
      </c>
      <c r="BF173" s="199">
        <f t="shared" si="25"/>
        <v>0</v>
      </c>
      <c r="BG173" s="199">
        <f t="shared" si="26"/>
        <v>0</v>
      </c>
      <c r="BH173" s="199">
        <f t="shared" si="27"/>
        <v>0</v>
      </c>
      <c r="BI173" s="199">
        <f t="shared" si="28"/>
        <v>0</v>
      </c>
      <c r="BJ173" s="24" t="s">
        <v>1309</v>
      </c>
      <c r="BK173" s="199">
        <f t="shared" si="29"/>
        <v>0</v>
      </c>
      <c r="BL173" s="24" t="s">
        <v>530</v>
      </c>
      <c r="BM173" s="24" t="s">
        <v>676</v>
      </c>
    </row>
    <row r="174" spans="2:65" s="1" customFormat="1" ht="14.45" customHeight="1">
      <c r="B174" s="42"/>
      <c r="C174" s="235" t="s">
        <v>677</v>
      </c>
      <c r="D174" s="235" t="s">
        <v>1464</v>
      </c>
      <c r="E174" s="236" t="s">
        <v>673</v>
      </c>
      <c r="F174" s="237" t="s">
        <v>583</v>
      </c>
      <c r="G174" s="238" t="s">
        <v>1467</v>
      </c>
      <c r="H174" s="239">
        <v>1</v>
      </c>
      <c r="I174" s="240"/>
      <c r="J174" s="241">
        <f t="shared" si="20"/>
        <v>0</v>
      </c>
      <c r="K174" s="237" t="s">
        <v>1169</v>
      </c>
      <c r="L174" s="242"/>
      <c r="M174" s="243" t="s">
        <v>1169</v>
      </c>
      <c r="N174" s="244" t="s">
        <v>1198</v>
      </c>
      <c r="O174" s="43"/>
      <c r="P174" s="197">
        <f t="shared" si="21"/>
        <v>0</v>
      </c>
      <c r="Q174" s="197">
        <v>0</v>
      </c>
      <c r="R174" s="197">
        <f t="shared" si="22"/>
        <v>0</v>
      </c>
      <c r="S174" s="197">
        <v>0</v>
      </c>
      <c r="T174" s="198">
        <f t="shared" si="23"/>
        <v>0</v>
      </c>
      <c r="AR174" s="24" t="s">
        <v>529</v>
      </c>
      <c r="AT174" s="24" t="s">
        <v>1464</v>
      </c>
      <c r="AU174" s="24" t="s">
        <v>1353</v>
      </c>
      <c r="AY174" s="24" t="s">
        <v>1302</v>
      </c>
      <c r="BE174" s="199">
        <f t="shared" si="24"/>
        <v>0</v>
      </c>
      <c r="BF174" s="199">
        <f t="shared" si="25"/>
        <v>0</v>
      </c>
      <c r="BG174" s="199">
        <f t="shared" si="26"/>
        <v>0</v>
      </c>
      <c r="BH174" s="199">
        <f t="shared" si="27"/>
        <v>0</v>
      </c>
      <c r="BI174" s="199">
        <f t="shared" si="28"/>
        <v>0</v>
      </c>
      <c r="BJ174" s="24" t="s">
        <v>1309</v>
      </c>
      <c r="BK174" s="199">
        <f t="shared" si="29"/>
        <v>0</v>
      </c>
      <c r="BL174" s="24" t="s">
        <v>530</v>
      </c>
      <c r="BM174" s="24" t="s">
        <v>678</v>
      </c>
    </row>
    <row r="175" spans="2:63" s="14" customFormat="1" ht="21.6" customHeight="1">
      <c r="B175" s="256"/>
      <c r="C175" s="257"/>
      <c r="D175" s="258" t="s">
        <v>1224</v>
      </c>
      <c r="E175" s="258" t="s">
        <v>679</v>
      </c>
      <c r="F175" s="258" t="s">
        <v>586</v>
      </c>
      <c r="G175" s="257"/>
      <c r="H175" s="257"/>
      <c r="I175" s="259"/>
      <c r="J175" s="260">
        <f>BK175</f>
        <v>0</v>
      </c>
      <c r="K175" s="257"/>
      <c r="L175" s="261"/>
      <c r="M175" s="262"/>
      <c r="N175" s="263"/>
      <c r="O175" s="263"/>
      <c r="P175" s="264">
        <f>P176+SUM(P177:P179)</f>
        <v>0</v>
      </c>
      <c r="Q175" s="263"/>
      <c r="R175" s="264">
        <f>R176+SUM(R177:R179)</f>
        <v>0</v>
      </c>
      <c r="S175" s="263"/>
      <c r="T175" s="265">
        <f>T176+SUM(T177:T179)</f>
        <v>0</v>
      </c>
      <c r="AR175" s="266" t="s">
        <v>1329</v>
      </c>
      <c r="AT175" s="267" t="s">
        <v>1224</v>
      </c>
      <c r="AU175" s="267" t="s">
        <v>1353</v>
      </c>
      <c r="AY175" s="266" t="s">
        <v>1302</v>
      </c>
      <c r="BK175" s="268">
        <f>SUM(BK176:BK178)</f>
        <v>0</v>
      </c>
    </row>
    <row r="176" spans="2:65" s="1" customFormat="1" ht="14.45" customHeight="1">
      <c r="B176" s="42"/>
      <c r="C176" s="235" t="s">
        <v>530</v>
      </c>
      <c r="D176" s="235" t="s">
        <v>1464</v>
      </c>
      <c r="E176" s="236" t="s">
        <v>675</v>
      </c>
      <c r="F176" s="237" t="s">
        <v>588</v>
      </c>
      <c r="G176" s="238" t="s">
        <v>1088</v>
      </c>
      <c r="H176" s="239">
        <v>1400</v>
      </c>
      <c r="I176" s="240"/>
      <c r="J176" s="241">
        <f>ROUND(I176*H176,2)</f>
        <v>0</v>
      </c>
      <c r="K176" s="237" t="s">
        <v>1169</v>
      </c>
      <c r="L176" s="242"/>
      <c r="M176" s="243" t="s">
        <v>1169</v>
      </c>
      <c r="N176" s="244" t="s">
        <v>1198</v>
      </c>
      <c r="O176" s="43"/>
      <c r="P176" s="197">
        <f>O176*H176</f>
        <v>0</v>
      </c>
      <c r="Q176" s="197">
        <v>0</v>
      </c>
      <c r="R176" s="197">
        <f>Q176*H176</f>
        <v>0</v>
      </c>
      <c r="S176" s="197">
        <v>0</v>
      </c>
      <c r="T176" s="198">
        <f>S176*H176</f>
        <v>0</v>
      </c>
      <c r="AR176" s="24" t="s">
        <v>529</v>
      </c>
      <c r="AT176" s="24" t="s">
        <v>1464</v>
      </c>
      <c r="AU176" s="24" t="s">
        <v>1359</v>
      </c>
      <c r="AY176" s="24" t="s">
        <v>1302</v>
      </c>
      <c r="BE176" s="199">
        <f>IF(N176="základní",J176,0)</f>
        <v>0</v>
      </c>
      <c r="BF176" s="199">
        <f>IF(N176="snížená",J176,0)</f>
        <v>0</v>
      </c>
      <c r="BG176" s="199">
        <f>IF(N176="zákl. přenesená",J176,0)</f>
        <v>0</v>
      </c>
      <c r="BH176" s="199">
        <f>IF(N176="sníž. přenesená",J176,0)</f>
        <v>0</v>
      </c>
      <c r="BI176" s="199">
        <f>IF(N176="nulová",J176,0)</f>
        <v>0</v>
      </c>
      <c r="BJ176" s="24" t="s">
        <v>1309</v>
      </c>
      <c r="BK176" s="199">
        <f>ROUND(I176*H176,2)</f>
        <v>0</v>
      </c>
      <c r="BL176" s="24" t="s">
        <v>530</v>
      </c>
      <c r="BM176" s="24" t="s">
        <v>680</v>
      </c>
    </row>
    <row r="177" spans="2:65" s="1" customFormat="1" ht="14.45" customHeight="1">
      <c r="B177" s="42"/>
      <c r="C177" s="235" t="s">
        <v>681</v>
      </c>
      <c r="D177" s="235" t="s">
        <v>1464</v>
      </c>
      <c r="E177" s="236" t="s">
        <v>677</v>
      </c>
      <c r="F177" s="237" t="s">
        <v>591</v>
      </c>
      <c r="G177" s="238" t="s">
        <v>1088</v>
      </c>
      <c r="H177" s="239">
        <v>50</v>
      </c>
      <c r="I177" s="240"/>
      <c r="J177" s="241">
        <f>ROUND(I177*H177,2)</f>
        <v>0</v>
      </c>
      <c r="K177" s="237" t="s">
        <v>1169</v>
      </c>
      <c r="L177" s="242"/>
      <c r="M177" s="243" t="s">
        <v>1169</v>
      </c>
      <c r="N177" s="244" t="s">
        <v>1198</v>
      </c>
      <c r="O177" s="43"/>
      <c r="P177" s="197">
        <f>O177*H177</f>
        <v>0</v>
      </c>
      <c r="Q177" s="197">
        <v>0</v>
      </c>
      <c r="R177" s="197">
        <f>Q177*H177</f>
        <v>0</v>
      </c>
      <c r="S177" s="197">
        <v>0</v>
      </c>
      <c r="T177" s="198">
        <f>S177*H177</f>
        <v>0</v>
      </c>
      <c r="AR177" s="24" t="s">
        <v>529</v>
      </c>
      <c r="AT177" s="24" t="s">
        <v>1464</v>
      </c>
      <c r="AU177" s="24" t="s">
        <v>1359</v>
      </c>
      <c r="AY177" s="24" t="s">
        <v>1302</v>
      </c>
      <c r="BE177" s="199">
        <f>IF(N177="základní",J177,0)</f>
        <v>0</v>
      </c>
      <c r="BF177" s="199">
        <f>IF(N177="snížená",J177,0)</f>
        <v>0</v>
      </c>
      <c r="BG177" s="199">
        <f>IF(N177="zákl. přenesená",J177,0)</f>
        <v>0</v>
      </c>
      <c r="BH177" s="199">
        <f>IF(N177="sníž. přenesená",J177,0)</f>
        <v>0</v>
      </c>
      <c r="BI177" s="199">
        <f>IF(N177="nulová",J177,0)</f>
        <v>0</v>
      </c>
      <c r="BJ177" s="24" t="s">
        <v>1309</v>
      </c>
      <c r="BK177" s="199">
        <f>ROUND(I177*H177,2)</f>
        <v>0</v>
      </c>
      <c r="BL177" s="24" t="s">
        <v>530</v>
      </c>
      <c r="BM177" s="24" t="s">
        <v>682</v>
      </c>
    </row>
    <row r="178" spans="2:65" s="1" customFormat="1" ht="14.45" customHeight="1">
      <c r="B178" s="42"/>
      <c r="C178" s="235" t="s">
        <v>683</v>
      </c>
      <c r="D178" s="235" t="s">
        <v>1464</v>
      </c>
      <c r="E178" s="236" t="s">
        <v>530</v>
      </c>
      <c r="F178" s="237" t="s">
        <v>684</v>
      </c>
      <c r="G178" s="238" t="s">
        <v>1088</v>
      </c>
      <c r="H178" s="239">
        <v>80</v>
      </c>
      <c r="I178" s="240"/>
      <c r="J178" s="241">
        <f>ROUND(I178*H178,2)</f>
        <v>0</v>
      </c>
      <c r="K178" s="237" t="s">
        <v>1169</v>
      </c>
      <c r="L178" s="242"/>
      <c r="M178" s="243" t="s">
        <v>1169</v>
      </c>
      <c r="N178" s="244" t="s">
        <v>1198</v>
      </c>
      <c r="O178" s="43"/>
      <c r="P178" s="197">
        <f>O178*H178</f>
        <v>0</v>
      </c>
      <c r="Q178" s="197">
        <v>0</v>
      </c>
      <c r="R178" s="197">
        <f>Q178*H178</f>
        <v>0</v>
      </c>
      <c r="S178" s="197">
        <v>0</v>
      </c>
      <c r="T178" s="198">
        <f>S178*H178</f>
        <v>0</v>
      </c>
      <c r="AR178" s="24" t="s">
        <v>529</v>
      </c>
      <c r="AT178" s="24" t="s">
        <v>1464</v>
      </c>
      <c r="AU178" s="24" t="s">
        <v>1359</v>
      </c>
      <c r="AY178" s="24" t="s">
        <v>1302</v>
      </c>
      <c r="BE178" s="199">
        <f>IF(N178="základní",J178,0)</f>
        <v>0</v>
      </c>
      <c r="BF178" s="199">
        <f>IF(N178="snížená",J178,0)</f>
        <v>0</v>
      </c>
      <c r="BG178" s="199">
        <f>IF(N178="zákl. přenesená",J178,0)</f>
        <v>0</v>
      </c>
      <c r="BH178" s="199">
        <f>IF(N178="sníž. přenesená",J178,0)</f>
        <v>0</v>
      </c>
      <c r="BI178" s="199">
        <f>IF(N178="nulová",J178,0)</f>
        <v>0</v>
      </c>
      <c r="BJ178" s="24" t="s">
        <v>1309</v>
      </c>
      <c r="BK178" s="199">
        <f>ROUND(I178*H178,2)</f>
        <v>0</v>
      </c>
      <c r="BL178" s="24" t="s">
        <v>530</v>
      </c>
      <c r="BM178" s="24" t="s">
        <v>685</v>
      </c>
    </row>
    <row r="179" spans="2:63" s="14" customFormat="1" ht="21.6" customHeight="1">
      <c r="B179" s="256"/>
      <c r="C179" s="257"/>
      <c r="D179" s="258" t="s">
        <v>1224</v>
      </c>
      <c r="E179" s="258" t="s">
        <v>686</v>
      </c>
      <c r="F179" s="258" t="s">
        <v>687</v>
      </c>
      <c r="G179" s="257"/>
      <c r="H179" s="257"/>
      <c r="I179" s="259"/>
      <c r="J179" s="260">
        <f>BK179</f>
        <v>0</v>
      </c>
      <c r="K179" s="257"/>
      <c r="L179" s="261"/>
      <c r="M179" s="262"/>
      <c r="N179" s="263"/>
      <c r="O179" s="263"/>
      <c r="P179" s="264">
        <f>P180+P181+P182</f>
        <v>0</v>
      </c>
      <c r="Q179" s="263"/>
      <c r="R179" s="264">
        <f>R180+R181+R182</f>
        <v>0</v>
      </c>
      <c r="S179" s="263"/>
      <c r="T179" s="265">
        <f>T180+T181+T182</f>
        <v>0</v>
      </c>
      <c r="AR179" s="266" t="s">
        <v>1329</v>
      </c>
      <c r="AT179" s="267" t="s">
        <v>1224</v>
      </c>
      <c r="AU179" s="267" t="s">
        <v>1359</v>
      </c>
      <c r="AY179" s="266" t="s">
        <v>1302</v>
      </c>
      <c r="BK179" s="268">
        <f>SUM(BK180:BK181)</f>
        <v>0</v>
      </c>
    </row>
    <row r="180" spans="2:65" s="1" customFormat="1" ht="14.45" customHeight="1">
      <c r="B180" s="42"/>
      <c r="C180" s="235" t="s">
        <v>688</v>
      </c>
      <c r="D180" s="235" t="s">
        <v>1464</v>
      </c>
      <c r="E180" s="236" t="s">
        <v>683</v>
      </c>
      <c r="F180" s="237" t="s">
        <v>689</v>
      </c>
      <c r="G180" s="238" t="s">
        <v>1467</v>
      </c>
      <c r="H180" s="239">
        <v>6</v>
      </c>
      <c r="I180" s="240"/>
      <c r="J180" s="241">
        <f>ROUND(I180*H180,2)</f>
        <v>0</v>
      </c>
      <c r="K180" s="237" t="s">
        <v>1169</v>
      </c>
      <c r="L180" s="242"/>
      <c r="M180" s="243" t="s">
        <v>1169</v>
      </c>
      <c r="N180" s="244" t="s">
        <v>1198</v>
      </c>
      <c r="O180" s="43"/>
      <c r="P180" s="197">
        <f>O180*H180</f>
        <v>0</v>
      </c>
      <c r="Q180" s="197">
        <v>0</v>
      </c>
      <c r="R180" s="197">
        <f>Q180*H180</f>
        <v>0</v>
      </c>
      <c r="S180" s="197">
        <v>0</v>
      </c>
      <c r="T180" s="198">
        <f>S180*H180</f>
        <v>0</v>
      </c>
      <c r="AR180" s="24" t="s">
        <v>529</v>
      </c>
      <c r="AT180" s="24" t="s">
        <v>1464</v>
      </c>
      <c r="AU180" s="24" t="s">
        <v>1176</v>
      </c>
      <c r="AY180" s="24" t="s">
        <v>1302</v>
      </c>
      <c r="BE180" s="199">
        <f>IF(N180="základní",J180,0)</f>
        <v>0</v>
      </c>
      <c r="BF180" s="199">
        <f>IF(N180="snížená",J180,0)</f>
        <v>0</v>
      </c>
      <c r="BG180" s="199">
        <f>IF(N180="zákl. přenesená",J180,0)</f>
        <v>0</v>
      </c>
      <c r="BH180" s="199">
        <f>IF(N180="sníž. přenesená",J180,0)</f>
        <v>0</v>
      </c>
      <c r="BI180" s="199">
        <f>IF(N180="nulová",J180,0)</f>
        <v>0</v>
      </c>
      <c r="BJ180" s="24" t="s">
        <v>1309</v>
      </c>
      <c r="BK180" s="199">
        <f>ROUND(I180*H180,2)</f>
        <v>0</v>
      </c>
      <c r="BL180" s="24" t="s">
        <v>530</v>
      </c>
      <c r="BM180" s="24" t="s">
        <v>690</v>
      </c>
    </row>
    <row r="181" spans="2:65" s="1" customFormat="1" ht="14.45" customHeight="1">
      <c r="B181" s="42"/>
      <c r="C181" s="235" t="s">
        <v>691</v>
      </c>
      <c r="D181" s="235" t="s">
        <v>1464</v>
      </c>
      <c r="E181" s="236" t="s">
        <v>688</v>
      </c>
      <c r="F181" s="237" t="s">
        <v>692</v>
      </c>
      <c r="G181" s="238" t="s">
        <v>1467</v>
      </c>
      <c r="H181" s="239">
        <v>3</v>
      </c>
      <c r="I181" s="240"/>
      <c r="J181" s="241">
        <f>ROUND(I181*H181,2)</f>
        <v>0</v>
      </c>
      <c r="K181" s="237" t="s">
        <v>1169</v>
      </c>
      <c r="L181" s="242"/>
      <c r="M181" s="243" t="s">
        <v>1169</v>
      </c>
      <c r="N181" s="244" t="s">
        <v>1198</v>
      </c>
      <c r="O181" s="43"/>
      <c r="P181" s="197">
        <f>O181*H181</f>
        <v>0</v>
      </c>
      <c r="Q181" s="197">
        <v>0</v>
      </c>
      <c r="R181" s="197">
        <f>Q181*H181</f>
        <v>0</v>
      </c>
      <c r="S181" s="197">
        <v>0</v>
      </c>
      <c r="T181" s="198">
        <f>S181*H181</f>
        <v>0</v>
      </c>
      <c r="AR181" s="24" t="s">
        <v>529</v>
      </c>
      <c r="AT181" s="24" t="s">
        <v>1464</v>
      </c>
      <c r="AU181" s="24" t="s">
        <v>1176</v>
      </c>
      <c r="AY181" s="24" t="s">
        <v>1302</v>
      </c>
      <c r="BE181" s="199">
        <f>IF(N181="základní",J181,0)</f>
        <v>0</v>
      </c>
      <c r="BF181" s="199">
        <f>IF(N181="snížená",J181,0)</f>
        <v>0</v>
      </c>
      <c r="BG181" s="199">
        <f>IF(N181="zákl. přenesená",J181,0)</f>
        <v>0</v>
      </c>
      <c r="BH181" s="199">
        <f>IF(N181="sníž. přenesená",J181,0)</f>
        <v>0</v>
      </c>
      <c r="BI181" s="199">
        <f>IF(N181="nulová",J181,0)</f>
        <v>0</v>
      </c>
      <c r="BJ181" s="24" t="s">
        <v>1309</v>
      </c>
      <c r="BK181" s="199">
        <f>ROUND(I181*H181,2)</f>
        <v>0</v>
      </c>
      <c r="BL181" s="24" t="s">
        <v>530</v>
      </c>
      <c r="BM181" s="24" t="s">
        <v>693</v>
      </c>
    </row>
    <row r="182" spans="2:63" s="14" customFormat="1" ht="21.6" customHeight="1">
      <c r="B182" s="256"/>
      <c r="C182" s="257"/>
      <c r="D182" s="258" t="s">
        <v>1224</v>
      </c>
      <c r="E182" s="258" t="s">
        <v>694</v>
      </c>
      <c r="F182" s="258" t="s">
        <v>695</v>
      </c>
      <c r="G182" s="257"/>
      <c r="H182" s="257"/>
      <c r="I182" s="259"/>
      <c r="J182" s="260">
        <f>BK182</f>
        <v>0</v>
      </c>
      <c r="K182" s="257"/>
      <c r="L182" s="261"/>
      <c r="M182" s="262"/>
      <c r="N182" s="263"/>
      <c r="O182" s="263"/>
      <c r="P182" s="264">
        <f>P183+P184+P185</f>
        <v>0</v>
      </c>
      <c r="Q182" s="263"/>
      <c r="R182" s="264">
        <f>R183+R184+R185</f>
        <v>0</v>
      </c>
      <c r="S182" s="263"/>
      <c r="T182" s="265">
        <f>T183+T184+T185</f>
        <v>0</v>
      </c>
      <c r="AR182" s="266" t="s">
        <v>1329</v>
      </c>
      <c r="AT182" s="267" t="s">
        <v>1224</v>
      </c>
      <c r="AU182" s="267" t="s">
        <v>1176</v>
      </c>
      <c r="AY182" s="266" t="s">
        <v>1302</v>
      </c>
      <c r="BK182" s="268">
        <f>SUM(BK183:BK185)</f>
        <v>0</v>
      </c>
    </row>
    <row r="183" spans="2:65" s="1" customFormat="1" ht="14.45" customHeight="1">
      <c r="B183" s="42"/>
      <c r="C183" s="235" t="s">
        <v>696</v>
      </c>
      <c r="D183" s="235" t="s">
        <v>1464</v>
      </c>
      <c r="E183" s="236" t="s">
        <v>691</v>
      </c>
      <c r="F183" s="237" t="s">
        <v>697</v>
      </c>
      <c r="G183" s="238" t="s">
        <v>1467</v>
      </c>
      <c r="H183" s="239">
        <v>1</v>
      </c>
      <c r="I183" s="240"/>
      <c r="J183" s="241">
        <f>ROUND(I183*H183,2)</f>
        <v>0</v>
      </c>
      <c r="K183" s="237" t="s">
        <v>1169</v>
      </c>
      <c r="L183" s="242"/>
      <c r="M183" s="243" t="s">
        <v>1169</v>
      </c>
      <c r="N183" s="244" t="s">
        <v>1198</v>
      </c>
      <c r="O183" s="43"/>
      <c r="P183" s="197">
        <f>O183*H183</f>
        <v>0</v>
      </c>
      <c r="Q183" s="197">
        <v>0</v>
      </c>
      <c r="R183" s="197">
        <f>Q183*H183</f>
        <v>0</v>
      </c>
      <c r="S183" s="197">
        <v>0</v>
      </c>
      <c r="T183" s="198">
        <f>S183*H183</f>
        <v>0</v>
      </c>
      <c r="AR183" s="24" t="s">
        <v>529</v>
      </c>
      <c r="AT183" s="24" t="s">
        <v>1464</v>
      </c>
      <c r="AU183" s="24" t="s">
        <v>1367</v>
      </c>
      <c r="AY183" s="24" t="s">
        <v>1302</v>
      </c>
      <c r="BE183" s="199">
        <f>IF(N183="základní",J183,0)</f>
        <v>0</v>
      </c>
      <c r="BF183" s="199">
        <f>IF(N183="snížená",J183,0)</f>
        <v>0</v>
      </c>
      <c r="BG183" s="199">
        <f>IF(N183="zákl. přenesená",J183,0)</f>
        <v>0</v>
      </c>
      <c r="BH183" s="199">
        <f>IF(N183="sníž. přenesená",J183,0)</f>
        <v>0</v>
      </c>
      <c r="BI183" s="199">
        <f>IF(N183="nulová",J183,0)</f>
        <v>0</v>
      </c>
      <c r="BJ183" s="24" t="s">
        <v>1309</v>
      </c>
      <c r="BK183" s="199">
        <f>ROUND(I183*H183,2)</f>
        <v>0</v>
      </c>
      <c r="BL183" s="24" t="s">
        <v>530</v>
      </c>
      <c r="BM183" s="24" t="s">
        <v>698</v>
      </c>
    </row>
    <row r="184" spans="2:65" s="1" customFormat="1" ht="14.45" customHeight="1">
      <c r="B184" s="42"/>
      <c r="C184" s="235" t="s">
        <v>699</v>
      </c>
      <c r="D184" s="235" t="s">
        <v>1464</v>
      </c>
      <c r="E184" s="236" t="s">
        <v>696</v>
      </c>
      <c r="F184" s="237" t="s">
        <v>700</v>
      </c>
      <c r="G184" s="238" t="s">
        <v>1467</v>
      </c>
      <c r="H184" s="239">
        <v>3</v>
      </c>
      <c r="I184" s="240"/>
      <c r="J184" s="241">
        <f>ROUND(I184*H184,2)</f>
        <v>0</v>
      </c>
      <c r="K184" s="237" t="s">
        <v>1169</v>
      </c>
      <c r="L184" s="242"/>
      <c r="M184" s="243" t="s">
        <v>1169</v>
      </c>
      <c r="N184" s="244" t="s">
        <v>1198</v>
      </c>
      <c r="O184" s="43"/>
      <c r="P184" s="197">
        <f>O184*H184</f>
        <v>0</v>
      </c>
      <c r="Q184" s="197">
        <v>0</v>
      </c>
      <c r="R184" s="197">
        <f>Q184*H184</f>
        <v>0</v>
      </c>
      <c r="S184" s="197">
        <v>0</v>
      </c>
      <c r="T184" s="198">
        <f>S184*H184</f>
        <v>0</v>
      </c>
      <c r="AR184" s="24" t="s">
        <v>529</v>
      </c>
      <c r="AT184" s="24" t="s">
        <v>1464</v>
      </c>
      <c r="AU184" s="24" t="s">
        <v>1367</v>
      </c>
      <c r="AY184" s="24" t="s">
        <v>1302</v>
      </c>
      <c r="BE184" s="199">
        <f>IF(N184="základní",J184,0)</f>
        <v>0</v>
      </c>
      <c r="BF184" s="199">
        <f>IF(N184="snížená",J184,0)</f>
        <v>0</v>
      </c>
      <c r="BG184" s="199">
        <f>IF(N184="zákl. přenesená",J184,0)</f>
        <v>0</v>
      </c>
      <c r="BH184" s="199">
        <f>IF(N184="sníž. přenesená",J184,0)</f>
        <v>0</v>
      </c>
      <c r="BI184" s="199">
        <f>IF(N184="nulová",J184,0)</f>
        <v>0</v>
      </c>
      <c r="BJ184" s="24" t="s">
        <v>1309</v>
      </c>
      <c r="BK184" s="199">
        <f>ROUND(I184*H184,2)</f>
        <v>0</v>
      </c>
      <c r="BL184" s="24" t="s">
        <v>530</v>
      </c>
      <c r="BM184" s="24" t="s">
        <v>701</v>
      </c>
    </row>
    <row r="185" spans="2:65" s="1" customFormat="1" ht="14.45" customHeight="1">
      <c r="B185" s="42"/>
      <c r="C185" s="235" t="s">
        <v>702</v>
      </c>
      <c r="D185" s="235" t="s">
        <v>1464</v>
      </c>
      <c r="E185" s="236" t="s">
        <v>699</v>
      </c>
      <c r="F185" s="237" t="s">
        <v>703</v>
      </c>
      <c r="G185" s="238" t="s">
        <v>1467</v>
      </c>
      <c r="H185" s="239">
        <v>1</v>
      </c>
      <c r="I185" s="240"/>
      <c r="J185" s="241">
        <f>ROUND(I185*H185,2)</f>
        <v>0</v>
      </c>
      <c r="K185" s="237" t="s">
        <v>1169</v>
      </c>
      <c r="L185" s="242"/>
      <c r="M185" s="243" t="s">
        <v>1169</v>
      </c>
      <c r="N185" s="244" t="s">
        <v>1198</v>
      </c>
      <c r="O185" s="43"/>
      <c r="P185" s="197">
        <f>O185*H185</f>
        <v>0</v>
      </c>
      <c r="Q185" s="197">
        <v>0</v>
      </c>
      <c r="R185" s="197">
        <f>Q185*H185</f>
        <v>0</v>
      </c>
      <c r="S185" s="197">
        <v>0</v>
      </c>
      <c r="T185" s="198">
        <f>S185*H185</f>
        <v>0</v>
      </c>
      <c r="AR185" s="24" t="s">
        <v>529</v>
      </c>
      <c r="AT185" s="24" t="s">
        <v>1464</v>
      </c>
      <c r="AU185" s="24" t="s">
        <v>1367</v>
      </c>
      <c r="AY185" s="24" t="s">
        <v>1302</v>
      </c>
      <c r="BE185" s="199">
        <f>IF(N185="základní",J185,0)</f>
        <v>0</v>
      </c>
      <c r="BF185" s="199">
        <f>IF(N185="snížená",J185,0)</f>
        <v>0</v>
      </c>
      <c r="BG185" s="199">
        <f>IF(N185="zákl. přenesená",J185,0)</f>
        <v>0</v>
      </c>
      <c r="BH185" s="199">
        <f>IF(N185="sníž. přenesená",J185,0)</f>
        <v>0</v>
      </c>
      <c r="BI185" s="199">
        <f>IF(N185="nulová",J185,0)</f>
        <v>0</v>
      </c>
      <c r="BJ185" s="24" t="s">
        <v>1309</v>
      </c>
      <c r="BK185" s="199">
        <f>ROUND(I185*H185,2)</f>
        <v>0</v>
      </c>
      <c r="BL185" s="24" t="s">
        <v>530</v>
      </c>
      <c r="BM185" s="24" t="s">
        <v>704</v>
      </c>
    </row>
    <row r="186" spans="2:63" s="14" customFormat="1" ht="21.6" customHeight="1">
      <c r="B186" s="256"/>
      <c r="C186" s="257"/>
      <c r="D186" s="258" t="s">
        <v>1224</v>
      </c>
      <c r="E186" s="258" t="s">
        <v>705</v>
      </c>
      <c r="F186" s="258" t="s">
        <v>586</v>
      </c>
      <c r="G186" s="257"/>
      <c r="H186" s="257"/>
      <c r="I186" s="259"/>
      <c r="J186" s="260">
        <f>BK186</f>
        <v>0</v>
      </c>
      <c r="K186" s="257"/>
      <c r="L186" s="261"/>
      <c r="M186" s="262"/>
      <c r="N186" s="263"/>
      <c r="O186" s="263"/>
      <c r="P186" s="264">
        <f>P187</f>
        <v>0</v>
      </c>
      <c r="Q186" s="263"/>
      <c r="R186" s="264">
        <f>R187</f>
        <v>0</v>
      </c>
      <c r="S186" s="263"/>
      <c r="T186" s="265">
        <f>T187</f>
        <v>0</v>
      </c>
      <c r="AR186" s="266" t="s">
        <v>1329</v>
      </c>
      <c r="AT186" s="267" t="s">
        <v>1224</v>
      </c>
      <c r="AU186" s="267" t="s">
        <v>1367</v>
      </c>
      <c r="AY186" s="266" t="s">
        <v>1302</v>
      </c>
      <c r="BK186" s="268">
        <f>BK187</f>
        <v>0</v>
      </c>
    </row>
    <row r="187" spans="2:65" s="1" customFormat="1" ht="14.45" customHeight="1">
      <c r="B187" s="42"/>
      <c r="C187" s="235" t="s">
        <v>706</v>
      </c>
      <c r="D187" s="235" t="s">
        <v>1464</v>
      </c>
      <c r="E187" s="236" t="s">
        <v>702</v>
      </c>
      <c r="F187" s="237" t="s">
        <v>588</v>
      </c>
      <c r="G187" s="238" t="s">
        <v>1088</v>
      </c>
      <c r="H187" s="239">
        <v>1920</v>
      </c>
      <c r="I187" s="240"/>
      <c r="J187" s="241">
        <f>ROUND(I187*H187,2)</f>
        <v>0</v>
      </c>
      <c r="K187" s="237" t="s">
        <v>1169</v>
      </c>
      <c r="L187" s="242"/>
      <c r="M187" s="243" t="s">
        <v>1169</v>
      </c>
      <c r="N187" s="244" t="s">
        <v>1198</v>
      </c>
      <c r="O187" s="43"/>
      <c r="P187" s="197">
        <f>O187*H187</f>
        <v>0</v>
      </c>
      <c r="Q187" s="197">
        <v>0</v>
      </c>
      <c r="R187" s="197">
        <f>Q187*H187</f>
        <v>0</v>
      </c>
      <c r="S187" s="197">
        <v>0</v>
      </c>
      <c r="T187" s="198">
        <f>S187*H187</f>
        <v>0</v>
      </c>
      <c r="AR187" s="24" t="s">
        <v>529</v>
      </c>
      <c r="AT187" s="24" t="s">
        <v>1464</v>
      </c>
      <c r="AU187" s="24" t="s">
        <v>1371</v>
      </c>
      <c r="AY187" s="24" t="s">
        <v>1302</v>
      </c>
      <c r="BE187" s="199">
        <f>IF(N187="základní",J187,0)</f>
        <v>0</v>
      </c>
      <c r="BF187" s="199">
        <f>IF(N187="snížená",J187,0)</f>
        <v>0</v>
      </c>
      <c r="BG187" s="199">
        <f>IF(N187="zákl. přenesená",J187,0)</f>
        <v>0</v>
      </c>
      <c r="BH187" s="199">
        <f>IF(N187="sníž. přenesená",J187,0)</f>
        <v>0</v>
      </c>
      <c r="BI187" s="199">
        <f>IF(N187="nulová",J187,0)</f>
        <v>0</v>
      </c>
      <c r="BJ187" s="24" t="s">
        <v>1309</v>
      </c>
      <c r="BK187" s="199">
        <f>ROUND(I187*H187,2)</f>
        <v>0</v>
      </c>
      <c r="BL187" s="24" t="s">
        <v>530</v>
      </c>
      <c r="BM187" s="24" t="s">
        <v>707</v>
      </c>
    </row>
    <row r="188" spans="2:63" s="14" customFormat="1" ht="21.6" customHeight="1">
      <c r="B188" s="256"/>
      <c r="C188" s="257"/>
      <c r="D188" s="258" t="s">
        <v>1224</v>
      </c>
      <c r="E188" s="258" t="s">
        <v>708</v>
      </c>
      <c r="F188" s="258" t="s">
        <v>709</v>
      </c>
      <c r="G188" s="257"/>
      <c r="H188" s="257"/>
      <c r="I188" s="259"/>
      <c r="J188" s="260">
        <f>BK188</f>
        <v>0</v>
      </c>
      <c r="K188" s="257"/>
      <c r="L188" s="261"/>
      <c r="M188" s="262"/>
      <c r="N188" s="263"/>
      <c r="O188" s="263"/>
      <c r="P188" s="264">
        <f>P189+P190+P191</f>
        <v>0</v>
      </c>
      <c r="Q188" s="263"/>
      <c r="R188" s="264">
        <f>R189+R190+R191</f>
        <v>0</v>
      </c>
      <c r="S188" s="263"/>
      <c r="T188" s="265">
        <f>T189+T190+T191</f>
        <v>0</v>
      </c>
      <c r="AR188" s="266" t="s">
        <v>1329</v>
      </c>
      <c r="AT188" s="267" t="s">
        <v>1224</v>
      </c>
      <c r="AU188" s="267" t="s">
        <v>1371</v>
      </c>
      <c r="AY188" s="266" t="s">
        <v>1302</v>
      </c>
      <c r="BK188" s="268">
        <f>SUM(BK189:BK191)</f>
        <v>0</v>
      </c>
    </row>
    <row r="189" spans="2:65" s="1" customFormat="1" ht="14.45" customHeight="1">
      <c r="B189" s="42"/>
      <c r="C189" s="235" t="s">
        <v>710</v>
      </c>
      <c r="D189" s="235" t="s">
        <v>1464</v>
      </c>
      <c r="E189" s="236" t="s">
        <v>711</v>
      </c>
      <c r="F189" s="237" t="s">
        <v>712</v>
      </c>
      <c r="G189" s="238" t="s">
        <v>1094</v>
      </c>
      <c r="H189" s="239">
        <v>16</v>
      </c>
      <c r="I189" s="240"/>
      <c r="J189" s="241">
        <f>ROUND(I189*H189,2)</f>
        <v>0</v>
      </c>
      <c r="K189" s="237" t="s">
        <v>1169</v>
      </c>
      <c r="L189" s="242"/>
      <c r="M189" s="243" t="s">
        <v>1169</v>
      </c>
      <c r="N189" s="244" t="s">
        <v>1198</v>
      </c>
      <c r="O189" s="43"/>
      <c r="P189" s="197">
        <f>O189*H189</f>
        <v>0</v>
      </c>
      <c r="Q189" s="197">
        <v>0</v>
      </c>
      <c r="R189" s="197">
        <f>Q189*H189</f>
        <v>0</v>
      </c>
      <c r="S189" s="197">
        <v>0</v>
      </c>
      <c r="T189" s="198">
        <f>S189*H189</f>
        <v>0</v>
      </c>
      <c r="AR189" s="24" t="s">
        <v>529</v>
      </c>
      <c r="AT189" s="24" t="s">
        <v>1464</v>
      </c>
      <c r="AU189" s="24" t="s">
        <v>1376</v>
      </c>
      <c r="AY189" s="24" t="s">
        <v>1302</v>
      </c>
      <c r="BE189" s="199">
        <f>IF(N189="základní",J189,0)</f>
        <v>0</v>
      </c>
      <c r="BF189" s="199">
        <f>IF(N189="snížená",J189,0)</f>
        <v>0</v>
      </c>
      <c r="BG189" s="199">
        <f>IF(N189="zákl. přenesená",J189,0)</f>
        <v>0</v>
      </c>
      <c r="BH189" s="199">
        <f>IF(N189="sníž. přenesená",J189,0)</f>
        <v>0</v>
      </c>
      <c r="BI189" s="199">
        <f>IF(N189="nulová",J189,0)</f>
        <v>0</v>
      </c>
      <c r="BJ189" s="24" t="s">
        <v>1309</v>
      </c>
      <c r="BK189" s="199">
        <f>ROUND(I189*H189,2)</f>
        <v>0</v>
      </c>
      <c r="BL189" s="24" t="s">
        <v>530</v>
      </c>
      <c r="BM189" s="24" t="s">
        <v>713</v>
      </c>
    </row>
    <row r="190" spans="2:65" s="1" customFormat="1" ht="34.15" customHeight="1">
      <c r="B190" s="42"/>
      <c r="C190" s="235" t="s">
        <v>714</v>
      </c>
      <c r="D190" s="235" t="s">
        <v>1464</v>
      </c>
      <c r="E190" s="236" t="s">
        <v>478</v>
      </c>
      <c r="F190" s="237" t="s">
        <v>715</v>
      </c>
      <c r="G190" s="238" t="s">
        <v>1467</v>
      </c>
      <c r="H190" s="239">
        <v>1</v>
      </c>
      <c r="I190" s="240"/>
      <c r="J190" s="241">
        <f>ROUND(I190*H190,2)</f>
        <v>0</v>
      </c>
      <c r="K190" s="237" t="s">
        <v>1169</v>
      </c>
      <c r="L190" s="242"/>
      <c r="M190" s="243" t="s">
        <v>1169</v>
      </c>
      <c r="N190" s="244" t="s">
        <v>1198</v>
      </c>
      <c r="O190" s="43"/>
      <c r="P190" s="197">
        <f>O190*H190</f>
        <v>0</v>
      </c>
      <c r="Q190" s="197">
        <v>0</v>
      </c>
      <c r="R190" s="197">
        <f>Q190*H190</f>
        <v>0</v>
      </c>
      <c r="S190" s="197">
        <v>0</v>
      </c>
      <c r="T190" s="198">
        <f>S190*H190</f>
        <v>0</v>
      </c>
      <c r="AR190" s="24" t="s">
        <v>529</v>
      </c>
      <c r="AT190" s="24" t="s">
        <v>1464</v>
      </c>
      <c r="AU190" s="24" t="s">
        <v>1376</v>
      </c>
      <c r="AY190" s="24" t="s">
        <v>1302</v>
      </c>
      <c r="BE190" s="199">
        <f>IF(N190="základní",J190,0)</f>
        <v>0</v>
      </c>
      <c r="BF190" s="199">
        <f>IF(N190="snížená",J190,0)</f>
        <v>0</v>
      </c>
      <c r="BG190" s="199">
        <f>IF(N190="zákl. přenesená",J190,0)</f>
        <v>0</v>
      </c>
      <c r="BH190" s="199">
        <f>IF(N190="sníž. přenesená",J190,0)</f>
        <v>0</v>
      </c>
      <c r="BI190" s="199">
        <f>IF(N190="nulová",J190,0)</f>
        <v>0</v>
      </c>
      <c r="BJ190" s="24" t="s">
        <v>1309</v>
      </c>
      <c r="BK190" s="199">
        <f>ROUND(I190*H190,2)</f>
        <v>0</v>
      </c>
      <c r="BL190" s="24" t="s">
        <v>530</v>
      </c>
      <c r="BM190" s="24" t="s">
        <v>716</v>
      </c>
    </row>
    <row r="191" spans="2:65" s="1" customFormat="1" ht="14.45" customHeight="1">
      <c r="B191" s="42"/>
      <c r="C191" s="235" t="s">
        <v>68</v>
      </c>
      <c r="D191" s="235" t="s">
        <v>1464</v>
      </c>
      <c r="E191" s="236" t="s">
        <v>717</v>
      </c>
      <c r="F191" s="237" t="s">
        <v>718</v>
      </c>
      <c r="G191" s="238" t="s">
        <v>1024</v>
      </c>
      <c r="H191" s="239">
        <v>1</v>
      </c>
      <c r="I191" s="240"/>
      <c r="J191" s="241">
        <f>ROUND(I191*H191,2)</f>
        <v>0</v>
      </c>
      <c r="K191" s="237" t="s">
        <v>1169</v>
      </c>
      <c r="L191" s="242"/>
      <c r="M191" s="243" t="s">
        <v>1169</v>
      </c>
      <c r="N191" s="244" t="s">
        <v>1198</v>
      </c>
      <c r="O191" s="43"/>
      <c r="P191" s="197">
        <f>O191*H191</f>
        <v>0</v>
      </c>
      <c r="Q191" s="197">
        <v>0</v>
      </c>
      <c r="R191" s="197">
        <f>Q191*H191</f>
        <v>0</v>
      </c>
      <c r="S191" s="197">
        <v>0</v>
      </c>
      <c r="T191" s="198">
        <f>S191*H191</f>
        <v>0</v>
      </c>
      <c r="AR191" s="24" t="s">
        <v>529</v>
      </c>
      <c r="AT191" s="24" t="s">
        <v>1464</v>
      </c>
      <c r="AU191" s="24" t="s">
        <v>1376</v>
      </c>
      <c r="AY191" s="24" t="s">
        <v>1302</v>
      </c>
      <c r="BE191" s="199">
        <f>IF(N191="základní",J191,0)</f>
        <v>0</v>
      </c>
      <c r="BF191" s="199">
        <f>IF(N191="snížená",J191,0)</f>
        <v>0</v>
      </c>
      <c r="BG191" s="199">
        <f>IF(N191="zákl. přenesená",J191,0)</f>
        <v>0</v>
      </c>
      <c r="BH191" s="199">
        <f>IF(N191="sníž. přenesená",J191,0)</f>
        <v>0</v>
      </c>
      <c r="BI191" s="199">
        <f>IF(N191="nulová",J191,0)</f>
        <v>0</v>
      </c>
      <c r="BJ191" s="24" t="s">
        <v>1309</v>
      </c>
      <c r="BK191" s="199">
        <f>ROUND(I191*H191,2)</f>
        <v>0</v>
      </c>
      <c r="BL191" s="24" t="s">
        <v>530</v>
      </c>
      <c r="BM191" s="24" t="s">
        <v>719</v>
      </c>
    </row>
    <row r="192" spans="2:63" s="14" customFormat="1" ht="21.6" customHeight="1">
      <c r="B192" s="256"/>
      <c r="C192" s="257"/>
      <c r="D192" s="258" t="s">
        <v>1224</v>
      </c>
      <c r="E192" s="258" t="s">
        <v>720</v>
      </c>
      <c r="F192" s="258" t="s">
        <v>1303</v>
      </c>
      <c r="G192" s="257"/>
      <c r="H192" s="257"/>
      <c r="I192" s="259"/>
      <c r="J192" s="260">
        <f>BK192</f>
        <v>0</v>
      </c>
      <c r="K192" s="257"/>
      <c r="L192" s="261"/>
      <c r="M192" s="262"/>
      <c r="N192" s="263"/>
      <c r="O192" s="263"/>
      <c r="P192" s="264">
        <v>0</v>
      </c>
      <c r="Q192" s="263"/>
      <c r="R192" s="264">
        <v>0</v>
      </c>
      <c r="S192" s="263"/>
      <c r="T192" s="265">
        <v>0</v>
      </c>
      <c r="AR192" s="266" t="s">
        <v>1329</v>
      </c>
      <c r="AT192" s="267" t="s">
        <v>1224</v>
      </c>
      <c r="AU192" s="267" t="s">
        <v>1376</v>
      </c>
      <c r="AY192" s="266" t="s">
        <v>1302</v>
      </c>
      <c r="BK192" s="268">
        <v>0</v>
      </c>
    </row>
    <row r="193" spans="2:63" s="14" customFormat="1" ht="14.45" customHeight="1">
      <c r="B193" s="256"/>
      <c r="C193" s="257"/>
      <c r="D193" s="258" t="s">
        <v>1224</v>
      </c>
      <c r="E193" s="258" t="s">
        <v>721</v>
      </c>
      <c r="F193" s="258" t="s">
        <v>722</v>
      </c>
      <c r="G193" s="257"/>
      <c r="H193" s="257"/>
      <c r="I193" s="259"/>
      <c r="J193" s="260">
        <f>BK193</f>
        <v>0</v>
      </c>
      <c r="K193" s="257"/>
      <c r="L193" s="261"/>
      <c r="M193" s="262"/>
      <c r="N193" s="263"/>
      <c r="O193" s="263"/>
      <c r="P193" s="264">
        <f>P194</f>
        <v>0</v>
      </c>
      <c r="Q193" s="263"/>
      <c r="R193" s="264">
        <f>R194</f>
        <v>0</v>
      </c>
      <c r="S193" s="263"/>
      <c r="T193" s="265">
        <f>T194</f>
        <v>0</v>
      </c>
      <c r="AR193" s="266" t="s">
        <v>1329</v>
      </c>
      <c r="AT193" s="267" t="s">
        <v>1224</v>
      </c>
      <c r="AU193" s="267" t="s">
        <v>1380</v>
      </c>
      <c r="AY193" s="266" t="s">
        <v>1302</v>
      </c>
      <c r="BK193" s="268">
        <f>BK194</f>
        <v>0</v>
      </c>
    </row>
    <row r="194" spans="2:65" s="1" customFormat="1" ht="14.45" customHeight="1">
      <c r="B194" s="42"/>
      <c r="C194" s="235" t="s">
        <v>723</v>
      </c>
      <c r="D194" s="235" t="s">
        <v>1464</v>
      </c>
      <c r="E194" s="236" t="s">
        <v>1091</v>
      </c>
      <c r="F194" s="237" t="s">
        <v>724</v>
      </c>
      <c r="G194" s="238" t="s">
        <v>725</v>
      </c>
      <c r="H194" s="239">
        <v>0.7</v>
      </c>
      <c r="I194" s="240"/>
      <c r="J194" s="241">
        <f>ROUND(I194*H194,2)</f>
        <v>0</v>
      </c>
      <c r="K194" s="237" t="s">
        <v>1169</v>
      </c>
      <c r="L194" s="242"/>
      <c r="M194" s="243" t="s">
        <v>1169</v>
      </c>
      <c r="N194" s="244" t="s">
        <v>1198</v>
      </c>
      <c r="O194" s="43"/>
      <c r="P194" s="197">
        <f>O194*H194</f>
        <v>0</v>
      </c>
      <c r="Q194" s="197">
        <v>0</v>
      </c>
      <c r="R194" s="197">
        <f>Q194*H194</f>
        <v>0</v>
      </c>
      <c r="S194" s="197">
        <v>0</v>
      </c>
      <c r="T194" s="198">
        <f>S194*H194</f>
        <v>0</v>
      </c>
      <c r="AR194" s="24" t="s">
        <v>529</v>
      </c>
      <c r="AT194" s="24" t="s">
        <v>1464</v>
      </c>
      <c r="AU194" s="24" t="s">
        <v>1157</v>
      </c>
      <c r="AY194" s="24" t="s">
        <v>1302</v>
      </c>
      <c r="BE194" s="199">
        <f>IF(N194="základní",J194,0)</f>
        <v>0</v>
      </c>
      <c r="BF194" s="199">
        <f>IF(N194="snížená",J194,0)</f>
        <v>0</v>
      </c>
      <c r="BG194" s="199">
        <f>IF(N194="zákl. přenesená",J194,0)</f>
        <v>0</v>
      </c>
      <c r="BH194" s="199">
        <f>IF(N194="sníž. přenesená",J194,0)</f>
        <v>0</v>
      </c>
      <c r="BI194" s="199">
        <f>IF(N194="nulová",J194,0)</f>
        <v>0</v>
      </c>
      <c r="BJ194" s="24" t="s">
        <v>1309</v>
      </c>
      <c r="BK194" s="199">
        <f>ROUND(I194*H194,2)</f>
        <v>0</v>
      </c>
      <c r="BL194" s="24" t="s">
        <v>530</v>
      </c>
      <c r="BM194" s="24" t="s">
        <v>726</v>
      </c>
    </row>
    <row r="195" spans="2:63" s="14" customFormat="1" ht="21.6" customHeight="1">
      <c r="B195" s="256"/>
      <c r="C195" s="257"/>
      <c r="D195" s="258" t="s">
        <v>1224</v>
      </c>
      <c r="E195" s="258" t="s">
        <v>727</v>
      </c>
      <c r="F195" s="258" t="s">
        <v>728</v>
      </c>
      <c r="G195" s="257"/>
      <c r="H195" s="257"/>
      <c r="I195" s="259"/>
      <c r="J195" s="260">
        <f>BK195</f>
        <v>0</v>
      </c>
      <c r="K195" s="257"/>
      <c r="L195" s="261"/>
      <c r="M195" s="262"/>
      <c r="N195" s="263"/>
      <c r="O195" s="263"/>
      <c r="P195" s="264">
        <f>P196</f>
        <v>0</v>
      </c>
      <c r="Q195" s="263"/>
      <c r="R195" s="264">
        <f>R196</f>
        <v>0</v>
      </c>
      <c r="S195" s="263"/>
      <c r="T195" s="265">
        <f>T196</f>
        <v>0</v>
      </c>
      <c r="AR195" s="266" t="s">
        <v>1329</v>
      </c>
      <c r="AT195" s="267" t="s">
        <v>1224</v>
      </c>
      <c r="AU195" s="267" t="s">
        <v>1157</v>
      </c>
      <c r="AY195" s="266" t="s">
        <v>1302</v>
      </c>
      <c r="BK195" s="268">
        <f>BK196</f>
        <v>0</v>
      </c>
    </row>
    <row r="196" spans="2:65" s="1" customFormat="1" ht="14.45" customHeight="1">
      <c r="B196" s="42"/>
      <c r="C196" s="235" t="s">
        <v>711</v>
      </c>
      <c r="D196" s="235" t="s">
        <v>1464</v>
      </c>
      <c r="E196" s="236" t="s">
        <v>729</v>
      </c>
      <c r="F196" s="237" t="s">
        <v>730</v>
      </c>
      <c r="G196" s="238" t="s">
        <v>1088</v>
      </c>
      <c r="H196" s="239">
        <v>700</v>
      </c>
      <c r="I196" s="240"/>
      <c r="J196" s="241">
        <f>ROUND(I196*H196,2)</f>
        <v>0</v>
      </c>
      <c r="K196" s="237" t="s">
        <v>1169</v>
      </c>
      <c r="L196" s="242"/>
      <c r="M196" s="243" t="s">
        <v>1169</v>
      </c>
      <c r="N196" s="244" t="s">
        <v>1198</v>
      </c>
      <c r="O196" s="43"/>
      <c r="P196" s="197">
        <f>O196*H196</f>
        <v>0</v>
      </c>
      <c r="Q196" s="197">
        <v>0</v>
      </c>
      <c r="R196" s="197">
        <f>Q196*H196</f>
        <v>0</v>
      </c>
      <c r="S196" s="197">
        <v>0</v>
      </c>
      <c r="T196" s="198">
        <f>S196*H196</f>
        <v>0</v>
      </c>
      <c r="AR196" s="24" t="s">
        <v>529</v>
      </c>
      <c r="AT196" s="24" t="s">
        <v>1464</v>
      </c>
      <c r="AU196" s="24" t="s">
        <v>1387</v>
      </c>
      <c r="AY196" s="24" t="s">
        <v>1302</v>
      </c>
      <c r="BE196" s="199">
        <f>IF(N196="základní",J196,0)</f>
        <v>0</v>
      </c>
      <c r="BF196" s="199">
        <f>IF(N196="snížená",J196,0)</f>
        <v>0</v>
      </c>
      <c r="BG196" s="199">
        <f>IF(N196="zákl. přenesená",J196,0)</f>
        <v>0</v>
      </c>
      <c r="BH196" s="199">
        <f>IF(N196="sníž. přenesená",J196,0)</f>
        <v>0</v>
      </c>
      <c r="BI196" s="199">
        <f>IF(N196="nulová",J196,0)</f>
        <v>0</v>
      </c>
      <c r="BJ196" s="24" t="s">
        <v>1309</v>
      </c>
      <c r="BK196" s="199">
        <f>ROUND(I196*H196,2)</f>
        <v>0</v>
      </c>
      <c r="BL196" s="24" t="s">
        <v>530</v>
      </c>
      <c r="BM196" s="24" t="s">
        <v>731</v>
      </c>
    </row>
    <row r="197" spans="2:63" s="14" customFormat="1" ht="21.6" customHeight="1">
      <c r="B197" s="256"/>
      <c r="C197" s="257"/>
      <c r="D197" s="258" t="s">
        <v>1224</v>
      </c>
      <c r="E197" s="258" t="s">
        <v>732</v>
      </c>
      <c r="F197" s="258" t="s">
        <v>733</v>
      </c>
      <c r="G197" s="257"/>
      <c r="H197" s="257"/>
      <c r="I197" s="259"/>
      <c r="J197" s="260">
        <f>BK197</f>
        <v>0</v>
      </c>
      <c r="K197" s="257"/>
      <c r="L197" s="261"/>
      <c r="M197" s="262"/>
      <c r="N197" s="263"/>
      <c r="O197" s="263"/>
      <c r="P197" s="264">
        <f>P198</f>
        <v>0</v>
      </c>
      <c r="Q197" s="263"/>
      <c r="R197" s="264">
        <f>R198</f>
        <v>0</v>
      </c>
      <c r="S197" s="263"/>
      <c r="T197" s="265">
        <f>T198</f>
        <v>0</v>
      </c>
      <c r="AR197" s="266" t="s">
        <v>1329</v>
      </c>
      <c r="AT197" s="267" t="s">
        <v>1224</v>
      </c>
      <c r="AU197" s="267" t="s">
        <v>1387</v>
      </c>
      <c r="AY197" s="266" t="s">
        <v>1302</v>
      </c>
      <c r="BK197" s="268">
        <f>BK198</f>
        <v>0</v>
      </c>
    </row>
    <row r="198" spans="2:65" s="1" customFormat="1" ht="22.9" customHeight="1">
      <c r="B198" s="42"/>
      <c r="C198" s="235" t="s">
        <v>478</v>
      </c>
      <c r="D198" s="235" t="s">
        <v>1464</v>
      </c>
      <c r="E198" s="236" t="s">
        <v>734</v>
      </c>
      <c r="F198" s="237" t="s">
        <v>735</v>
      </c>
      <c r="G198" s="238" t="s">
        <v>1088</v>
      </c>
      <c r="H198" s="239">
        <v>700</v>
      </c>
      <c r="I198" s="240"/>
      <c r="J198" s="241">
        <f>ROUND(I198*H198,2)</f>
        <v>0</v>
      </c>
      <c r="K198" s="237" t="s">
        <v>1169</v>
      </c>
      <c r="L198" s="242"/>
      <c r="M198" s="243" t="s">
        <v>1169</v>
      </c>
      <c r="N198" s="244" t="s">
        <v>1198</v>
      </c>
      <c r="O198" s="43"/>
      <c r="P198" s="197">
        <f>O198*H198</f>
        <v>0</v>
      </c>
      <c r="Q198" s="197">
        <v>0</v>
      </c>
      <c r="R198" s="197">
        <f>Q198*H198</f>
        <v>0</v>
      </c>
      <c r="S198" s="197">
        <v>0</v>
      </c>
      <c r="T198" s="198">
        <f>S198*H198</f>
        <v>0</v>
      </c>
      <c r="AR198" s="24" t="s">
        <v>529</v>
      </c>
      <c r="AT198" s="24" t="s">
        <v>1464</v>
      </c>
      <c r="AU198" s="24" t="s">
        <v>1393</v>
      </c>
      <c r="AY198" s="24" t="s">
        <v>1302</v>
      </c>
      <c r="BE198" s="199">
        <f>IF(N198="základní",J198,0)</f>
        <v>0</v>
      </c>
      <c r="BF198" s="199">
        <f>IF(N198="snížená",J198,0)</f>
        <v>0</v>
      </c>
      <c r="BG198" s="199">
        <f>IF(N198="zákl. přenesená",J198,0)</f>
        <v>0</v>
      </c>
      <c r="BH198" s="199">
        <f>IF(N198="sníž. přenesená",J198,0)</f>
        <v>0</v>
      </c>
      <c r="BI198" s="199">
        <f>IF(N198="nulová",J198,0)</f>
        <v>0</v>
      </c>
      <c r="BJ198" s="24" t="s">
        <v>1309</v>
      </c>
      <c r="BK198" s="199">
        <f>ROUND(I198*H198,2)</f>
        <v>0</v>
      </c>
      <c r="BL198" s="24" t="s">
        <v>530</v>
      </c>
      <c r="BM198" s="24" t="s">
        <v>736</v>
      </c>
    </row>
    <row r="199" spans="2:63" s="14" customFormat="1" ht="21.6" customHeight="1">
      <c r="B199" s="256"/>
      <c r="C199" s="257"/>
      <c r="D199" s="258" t="s">
        <v>1224</v>
      </c>
      <c r="E199" s="258" t="s">
        <v>737</v>
      </c>
      <c r="F199" s="258" t="s">
        <v>738</v>
      </c>
      <c r="G199" s="257"/>
      <c r="H199" s="257"/>
      <c r="I199" s="259"/>
      <c r="J199" s="260">
        <f>BK199</f>
        <v>0</v>
      </c>
      <c r="K199" s="257"/>
      <c r="L199" s="261"/>
      <c r="M199" s="262"/>
      <c r="N199" s="263"/>
      <c r="O199" s="263"/>
      <c r="P199" s="264">
        <f>P200</f>
        <v>0</v>
      </c>
      <c r="Q199" s="263"/>
      <c r="R199" s="264">
        <f>R200</f>
        <v>0</v>
      </c>
      <c r="S199" s="263"/>
      <c r="T199" s="265">
        <f>T200</f>
        <v>0</v>
      </c>
      <c r="AR199" s="266" t="s">
        <v>1329</v>
      </c>
      <c r="AT199" s="267" t="s">
        <v>1224</v>
      </c>
      <c r="AU199" s="267" t="s">
        <v>1393</v>
      </c>
      <c r="AY199" s="266" t="s">
        <v>1302</v>
      </c>
      <c r="BK199" s="268">
        <f>BK200</f>
        <v>0</v>
      </c>
    </row>
    <row r="200" spans="2:65" s="1" customFormat="1" ht="14.45" customHeight="1">
      <c r="B200" s="42"/>
      <c r="C200" s="235" t="s">
        <v>717</v>
      </c>
      <c r="D200" s="235" t="s">
        <v>1464</v>
      </c>
      <c r="E200" s="236" t="s">
        <v>739</v>
      </c>
      <c r="F200" s="237" t="s">
        <v>740</v>
      </c>
      <c r="G200" s="238" t="s">
        <v>1088</v>
      </c>
      <c r="H200" s="239">
        <v>700</v>
      </c>
      <c r="I200" s="240"/>
      <c r="J200" s="241">
        <f>ROUND(I200*H200,2)</f>
        <v>0</v>
      </c>
      <c r="K200" s="237" t="s">
        <v>1169</v>
      </c>
      <c r="L200" s="242"/>
      <c r="M200" s="243" t="s">
        <v>1169</v>
      </c>
      <c r="N200" s="244" t="s">
        <v>1198</v>
      </c>
      <c r="O200" s="43"/>
      <c r="P200" s="197">
        <f>O200*H200</f>
        <v>0</v>
      </c>
      <c r="Q200" s="197">
        <v>0</v>
      </c>
      <c r="R200" s="197">
        <f>Q200*H200</f>
        <v>0</v>
      </c>
      <c r="S200" s="197">
        <v>0</v>
      </c>
      <c r="T200" s="198">
        <f>S200*H200</f>
        <v>0</v>
      </c>
      <c r="AR200" s="24" t="s">
        <v>529</v>
      </c>
      <c r="AT200" s="24" t="s">
        <v>1464</v>
      </c>
      <c r="AU200" s="24" t="s">
        <v>1398</v>
      </c>
      <c r="AY200" s="24" t="s">
        <v>1302</v>
      </c>
      <c r="BE200" s="199">
        <f>IF(N200="základní",J200,0)</f>
        <v>0</v>
      </c>
      <c r="BF200" s="199">
        <f>IF(N200="snížená",J200,0)</f>
        <v>0</v>
      </c>
      <c r="BG200" s="199">
        <f>IF(N200="zákl. přenesená",J200,0)</f>
        <v>0</v>
      </c>
      <c r="BH200" s="199">
        <f>IF(N200="sníž. přenesená",J200,0)</f>
        <v>0</v>
      </c>
      <c r="BI200" s="199">
        <f>IF(N200="nulová",J200,0)</f>
        <v>0</v>
      </c>
      <c r="BJ200" s="24" t="s">
        <v>1309</v>
      </c>
      <c r="BK200" s="199">
        <f>ROUND(I200*H200,2)</f>
        <v>0</v>
      </c>
      <c r="BL200" s="24" t="s">
        <v>530</v>
      </c>
      <c r="BM200" s="24" t="s">
        <v>741</v>
      </c>
    </row>
    <row r="201" spans="2:63" s="14" customFormat="1" ht="21.6" customHeight="1">
      <c r="B201" s="256"/>
      <c r="C201" s="257"/>
      <c r="D201" s="258" t="s">
        <v>1224</v>
      </c>
      <c r="E201" s="258" t="s">
        <v>742</v>
      </c>
      <c r="F201" s="258" t="s">
        <v>743</v>
      </c>
      <c r="G201" s="257"/>
      <c r="H201" s="257"/>
      <c r="I201" s="259"/>
      <c r="J201" s="260">
        <f>BK201</f>
        <v>0</v>
      </c>
      <c r="K201" s="257"/>
      <c r="L201" s="261"/>
      <c r="M201" s="262"/>
      <c r="N201" s="263"/>
      <c r="O201" s="263"/>
      <c r="P201" s="264">
        <f>P202</f>
        <v>0</v>
      </c>
      <c r="Q201" s="263"/>
      <c r="R201" s="264">
        <f>R202</f>
        <v>0</v>
      </c>
      <c r="S201" s="263"/>
      <c r="T201" s="265">
        <f>T202</f>
        <v>0</v>
      </c>
      <c r="AR201" s="266" t="s">
        <v>1329</v>
      </c>
      <c r="AT201" s="267" t="s">
        <v>1224</v>
      </c>
      <c r="AU201" s="267" t="s">
        <v>1398</v>
      </c>
      <c r="AY201" s="266" t="s">
        <v>1302</v>
      </c>
      <c r="BK201" s="268">
        <f>BK202</f>
        <v>0</v>
      </c>
    </row>
    <row r="202" spans="2:65" s="1" customFormat="1" ht="14.45" customHeight="1">
      <c r="B202" s="42"/>
      <c r="C202" s="235" t="s">
        <v>1091</v>
      </c>
      <c r="D202" s="235" t="s">
        <v>1464</v>
      </c>
      <c r="E202" s="236" t="s">
        <v>744</v>
      </c>
      <c r="F202" s="237" t="s">
        <v>730</v>
      </c>
      <c r="G202" s="238" t="s">
        <v>1088</v>
      </c>
      <c r="H202" s="239">
        <v>700</v>
      </c>
      <c r="I202" s="240"/>
      <c r="J202" s="241">
        <f>ROUND(I202*H202,2)</f>
        <v>0</v>
      </c>
      <c r="K202" s="237" t="s">
        <v>1169</v>
      </c>
      <c r="L202" s="242"/>
      <c r="M202" s="243" t="s">
        <v>1169</v>
      </c>
      <c r="N202" s="244" t="s">
        <v>1198</v>
      </c>
      <c r="O202" s="43"/>
      <c r="P202" s="197">
        <f>O202*H202</f>
        <v>0</v>
      </c>
      <c r="Q202" s="197">
        <v>0</v>
      </c>
      <c r="R202" s="197">
        <f>Q202*H202</f>
        <v>0</v>
      </c>
      <c r="S202" s="197">
        <v>0</v>
      </c>
      <c r="T202" s="198">
        <f>S202*H202</f>
        <v>0</v>
      </c>
      <c r="AR202" s="24" t="s">
        <v>529</v>
      </c>
      <c r="AT202" s="24" t="s">
        <v>1464</v>
      </c>
      <c r="AU202" s="24" t="s">
        <v>1402</v>
      </c>
      <c r="AY202" s="24" t="s">
        <v>1302</v>
      </c>
      <c r="BE202" s="199">
        <f>IF(N202="základní",J202,0)</f>
        <v>0</v>
      </c>
      <c r="BF202" s="199">
        <f>IF(N202="snížená",J202,0)</f>
        <v>0</v>
      </c>
      <c r="BG202" s="199">
        <f>IF(N202="zákl. přenesená",J202,0)</f>
        <v>0</v>
      </c>
      <c r="BH202" s="199">
        <f>IF(N202="sníž. přenesená",J202,0)</f>
        <v>0</v>
      </c>
      <c r="BI202" s="199">
        <f>IF(N202="nulová",J202,0)</f>
        <v>0</v>
      </c>
      <c r="BJ202" s="24" t="s">
        <v>1309</v>
      </c>
      <c r="BK202" s="199">
        <f>ROUND(I202*H202,2)</f>
        <v>0</v>
      </c>
      <c r="BL202" s="24" t="s">
        <v>530</v>
      </c>
      <c r="BM202" s="24" t="s">
        <v>745</v>
      </c>
    </row>
    <row r="203" spans="2:63" s="14" customFormat="1" ht="21.6" customHeight="1">
      <c r="B203" s="256"/>
      <c r="C203" s="257"/>
      <c r="D203" s="258" t="s">
        <v>1224</v>
      </c>
      <c r="E203" s="258" t="s">
        <v>746</v>
      </c>
      <c r="F203" s="258" t="s">
        <v>747</v>
      </c>
      <c r="G203" s="257"/>
      <c r="H203" s="257"/>
      <c r="I203" s="259"/>
      <c r="J203" s="260">
        <f>BK203</f>
        <v>0</v>
      </c>
      <c r="K203" s="257"/>
      <c r="L203" s="261"/>
      <c r="M203" s="262"/>
      <c r="N203" s="263"/>
      <c r="O203" s="263"/>
      <c r="P203" s="264">
        <f>P204</f>
        <v>0</v>
      </c>
      <c r="Q203" s="263"/>
      <c r="R203" s="264">
        <f>R204</f>
        <v>0</v>
      </c>
      <c r="S203" s="263"/>
      <c r="T203" s="265">
        <f>T204</f>
        <v>0</v>
      </c>
      <c r="AR203" s="266" t="s">
        <v>1329</v>
      </c>
      <c r="AT203" s="267" t="s">
        <v>1224</v>
      </c>
      <c r="AU203" s="267" t="s">
        <v>1402</v>
      </c>
      <c r="AY203" s="266" t="s">
        <v>1302</v>
      </c>
      <c r="BK203" s="268">
        <f>BK204</f>
        <v>0</v>
      </c>
    </row>
    <row r="204" spans="2:65" s="1" customFormat="1" ht="14.45" customHeight="1">
      <c r="B204" s="42"/>
      <c r="C204" s="235" t="s">
        <v>748</v>
      </c>
      <c r="D204" s="235" t="s">
        <v>1464</v>
      </c>
      <c r="E204" s="236" t="s">
        <v>749</v>
      </c>
      <c r="F204" s="237" t="s">
        <v>750</v>
      </c>
      <c r="G204" s="238" t="s">
        <v>1349</v>
      </c>
      <c r="H204" s="239">
        <v>250</v>
      </c>
      <c r="I204" s="240"/>
      <c r="J204" s="241">
        <f>ROUND(I204*H204,2)</f>
        <v>0</v>
      </c>
      <c r="K204" s="237" t="s">
        <v>1169</v>
      </c>
      <c r="L204" s="242"/>
      <c r="M204" s="243" t="s">
        <v>1169</v>
      </c>
      <c r="N204" s="244" t="s">
        <v>1198</v>
      </c>
      <c r="O204" s="43"/>
      <c r="P204" s="197">
        <f>O204*H204</f>
        <v>0</v>
      </c>
      <c r="Q204" s="197">
        <v>0</v>
      </c>
      <c r="R204" s="197">
        <f>Q204*H204</f>
        <v>0</v>
      </c>
      <c r="S204" s="197">
        <v>0</v>
      </c>
      <c r="T204" s="198">
        <f>S204*H204</f>
        <v>0</v>
      </c>
      <c r="AR204" s="24" t="s">
        <v>529</v>
      </c>
      <c r="AT204" s="24" t="s">
        <v>1464</v>
      </c>
      <c r="AU204" s="24" t="s">
        <v>1333</v>
      </c>
      <c r="AY204" s="24" t="s">
        <v>1302</v>
      </c>
      <c r="BE204" s="199">
        <f>IF(N204="základní",J204,0)</f>
        <v>0</v>
      </c>
      <c r="BF204" s="199">
        <f>IF(N204="snížená",J204,0)</f>
        <v>0</v>
      </c>
      <c r="BG204" s="199">
        <f>IF(N204="zákl. přenesená",J204,0)</f>
        <v>0</v>
      </c>
      <c r="BH204" s="199">
        <f>IF(N204="sníž. přenesená",J204,0)</f>
        <v>0</v>
      </c>
      <c r="BI204" s="199">
        <f>IF(N204="nulová",J204,0)</f>
        <v>0</v>
      </c>
      <c r="BJ204" s="24" t="s">
        <v>1309</v>
      </c>
      <c r="BK204" s="199">
        <f>ROUND(I204*H204,2)</f>
        <v>0</v>
      </c>
      <c r="BL204" s="24" t="s">
        <v>530</v>
      </c>
      <c r="BM204" s="24" t="s">
        <v>751</v>
      </c>
    </row>
    <row r="205" spans="2:63" s="14" customFormat="1" ht="21.6" customHeight="1">
      <c r="B205" s="256"/>
      <c r="C205" s="257"/>
      <c r="D205" s="258" t="s">
        <v>1224</v>
      </c>
      <c r="E205" s="258" t="s">
        <v>752</v>
      </c>
      <c r="F205" s="258" t="s">
        <v>753</v>
      </c>
      <c r="G205" s="257"/>
      <c r="H205" s="257"/>
      <c r="I205" s="259"/>
      <c r="J205" s="260">
        <f>BK205</f>
        <v>0</v>
      </c>
      <c r="K205" s="257"/>
      <c r="L205" s="261"/>
      <c r="M205" s="262"/>
      <c r="N205" s="263"/>
      <c r="O205" s="263"/>
      <c r="P205" s="264">
        <f>SUM(P206:P208)</f>
        <v>0</v>
      </c>
      <c r="Q205" s="263"/>
      <c r="R205" s="264">
        <f>SUM(R206:R208)</f>
        <v>0</v>
      </c>
      <c r="S205" s="263"/>
      <c r="T205" s="265">
        <f>SUM(T206:T208)</f>
        <v>0</v>
      </c>
      <c r="AR205" s="266" t="s">
        <v>1329</v>
      </c>
      <c r="AT205" s="267" t="s">
        <v>1224</v>
      </c>
      <c r="AU205" s="267" t="s">
        <v>1333</v>
      </c>
      <c r="AY205" s="266" t="s">
        <v>1302</v>
      </c>
      <c r="BK205" s="268">
        <f>SUM(BK206:BK208)</f>
        <v>0</v>
      </c>
    </row>
    <row r="206" spans="2:65" s="1" customFormat="1" ht="14.45" customHeight="1">
      <c r="B206" s="42"/>
      <c r="C206" s="235" t="s">
        <v>754</v>
      </c>
      <c r="D206" s="235" t="s">
        <v>1464</v>
      </c>
      <c r="E206" s="236" t="s">
        <v>755</v>
      </c>
      <c r="F206" s="237" t="s">
        <v>756</v>
      </c>
      <c r="G206" s="238" t="s">
        <v>1307</v>
      </c>
      <c r="H206" s="239">
        <v>50</v>
      </c>
      <c r="I206" s="240"/>
      <c r="J206" s="241">
        <f>ROUND(I206*H206,2)</f>
        <v>0</v>
      </c>
      <c r="K206" s="237" t="s">
        <v>1169</v>
      </c>
      <c r="L206" s="242"/>
      <c r="M206" s="243" t="s">
        <v>1169</v>
      </c>
      <c r="N206" s="244" t="s">
        <v>1198</v>
      </c>
      <c r="O206" s="43"/>
      <c r="P206" s="197">
        <f>O206*H206</f>
        <v>0</v>
      </c>
      <c r="Q206" s="197">
        <v>0</v>
      </c>
      <c r="R206" s="197">
        <f>Q206*H206</f>
        <v>0</v>
      </c>
      <c r="S206" s="197">
        <v>0</v>
      </c>
      <c r="T206" s="198">
        <f>S206*H206</f>
        <v>0</v>
      </c>
      <c r="AR206" s="24" t="s">
        <v>529</v>
      </c>
      <c r="AT206" s="24" t="s">
        <v>1464</v>
      </c>
      <c r="AU206" s="24" t="s">
        <v>1156</v>
      </c>
      <c r="AY206" s="24" t="s">
        <v>1302</v>
      </c>
      <c r="BE206" s="199">
        <f>IF(N206="základní",J206,0)</f>
        <v>0</v>
      </c>
      <c r="BF206" s="199">
        <f>IF(N206="snížená",J206,0)</f>
        <v>0</v>
      </c>
      <c r="BG206" s="199">
        <f>IF(N206="zákl. přenesená",J206,0)</f>
        <v>0</v>
      </c>
      <c r="BH206" s="199">
        <f>IF(N206="sníž. přenesená",J206,0)</f>
        <v>0</v>
      </c>
      <c r="BI206" s="199">
        <f>IF(N206="nulová",J206,0)</f>
        <v>0</v>
      </c>
      <c r="BJ206" s="24" t="s">
        <v>1309</v>
      </c>
      <c r="BK206" s="199">
        <f>ROUND(I206*H206,2)</f>
        <v>0</v>
      </c>
      <c r="BL206" s="24" t="s">
        <v>530</v>
      </c>
      <c r="BM206" s="24" t="s">
        <v>757</v>
      </c>
    </row>
    <row r="207" spans="2:65" s="1" customFormat="1" ht="14.45" customHeight="1">
      <c r="B207" s="42"/>
      <c r="C207" s="235" t="s">
        <v>729</v>
      </c>
      <c r="D207" s="235" t="s">
        <v>1464</v>
      </c>
      <c r="E207" s="236" t="s">
        <v>159</v>
      </c>
      <c r="F207" s="237" t="s">
        <v>758</v>
      </c>
      <c r="G207" s="238" t="s">
        <v>1024</v>
      </c>
      <c r="H207" s="239">
        <v>1</v>
      </c>
      <c r="I207" s="240"/>
      <c r="J207" s="241">
        <f>ROUND(I207*H207,2)</f>
        <v>0</v>
      </c>
      <c r="K207" s="237" t="s">
        <v>1169</v>
      </c>
      <c r="L207" s="242"/>
      <c r="M207" s="243" t="s">
        <v>1169</v>
      </c>
      <c r="N207" s="244" t="s">
        <v>1198</v>
      </c>
      <c r="O207" s="43"/>
      <c r="P207" s="197">
        <f>O207*H207</f>
        <v>0</v>
      </c>
      <c r="Q207" s="197">
        <v>0</v>
      </c>
      <c r="R207" s="197">
        <f>Q207*H207</f>
        <v>0</v>
      </c>
      <c r="S207" s="197">
        <v>0</v>
      </c>
      <c r="T207" s="198">
        <f>S207*H207</f>
        <v>0</v>
      </c>
      <c r="AR207" s="24" t="s">
        <v>529</v>
      </c>
      <c r="AT207" s="24" t="s">
        <v>1464</v>
      </c>
      <c r="AU207" s="24" t="s">
        <v>1156</v>
      </c>
      <c r="AY207" s="24" t="s">
        <v>1302</v>
      </c>
      <c r="BE207" s="199">
        <f>IF(N207="základní",J207,0)</f>
        <v>0</v>
      </c>
      <c r="BF207" s="199">
        <f>IF(N207="snížená",J207,0)</f>
        <v>0</v>
      </c>
      <c r="BG207" s="199">
        <f>IF(N207="zákl. přenesená",J207,0)</f>
        <v>0</v>
      </c>
      <c r="BH207" s="199">
        <f>IF(N207="sníž. přenesená",J207,0)</f>
        <v>0</v>
      </c>
      <c r="BI207" s="199">
        <f>IF(N207="nulová",J207,0)</f>
        <v>0</v>
      </c>
      <c r="BJ207" s="24" t="s">
        <v>1309</v>
      </c>
      <c r="BK207" s="199">
        <f>ROUND(I207*H207,2)</f>
        <v>0</v>
      </c>
      <c r="BL207" s="24" t="s">
        <v>530</v>
      </c>
      <c r="BM207" s="24" t="s">
        <v>759</v>
      </c>
    </row>
    <row r="208" spans="2:65" s="1" customFormat="1" ht="14.45" customHeight="1">
      <c r="B208" s="42"/>
      <c r="C208" s="235" t="s">
        <v>734</v>
      </c>
      <c r="D208" s="235" t="s">
        <v>1464</v>
      </c>
      <c r="E208" s="236" t="s">
        <v>760</v>
      </c>
      <c r="F208" s="237" t="s">
        <v>761</v>
      </c>
      <c r="G208" s="238" t="s">
        <v>1024</v>
      </c>
      <c r="H208" s="239">
        <v>1</v>
      </c>
      <c r="I208" s="240"/>
      <c r="J208" s="241">
        <f>ROUND(I208*H208,2)</f>
        <v>0</v>
      </c>
      <c r="K208" s="237" t="s">
        <v>1169</v>
      </c>
      <c r="L208" s="242"/>
      <c r="M208" s="243" t="s">
        <v>1169</v>
      </c>
      <c r="N208" s="255" t="s">
        <v>1198</v>
      </c>
      <c r="O208" s="250"/>
      <c r="P208" s="253">
        <f>O208*H208</f>
        <v>0</v>
      </c>
      <c r="Q208" s="253">
        <v>0</v>
      </c>
      <c r="R208" s="253">
        <f>Q208*H208</f>
        <v>0</v>
      </c>
      <c r="S208" s="253">
        <v>0</v>
      </c>
      <c r="T208" s="254">
        <f>S208*H208</f>
        <v>0</v>
      </c>
      <c r="AR208" s="24" t="s">
        <v>529</v>
      </c>
      <c r="AT208" s="24" t="s">
        <v>1464</v>
      </c>
      <c r="AU208" s="24" t="s">
        <v>1156</v>
      </c>
      <c r="AY208" s="24" t="s">
        <v>1302</v>
      </c>
      <c r="BE208" s="199">
        <f>IF(N208="základní",J208,0)</f>
        <v>0</v>
      </c>
      <c r="BF208" s="199">
        <f>IF(N208="snížená",J208,0)</f>
        <v>0</v>
      </c>
      <c r="BG208" s="199">
        <f>IF(N208="zákl. přenesená",J208,0)</f>
        <v>0</v>
      </c>
      <c r="BH208" s="199">
        <f>IF(N208="sníž. přenesená",J208,0)</f>
        <v>0</v>
      </c>
      <c r="BI208" s="199">
        <f>IF(N208="nulová",J208,0)</f>
        <v>0</v>
      </c>
      <c r="BJ208" s="24" t="s">
        <v>1309</v>
      </c>
      <c r="BK208" s="199">
        <f>ROUND(I208*H208,2)</f>
        <v>0</v>
      </c>
      <c r="BL208" s="24" t="s">
        <v>530</v>
      </c>
      <c r="BM208" s="24" t="s">
        <v>762</v>
      </c>
    </row>
    <row r="209" spans="2:12" s="1" customFormat="1" ht="6.95" customHeight="1">
      <c r="B209" s="57"/>
      <c r="C209" s="58"/>
      <c r="D209" s="58"/>
      <c r="E209" s="58"/>
      <c r="F209" s="58"/>
      <c r="G209" s="58"/>
      <c r="H209" s="58"/>
      <c r="I209" s="136"/>
      <c r="J209" s="58"/>
      <c r="K209" s="58"/>
      <c r="L209" s="62"/>
    </row>
  </sheetData>
  <sheetProtection sheet="1" objects="1" scenarios="1" formatColumns="0" formatRows="0" autoFilter="0"/>
  <autoFilter ref="C99:K208"/>
  <mergeCells count="10">
    <mergeCell ref="L2:V2"/>
    <mergeCell ref="E7:H7"/>
    <mergeCell ref="E9:H9"/>
    <mergeCell ref="E24:H24"/>
    <mergeCell ref="E92:H92"/>
    <mergeCell ref="G1:H1"/>
    <mergeCell ref="E45:H45"/>
    <mergeCell ref="E47:H47"/>
    <mergeCell ref="E90:H90"/>
    <mergeCell ref="J51:J52"/>
  </mergeCells>
  <hyperlinks>
    <hyperlink ref="F1:G1" location="C2" display="1) Krycí list soupisu"/>
    <hyperlink ref="G1:H1" location="C54" display="2) Rekapitulace"/>
    <hyperlink ref="J1" location="C9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6"/>
  <sheetViews>
    <sheetView showGridLines="0" workbookViewId="0" topLeftCell="A1">
      <pane ySplit="1" topLeftCell="A68" activePane="bottomLeft" state="frozen"/>
      <selection pane="bottomLeft" activeCell="F85" sqref="F85"/>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1148</v>
      </c>
      <c r="E1" s="112"/>
      <c r="F1" s="114" t="s">
        <v>1271</v>
      </c>
      <c r="G1" s="386" t="s">
        <v>1272</v>
      </c>
      <c r="H1" s="386"/>
      <c r="I1" s="115"/>
      <c r="J1" s="114" t="s">
        <v>1273</v>
      </c>
      <c r="K1" s="113" t="s">
        <v>1274</v>
      </c>
      <c r="L1" s="114" t="s">
        <v>1275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1"/>
      <c r="M2" s="361"/>
      <c r="N2" s="361"/>
      <c r="O2" s="361"/>
      <c r="P2" s="361"/>
      <c r="Q2" s="361"/>
      <c r="R2" s="361"/>
      <c r="S2" s="361"/>
      <c r="T2" s="361"/>
      <c r="U2" s="361"/>
      <c r="V2" s="361"/>
      <c r="AT2" s="24" t="s">
        <v>1270</v>
      </c>
    </row>
    <row r="3" spans="2:46" ht="6.95" customHeight="1">
      <c r="B3" s="25"/>
      <c r="C3" s="26"/>
      <c r="D3" s="26"/>
      <c r="E3" s="26"/>
      <c r="F3" s="26"/>
      <c r="G3" s="26"/>
      <c r="H3" s="26"/>
      <c r="I3" s="116"/>
      <c r="J3" s="26"/>
      <c r="K3" s="27"/>
      <c r="AT3" s="24" t="s">
        <v>1234</v>
      </c>
    </row>
    <row r="4" spans="2:46" ht="36.95" customHeight="1">
      <c r="B4" s="28"/>
      <c r="C4" s="29"/>
      <c r="D4" s="30" t="s">
        <v>1276</v>
      </c>
      <c r="E4" s="29"/>
      <c r="F4" s="29"/>
      <c r="G4" s="29"/>
      <c r="H4" s="29"/>
      <c r="I4" s="117"/>
      <c r="J4" s="29"/>
      <c r="K4" s="31"/>
      <c r="M4" s="32" t="s">
        <v>1159</v>
      </c>
      <c r="AT4" s="24" t="s">
        <v>1188</v>
      </c>
    </row>
    <row r="5" spans="2:11" ht="6.95" customHeight="1">
      <c r="B5" s="28"/>
      <c r="C5" s="29"/>
      <c r="D5" s="29"/>
      <c r="E5" s="29"/>
      <c r="F5" s="29"/>
      <c r="G5" s="29"/>
      <c r="H5" s="29"/>
      <c r="I5" s="117"/>
      <c r="J5" s="29"/>
      <c r="K5" s="31"/>
    </row>
    <row r="6" spans="2:11" ht="15">
      <c r="B6" s="28"/>
      <c r="C6" s="29"/>
      <c r="D6" s="37" t="s">
        <v>1165</v>
      </c>
      <c r="E6" s="29"/>
      <c r="F6" s="29"/>
      <c r="G6" s="29"/>
      <c r="H6" s="29"/>
      <c r="I6" s="117"/>
      <c r="J6" s="29"/>
      <c r="K6" s="31"/>
    </row>
    <row r="7" spans="2:11" ht="14.45" customHeight="1">
      <c r="B7" s="28"/>
      <c r="C7" s="29"/>
      <c r="D7" s="29"/>
      <c r="E7" s="387" t="str">
        <f>'Rekapitulace stavby'!K6</f>
        <v>KOHINOOR MARÁNSKÉ RADČICE - Biotechnologický systém ČDV Z MR1</v>
      </c>
      <c r="F7" s="388"/>
      <c r="G7" s="388"/>
      <c r="H7" s="388"/>
      <c r="I7" s="117"/>
      <c r="J7" s="29"/>
      <c r="K7" s="31"/>
    </row>
    <row r="8" spans="2:11" s="1" customFormat="1" ht="15">
      <c r="B8" s="42"/>
      <c r="C8" s="43"/>
      <c r="D8" s="37" t="s">
        <v>1277</v>
      </c>
      <c r="E8" s="43"/>
      <c r="F8" s="43"/>
      <c r="G8" s="43"/>
      <c r="H8" s="43"/>
      <c r="I8" s="118"/>
      <c r="J8" s="43"/>
      <c r="K8" s="46"/>
    </row>
    <row r="9" spans="2:11" s="1" customFormat="1" ht="36.95" customHeight="1">
      <c r="B9" s="42"/>
      <c r="C9" s="43"/>
      <c r="D9" s="43"/>
      <c r="E9" s="389" t="s">
        <v>763</v>
      </c>
      <c r="F9" s="390"/>
      <c r="G9" s="390"/>
      <c r="H9" s="390"/>
      <c r="I9" s="118"/>
      <c r="J9" s="43"/>
      <c r="K9" s="46"/>
    </row>
    <row r="10" spans="2:11" s="1" customFormat="1" ht="13.5">
      <c r="B10" s="42"/>
      <c r="C10" s="43"/>
      <c r="D10" s="43"/>
      <c r="E10" s="43"/>
      <c r="F10" s="43"/>
      <c r="G10" s="43"/>
      <c r="H10" s="43"/>
      <c r="I10" s="118"/>
      <c r="J10" s="43"/>
      <c r="K10" s="46"/>
    </row>
    <row r="11" spans="2:11" s="1" customFormat="1" ht="14.45" customHeight="1">
      <c r="B11" s="42"/>
      <c r="C11" s="43"/>
      <c r="D11" s="37" t="s">
        <v>1168</v>
      </c>
      <c r="E11" s="43"/>
      <c r="F11" s="35" t="s">
        <v>1169</v>
      </c>
      <c r="G11" s="43"/>
      <c r="H11" s="43"/>
      <c r="I11" s="119" t="s">
        <v>1170</v>
      </c>
      <c r="J11" s="35" t="s">
        <v>1169</v>
      </c>
      <c r="K11" s="46"/>
    </row>
    <row r="12" spans="2:11" s="1" customFormat="1" ht="14.45" customHeight="1">
      <c r="B12" s="42"/>
      <c r="C12" s="43"/>
      <c r="D12" s="37" t="s">
        <v>1172</v>
      </c>
      <c r="E12" s="43"/>
      <c r="F12" s="35" t="s">
        <v>1173</v>
      </c>
      <c r="G12" s="43"/>
      <c r="H12" s="43"/>
      <c r="I12" s="119" t="s">
        <v>1174</v>
      </c>
      <c r="J12" s="120" t="str">
        <f>'Rekapitulace stavby'!AN8</f>
        <v>20. 6. 2017</v>
      </c>
      <c r="K12" s="46"/>
    </row>
    <row r="13" spans="2:11" s="1" customFormat="1" ht="10.9" customHeight="1">
      <c r="B13" s="42"/>
      <c r="C13" s="43"/>
      <c r="D13" s="43"/>
      <c r="E13" s="43"/>
      <c r="F13" s="43"/>
      <c r="G13" s="43"/>
      <c r="H13" s="43"/>
      <c r="I13" s="118"/>
      <c r="J13" s="43"/>
      <c r="K13" s="46"/>
    </row>
    <row r="14" spans="2:11" s="1" customFormat="1" ht="14.45" customHeight="1">
      <c r="B14" s="42"/>
      <c r="C14" s="43"/>
      <c r="D14" s="37" t="s">
        <v>1180</v>
      </c>
      <c r="E14" s="43"/>
      <c r="F14" s="43"/>
      <c r="G14" s="43"/>
      <c r="H14" s="43"/>
      <c r="I14" s="119" t="s">
        <v>1181</v>
      </c>
      <c r="J14" s="35" t="s">
        <v>1169</v>
      </c>
      <c r="K14" s="46"/>
    </row>
    <row r="15" spans="2:11" s="1" customFormat="1" ht="18" customHeight="1">
      <c r="B15" s="42"/>
      <c r="C15" s="43"/>
      <c r="D15" s="43"/>
      <c r="E15" s="35" t="s">
        <v>1182</v>
      </c>
      <c r="F15" s="43"/>
      <c r="G15" s="43"/>
      <c r="H15" s="43"/>
      <c r="I15" s="119" t="s">
        <v>1183</v>
      </c>
      <c r="J15" s="35" t="s">
        <v>1169</v>
      </c>
      <c r="K15" s="46"/>
    </row>
    <row r="16" spans="2:11" s="1" customFormat="1" ht="6.95" customHeight="1">
      <c r="B16" s="42"/>
      <c r="C16" s="43"/>
      <c r="D16" s="43"/>
      <c r="E16" s="43"/>
      <c r="F16" s="43"/>
      <c r="G16" s="43"/>
      <c r="H16" s="43"/>
      <c r="I16" s="118"/>
      <c r="J16" s="43"/>
      <c r="K16" s="46"/>
    </row>
    <row r="17" spans="2:11" s="1" customFormat="1" ht="14.45" customHeight="1">
      <c r="B17" s="42"/>
      <c r="C17" s="43"/>
      <c r="D17" s="37" t="s">
        <v>1184</v>
      </c>
      <c r="E17" s="43"/>
      <c r="F17" s="43"/>
      <c r="G17" s="43"/>
      <c r="H17" s="43"/>
      <c r="I17" s="119" t="s">
        <v>1181</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9" t="s">
        <v>1183</v>
      </c>
      <c r="J18" s="35" t="str">
        <f>IF('Rekapitulace stavby'!AN14="Vyplň údaj","",IF('Rekapitulace stavby'!AN14="","",'Rekapitulace stavby'!AN14))</f>
        <v/>
      </c>
      <c r="K18" s="46"/>
    </row>
    <row r="19" spans="2:11" s="1" customFormat="1" ht="6.95" customHeight="1">
      <c r="B19" s="42"/>
      <c r="C19" s="43"/>
      <c r="D19" s="43"/>
      <c r="E19" s="43"/>
      <c r="F19" s="43"/>
      <c r="G19" s="43"/>
      <c r="H19" s="43"/>
      <c r="I19" s="118"/>
      <c r="J19" s="43"/>
      <c r="K19" s="46"/>
    </row>
    <row r="20" spans="2:11" s="1" customFormat="1" ht="14.45" customHeight="1">
      <c r="B20" s="42"/>
      <c r="C20" s="43"/>
      <c r="D20" s="37" t="s">
        <v>1186</v>
      </c>
      <c r="E20" s="43"/>
      <c r="F20" s="43"/>
      <c r="G20" s="43"/>
      <c r="H20" s="43"/>
      <c r="I20" s="119" t="s">
        <v>1181</v>
      </c>
      <c r="J20" s="35" t="s">
        <v>1169</v>
      </c>
      <c r="K20" s="46"/>
    </row>
    <row r="21" spans="2:11" s="1" customFormat="1" ht="18" customHeight="1">
      <c r="B21" s="42"/>
      <c r="C21" s="43"/>
      <c r="D21" s="43"/>
      <c r="E21" s="35" t="s">
        <v>1187</v>
      </c>
      <c r="F21" s="43"/>
      <c r="G21" s="43"/>
      <c r="H21" s="43"/>
      <c r="I21" s="119" t="s">
        <v>1183</v>
      </c>
      <c r="J21" s="35" t="s">
        <v>1169</v>
      </c>
      <c r="K21" s="46"/>
    </row>
    <row r="22" spans="2:11" s="1" customFormat="1" ht="6.95" customHeight="1">
      <c r="B22" s="42"/>
      <c r="C22" s="43"/>
      <c r="D22" s="43"/>
      <c r="E22" s="43"/>
      <c r="F22" s="43"/>
      <c r="G22" s="43"/>
      <c r="H22" s="43"/>
      <c r="I22" s="118"/>
      <c r="J22" s="43"/>
      <c r="K22" s="46"/>
    </row>
    <row r="23" spans="2:11" s="1" customFormat="1" ht="14.45" customHeight="1">
      <c r="B23" s="42"/>
      <c r="C23" s="43"/>
      <c r="D23" s="37" t="s">
        <v>1189</v>
      </c>
      <c r="E23" s="43"/>
      <c r="F23" s="43"/>
      <c r="G23" s="43"/>
      <c r="H23" s="43"/>
      <c r="I23" s="118"/>
      <c r="J23" s="43"/>
      <c r="K23" s="46"/>
    </row>
    <row r="24" spans="2:11" s="6" customFormat="1" ht="14.45" customHeight="1">
      <c r="B24" s="121"/>
      <c r="C24" s="122"/>
      <c r="D24" s="122"/>
      <c r="E24" s="383" t="s">
        <v>1169</v>
      </c>
      <c r="F24" s="383"/>
      <c r="G24" s="383"/>
      <c r="H24" s="383"/>
      <c r="I24" s="123"/>
      <c r="J24" s="122"/>
      <c r="K24" s="124"/>
    </row>
    <row r="25" spans="2:11" s="1" customFormat="1" ht="6.95" customHeight="1">
      <c r="B25" s="42"/>
      <c r="C25" s="43"/>
      <c r="D25" s="43"/>
      <c r="E25" s="43"/>
      <c r="F25" s="43"/>
      <c r="G25" s="43"/>
      <c r="H25" s="43"/>
      <c r="I25" s="118"/>
      <c r="J25" s="43"/>
      <c r="K25" s="46"/>
    </row>
    <row r="26" spans="2:11" s="1" customFormat="1" ht="6.95" customHeight="1">
      <c r="B26" s="42"/>
      <c r="C26" s="43"/>
      <c r="D26" s="85"/>
      <c r="E26" s="85"/>
      <c r="F26" s="85"/>
      <c r="G26" s="85"/>
      <c r="H26" s="85"/>
      <c r="I26" s="125"/>
      <c r="J26" s="85"/>
      <c r="K26" s="126"/>
    </row>
    <row r="27" spans="2:11" s="1" customFormat="1" ht="25.35" customHeight="1">
      <c r="B27" s="42"/>
      <c r="C27" s="43"/>
      <c r="D27" s="127" t="s">
        <v>1191</v>
      </c>
      <c r="E27" s="43"/>
      <c r="F27" s="43"/>
      <c r="G27" s="43"/>
      <c r="H27" s="43"/>
      <c r="I27" s="118"/>
      <c r="J27" s="128">
        <f>ROUND(J80,2)</f>
        <v>0</v>
      </c>
      <c r="K27" s="46"/>
    </row>
    <row r="28" spans="2:11" s="1" customFormat="1" ht="6.95" customHeight="1">
      <c r="B28" s="42"/>
      <c r="C28" s="43"/>
      <c r="D28" s="85"/>
      <c r="E28" s="85"/>
      <c r="F28" s="85"/>
      <c r="G28" s="85"/>
      <c r="H28" s="85"/>
      <c r="I28" s="125"/>
      <c r="J28" s="85"/>
      <c r="K28" s="126"/>
    </row>
    <row r="29" spans="2:11" s="1" customFormat="1" ht="14.45" customHeight="1">
      <c r="B29" s="42"/>
      <c r="C29" s="43"/>
      <c r="D29" s="43"/>
      <c r="E29" s="43"/>
      <c r="F29" s="47" t="s">
        <v>1193</v>
      </c>
      <c r="G29" s="43"/>
      <c r="H29" s="43"/>
      <c r="I29" s="129" t="s">
        <v>1192</v>
      </c>
      <c r="J29" s="47" t="s">
        <v>1194</v>
      </c>
      <c r="K29" s="46"/>
    </row>
    <row r="30" spans="2:11" s="1" customFormat="1" ht="14.45" customHeight="1" hidden="1">
      <c r="B30" s="42"/>
      <c r="C30" s="43"/>
      <c r="D30" s="50" t="s">
        <v>1195</v>
      </c>
      <c r="E30" s="50" t="s">
        <v>1196</v>
      </c>
      <c r="F30" s="130">
        <f>ROUND(SUM(BE80:BE95),2)</f>
        <v>0</v>
      </c>
      <c r="G30" s="43"/>
      <c r="H30" s="43"/>
      <c r="I30" s="131">
        <v>0.21</v>
      </c>
      <c r="J30" s="130">
        <f>ROUND(ROUND((SUM(BE80:BE95)),2)*I30,2)</f>
        <v>0</v>
      </c>
      <c r="K30" s="46"/>
    </row>
    <row r="31" spans="2:11" s="1" customFormat="1" ht="14.45" customHeight="1" hidden="1">
      <c r="B31" s="42"/>
      <c r="C31" s="43"/>
      <c r="D31" s="43"/>
      <c r="E31" s="50" t="s">
        <v>1197</v>
      </c>
      <c r="F31" s="130">
        <f>ROUND(SUM(BF80:BF95),2)</f>
        <v>0</v>
      </c>
      <c r="G31" s="43"/>
      <c r="H31" s="43"/>
      <c r="I31" s="131">
        <v>0.15</v>
      </c>
      <c r="J31" s="130">
        <f>ROUND(ROUND((SUM(BF80:BF95)),2)*I31,2)</f>
        <v>0</v>
      </c>
      <c r="K31" s="46"/>
    </row>
    <row r="32" spans="2:11" s="1" customFormat="1" ht="14.45" customHeight="1">
      <c r="B32" s="42"/>
      <c r="C32" s="43"/>
      <c r="D32" s="50" t="s">
        <v>1195</v>
      </c>
      <c r="E32" s="50" t="s">
        <v>1198</v>
      </c>
      <c r="F32" s="130">
        <f>ROUND(SUM(BG80:BG95),2)</f>
        <v>0</v>
      </c>
      <c r="G32" s="43"/>
      <c r="H32" s="43"/>
      <c r="I32" s="131">
        <v>0.21</v>
      </c>
      <c r="J32" s="130">
        <v>0</v>
      </c>
      <c r="K32" s="46"/>
    </row>
    <row r="33" spans="2:11" s="1" customFormat="1" ht="14.45" customHeight="1">
      <c r="B33" s="42"/>
      <c r="C33" s="43"/>
      <c r="D33" s="43"/>
      <c r="E33" s="50" t="s">
        <v>1199</v>
      </c>
      <c r="F33" s="130">
        <f>ROUND(SUM(BH80:BH95),2)</f>
        <v>0</v>
      </c>
      <c r="G33" s="43"/>
      <c r="H33" s="43"/>
      <c r="I33" s="131">
        <v>0.15</v>
      </c>
      <c r="J33" s="130">
        <v>0</v>
      </c>
      <c r="K33" s="46"/>
    </row>
    <row r="34" spans="2:11" s="1" customFormat="1" ht="14.45" customHeight="1" hidden="1">
      <c r="B34" s="42"/>
      <c r="C34" s="43"/>
      <c r="D34" s="43"/>
      <c r="E34" s="50" t="s">
        <v>1200</v>
      </c>
      <c r="F34" s="130">
        <f>ROUND(SUM(BI80:BI95),2)</f>
        <v>0</v>
      </c>
      <c r="G34" s="43"/>
      <c r="H34" s="43"/>
      <c r="I34" s="131">
        <v>0</v>
      </c>
      <c r="J34" s="130">
        <v>0</v>
      </c>
      <c r="K34" s="46"/>
    </row>
    <row r="35" spans="2:11" s="1" customFormat="1" ht="6.95" customHeight="1">
      <c r="B35" s="42"/>
      <c r="C35" s="43"/>
      <c r="D35" s="43"/>
      <c r="E35" s="43"/>
      <c r="F35" s="43"/>
      <c r="G35" s="43"/>
      <c r="H35" s="43"/>
      <c r="I35" s="118"/>
      <c r="J35" s="43"/>
      <c r="K35" s="46"/>
    </row>
    <row r="36" spans="2:11" s="1" customFormat="1" ht="25.35" customHeight="1">
      <c r="B36" s="42"/>
      <c r="C36" s="52"/>
      <c r="D36" s="53" t="s">
        <v>1201</v>
      </c>
      <c r="E36" s="54"/>
      <c r="F36" s="54"/>
      <c r="G36" s="132" t="s">
        <v>1202</v>
      </c>
      <c r="H36" s="55" t="s">
        <v>1203</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137"/>
      <c r="C41" s="138"/>
      <c r="D41" s="138"/>
      <c r="E41" s="138"/>
      <c r="F41" s="138"/>
      <c r="G41" s="138"/>
      <c r="H41" s="138"/>
      <c r="I41" s="139"/>
      <c r="J41" s="138"/>
      <c r="K41" s="140"/>
    </row>
    <row r="42" spans="2:11" s="1" customFormat="1" ht="36.95" customHeight="1">
      <c r="B42" s="42"/>
      <c r="C42" s="30" t="s">
        <v>1279</v>
      </c>
      <c r="D42" s="43"/>
      <c r="E42" s="43"/>
      <c r="F42" s="43"/>
      <c r="G42" s="43"/>
      <c r="H42" s="43"/>
      <c r="I42" s="118"/>
      <c r="J42" s="43"/>
      <c r="K42" s="46"/>
    </row>
    <row r="43" spans="2:11" s="1" customFormat="1" ht="6.95" customHeight="1">
      <c r="B43" s="42"/>
      <c r="C43" s="43"/>
      <c r="D43" s="43"/>
      <c r="E43" s="43"/>
      <c r="F43" s="43"/>
      <c r="G43" s="43"/>
      <c r="H43" s="43"/>
      <c r="I43" s="118"/>
      <c r="J43" s="43"/>
      <c r="K43" s="46"/>
    </row>
    <row r="44" spans="2:11" s="1" customFormat="1" ht="14.45" customHeight="1">
      <c r="B44" s="42"/>
      <c r="C44" s="37" t="s">
        <v>1165</v>
      </c>
      <c r="D44" s="43"/>
      <c r="E44" s="43"/>
      <c r="F44" s="43"/>
      <c r="G44" s="43"/>
      <c r="H44" s="43"/>
      <c r="I44" s="118"/>
      <c r="J44" s="43"/>
      <c r="K44" s="46"/>
    </row>
    <row r="45" spans="2:11" s="1" customFormat="1" ht="14.45" customHeight="1">
      <c r="B45" s="42"/>
      <c r="C45" s="43"/>
      <c r="D45" s="43"/>
      <c r="E45" s="387" t="str">
        <f>E7</f>
        <v>KOHINOOR MARÁNSKÉ RADČICE - Biotechnologický systém ČDV Z MR1</v>
      </c>
      <c r="F45" s="388"/>
      <c r="G45" s="388"/>
      <c r="H45" s="388"/>
      <c r="I45" s="118"/>
      <c r="J45" s="43"/>
      <c r="K45" s="46"/>
    </row>
    <row r="46" spans="2:11" s="1" customFormat="1" ht="14.45" customHeight="1">
      <c r="B46" s="42"/>
      <c r="C46" s="37" t="s">
        <v>1277</v>
      </c>
      <c r="D46" s="43"/>
      <c r="E46" s="43"/>
      <c r="F46" s="43"/>
      <c r="G46" s="43"/>
      <c r="H46" s="43"/>
      <c r="I46" s="118"/>
      <c r="J46" s="43"/>
      <c r="K46" s="46"/>
    </row>
    <row r="47" spans="2:11" s="1" customFormat="1" ht="16.15" customHeight="1">
      <c r="B47" s="42"/>
      <c r="C47" s="43"/>
      <c r="D47" s="43"/>
      <c r="E47" s="389" t="str">
        <f>E9</f>
        <v>075/13/08/2015 - Vedlejší a ostatní náklady</v>
      </c>
      <c r="F47" s="390"/>
      <c r="G47" s="390"/>
      <c r="H47" s="390"/>
      <c r="I47" s="118"/>
      <c r="J47" s="43"/>
      <c r="K47" s="46"/>
    </row>
    <row r="48" spans="2:11" s="1" customFormat="1" ht="6.95" customHeight="1">
      <c r="B48" s="42"/>
      <c r="C48" s="43"/>
      <c r="D48" s="43"/>
      <c r="E48" s="43"/>
      <c r="F48" s="43"/>
      <c r="G48" s="43"/>
      <c r="H48" s="43"/>
      <c r="I48" s="118"/>
      <c r="J48" s="43"/>
      <c r="K48" s="46"/>
    </row>
    <row r="49" spans="2:11" s="1" customFormat="1" ht="18" customHeight="1">
      <c r="B49" s="42"/>
      <c r="C49" s="37" t="s">
        <v>1172</v>
      </c>
      <c r="D49" s="43"/>
      <c r="E49" s="43"/>
      <c r="F49" s="35" t="str">
        <f>F12</f>
        <v>Mariánské Radčice</v>
      </c>
      <c r="G49" s="43"/>
      <c r="H49" s="43"/>
      <c r="I49" s="119" t="s">
        <v>1174</v>
      </c>
      <c r="J49" s="120" t="str">
        <f>IF(J12="","",J12)</f>
        <v>20. 6. 2017</v>
      </c>
      <c r="K49" s="46"/>
    </row>
    <row r="50" spans="2:11" s="1" customFormat="1" ht="6.95" customHeight="1">
      <c r="B50" s="42"/>
      <c r="C50" s="43"/>
      <c r="D50" s="43"/>
      <c r="E50" s="43"/>
      <c r="F50" s="43"/>
      <c r="G50" s="43"/>
      <c r="H50" s="43"/>
      <c r="I50" s="118"/>
      <c r="J50" s="43"/>
      <c r="K50" s="46"/>
    </row>
    <row r="51" spans="2:11" s="1" customFormat="1" ht="15">
      <c r="B51" s="42"/>
      <c r="C51" s="37" t="s">
        <v>1180</v>
      </c>
      <c r="D51" s="43"/>
      <c r="E51" s="43"/>
      <c r="F51" s="35" t="str">
        <f>E15</f>
        <v>PK Ústí nad Labem</v>
      </c>
      <c r="G51" s="43"/>
      <c r="H51" s="43"/>
      <c r="I51" s="119" t="s">
        <v>1186</v>
      </c>
      <c r="J51" s="383" t="str">
        <f>E21</f>
        <v>Terén Design</v>
      </c>
      <c r="K51" s="46"/>
    </row>
    <row r="52" spans="2:11" s="1" customFormat="1" ht="14.45" customHeight="1">
      <c r="B52" s="42"/>
      <c r="C52" s="37" t="s">
        <v>1184</v>
      </c>
      <c r="D52" s="43"/>
      <c r="E52" s="43"/>
      <c r="F52" s="35" t="str">
        <f>IF(E18="","",E18)</f>
        <v/>
      </c>
      <c r="G52" s="43"/>
      <c r="H52" s="43"/>
      <c r="I52" s="118"/>
      <c r="J52" s="393"/>
      <c r="K52" s="46"/>
    </row>
    <row r="53" spans="2:11" s="1" customFormat="1" ht="10.35" customHeight="1">
      <c r="B53" s="42"/>
      <c r="C53" s="43"/>
      <c r="D53" s="43"/>
      <c r="E53" s="43"/>
      <c r="F53" s="43"/>
      <c r="G53" s="43"/>
      <c r="H53" s="43"/>
      <c r="I53" s="118"/>
      <c r="J53" s="43"/>
      <c r="K53" s="46"/>
    </row>
    <row r="54" spans="2:11" s="1" customFormat="1" ht="29.25" customHeight="1">
      <c r="B54" s="42"/>
      <c r="C54" s="141" t="s">
        <v>1280</v>
      </c>
      <c r="D54" s="52"/>
      <c r="E54" s="52"/>
      <c r="F54" s="52"/>
      <c r="G54" s="52"/>
      <c r="H54" s="52"/>
      <c r="I54" s="142"/>
      <c r="J54" s="143" t="s">
        <v>1281</v>
      </c>
      <c r="K54" s="56"/>
    </row>
    <row r="55" spans="2:11" s="1" customFormat="1" ht="10.35" customHeight="1">
      <c r="B55" s="42"/>
      <c r="C55" s="43"/>
      <c r="D55" s="43"/>
      <c r="E55" s="43"/>
      <c r="F55" s="43"/>
      <c r="G55" s="43"/>
      <c r="H55" s="43"/>
      <c r="I55" s="118"/>
      <c r="J55" s="43"/>
      <c r="K55" s="46"/>
    </row>
    <row r="56" spans="2:47" s="1" customFormat="1" ht="29.25" customHeight="1">
      <c r="B56" s="42"/>
      <c r="C56" s="144" t="s">
        <v>1282</v>
      </c>
      <c r="D56" s="43"/>
      <c r="E56" s="43"/>
      <c r="F56" s="43"/>
      <c r="G56" s="43"/>
      <c r="H56" s="43"/>
      <c r="I56" s="118"/>
      <c r="J56" s="128">
        <f>J80</f>
        <v>0</v>
      </c>
      <c r="K56" s="46"/>
      <c r="AU56" s="24" t="s">
        <v>1283</v>
      </c>
    </row>
    <row r="57" spans="2:11" s="7" customFormat="1" ht="24.95" customHeight="1">
      <c r="B57" s="145"/>
      <c r="C57" s="146"/>
      <c r="D57" s="147" t="s">
        <v>764</v>
      </c>
      <c r="E57" s="148"/>
      <c r="F57" s="148"/>
      <c r="G57" s="148"/>
      <c r="H57" s="148"/>
      <c r="I57" s="149"/>
      <c r="J57" s="150">
        <f>J81</f>
        <v>0</v>
      </c>
      <c r="K57" s="151"/>
    </row>
    <row r="58" spans="2:11" s="8" customFormat="1" ht="19.9" customHeight="1">
      <c r="B58" s="152"/>
      <c r="C58" s="153"/>
      <c r="D58" s="154" t="s">
        <v>765</v>
      </c>
      <c r="E58" s="155"/>
      <c r="F58" s="155"/>
      <c r="G58" s="155"/>
      <c r="H58" s="155"/>
      <c r="I58" s="156"/>
      <c r="J58" s="157">
        <f>J82</f>
        <v>0</v>
      </c>
      <c r="K58" s="158"/>
    </row>
    <row r="59" spans="2:11" s="8" customFormat="1" ht="19.9" customHeight="1">
      <c r="B59" s="152"/>
      <c r="C59" s="153"/>
      <c r="D59" s="154" t="s">
        <v>766</v>
      </c>
      <c r="E59" s="155"/>
      <c r="F59" s="155"/>
      <c r="G59" s="155"/>
      <c r="H59" s="155"/>
      <c r="I59" s="156"/>
      <c r="J59" s="157">
        <f>J85</f>
        <v>0</v>
      </c>
      <c r="K59" s="158"/>
    </row>
    <row r="60" spans="2:11" s="8" customFormat="1" ht="19.9" customHeight="1">
      <c r="B60" s="152"/>
      <c r="C60" s="153"/>
      <c r="D60" s="154" t="s">
        <v>767</v>
      </c>
      <c r="E60" s="155"/>
      <c r="F60" s="155"/>
      <c r="G60" s="155"/>
      <c r="H60" s="155"/>
      <c r="I60" s="156"/>
      <c r="J60" s="157">
        <f>J92</f>
        <v>0</v>
      </c>
      <c r="K60" s="158"/>
    </row>
    <row r="61" spans="2:11" s="1" customFormat="1" ht="21.75" customHeight="1">
      <c r="B61" s="42"/>
      <c r="C61" s="43"/>
      <c r="D61" s="43"/>
      <c r="E61" s="43"/>
      <c r="F61" s="43"/>
      <c r="G61" s="43"/>
      <c r="H61" s="43"/>
      <c r="I61" s="118"/>
      <c r="J61" s="43"/>
      <c r="K61" s="46"/>
    </row>
    <row r="62" spans="2:11" s="1" customFormat="1" ht="6.95" customHeight="1">
      <c r="B62" s="57"/>
      <c r="C62" s="58"/>
      <c r="D62" s="58"/>
      <c r="E62" s="58"/>
      <c r="F62" s="58"/>
      <c r="G62" s="58"/>
      <c r="H62" s="58"/>
      <c r="I62" s="136"/>
      <c r="J62" s="58"/>
      <c r="K62" s="59"/>
    </row>
    <row r="66" spans="2:12" s="1" customFormat="1" ht="6.95" customHeight="1">
      <c r="B66" s="60"/>
      <c r="C66" s="61"/>
      <c r="D66" s="61"/>
      <c r="E66" s="61"/>
      <c r="F66" s="61"/>
      <c r="G66" s="61"/>
      <c r="H66" s="61"/>
      <c r="I66" s="139"/>
      <c r="J66" s="61"/>
      <c r="K66" s="61"/>
      <c r="L66" s="62"/>
    </row>
    <row r="67" spans="2:12" s="1" customFormat="1" ht="36.95" customHeight="1">
      <c r="B67" s="42"/>
      <c r="C67" s="63" t="s">
        <v>1286</v>
      </c>
      <c r="D67" s="64"/>
      <c r="E67" s="64"/>
      <c r="F67" s="64"/>
      <c r="G67" s="64"/>
      <c r="H67" s="64"/>
      <c r="I67" s="159"/>
      <c r="J67" s="64"/>
      <c r="K67" s="64"/>
      <c r="L67" s="62"/>
    </row>
    <row r="68" spans="2:12" s="1" customFormat="1" ht="6.95" customHeight="1">
      <c r="B68" s="42"/>
      <c r="C68" s="64"/>
      <c r="D68" s="64"/>
      <c r="E68" s="64"/>
      <c r="F68" s="64"/>
      <c r="G68" s="64"/>
      <c r="H68" s="64"/>
      <c r="I68" s="159"/>
      <c r="J68" s="64"/>
      <c r="K68" s="64"/>
      <c r="L68" s="62"/>
    </row>
    <row r="69" spans="2:12" s="1" customFormat="1" ht="14.45" customHeight="1">
      <c r="B69" s="42"/>
      <c r="C69" s="66" t="s">
        <v>1165</v>
      </c>
      <c r="D69" s="64"/>
      <c r="E69" s="64"/>
      <c r="F69" s="64"/>
      <c r="G69" s="64"/>
      <c r="H69" s="64"/>
      <c r="I69" s="159"/>
      <c r="J69" s="64"/>
      <c r="K69" s="64"/>
      <c r="L69" s="62"/>
    </row>
    <row r="70" spans="2:12" s="1" customFormat="1" ht="14.45" customHeight="1">
      <c r="B70" s="42"/>
      <c r="C70" s="64"/>
      <c r="D70" s="64"/>
      <c r="E70" s="391" t="str">
        <f>E7</f>
        <v>KOHINOOR MARÁNSKÉ RADČICE - Biotechnologický systém ČDV Z MR1</v>
      </c>
      <c r="F70" s="392"/>
      <c r="G70" s="392"/>
      <c r="H70" s="392"/>
      <c r="I70" s="159"/>
      <c r="J70" s="64"/>
      <c r="K70" s="64"/>
      <c r="L70" s="62"/>
    </row>
    <row r="71" spans="2:12" s="1" customFormat="1" ht="14.45" customHeight="1">
      <c r="B71" s="42"/>
      <c r="C71" s="66" t="s">
        <v>1277</v>
      </c>
      <c r="D71" s="64"/>
      <c r="E71" s="64"/>
      <c r="F71" s="64"/>
      <c r="G71" s="64"/>
      <c r="H71" s="64"/>
      <c r="I71" s="159"/>
      <c r="J71" s="64"/>
      <c r="K71" s="64"/>
      <c r="L71" s="62"/>
    </row>
    <row r="72" spans="2:12" s="1" customFormat="1" ht="16.15" customHeight="1">
      <c r="B72" s="42"/>
      <c r="C72" s="64"/>
      <c r="D72" s="64"/>
      <c r="E72" s="357" t="str">
        <f>E9</f>
        <v>075/13/08/2015 - Vedlejší a ostatní náklady</v>
      </c>
      <c r="F72" s="394"/>
      <c r="G72" s="394"/>
      <c r="H72" s="394"/>
      <c r="I72" s="159"/>
      <c r="J72" s="64"/>
      <c r="K72" s="64"/>
      <c r="L72" s="62"/>
    </row>
    <row r="73" spans="2:12" s="1" customFormat="1" ht="6.95" customHeight="1">
      <c r="B73" s="42"/>
      <c r="C73" s="64"/>
      <c r="D73" s="64"/>
      <c r="E73" s="64"/>
      <c r="F73" s="64"/>
      <c r="G73" s="64"/>
      <c r="H73" s="64"/>
      <c r="I73" s="159"/>
      <c r="J73" s="64"/>
      <c r="K73" s="64"/>
      <c r="L73" s="62"/>
    </row>
    <row r="74" spans="2:12" s="1" customFormat="1" ht="18" customHeight="1">
      <c r="B74" s="42"/>
      <c r="C74" s="66" t="s">
        <v>1172</v>
      </c>
      <c r="D74" s="64"/>
      <c r="E74" s="64"/>
      <c r="F74" s="160" t="str">
        <f>F12</f>
        <v>Mariánské Radčice</v>
      </c>
      <c r="G74" s="64"/>
      <c r="H74" s="64"/>
      <c r="I74" s="161" t="s">
        <v>1174</v>
      </c>
      <c r="J74" s="74" t="str">
        <f>IF(J12="","",J12)</f>
        <v>20. 6. 2017</v>
      </c>
      <c r="K74" s="64"/>
      <c r="L74" s="62"/>
    </row>
    <row r="75" spans="2:12" s="1" customFormat="1" ht="6.95" customHeight="1">
      <c r="B75" s="42"/>
      <c r="C75" s="64"/>
      <c r="D75" s="64"/>
      <c r="E75" s="64"/>
      <c r="F75" s="64"/>
      <c r="G75" s="64"/>
      <c r="H75" s="64"/>
      <c r="I75" s="159"/>
      <c r="J75" s="64"/>
      <c r="K75" s="64"/>
      <c r="L75" s="62"/>
    </row>
    <row r="76" spans="2:12" s="1" customFormat="1" ht="15">
      <c r="B76" s="42"/>
      <c r="C76" s="66" t="s">
        <v>1180</v>
      </c>
      <c r="D76" s="64"/>
      <c r="E76" s="64"/>
      <c r="F76" s="160" t="str">
        <f>E15</f>
        <v>PK Ústí nad Labem</v>
      </c>
      <c r="G76" s="64"/>
      <c r="H76" s="64"/>
      <c r="I76" s="161" t="s">
        <v>1186</v>
      </c>
      <c r="J76" s="160" t="str">
        <f>E21</f>
        <v>Terén Design</v>
      </c>
      <c r="K76" s="64"/>
      <c r="L76" s="62"/>
    </row>
    <row r="77" spans="2:12" s="1" customFormat="1" ht="14.45" customHeight="1">
      <c r="B77" s="42"/>
      <c r="C77" s="66" t="s">
        <v>1184</v>
      </c>
      <c r="D77" s="64"/>
      <c r="E77" s="64"/>
      <c r="F77" s="160" t="str">
        <f>IF(E18="","",E18)</f>
        <v/>
      </c>
      <c r="G77" s="64"/>
      <c r="H77" s="64"/>
      <c r="I77" s="159"/>
      <c r="J77" s="64"/>
      <c r="K77" s="64"/>
      <c r="L77" s="62"/>
    </row>
    <row r="78" spans="2:12" s="1" customFormat="1" ht="10.35" customHeight="1">
      <c r="B78" s="42"/>
      <c r="C78" s="64"/>
      <c r="D78" s="64"/>
      <c r="E78" s="64"/>
      <c r="F78" s="64"/>
      <c r="G78" s="64"/>
      <c r="H78" s="64"/>
      <c r="I78" s="159"/>
      <c r="J78" s="64"/>
      <c r="K78" s="64"/>
      <c r="L78" s="62"/>
    </row>
    <row r="79" spans="2:20" s="9" customFormat="1" ht="29.25" customHeight="1">
      <c r="B79" s="162"/>
      <c r="C79" s="163" t="s">
        <v>1287</v>
      </c>
      <c r="D79" s="164" t="s">
        <v>1210</v>
      </c>
      <c r="E79" s="164" t="s">
        <v>1206</v>
      </c>
      <c r="F79" s="164" t="s">
        <v>1288</v>
      </c>
      <c r="G79" s="164" t="s">
        <v>1289</v>
      </c>
      <c r="H79" s="164" t="s">
        <v>1290</v>
      </c>
      <c r="I79" s="165" t="s">
        <v>1291</v>
      </c>
      <c r="J79" s="164" t="s">
        <v>1281</v>
      </c>
      <c r="K79" s="166" t="s">
        <v>1292</v>
      </c>
      <c r="L79" s="167"/>
      <c r="M79" s="81" t="s">
        <v>1293</v>
      </c>
      <c r="N79" s="82" t="s">
        <v>1195</v>
      </c>
      <c r="O79" s="82" t="s">
        <v>1294</v>
      </c>
      <c r="P79" s="82" t="s">
        <v>1295</v>
      </c>
      <c r="Q79" s="82" t="s">
        <v>1296</v>
      </c>
      <c r="R79" s="82" t="s">
        <v>1297</v>
      </c>
      <c r="S79" s="82" t="s">
        <v>1298</v>
      </c>
      <c r="T79" s="83" t="s">
        <v>1299</v>
      </c>
    </row>
    <row r="80" spans="2:63" s="1" customFormat="1" ht="29.25" customHeight="1">
      <c r="B80" s="42"/>
      <c r="C80" s="87" t="s">
        <v>1282</v>
      </c>
      <c r="D80" s="64"/>
      <c r="E80" s="64"/>
      <c r="F80" s="64"/>
      <c r="G80" s="64"/>
      <c r="H80" s="64"/>
      <c r="I80" s="159"/>
      <c r="J80" s="168">
        <f>BK80</f>
        <v>0</v>
      </c>
      <c r="K80" s="64"/>
      <c r="L80" s="62"/>
      <c r="M80" s="84"/>
      <c r="N80" s="85"/>
      <c r="O80" s="85"/>
      <c r="P80" s="169">
        <f>P81</f>
        <v>0</v>
      </c>
      <c r="Q80" s="85"/>
      <c r="R80" s="169">
        <f>R81</f>
        <v>0</v>
      </c>
      <c r="S80" s="85"/>
      <c r="T80" s="170">
        <f>T81</f>
        <v>0</v>
      </c>
      <c r="AT80" s="24" t="s">
        <v>1224</v>
      </c>
      <c r="AU80" s="24" t="s">
        <v>1283</v>
      </c>
      <c r="BK80" s="171">
        <f>BK81</f>
        <v>0</v>
      </c>
    </row>
    <row r="81" spans="2:63" s="10" customFormat="1" ht="37.35" customHeight="1">
      <c r="B81" s="172"/>
      <c r="C81" s="173"/>
      <c r="D81" s="174" t="s">
        <v>1224</v>
      </c>
      <c r="E81" s="175" t="s">
        <v>768</v>
      </c>
      <c r="F81" s="175" t="s">
        <v>769</v>
      </c>
      <c r="G81" s="173"/>
      <c r="H81" s="173"/>
      <c r="I81" s="176"/>
      <c r="J81" s="177">
        <f>BK81</f>
        <v>0</v>
      </c>
      <c r="K81" s="173"/>
      <c r="L81" s="178"/>
      <c r="M81" s="179"/>
      <c r="N81" s="180"/>
      <c r="O81" s="180"/>
      <c r="P81" s="181">
        <f>P82+P85+P92</f>
        <v>0</v>
      </c>
      <c r="Q81" s="180"/>
      <c r="R81" s="181">
        <f>R82+R85+R92</f>
        <v>0</v>
      </c>
      <c r="S81" s="180"/>
      <c r="T81" s="182">
        <f>T82+T85+T92</f>
        <v>0</v>
      </c>
      <c r="AR81" s="183" t="s">
        <v>1338</v>
      </c>
      <c r="AT81" s="184" t="s">
        <v>1224</v>
      </c>
      <c r="AU81" s="184" t="s">
        <v>1225</v>
      </c>
      <c r="AY81" s="183" t="s">
        <v>1302</v>
      </c>
      <c r="BK81" s="185">
        <f>BK82+BK85+BK92</f>
        <v>0</v>
      </c>
    </row>
    <row r="82" spans="2:63" s="10" customFormat="1" ht="19.9" customHeight="1">
      <c r="B82" s="172"/>
      <c r="C82" s="173"/>
      <c r="D82" s="174" t="s">
        <v>1224</v>
      </c>
      <c r="E82" s="186" t="s">
        <v>770</v>
      </c>
      <c r="F82" s="186" t="s">
        <v>771</v>
      </c>
      <c r="G82" s="173"/>
      <c r="H82" s="173"/>
      <c r="I82" s="176"/>
      <c r="J82" s="187">
        <f>BK82</f>
        <v>0</v>
      </c>
      <c r="K82" s="173"/>
      <c r="L82" s="178"/>
      <c r="M82" s="179"/>
      <c r="N82" s="180"/>
      <c r="O82" s="180"/>
      <c r="P82" s="181">
        <f>SUM(P83:P84)</f>
        <v>0</v>
      </c>
      <c r="Q82" s="180"/>
      <c r="R82" s="181">
        <f>SUM(R83:R84)</f>
        <v>0</v>
      </c>
      <c r="S82" s="180"/>
      <c r="T82" s="182">
        <f>SUM(T83:T84)</f>
        <v>0</v>
      </c>
      <c r="AR82" s="183" t="s">
        <v>1338</v>
      </c>
      <c r="AT82" s="184" t="s">
        <v>1224</v>
      </c>
      <c r="AU82" s="184" t="s">
        <v>1171</v>
      </c>
      <c r="AY82" s="183" t="s">
        <v>1302</v>
      </c>
      <c r="BK82" s="185">
        <f>SUM(BK83:BK84)</f>
        <v>0</v>
      </c>
    </row>
    <row r="83" spans="2:65" s="1" customFormat="1" ht="22.9" customHeight="1">
      <c r="B83" s="42"/>
      <c r="C83" s="188" t="s">
        <v>1171</v>
      </c>
      <c r="D83" s="188" t="s">
        <v>1304</v>
      </c>
      <c r="E83" s="189" t="s">
        <v>772</v>
      </c>
      <c r="F83" s="190" t="s">
        <v>773</v>
      </c>
      <c r="G83" s="191" t="s">
        <v>1024</v>
      </c>
      <c r="H83" s="192">
        <v>1</v>
      </c>
      <c r="I83" s="193"/>
      <c r="J83" s="194">
        <f>ROUND(I83*H83,2)</f>
        <v>0</v>
      </c>
      <c r="K83" s="190" t="s">
        <v>774</v>
      </c>
      <c r="L83" s="62"/>
      <c r="M83" s="195" t="s">
        <v>1169</v>
      </c>
      <c r="N83" s="196" t="s">
        <v>1198</v>
      </c>
      <c r="O83" s="43"/>
      <c r="P83" s="197">
        <f>O83*H83</f>
        <v>0</v>
      </c>
      <c r="Q83" s="197">
        <v>0</v>
      </c>
      <c r="R83" s="197">
        <f>Q83*H83</f>
        <v>0</v>
      </c>
      <c r="S83" s="197">
        <v>0</v>
      </c>
      <c r="T83" s="198">
        <f>S83*H83</f>
        <v>0</v>
      </c>
      <c r="AR83" s="24" t="s">
        <v>775</v>
      </c>
      <c r="AT83" s="24" t="s">
        <v>1304</v>
      </c>
      <c r="AU83" s="24" t="s">
        <v>1234</v>
      </c>
      <c r="AY83" s="24" t="s">
        <v>1302</v>
      </c>
      <c r="BE83" s="199">
        <f>IF(N83="základní",J83,0)</f>
        <v>0</v>
      </c>
      <c r="BF83" s="199">
        <f>IF(N83="snížená",J83,0)</f>
        <v>0</v>
      </c>
      <c r="BG83" s="199">
        <f>IF(N83="zákl. přenesená",J83,0)</f>
        <v>0</v>
      </c>
      <c r="BH83" s="199">
        <f>IF(N83="sníž. přenesená",J83,0)</f>
        <v>0</v>
      </c>
      <c r="BI83" s="199">
        <f>IF(N83="nulová",J83,0)</f>
        <v>0</v>
      </c>
      <c r="BJ83" s="24" t="s">
        <v>1309</v>
      </c>
      <c r="BK83" s="199">
        <f>ROUND(I83*H83,2)</f>
        <v>0</v>
      </c>
      <c r="BL83" s="24" t="s">
        <v>775</v>
      </c>
      <c r="BM83" s="24" t="s">
        <v>776</v>
      </c>
    </row>
    <row r="84" spans="2:65" s="1" customFormat="1" ht="22.9" customHeight="1">
      <c r="B84" s="42"/>
      <c r="C84" s="188" t="s">
        <v>1234</v>
      </c>
      <c r="D84" s="188" t="s">
        <v>1304</v>
      </c>
      <c r="E84" s="189" t="s">
        <v>777</v>
      </c>
      <c r="F84" s="190" t="s">
        <v>778</v>
      </c>
      <c r="G84" s="191" t="s">
        <v>1024</v>
      </c>
      <c r="H84" s="192">
        <v>1</v>
      </c>
      <c r="I84" s="193"/>
      <c r="J84" s="194">
        <f>ROUND(I84*H84,2)</f>
        <v>0</v>
      </c>
      <c r="K84" s="190" t="s">
        <v>774</v>
      </c>
      <c r="L84" s="62"/>
      <c r="M84" s="195" t="s">
        <v>1169</v>
      </c>
      <c r="N84" s="196" t="s">
        <v>1198</v>
      </c>
      <c r="O84" s="43"/>
      <c r="P84" s="197">
        <f>O84*H84</f>
        <v>0</v>
      </c>
      <c r="Q84" s="197">
        <v>0</v>
      </c>
      <c r="R84" s="197">
        <f>Q84*H84</f>
        <v>0</v>
      </c>
      <c r="S84" s="197">
        <v>0</v>
      </c>
      <c r="T84" s="198">
        <f>S84*H84</f>
        <v>0</v>
      </c>
      <c r="AR84" s="24" t="s">
        <v>775</v>
      </c>
      <c r="AT84" s="24" t="s">
        <v>1304</v>
      </c>
      <c r="AU84" s="24" t="s">
        <v>1234</v>
      </c>
      <c r="AY84" s="24" t="s">
        <v>1302</v>
      </c>
      <c r="BE84" s="199">
        <f>IF(N84="základní",J84,0)</f>
        <v>0</v>
      </c>
      <c r="BF84" s="199">
        <f>IF(N84="snížená",J84,0)</f>
        <v>0</v>
      </c>
      <c r="BG84" s="199">
        <f>IF(N84="zákl. přenesená",J84,0)</f>
        <v>0</v>
      </c>
      <c r="BH84" s="199">
        <f>IF(N84="sníž. přenesená",J84,0)</f>
        <v>0</v>
      </c>
      <c r="BI84" s="199">
        <f>IF(N84="nulová",J84,0)</f>
        <v>0</v>
      </c>
      <c r="BJ84" s="24" t="s">
        <v>1309</v>
      </c>
      <c r="BK84" s="199">
        <f>ROUND(I84*H84,2)</f>
        <v>0</v>
      </c>
      <c r="BL84" s="24" t="s">
        <v>775</v>
      </c>
      <c r="BM84" s="24" t="s">
        <v>779</v>
      </c>
    </row>
    <row r="85" spans="2:63" s="10" customFormat="1" ht="29.85" customHeight="1">
      <c r="B85" s="172"/>
      <c r="C85" s="173"/>
      <c r="D85" s="174" t="s">
        <v>1224</v>
      </c>
      <c r="E85" s="186" t="s">
        <v>780</v>
      </c>
      <c r="F85" s="186" t="s">
        <v>781</v>
      </c>
      <c r="G85" s="173"/>
      <c r="H85" s="173"/>
      <c r="I85" s="176"/>
      <c r="J85" s="187">
        <f>BK85</f>
        <v>0</v>
      </c>
      <c r="K85" s="173"/>
      <c r="L85" s="178"/>
      <c r="M85" s="179"/>
      <c r="N85" s="180"/>
      <c r="O85" s="180"/>
      <c r="P85" s="181">
        <f>SUM(P86:P91)</f>
        <v>0</v>
      </c>
      <c r="Q85" s="180"/>
      <c r="R85" s="181">
        <f>SUM(R86:R91)</f>
        <v>0</v>
      </c>
      <c r="S85" s="180"/>
      <c r="T85" s="182">
        <f>SUM(T86:T91)</f>
        <v>0</v>
      </c>
      <c r="AR85" s="183" t="s">
        <v>1338</v>
      </c>
      <c r="AT85" s="184" t="s">
        <v>1224</v>
      </c>
      <c r="AU85" s="184" t="s">
        <v>1171</v>
      </c>
      <c r="AY85" s="183" t="s">
        <v>1302</v>
      </c>
      <c r="BK85" s="185">
        <f>SUM(BK86:BK91)</f>
        <v>0</v>
      </c>
    </row>
    <row r="86" spans="2:65" s="1" customFormat="1" ht="22.9" customHeight="1">
      <c r="B86" s="42"/>
      <c r="C86" s="188" t="s">
        <v>1329</v>
      </c>
      <c r="D86" s="188" t="s">
        <v>1304</v>
      </c>
      <c r="E86" s="189" t="s">
        <v>782</v>
      </c>
      <c r="F86" s="190" t="s">
        <v>783</v>
      </c>
      <c r="G86" s="191" t="s">
        <v>1024</v>
      </c>
      <c r="H86" s="192">
        <v>1</v>
      </c>
      <c r="I86" s="193"/>
      <c r="J86" s="194">
        <f aca="true" t="shared" si="0" ref="J86:J91">ROUND(I86*H86,2)</f>
        <v>0</v>
      </c>
      <c r="K86" s="190" t="s">
        <v>774</v>
      </c>
      <c r="L86" s="62"/>
      <c r="M86" s="195" t="s">
        <v>1169</v>
      </c>
      <c r="N86" s="196" t="s">
        <v>1198</v>
      </c>
      <c r="O86" s="43"/>
      <c r="P86" s="197">
        <f aca="true" t="shared" si="1" ref="P86:P91">O86*H86</f>
        <v>0</v>
      </c>
      <c r="Q86" s="197">
        <v>0</v>
      </c>
      <c r="R86" s="197">
        <f aca="true" t="shared" si="2" ref="R86:R91">Q86*H86</f>
        <v>0</v>
      </c>
      <c r="S86" s="197">
        <v>0</v>
      </c>
      <c r="T86" s="198">
        <f aca="true" t="shared" si="3" ref="T86:T91">S86*H86</f>
        <v>0</v>
      </c>
      <c r="AR86" s="24" t="s">
        <v>775</v>
      </c>
      <c r="AT86" s="24" t="s">
        <v>1304</v>
      </c>
      <c r="AU86" s="24" t="s">
        <v>1234</v>
      </c>
      <c r="AY86" s="24" t="s">
        <v>1302</v>
      </c>
      <c r="BE86" s="199">
        <f aca="true" t="shared" si="4" ref="BE86:BE91">IF(N86="základní",J86,0)</f>
        <v>0</v>
      </c>
      <c r="BF86" s="199">
        <f aca="true" t="shared" si="5" ref="BF86:BF91">IF(N86="snížená",J86,0)</f>
        <v>0</v>
      </c>
      <c r="BG86" s="199">
        <f aca="true" t="shared" si="6" ref="BG86:BG91">IF(N86="zákl. přenesená",J86,0)</f>
        <v>0</v>
      </c>
      <c r="BH86" s="199">
        <f aca="true" t="shared" si="7" ref="BH86:BH91">IF(N86="sníž. přenesená",J86,0)</f>
        <v>0</v>
      </c>
      <c r="BI86" s="199">
        <f aca="true" t="shared" si="8" ref="BI86:BI91">IF(N86="nulová",J86,0)</f>
        <v>0</v>
      </c>
      <c r="BJ86" s="24" t="s">
        <v>1309</v>
      </c>
      <c r="BK86" s="199">
        <f aca="true" t="shared" si="9" ref="BK86:BK91">ROUND(I86*H86,2)</f>
        <v>0</v>
      </c>
      <c r="BL86" s="24" t="s">
        <v>775</v>
      </c>
      <c r="BM86" s="24" t="s">
        <v>784</v>
      </c>
    </row>
    <row r="87" spans="2:65" s="1" customFormat="1" ht="22.9" customHeight="1">
      <c r="B87" s="42"/>
      <c r="C87" s="188" t="s">
        <v>1309</v>
      </c>
      <c r="D87" s="188" t="s">
        <v>1304</v>
      </c>
      <c r="E87" s="189" t="s">
        <v>785</v>
      </c>
      <c r="F87" s="190" t="s">
        <v>786</v>
      </c>
      <c r="G87" s="191" t="s">
        <v>1024</v>
      </c>
      <c r="H87" s="192">
        <v>1</v>
      </c>
      <c r="I87" s="193"/>
      <c r="J87" s="194">
        <f t="shared" si="0"/>
        <v>0</v>
      </c>
      <c r="K87" s="190" t="s">
        <v>774</v>
      </c>
      <c r="L87" s="62"/>
      <c r="M87" s="195" t="s">
        <v>1169</v>
      </c>
      <c r="N87" s="196" t="s">
        <v>1198</v>
      </c>
      <c r="O87" s="43"/>
      <c r="P87" s="197">
        <f t="shared" si="1"/>
        <v>0</v>
      </c>
      <c r="Q87" s="197">
        <v>0</v>
      </c>
      <c r="R87" s="197">
        <f t="shared" si="2"/>
        <v>0</v>
      </c>
      <c r="S87" s="197">
        <v>0</v>
      </c>
      <c r="T87" s="198">
        <f t="shared" si="3"/>
        <v>0</v>
      </c>
      <c r="AR87" s="24" t="s">
        <v>775</v>
      </c>
      <c r="AT87" s="24" t="s">
        <v>1304</v>
      </c>
      <c r="AU87" s="24" t="s">
        <v>1234</v>
      </c>
      <c r="AY87" s="24" t="s">
        <v>1302</v>
      </c>
      <c r="BE87" s="199">
        <f t="shared" si="4"/>
        <v>0</v>
      </c>
      <c r="BF87" s="199">
        <f t="shared" si="5"/>
        <v>0</v>
      </c>
      <c r="BG87" s="199">
        <f t="shared" si="6"/>
        <v>0</v>
      </c>
      <c r="BH87" s="199">
        <f t="shared" si="7"/>
        <v>0</v>
      </c>
      <c r="BI87" s="199">
        <f t="shared" si="8"/>
        <v>0</v>
      </c>
      <c r="BJ87" s="24" t="s">
        <v>1309</v>
      </c>
      <c r="BK87" s="199">
        <f t="shared" si="9"/>
        <v>0</v>
      </c>
      <c r="BL87" s="24" t="s">
        <v>775</v>
      </c>
      <c r="BM87" s="24" t="s">
        <v>787</v>
      </c>
    </row>
    <row r="88" spans="2:65" s="1" customFormat="1" ht="22.9" customHeight="1">
      <c r="B88" s="42"/>
      <c r="C88" s="188" t="s">
        <v>1338</v>
      </c>
      <c r="D88" s="188" t="s">
        <v>1304</v>
      </c>
      <c r="E88" s="189" t="s">
        <v>788</v>
      </c>
      <c r="F88" s="190" t="s">
        <v>789</v>
      </c>
      <c r="G88" s="191" t="s">
        <v>1024</v>
      </c>
      <c r="H88" s="192">
        <v>1</v>
      </c>
      <c r="I88" s="193"/>
      <c r="J88" s="194">
        <f t="shared" si="0"/>
        <v>0</v>
      </c>
      <c r="K88" s="190" t="s">
        <v>774</v>
      </c>
      <c r="L88" s="62"/>
      <c r="M88" s="195" t="s">
        <v>1169</v>
      </c>
      <c r="N88" s="196" t="s">
        <v>1198</v>
      </c>
      <c r="O88" s="43"/>
      <c r="P88" s="197">
        <f t="shared" si="1"/>
        <v>0</v>
      </c>
      <c r="Q88" s="197">
        <v>0</v>
      </c>
      <c r="R88" s="197">
        <f t="shared" si="2"/>
        <v>0</v>
      </c>
      <c r="S88" s="197">
        <v>0</v>
      </c>
      <c r="T88" s="198">
        <f t="shared" si="3"/>
        <v>0</v>
      </c>
      <c r="AR88" s="24" t="s">
        <v>775</v>
      </c>
      <c r="AT88" s="24" t="s">
        <v>1304</v>
      </c>
      <c r="AU88" s="24" t="s">
        <v>1234</v>
      </c>
      <c r="AY88" s="24" t="s">
        <v>1302</v>
      </c>
      <c r="BE88" s="199">
        <f t="shared" si="4"/>
        <v>0</v>
      </c>
      <c r="BF88" s="199">
        <f t="shared" si="5"/>
        <v>0</v>
      </c>
      <c r="BG88" s="199">
        <f t="shared" si="6"/>
        <v>0</v>
      </c>
      <c r="BH88" s="199">
        <f t="shared" si="7"/>
        <v>0</v>
      </c>
      <c r="BI88" s="199">
        <f t="shared" si="8"/>
        <v>0</v>
      </c>
      <c r="BJ88" s="24" t="s">
        <v>1309</v>
      </c>
      <c r="BK88" s="199">
        <f t="shared" si="9"/>
        <v>0</v>
      </c>
      <c r="BL88" s="24" t="s">
        <v>775</v>
      </c>
      <c r="BM88" s="24" t="s">
        <v>790</v>
      </c>
    </row>
    <row r="89" spans="2:65" s="1" customFormat="1" ht="22.9" customHeight="1">
      <c r="B89" s="42"/>
      <c r="C89" s="188" t="s">
        <v>1342</v>
      </c>
      <c r="D89" s="188" t="s">
        <v>1304</v>
      </c>
      <c r="E89" s="189" t="s">
        <v>791</v>
      </c>
      <c r="F89" s="190" t="s">
        <v>792</v>
      </c>
      <c r="G89" s="191" t="s">
        <v>1024</v>
      </c>
      <c r="H89" s="192">
        <v>1</v>
      </c>
      <c r="I89" s="193"/>
      <c r="J89" s="194">
        <f t="shared" si="0"/>
        <v>0</v>
      </c>
      <c r="K89" s="190" t="s">
        <v>774</v>
      </c>
      <c r="L89" s="62"/>
      <c r="M89" s="195" t="s">
        <v>1169</v>
      </c>
      <c r="N89" s="196" t="s">
        <v>1198</v>
      </c>
      <c r="O89" s="43"/>
      <c r="P89" s="197">
        <f t="shared" si="1"/>
        <v>0</v>
      </c>
      <c r="Q89" s="197">
        <v>0</v>
      </c>
      <c r="R89" s="197">
        <f t="shared" si="2"/>
        <v>0</v>
      </c>
      <c r="S89" s="197">
        <v>0</v>
      </c>
      <c r="T89" s="198">
        <f t="shared" si="3"/>
        <v>0</v>
      </c>
      <c r="AR89" s="24" t="s">
        <v>775</v>
      </c>
      <c r="AT89" s="24" t="s">
        <v>1304</v>
      </c>
      <c r="AU89" s="24" t="s">
        <v>1234</v>
      </c>
      <c r="AY89" s="24" t="s">
        <v>1302</v>
      </c>
      <c r="BE89" s="199">
        <f t="shared" si="4"/>
        <v>0</v>
      </c>
      <c r="BF89" s="199">
        <f t="shared" si="5"/>
        <v>0</v>
      </c>
      <c r="BG89" s="199">
        <f t="shared" si="6"/>
        <v>0</v>
      </c>
      <c r="BH89" s="199">
        <f t="shared" si="7"/>
        <v>0</v>
      </c>
      <c r="BI89" s="199">
        <f t="shared" si="8"/>
        <v>0</v>
      </c>
      <c r="BJ89" s="24" t="s">
        <v>1309</v>
      </c>
      <c r="BK89" s="199">
        <f t="shared" si="9"/>
        <v>0</v>
      </c>
      <c r="BL89" s="24" t="s">
        <v>775</v>
      </c>
      <c r="BM89" s="24" t="s">
        <v>793</v>
      </c>
    </row>
    <row r="90" spans="2:65" s="1" customFormat="1" ht="14.45" customHeight="1">
      <c r="B90" s="42"/>
      <c r="C90" s="188" t="s">
        <v>1346</v>
      </c>
      <c r="D90" s="188" t="s">
        <v>1304</v>
      </c>
      <c r="E90" s="189" t="s">
        <v>794</v>
      </c>
      <c r="F90" s="190" t="s">
        <v>795</v>
      </c>
      <c r="G90" s="191" t="s">
        <v>1024</v>
      </c>
      <c r="H90" s="192">
        <v>1</v>
      </c>
      <c r="I90" s="193"/>
      <c r="J90" s="194">
        <f t="shared" si="0"/>
        <v>0</v>
      </c>
      <c r="K90" s="190" t="s">
        <v>774</v>
      </c>
      <c r="L90" s="62"/>
      <c r="M90" s="195" t="s">
        <v>1169</v>
      </c>
      <c r="N90" s="196" t="s">
        <v>1198</v>
      </c>
      <c r="O90" s="43"/>
      <c r="P90" s="197">
        <f t="shared" si="1"/>
        <v>0</v>
      </c>
      <c r="Q90" s="197">
        <v>0</v>
      </c>
      <c r="R90" s="197">
        <f t="shared" si="2"/>
        <v>0</v>
      </c>
      <c r="S90" s="197">
        <v>0</v>
      </c>
      <c r="T90" s="198">
        <f t="shared" si="3"/>
        <v>0</v>
      </c>
      <c r="AR90" s="24" t="s">
        <v>775</v>
      </c>
      <c r="AT90" s="24" t="s">
        <v>1304</v>
      </c>
      <c r="AU90" s="24" t="s">
        <v>1234</v>
      </c>
      <c r="AY90" s="24" t="s">
        <v>1302</v>
      </c>
      <c r="BE90" s="199">
        <f t="shared" si="4"/>
        <v>0</v>
      </c>
      <c r="BF90" s="199">
        <f t="shared" si="5"/>
        <v>0</v>
      </c>
      <c r="BG90" s="199">
        <f t="shared" si="6"/>
        <v>0</v>
      </c>
      <c r="BH90" s="199">
        <f t="shared" si="7"/>
        <v>0</v>
      </c>
      <c r="BI90" s="199">
        <f t="shared" si="8"/>
        <v>0</v>
      </c>
      <c r="BJ90" s="24" t="s">
        <v>1309</v>
      </c>
      <c r="BK90" s="199">
        <f t="shared" si="9"/>
        <v>0</v>
      </c>
      <c r="BL90" s="24" t="s">
        <v>775</v>
      </c>
      <c r="BM90" s="24" t="s">
        <v>796</v>
      </c>
    </row>
    <row r="91" spans="2:65" s="1" customFormat="1" ht="22.9" customHeight="1">
      <c r="B91" s="42"/>
      <c r="C91" s="188" t="s">
        <v>1353</v>
      </c>
      <c r="D91" s="188" t="s">
        <v>1304</v>
      </c>
      <c r="E91" s="189" t="s">
        <v>797</v>
      </c>
      <c r="F91" s="190" t="s">
        <v>798</v>
      </c>
      <c r="G91" s="191" t="s">
        <v>1024</v>
      </c>
      <c r="H91" s="192">
        <v>1</v>
      </c>
      <c r="I91" s="193"/>
      <c r="J91" s="194">
        <f t="shared" si="0"/>
        <v>0</v>
      </c>
      <c r="K91" s="190" t="s">
        <v>774</v>
      </c>
      <c r="L91" s="62"/>
      <c r="M91" s="195" t="s">
        <v>1169</v>
      </c>
      <c r="N91" s="196" t="s">
        <v>1198</v>
      </c>
      <c r="O91" s="43"/>
      <c r="P91" s="197">
        <f t="shared" si="1"/>
        <v>0</v>
      </c>
      <c r="Q91" s="197">
        <v>0</v>
      </c>
      <c r="R91" s="197">
        <f t="shared" si="2"/>
        <v>0</v>
      </c>
      <c r="S91" s="197">
        <v>0</v>
      </c>
      <c r="T91" s="198">
        <f t="shared" si="3"/>
        <v>0</v>
      </c>
      <c r="AR91" s="24" t="s">
        <v>775</v>
      </c>
      <c r="AT91" s="24" t="s">
        <v>1304</v>
      </c>
      <c r="AU91" s="24" t="s">
        <v>1234</v>
      </c>
      <c r="AY91" s="24" t="s">
        <v>1302</v>
      </c>
      <c r="BE91" s="199">
        <f t="shared" si="4"/>
        <v>0</v>
      </c>
      <c r="BF91" s="199">
        <f t="shared" si="5"/>
        <v>0</v>
      </c>
      <c r="BG91" s="199">
        <f t="shared" si="6"/>
        <v>0</v>
      </c>
      <c r="BH91" s="199">
        <f t="shared" si="7"/>
        <v>0</v>
      </c>
      <c r="BI91" s="199">
        <f t="shared" si="8"/>
        <v>0</v>
      </c>
      <c r="BJ91" s="24" t="s">
        <v>1309</v>
      </c>
      <c r="BK91" s="199">
        <f t="shared" si="9"/>
        <v>0</v>
      </c>
      <c r="BL91" s="24" t="s">
        <v>775</v>
      </c>
      <c r="BM91" s="24" t="s">
        <v>799</v>
      </c>
    </row>
    <row r="92" spans="2:63" s="10" customFormat="1" ht="29.85" customHeight="1">
      <c r="B92" s="172"/>
      <c r="C92" s="173"/>
      <c r="D92" s="174" t="s">
        <v>1224</v>
      </c>
      <c r="E92" s="186" t="s">
        <v>800</v>
      </c>
      <c r="F92" s="186" t="s">
        <v>801</v>
      </c>
      <c r="G92" s="173"/>
      <c r="H92" s="173"/>
      <c r="I92" s="176"/>
      <c r="J92" s="187">
        <f>BK92</f>
        <v>0</v>
      </c>
      <c r="K92" s="173"/>
      <c r="L92" s="178"/>
      <c r="M92" s="179"/>
      <c r="N92" s="180"/>
      <c r="O92" s="180"/>
      <c r="P92" s="181">
        <f>SUM(P93:P95)</f>
        <v>0</v>
      </c>
      <c r="Q92" s="180"/>
      <c r="R92" s="181">
        <f>SUM(R93:R95)</f>
        <v>0</v>
      </c>
      <c r="S92" s="180"/>
      <c r="T92" s="182">
        <f>SUM(T93:T95)</f>
        <v>0</v>
      </c>
      <c r="AR92" s="183" t="s">
        <v>1338</v>
      </c>
      <c r="AT92" s="184" t="s">
        <v>1224</v>
      </c>
      <c r="AU92" s="184" t="s">
        <v>1171</v>
      </c>
      <c r="AY92" s="183" t="s">
        <v>1302</v>
      </c>
      <c r="BK92" s="185">
        <f>SUM(BK93:BK95)</f>
        <v>0</v>
      </c>
    </row>
    <row r="93" spans="2:65" s="1" customFormat="1" ht="22.9" customHeight="1">
      <c r="B93" s="42"/>
      <c r="C93" s="188" t="s">
        <v>1359</v>
      </c>
      <c r="D93" s="188" t="s">
        <v>1304</v>
      </c>
      <c r="E93" s="189" t="s">
        <v>802</v>
      </c>
      <c r="F93" s="190" t="s">
        <v>803</v>
      </c>
      <c r="G93" s="191" t="s">
        <v>1024</v>
      </c>
      <c r="H93" s="192">
        <v>1</v>
      </c>
      <c r="I93" s="193"/>
      <c r="J93" s="194">
        <f>ROUND(I93*H93,2)</f>
        <v>0</v>
      </c>
      <c r="K93" s="190" t="s">
        <v>774</v>
      </c>
      <c r="L93" s="62"/>
      <c r="M93" s="195" t="s">
        <v>1169</v>
      </c>
      <c r="N93" s="196" t="s">
        <v>1198</v>
      </c>
      <c r="O93" s="43"/>
      <c r="P93" s="197">
        <f>O93*H93</f>
        <v>0</v>
      </c>
      <c r="Q93" s="197">
        <v>0</v>
      </c>
      <c r="R93" s="197">
        <f>Q93*H93</f>
        <v>0</v>
      </c>
      <c r="S93" s="197">
        <v>0</v>
      </c>
      <c r="T93" s="198">
        <f>S93*H93</f>
        <v>0</v>
      </c>
      <c r="AR93" s="24" t="s">
        <v>775</v>
      </c>
      <c r="AT93" s="24" t="s">
        <v>1304</v>
      </c>
      <c r="AU93" s="24" t="s">
        <v>1234</v>
      </c>
      <c r="AY93" s="24" t="s">
        <v>1302</v>
      </c>
      <c r="BE93" s="199">
        <f>IF(N93="základní",J93,0)</f>
        <v>0</v>
      </c>
      <c r="BF93" s="199">
        <f>IF(N93="snížená",J93,0)</f>
        <v>0</v>
      </c>
      <c r="BG93" s="199">
        <f>IF(N93="zákl. přenesená",J93,0)</f>
        <v>0</v>
      </c>
      <c r="BH93" s="199">
        <f>IF(N93="sníž. přenesená",J93,0)</f>
        <v>0</v>
      </c>
      <c r="BI93" s="199">
        <f>IF(N93="nulová",J93,0)</f>
        <v>0</v>
      </c>
      <c r="BJ93" s="24" t="s">
        <v>1309</v>
      </c>
      <c r="BK93" s="199">
        <f>ROUND(I93*H93,2)</f>
        <v>0</v>
      </c>
      <c r="BL93" s="24" t="s">
        <v>775</v>
      </c>
      <c r="BM93" s="24" t="s">
        <v>804</v>
      </c>
    </row>
    <row r="94" spans="2:47" s="1" customFormat="1" ht="27">
      <c r="B94" s="42"/>
      <c r="C94" s="64"/>
      <c r="D94" s="200" t="s">
        <v>57</v>
      </c>
      <c r="E94" s="64"/>
      <c r="F94" s="201" t="s">
        <v>805</v>
      </c>
      <c r="G94" s="64"/>
      <c r="H94" s="64"/>
      <c r="I94" s="159"/>
      <c r="J94" s="64"/>
      <c r="K94" s="64"/>
      <c r="L94" s="62"/>
      <c r="M94" s="202"/>
      <c r="N94" s="43"/>
      <c r="O94" s="43"/>
      <c r="P94" s="43"/>
      <c r="Q94" s="43"/>
      <c r="R94" s="43"/>
      <c r="S94" s="43"/>
      <c r="T94" s="79"/>
      <c r="AT94" s="24" t="s">
        <v>57</v>
      </c>
      <c r="AU94" s="24" t="s">
        <v>1234</v>
      </c>
    </row>
    <row r="95" spans="2:65" s="1" customFormat="1" ht="22.9" customHeight="1">
      <c r="B95" s="42"/>
      <c r="C95" s="188" t="s">
        <v>1176</v>
      </c>
      <c r="D95" s="188" t="s">
        <v>1304</v>
      </c>
      <c r="E95" s="189" t="s">
        <v>806</v>
      </c>
      <c r="F95" s="190" t="s">
        <v>807</v>
      </c>
      <c r="G95" s="191" t="s">
        <v>1024</v>
      </c>
      <c r="H95" s="192">
        <v>1</v>
      </c>
      <c r="I95" s="193"/>
      <c r="J95" s="194">
        <f>ROUND(I95*H95,2)</f>
        <v>0</v>
      </c>
      <c r="K95" s="190" t="s">
        <v>774</v>
      </c>
      <c r="L95" s="62"/>
      <c r="M95" s="195" t="s">
        <v>1169</v>
      </c>
      <c r="N95" s="252" t="s">
        <v>1198</v>
      </c>
      <c r="O95" s="250"/>
      <c r="P95" s="253">
        <f>O95*H95</f>
        <v>0</v>
      </c>
      <c r="Q95" s="253">
        <v>0</v>
      </c>
      <c r="R95" s="253">
        <f>Q95*H95</f>
        <v>0</v>
      </c>
      <c r="S95" s="253">
        <v>0</v>
      </c>
      <c r="T95" s="254">
        <f>S95*H95</f>
        <v>0</v>
      </c>
      <c r="AR95" s="24" t="s">
        <v>775</v>
      </c>
      <c r="AT95" s="24" t="s">
        <v>1304</v>
      </c>
      <c r="AU95" s="24" t="s">
        <v>1234</v>
      </c>
      <c r="AY95" s="24" t="s">
        <v>1302</v>
      </c>
      <c r="BE95" s="199">
        <f>IF(N95="základní",J95,0)</f>
        <v>0</v>
      </c>
      <c r="BF95" s="199">
        <f>IF(N95="snížená",J95,0)</f>
        <v>0</v>
      </c>
      <c r="BG95" s="199">
        <f>IF(N95="zákl. přenesená",J95,0)</f>
        <v>0</v>
      </c>
      <c r="BH95" s="199">
        <f>IF(N95="sníž. přenesená",J95,0)</f>
        <v>0</v>
      </c>
      <c r="BI95" s="199">
        <f>IF(N95="nulová",J95,0)</f>
        <v>0</v>
      </c>
      <c r="BJ95" s="24" t="s">
        <v>1309</v>
      </c>
      <c r="BK95" s="199">
        <f>ROUND(I95*H95,2)</f>
        <v>0</v>
      </c>
      <c r="BL95" s="24" t="s">
        <v>775</v>
      </c>
      <c r="BM95" s="24" t="s">
        <v>808</v>
      </c>
    </row>
    <row r="96" spans="2:12" s="1" customFormat="1" ht="6.95" customHeight="1">
      <c r="B96" s="57"/>
      <c r="C96" s="58"/>
      <c r="D96" s="58"/>
      <c r="E96" s="58"/>
      <c r="F96" s="58"/>
      <c r="G96" s="58"/>
      <c r="H96" s="58"/>
      <c r="I96" s="136"/>
      <c r="J96" s="58"/>
      <c r="K96" s="58"/>
      <c r="L96" s="62"/>
    </row>
  </sheetData>
  <sheetProtection password="CC55" sheet="1" objects="1" scenarios="1" formatColumns="0" formatRows="0" autoFilter="0"/>
  <autoFilter ref="C79:K95"/>
  <mergeCells count="10">
    <mergeCell ref="L2:V2"/>
    <mergeCell ref="E7:H7"/>
    <mergeCell ref="E9:H9"/>
    <mergeCell ref="E24:H24"/>
    <mergeCell ref="E72:H72"/>
    <mergeCell ref="G1:H1"/>
    <mergeCell ref="E45:H45"/>
    <mergeCell ref="E47:H47"/>
    <mergeCell ref="E70:H70"/>
    <mergeCell ref="J51:J5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69" customWidth="1"/>
    <col min="2" max="2" width="1.66796875" style="269" customWidth="1"/>
    <col min="3" max="4" width="5" style="269" customWidth="1"/>
    <col min="5" max="5" width="11.66015625" style="269" customWidth="1"/>
    <col min="6" max="6" width="9.16015625" style="269" customWidth="1"/>
    <col min="7" max="7" width="5" style="269" customWidth="1"/>
    <col min="8" max="8" width="77.83203125" style="269" customWidth="1"/>
    <col min="9" max="10" width="20" style="269" customWidth="1"/>
    <col min="11" max="11" width="1.66796875" style="269" customWidth="1"/>
  </cols>
  <sheetData>
    <row r="1" ht="37.5" customHeight="1"/>
    <row r="2" spans="2:11" ht="7.5" customHeight="1">
      <c r="B2" s="270"/>
      <c r="C2" s="271"/>
      <c r="D2" s="271"/>
      <c r="E2" s="271"/>
      <c r="F2" s="271"/>
      <c r="G2" s="271"/>
      <c r="H2" s="271"/>
      <c r="I2" s="271"/>
      <c r="J2" s="271"/>
      <c r="K2" s="272"/>
    </row>
    <row r="3" spans="2:11" s="15" customFormat="1" ht="45" customHeight="1">
      <c r="B3" s="273"/>
      <c r="C3" s="396" t="s">
        <v>809</v>
      </c>
      <c r="D3" s="396"/>
      <c r="E3" s="396"/>
      <c r="F3" s="396"/>
      <c r="G3" s="396"/>
      <c r="H3" s="396"/>
      <c r="I3" s="396"/>
      <c r="J3" s="396"/>
      <c r="K3" s="274"/>
    </row>
    <row r="4" spans="2:11" ht="25.5" customHeight="1">
      <c r="B4" s="275"/>
      <c r="C4" s="402" t="s">
        <v>810</v>
      </c>
      <c r="D4" s="402"/>
      <c r="E4" s="402"/>
      <c r="F4" s="402"/>
      <c r="G4" s="402"/>
      <c r="H4" s="402"/>
      <c r="I4" s="402"/>
      <c r="J4" s="402"/>
      <c r="K4" s="276"/>
    </row>
    <row r="5" spans="2:11" ht="5.25" customHeight="1">
      <c r="B5" s="275"/>
      <c r="C5" s="277"/>
      <c r="D5" s="277"/>
      <c r="E5" s="277"/>
      <c r="F5" s="277"/>
      <c r="G5" s="277"/>
      <c r="H5" s="277"/>
      <c r="I5" s="277"/>
      <c r="J5" s="277"/>
      <c r="K5" s="276"/>
    </row>
    <row r="6" spans="2:11" ht="15" customHeight="1">
      <c r="B6" s="275"/>
      <c r="C6" s="399" t="s">
        <v>811</v>
      </c>
      <c r="D6" s="399"/>
      <c r="E6" s="399"/>
      <c r="F6" s="399"/>
      <c r="G6" s="399"/>
      <c r="H6" s="399"/>
      <c r="I6" s="399"/>
      <c r="J6" s="399"/>
      <c r="K6" s="276"/>
    </row>
    <row r="7" spans="2:11" ht="15" customHeight="1">
      <c r="B7" s="279"/>
      <c r="C7" s="399" t="s">
        <v>812</v>
      </c>
      <c r="D7" s="399"/>
      <c r="E7" s="399"/>
      <c r="F7" s="399"/>
      <c r="G7" s="399"/>
      <c r="H7" s="399"/>
      <c r="I7" s="399"/>
      <c r="J7" s="399"/>
      <c r="K7" s="276"/>
    </row>
    <row r="8" spans="2:11" ht="12.75" customHeight="1">
      <c r="B8" s="279"/>
      <c r="C8" s="278"/>
      <c r="D8" s="278"/>
      <c r="E8" s="278"/>
      <c r="F8" s="278"/>
      <c r="G8" s="278"/>
      <c r="H8" s="278"/>
      <c r="I8" s="278"/>
      <c r="J8" s="278"/>
      <c r="K8" s="276"/>
    </row>
    <row r="9" spans="2:11" ht="15" customHeight="1">
      <c r="B9" s="279"/>
      <c r="C9" s="399" t="s">
        <v>813</v>
      </c>
      <c r="D9" s="399"/>
      <c r="E9" s="399"/>
      <c r="F9" s="399"/>
      <c r="G9" s="399"/>
      <c r="H9" s="399"/>
      <c r="I9" s="399"/>
      <c r="J9" s="399"/>
      <c r="K9" s="276"/>
    </row>
    <row r="10" spans="2:11" ht="15" customHeight="1">
      <c r="B10" s="279"/>
      <c r="C10" s="278"/>
      <c r="D10" s="399" t="s">
        <v>814</v>
      </c>
      <c r="E10" s="399"/>
      <c r="F10" s="399"/>
      <c r="G10" s="399"/>
      <c r="H10" s="399"/>
      <c r="I10" s="399"/>
      <c r="J10" s="399"/>
      <c r="K10" s="276"/>
    </row>
    <row r="11" spans="2:11" ht="15" customHeight="1">
      <c r="B11" s="279"/>
      <c r="C11" s="280"/>
      <c r="D11" s="399" t="s">
        <v>815</v>
      </c>
      <c r="E11" s="399"/>
      <c r="F11" s="399"/>
      <c r="G11" s="399"/>
      <c r="H11" s="399"/>
      <c r="I11" s="399"/>
      <c r="J11" s="399"/>
      <c r="K11" s="276"/>
    </row>
    <row r="12" spans="2:11" ht="12.75" customHeight="1">
      <c r="B12" s="279"/>
      <c r="C12" s="280"/>
      <c r="D12" s="280"/>
      <c r="E12" s="280"/>
      <c r="F12" s="280"/>
      <c r="G12" s="280"/>
      <c r="H12" s="280"/>
      <c r="I12" s="280"/>
      <c r="J12" s="280"/>
      <c r="K12" s="276"/>
    </row>
    <row r="13" spans="2:11" ht="15" customHeight="1">
      <c r="B13" s="279"/>
      <c r="C13" s="280"/>
      <c r="D13" s="399" t="s">
        <v>816</v>
      </c>
      <c r="E13" s="399"/>
      <c r="F13" s="399"/>
      <c r="G13" s="399"/>
      <c r="H13" s="399"/>
      <c r="I13" s="399"/>
      <c r="J13" s="399"/>
      <c r="K13" s="276"/>
    </row>
    <row r="14" spans="2:11" ht="15" customHeight="1">
      <c r="B14" s="279"/>
      <c r="C14" s="280"/>
      <c r="D14" s="399" t="s">
        <v>817</v>
      </c>
      <c r="E14" s="399"/>
      <c r="F14" s="399"/>
      <c r="G14" s="399"/>
      <c r="H14" s="399"/>
      <c r="I14" s="399"/>
      <c r="J14" s="399"/>
      <c r="K14" s="276"/>
    </row>
    <row r="15" spans="2:11" ht="15" customHeight="1">
      <c r="B15" s="279"/>
      <c r="C15" s="280"/>
      <c r="D15" s="399" t="s">
        <v>818</v>
      </c>
      <c r="E15" s="399"/>
      <c r="F15" s="399"/>
      <c r="G15" s="399"/>
      <c r="H15" s="399"/>
      <c r="I15" s="399"/>
      <c r="J15" s="399"/>
      <c r="K15" s="276"/>
    </row>
    <row r="16" spans="2:11" ht="15" customHeight="1">
      <c r="B16" s="279"/>
      <c r="C16" s="280"/>
      <c r="D16" s="280"/>
      <c r="E16" s="281" t="s">
        <v>1232</v>
      </c>
      <c r="F16" s="399" t="s">
        <v>819</v>
      </c>
      <c r="G16" s="399"/>
      <c r="H16" s="399"/>
      <c r="I16" s="399"/>
      <c r="J16" s="399"/>
      <c r="K16" s="276"/>
    </row>
    <row r="17" spans="2:11" ht="15" customHeight="1">
      <c r="B17" s="279"/>
      <c r="C17" s="280"/>
      <c r="D17" s="280"/>
      <c r="E17" s="281" t="s">
        <v>820</v>
      </c>
      <c r="F17" s="399" t="s">
        <v>821</v>
      </c>
      <c r="G17" s="399"/>
      <c r="H17" s="399"/>
      <c r="I17" s="399"/>
      <c r="J17" s="399"/>
      <c r="K17" s="276"/>
    </row>
    <row r="18" spans="2:11" ht="15" customHeight="1">
      <c r="B18" s="279"/>
      <c r="C18" s="280"/>
      <c r="D18" s="280"/>
      <c r="E18" s="281" t="s">
        <v>822</v>
      </c>
      <c r="F18" s="399" t="s">
        <v>823</v>
      </c>
      <c r="G18" s="399"/>
      <c r="H18" s="399"/>
      <c r="I18" s="399"/>
      <c r="J18" s="399"/>
      <c r="K18" s="276"/>
    </row>
    <row r="19" spans="2:11" ht="15" customHeight="1">
      <c r="B19" s="279"/>
      <c r="C19" s="280"/>
      <c r="D19" s="280"/>
      <c r="E19" s="281" t="s">
        <v>824</v>
      </c>
      <c r="F19" s="399" t="s">
        <v>1269</v>
      </c>
      <c r="G19" s="399"/>
      <c r="H19" s="399"/>
      <c r="I19" s="399"/>
      <c r="J19" s="399"/>
      <c r="K19" s="276"/>
    </row>
    <row r="20" spans="2:11" ht="15" customHeight="1">
      <c r="B20" s="279"/>
      <c r="C20" s="280"/>
      <c r="D20" s="280"/>
      <c r="E20" s="281" t="s">
        <v>418</v>
      </c>
      <c r="F20" s="399" t="s">
        <v>419</v>
      </c>
      <c r="G20" s="399"/>
      <c r="H20" s="399"/>
      <c r="I20" s="399"/>
      <c r="J20" s="399"/>
      <c r="K20" s="276"/>
    </row>
    <row r="21" spans="2:11" ht="15" customHeight="1">
      <c r="B21" s="279"/>
      <c r="C21" s="280"/>
      <c r="D21" s="280"/>
      <c r="E21" s="281" t="s">
        <v>825</v>
      </c>
      <c r="F21" s="399" t="s">
        <v>826</v>
      </c>
      <c r="G21" s="399"/>
      <c r="H21" s="399"/>
      <c r="I21" s="399"/>
      <c r="J21" s="399"/>
      <c r="K21" s="276"/>
    </row>
    <row r="22" spans="2:11" ht="12.75" customHeight="1">
      <c r="B22" s="279"/>
      <c r="C22" s="280"/>
      <c r="D22" s="280"/>
      <c r="E22" s="280"/>
      <c r="F22" s="280"/>
      <c r="G22" s="280"/>
      <c r="H22" s="280"/>
      <c r="I22" s="280"/>
      <c r="J22" s="280"/>
      <c r="K22" s="276"/>
    </row>
    <row r="23" spans="2:11" ht="15" customHeight="1">
      <c r="B23" s="279"/>
      <c r="C23" s="399" t="s">
        <v>827</v>
      </c>
      <c r="D23" s="399"/>
      <c r="E23" s="399"/>
      <c r="F23" s="399"/>
      <c r="G23" s="399"/>
      <c r="H23" s="399"/>
      <c r="I23" s="399"/>
      <c r="J23" s="399"/>
      <c r="K23" s="276"/>
    </row>
    <row r="24" spans="2:11" ht="15" customHeight="1">
      <c r="B24" s="279"/>
      <c r="C24" s="399" t="s">
        <v>828</v>
      </c>
      <c r="D24" s="399"/>
      <c r="E24" s="399"/>
      <c r="F24" s="399"/>
      <c r="G24" s="399"/>
      <c r="H24" s="399"/>
      <c r="I24" s="399"/>
      <c r="J24" s="399"/>
      <c r="K24" s="276"/>
    </row>
    <row r="25" spans="2:11" ht="15" customHeight="1">
      <c r="B25" s="279"/>
      <c r="C25" s="278"/>
      <c r="D25" s="399" t="s">
        <v>829</v>
      </c>
      <c r="E25" s="399"/>
      <c r="F25" s="399"/>
      <c r="G25" s="399"/>
      <c r="H25" s="399"/>
      <c r="I25" s="399"/>
      <c r="J25" s="399"/>
      <c r="K25" s="276"/>
    </row>
    <row r="26" spans="2:11" ht="15" customHeight="1">
      <c r="B26" s="279"/>
      <c r="C26" s="280"/>
      <c r="D26" s="399" t="s">
        <v>830</v>
      </c>
      <c r="E26" s="399"/>
      <c r="F26" s="399"/>
      <c r="G26" s="399"/>
      <c r="H26" s="399"/>
      <c r="I26" s="399"/>
      <c r="J26" s="399"/>
      <c r="K26" s="276"/>
    </row>
    <row r="27" spans="2:11" ht="12.75" customHeight="1">
      <c r="B27" s="279"/>
      <c r="C27" s="280"/>
      <c r="D27" s="280"/>
      <c r="E27" s="280"/>
      <c r="F27" s="280"/>
      <c r="G27" s="280"/>
      <c r="H27" s="280"/>
      <c r="I27" s="280"/>
      <c r="J27" s="280"/>
      <c r="K27" s="276"/>
    </row>
    <row r="28" spans="2:11" ht="15" customHeight="1">
      <c r="B28" s="279"/>
      <c r="C28" s="280"/>
      <c r="D28" s="399" t="s">
        <v>831</v>
      </c>
      <c r="E28" s="399"/>
      <c r="F28" s="399"/>
      <c r="G28" s="399"/>
      <c r="H28" s="399"/>
      <c r="I28" s="399"/>
      <c r="J28" s="399"/>
      <c r="K28" s="276"/>
    </row>
    <row r="29" spans="2:11" ht="15" customHeight="1">
      <c r="B29" s="279"/>
      <c r="C29" s="280"/>
      <c r="D29" s="399" t="s">
        <v>832</v>
      </c>
      <c r="E29" s="399"/>
      <c r="F29" s="399"/>
      <c r="G29" s="399"/>
      <c r="H29" s="399"/>
      <c r="I29" s="399"/>
      <c r="J29" s="399"/>
      <c r="K29" s="276"/>
    </row>
    <row r="30" spans="2:11" ht="12.75" customHeight="1">
      <c r="B30" s="279"/>
      <c r="C30" s="280"/>
      <c r="D30" s="280"/>
      <c r="E30" s="280"/>
      <c r="F30" s="280"/>
      <c r="G30" s="280"/>
      <c r="H30" s="280"/>
      <c r="I30" s="280"/>
      <c r="J30" s="280"/>
      <c r="K30" s="276"/>
    </row>
    <row r="31" spans="2:11" ht="15" customHeight="1">
      <c r="B31" s="279"/>
      <c r="C31" s="280"/>
      <c r="D31" s="399" t="s">
        <v>833</v>
      </c>
      <c r="E31" s="399"/>
      <c r="F31" s="399"/>
      <c r="G31" s="399"/>
      <c r="H31" s="399"/>
      <c r="I31" s="399"/>
      <c r="J31" s="399"/>
      <c r="K31" s="276"/>
    </row>
    <row r="32" spans="2:11" ht="15" customHeight="1">
      <c r="B32" s="279"/>
      <c r="C32" s="280"/>
      <c r="D32" s="399" t="s">
        <v>834</v>
      </c>
      <c r="E32" s="399"/>
      <c r="F32" s="399"/>
      <c r="G32" s="399"/>
      <c r="H32" s="399"/>
      <c r="I32" s="399"/>
      <c r="J32" s="399"/>
      <c r="K32" s="276"/>
    </row>
    <row r="33" spans="2:11" ht="15" customHeight="1">
      <c r="B33" s="279"/>
      <c r="C33" s="280"/>
      <c r="D33" s="399" t="s">
        <v>835</v>
      </c>
      <c r="E33" s="399"/>
      <c r="F33" s="399"/>
      <c r="G33" s="399"/>
      <c r="H33" s="399"/>
      <c r="I33" s="399"/>
      <c r="J33" s="399"/>
      <c r="K33" s="276"/>
    </row>
    <row r="34" spans="2:11" ht="15" customHeight="1">
      <c r="B34" s="279"/>
      <c r="C34" s="280"/>
      <c r="D34" s="278"/>
      <c r="E34" s="282" t="s">
        <v>1287</v>
      </c>
      <c r="F34" s="278"/>
      <c r="G34" s="399" t="s">
        <v>836</v>
      </c>
      <c r="H34" s="399"/>
      <c r="I34" s="399"/>
      <c r="J34" s="399"/>
      <c r="K34" s="276"/>
    </row>
    <row r="35" spans="2:11" ht="30.75" customHeight="1">
      <c r="B35" s="279"/>
      <c r="C35" s="280"/>
      <c r="D35" s="278"/>
      <c r="E35" s="282" t="s">
        <v>837</v>
      </c>
      <c r="F35" s="278"/>
      <c r="G35" s="399" t="s">
        <v>838</v>
      </c>
      <c r="H35" s="399"/>
      <c r="I35" s="399"/>
      <c r="J35" s="399"/>
      <c r="K35" s="276"/>
    </row>
    <row r="36" spans="2:11" ht="15" customHeight="1">
      <c r="B36" s="279"/>
      <c r="C36" s="280"/>
      <c r="D36" s="278"/>
      <c r="E36" s="282" t="s">
        <v>1206</v>
      </c>
      <c r="F36" s="278"/>
      <c r="G36" s="399" t="s">
        <v>839</v>
      </c>
      <c r="H36" s="399"/>
      <c r="I36" s="399"/>
      <c r="J36" s="399"/>
      <c r="K36" s="276"/>
    </row>
    <row r="37" spans="2:11" ht="15" customHeight="1">
      <c r="B37" s="279"/>
      <c r="C37" s="280"/>
      <c r="D37" s="278"/>
      <c r="E37" s="282" t="s">
        <v>1288</v>
      </c>
      <c r="F37" s="278"/>
      <c r="G37" s="399" t="s">
        <v>840</v>
      </c>
      <c r="H37" s="399"/>
      <c r="I37" s="399"/>
      <c r="J37" s="399"/>
      <c r="K37" s="276"/>
    </row>
    <row r="38" spans="2:11" ht="15" customHeight="1">
      <c r="B38" s="279"/>
      <c r="C38" s="280"/>
      <c r="D38" s="278"/>
      <c r="E38" s="282" t="s">
        <v>1289</v>
      </c>
      <c r="F38" s="278"/>
      <c r="G38" s="399" t="s">
        <v>841</v>
      </c>
      <c r="H38" s="399"/>
      <c r="I38" s="399"/>
      <c r="J38" s="399"/>
      <c r="K38" s="276"/>
    </row>
    <row r="39" spans="2:11" ht="15" customHeight="1">
      <c r="B39" s="279"/>
      <c r="C39" s="280"/>
      <c r="D39" s="278"/>
      <c r="E39" s="282" t="s">
        <v>1290</v>
      </c>
      <c r="F39" s="278"/>
      <c r="G39" s="399" t="s">
        <v>842</v>
      </c>
      <c r="H39" s="399"/>
      <c r="I39" s="399"/>
      <c r="J39" s="399"/>
      <c r="K39" s="276"/>
    </row>
    <row r="40" spans="2:11" ht="15" customHeight="1">
      <c r="B40" s="279"/>
      <c r="C40" s="280"/>
      <c r="D40" s="278"/>
      <c r="E40" s="282" t="s">
        <v>843</v>
      </c>
      <c r="F40" s="278"/>
      <c r="G40" s="399" t="s">
        <v>844</v>
      </c>
      <c r="H40" s="399"/>
      <c r="I40" s="399"/>
      <c r="J40" s="399"/>
      <c r="K40" s="276"/>
    </row>
    <row r="41" spans="2:11" ht="15" customHeight="1">
      <c r="B41" s="279"/>
      <c r="C41" s="280"/>
      <c r="D41" s="278"/>
      <c r="E41" s="282"/>
      <c r="F41" s="278"/>
      <c r="G41" s="399" t="s">
        <v>845</v>
      </c>
      <c r="H41" s="399"/>
      <c r="I41" s="399"/>
      <c r="J41" s="399"/>
      <c r="K41" s="276"/>
    </row>
    <row r="42" spans="2:11" ht="15" customHeight="1">
      <c r="B42" s="279"/>
      <c r="C42" s="280"/>
      <c r="D42" s="278"/>
      <c r="E42" s="282" t="s">
        <v>846</v>
      </c>
      <c r="F42" s="278"/>
      <c r="G42" s="399" t="s">
        <v>847</v>
      </c>
      <c r="H42" s="399"/>
      <c r="I42" s="399"/>
      <c r="J42" s="399"/>
      <c r="K42" s="276"/>
    </row>
    <row r="43" spans="2:11" ht="15" customHeight="1">
      <c r="B43" s="279"/>
      <c r="C43" s="280"/>
      <c r="D43" s="278"/>
      <c r="E43" s="282" t="s">
        <v>1292</v>
      </c>
      <c r="F43" s="278"/>
      <c r="G43" s="399" t="s">
        <v>848</v>
      </c>
      <c r="H43" s="399"/>
      <c r="I43" s="399"/>
      <c r="J43" s="399"/>
      <c r="K43" s="276"/>
    </row>
    <row r="44" spans="2:11" ht="12.75" customHeight="1">
      <c r="B44" s="279"/>
      <c r="C44" s="280"/>
      <c r="D44" s="278"/>
      <c r="E44" s="278"/>
      <c r="F44" s="278"/>
      <c r="G44" s="278"/>
      <c r="H44" s="278"/>
      <c r="I44" s="278"/>
      <c r="J44" s="278"/>
      <c r="K44" s="276"/>
    </row>
    <row r="45" spans="2:11" ht="15" customHeight="1">
      <c r="B45" s="279"/>
      <c r="C45" s="280"/>
      <c r="D45" s="399" t="s">
        <v>849</v>
      </c>
      <c r="E45" s="399"/>
      <c r="F45" s="399"/>
      <c r="G45" s="399"/>
      <c r="H45" s="399"/>
      <c r="I45" s="399"/>
      <c r="J45" s="399"/>
      <c r="K45" s="276"/>
    </row>
    <row r="46" spans="2:11" ht="15" customHeight="1">
      <c r="B46" s="279"/>
      <c r="C46" s="280"/>
      <c r="D46" s="280"/>
      <c r="E46" s="399" t="s">
        <v>850</v>
      </c>
      <c r="F46" s="399"/>
      <c r="G46" s="399"/>
      <c r="H46" s="399"/>
      <c r="I46" s="399"/>
      <c r="J46" s="399"/>
      <c r="K46" s="276"/>
    </row>
    <row r="47" spans="2:11" ht="15" customHeight="1">
      <c r="B47" s="279"/>
      <c r="C47" s="280"/>
      <c r="D47" s="280"/>
      <c r="E47" s="399" t="s">
        <v>851</v>
      </c>
      <c r="F47" s="399"/>
      <c r="G47" s="399"/>
      <c r="H47" s="399"/>
      <c r="I47" s="399"/>
      <c r="J47" s="399"/>
      <c r="K47" s="276"/>
    </row>
    <row r="48" spans="2:11" ht="15" customHeight="1">
      <c r="B48" s="279"/>
      <c r="C48" s="280"/>
      <c r="D48" s="280"/>
      <c r="E48" s="399" t="s">
        <v>852</v>
      </c>
      <c r="F48" s="399"/>
      <c r="G48" s="399"/>
      <c r="H48" s="399"/>
      <c r="I48" s="399"/>
      <c r="J48" s="399"/>
      <c r="K48" s="276"/>
    </row>
    <row r="49" spans="2:11" ht="15" customHeight="1">
      <c r="B49" s="279"/>
      <c r="C49" s="280"/>
      <c r="D49" s="399" t="s">
        <v>853</v>
      </c>
      <c r="E49" s="399"/>
      <c r="F49" s="399"/>
      <c r="G49" s="399"/>
      <c r="H49" s="399"/>
      <c r="I49" s="399"/>
      <c r="J49" s="399"/>
      <c r="K49" s="276"/>
    </row>
    <row r="50" spans="2:11" ht="25.5" customHeight="1">
      <c r="B50" s="275"/>
      <c r="C50" s="402" t="s">
        <v>854</v>
      </c>
      <c r="D50" s="402"/>
      <c r="E50" s="402"/>
      <c r="F50" s="402"/>
      <c r="G50" s="402"/>
      <c r="H50" s="402"/>
      <c r="I50" s="402"/>
      <c r="J50" s="402"/>
      <c r="K50" s="276"/>
    </row>
    <row r="51" spans="2:11" ht="5.25" customHeight="1">
      <c r="B51" s="275"/>
      <c r="C51" s="277"/>
      <c r="D51" s="277"/>
      <c r="E51" s="277"/>
      <c r="F51" s="277"/>
      <c r="G51" s="277"/>
      <c r="H51" s="277"/>
      <c r="I51" s="277"/>
      <c r="J51" s="277"/>
      <c r="K51" s="276"/>
    </row>
    <row r="52" spans="2:11" ht="15" customHeight="1">
      <c r="B52" s="275"/>
      <c r="C52" s="399" t="s">
        <v>855</v>
      </c>
      <c r="D52" s="399"/>
      <c r="E52" s="399"/>
      <c r="F52" s="399"/>
      <c r="G52" s="399"/>
      <c r="H52" s="399"/>
      <c r="I52" s="399"/>
      <c r="J52" s="399"/>
      <c r="K52" s="276"/>
    </row>
    <row r="53" spans="2:11" ht="15" customHeight="1">
      <c r="B53" s="275"/>
      <c r="C53" s="399" t="s">
        <v>856</v>
      </c>
      <c r="D53" s="399"/>
      <c r="E53" s="399"/>
      <c r="F53" s="399"/>
      <c r="G53" s="399"/>
      <c r="H53" s="399"/>
      <c r="I53" s="399"/>
      <c r="J53" s="399"/>
      <c r="K53" s="276"/>
    </row>
    <row r="54" spans="2:11" ht="12.75" customHeight="1">
      <c r="B54" s="275"/>
      <c r="C54" s="278"/>
      <c r="D54" s="278"/>
      <c r="E54" s="278"/>
      <c r="F54" s="278"/>
      <c r="G54" s="278"/>
      <c r="H54" s="278"/>
      <c r="I54" s="278"/>
      <c r="J54" s="278"/>
      <c r="K54" s="276"/>
    </row>
    <row r="55" spans="2:11" ht="15" customHeight="1">
      <c r="B55" s="275"/>
      <c r="C55" s="399" t="s">
        <v>857</v>
      </c>
      <c r="D55" s="399"/>
      <c r="E55" s="399"/>
      <c r="F55" s="399"/>
      <c r="G55" s="399"/>
      <c r="H55" s="399"/>
      <c r="I55" s="399"/>
      <c r="J55" s="399"/>
      <c r="K55" s="276"/>
    </row>
    <row r="56" spans="2:11" ht="15" customHeight="1">
      <c r="B56" s="275"/>
      <c r="C56" s="280"/>
      <c r="D56" s="399" t="s">
        <v>858</v>
      </c>
      <c r="E56" s="399"/>
      <c r="F56" s="399"/>
      <c r="G56" s="399"/>
      <c r="H56" s="399"/>
      <c r="I56" s="399"/>
      <c r="J56" s="399"/>
      <c r="K56" s="276"/>
    </row>
    <row r="57" spans="2:11" ht="15" customHeight="1">
      <c r="B57" s="275"/>
      <c r="C57" s="280"/>
      <c r="D57" s="399" t="s">
        <v>859</v>
      </c>
      <c r="E57" s="399"/>
      <c r="F57" s="399"/>
      <c r="G57" s="399"/>
      <c r="H57" s="399"/>
      <c r="I57" s="399"/>
      <c r="J57" s="399"/>
      <c r="K57" s="276"/>
    </row>
    <row r="58" spans="2:11" ht="15" customHeight="1">
      <c r="B58" s="275"/>
      <c r="C58" s="280"/>
      <c r="D58" s="399" t="s">
        <v>860</v>
      </c>
      <c r="E58" s="399"/>
      <c r="F58" s="399"/>
      <c r="G58" s="399"/>
      <c r="H58" s="399"/>
      <c r="I58" s="399"/>
      <c r="J58" s="399"/>
      <c r="K58" s="276"/>
    </row>
    <row r="59" spans="2:11" ht="15" customHeight="1">
      <c r="B59" s="275"/>
      <c r="C59" s="280"/>
      <c r="D59" s="399" t="s">
        <v>861</v>
      </c>
      <c r="E59" s="399"/>
      <c r="F59" s="399"/>
      <c r="G59" s="399"/>
      <c r="H59" s="399"/>
      <c r="I59" s="399"/>
      <c r="J59" s="399"/>
      <c r="K59" s="276"/>
    </row>
    <row r="60" spans="2:11" ht="15" customHeight="1">
      <c r="B60" s="275"/>
      <c r="C60" s="280"/>
      <c r="D60" s="401" t="s">
        <v>862</v>
      </c>
      <c r="E60" s="401"/>
      <c r="F60" s="401"/>
      <c r="G60" s="401"/>
      <c r="H60" s="401"/>
      <c r="I60" s="401"/>
      <c r="J60" s="401"/>
      <c r="K60" s="276"/>
    </row>
    <row r="61" spans="2:11" ht="15" customHeight="1">
      <c r="B61" s="275"/>
      <c r="C61" s="280"/>
      <c r="D61" s="399" t="s">
        <v>863</v>
      </c>
      <c r="E61" s="399"/>
      <c r="F61" s="399"/>
      <c r="G61" s="399"/>
      <c r="H61" s="399"/>
      <c r="I61" s="399"/>
      <c r="J61" s="399"/>
      <c r="K61" s="276"/>
    </row>
    <row r="62" spans="2:11" ht="12.75" customHeight="1">
      <c r="B62" s="275"/>
      <c r="C62" s="280"/>
      <c r="D62" s="280"/>
      <c r="E62" s="283"/>
      <c r="F62" s="280"/>
      <c r="G62" s="280"/>
      <c r="H62" s="280"/>
      <c r="I62" s="280"/>
      <c r="J62" s="280"/>
      <c r="K62" s="276"/>
    </row>
    <row r="63" spans="2:11" ht="15" customHeight="1">
      <c r="B63" s="275"/>
      <c r="C63" s="280"/>
      <c r="D63" s="399" t="s">
        <v>864</v>
      </c>
      <c r="E63" s="399"/>
      <c r="F63" s="399"/>
      <c r="G63" s="399"/>
      <c r="H63" s="399"/>
      <c r="I63" s="399"/>
      <c r="J63" s="399"/>
      <c r="K63" s="276"/>
    </row>
    <row r="64" spans="2:11" ht="15" customHeight="1">
      <c r="B64" s="275"/>
      <c r="C64" s="280"/>
      <c r="D64" s="401" t="s">
        <v>865</v>
      </c>
      <c r="E64" s="401"/>
      <c r="F64" s="401"/>
      <c r="G64" s="401"/>
      <c r="H64" s="401"/>
      <c r="I64" s="401"/>
      <c r="J64" s="401"/>
      <c r="K64" s="276"/>
    </row>
    <row r="65" spans="2:11" ht="15" customHeight="1">
      <c r="B65" s="275"/>
      <c r="C65" s="280"/>
      <c r="D65" s="399" t="s">
        <v>866</v>
      </c>
      <c r="E65" s="399"/>
      <c r="F65" s="399"/>
      <c r="G65" s="399"/>
      <c r="H65" s="399"/>
      <c r="I65" s="399"/>
      <c r="J65" s="399"/>
      <c r="K65" s="276"/>
    </row>
    <row r="66" spans="2:11" ht="15" customHeight="1">
      <c r="B66" s="275"/>
      <c r="C66" s="280"/>
      <c r="D66" s="399" t="s">
        <v>867</v>
      </c>
      <c r="E66" s="399"/>
      <c r="F66" s="399"/>
      <c r="G66" s="399"/>
      <c r="H66" s="399"/>
      <c r="I66" s="399"/>
      <c r="J66" s="399"/>
      <c r="K66" s="276"/>
    </row>
    <row r="67" spans="2:11" ht="15" customHeight="1">
      <c r="B67" s="275"/>
      <c r="C67" s="280"/>
      <c r="D67" s="399" t="s">
        <v>868</v>
      </c>
      <c r="E67" s="399"/>
      <c r="F67" s="399"/>
      <c r="G67" s="399"/>
      <c r="H67" s="399"/>
      <c r="I67" s="399"/>
      <c r="J67" s="399"/>
      <c r="K67" s="276"/>
    </row>
    <row r="68" spans="2:11" ht="15" customHeight="1">
      <c r="B68" s="275"/>
      <c r="C68" s="280"/>
      <c r="D68" s="399" t="s">
        <v>869</v>
      </c>
      <c r="E68" s="399"/>
      <c r="F68" s="399"/>
      <c r="G68" s="399"/>
      <c r="H68" s="399"/>
      <c r="I68" s="399"/>
      <c r="J68" s="399"/>
      <c r="K68" s="276"/>
    </row>
    <row r="69" spans="2:11" ht="12.75" customHeight="1">
      <c r="B69" s="284"/>
      <c r="C69" s="285"/>
      <c r="D69" s="285"/>
      <c r="E69" s="285"/>
      <c r="F69" s="285"/>
      <c r="G69" s="285"/>
      <c r="H69" s="285"/>
      <c r="I69" s="285"/>
      <c r="J69" s="285"/>
      <c r="K69" s="286"/>
    </row>
    <row r="70" spans="2:11" ht="18.75" customHeight="1">
      <c r="B70" s="287"/>
      <c r="C70" s="287"/>
      <c r="D70" s="287"/>
      <c r="E70" s="287"/>
      <c r="F70" s="287"/>
      <c r="G70" s="287"/>
      <c r="H70" s="287"/>
      <c r="I70" s="287"/>
      <c r="J70" s="287"/>
      <c r="K70" s="288"/>
    </row>
    <row r="71" spans="2:11" ht="18.75" customHeight="1">
      <c r="B71" s="288"/>
      <c r="C71" s="288"/>
      <c r="D71" s="288"/>
      <c r="E71" s="288"/>
      <c r="F71" s="288"/>
      <c r="G71" s="288"/>
      <c r="H71" s="288"/>
      <c r="I71" s="288"/>
      <c r="J71" s="288"/>
      <c r="K71" s="288"/>
    </row>
    <row r="72" spans="2:11" ht="7.5" customHeight="1">
      <c r="B72" s="289"/>
      <c r="C72" s="290"/>
      <c r="D72" s="290"/>
      <c r="E72" s="290"/>
      <c r="F72" s="290"/>
      <c r="G72" s="290"/>
      <c r="H72" s="290"/>
      <c r="I72" s="290"/>
      <c r="J72" s="290"/>
      <c r="K72" s="291"/>
    </row>
    <row r="73" spans="2:11" ht="45" customHeight="1">
      <c r="B73" s="292"/>
      <c r="C73" s="398" t="s">
        <v>1275</v>
      </c>
      <c r="D73" s="398"/>
      <c r="E73" s="398"/>
      <c r="F73" s="398"/>
      <c r="G73" s="398"/>
      <c r="H73" s="398"/>
      <c r="I73" s="398"/>
      <c r="J73" s="398"/>
      <c r="K73" s="293"/>
    </row>
    <row r="74" spans="2:11" ht="17.25" customHeight="1">
      <c r="B74" s="292"/>
      <c r="C74" s="294" t="s">
        <v>870</v>
      </c>
      <c r="D74" s="294"/>
      <c r="E74" s="294"/>
      <c r="F74" s="294" t="s">
        <v>871</v>
      </c>
      <c r="G74" s="295"/>
      <c r="H74" s="294" t="s">
        <v>1288</v>
      </c>
      <c r="I74" s="294" t="s">
        <v>1210</v>
      </c>
      <c r="J74" s="294" t="s">
        <v>872</v>
      </c>
      <c r="K74" s="293"/>
    </row>
    <row r="75" spans="2:11" ht="17.25" customHeight="1">
      <c r="B75" s="292"/>
      <c r="C75" s="296" t="s">
        <v>873</v>
      </c>
      <c r="D75" s="296"/>
      <c r="E75" s="296"/>
      <c r="F75" s="297" t="s">
        <v>874</v>
      </c>
      <c r="G75" s="298"/>
      <c r="H75" s="296"/>
      <c r="I75" s="296"/>
      <c r="J75" s="296" t="s">
        <v>875</v>
      </c>
      <c r="K75" s="293"/>
    </row>
    <row r="76" spans="2:11" ht="5.25" customHeight="1">
      <c r="B76" s="292"/>
      <c r="C76" s="299"/>
      <c r="D76" s="299"/>
      <c r="E76" s="299"/>
      <c r="F76" s="299"/>
      <c r="G76" s="300"/>
      <c r="H76" s="299"/>
      <c r="I76" s="299"/>
      <c r="J76" s="299"/>
      <c r="K76" s="293"/>
    </row>
    <row r="77" spans="2:11" ht="15" customHeight="1">
      <c r="B77" s="292"/>
      <c r="C77" s="282" t="s">
        <v>1206</v>
      </c>
      <c r="D77" s="299"/>
      <c r="E77" s="299"/>
      <c r="F77" s="301" t="s">
        <v>876</v>
      </c>
      <c r="G77" s="300"/>
      <c r="H77" s="282" t="s">
        <v>877</v>
      </c>
      <c r="I77" s="282" t="s">
        <v>878</v>
      </c>
      <c r="J77" s="282">
        <v>20</v>
      </c>
      <c r="K77" s="293"/>
    </row>
    <row r="78" spans="2:11" ht="15" customHeight="1">
      <c r="B78" s="292"/>
      <c r="C78" s="282" t="s">
        <v>879</v>
      </c>
      <c r="D78" s="282"/>
      <c r="E78" s="282"/>
      <c r="F78" s="301" t="s">
        <v>876</v>
      </c>
      <c r="G78" s="300"/>
      <c r="H78" s="282" t="s">
        <v>880</v>
      </c>
      <c r="I78" s="282" t="s">
        <v>878</v>
      </c>
      <c r="J78" s="282">
        <v>120</v>
      </c>
      <c r="K78" s="293"/>
    </row>
    <row r="79" spans="2:11" ht="15" customHeight="1">
      <c r="B79" s="302"/>
      <c r="C79" s="282" t="s">
        <v>881</v>
      </c>
      <c r="D79" s="282"/>
      <c r="E79" s="282"/>
      <c r="F79" s="301" t="s">
        <v>882</v>
      </c>
      <c r="G79" s="300"/>
      <c r="H79" s="282" t="s">
        <v>883</v>
      </c>
      <c r="I79" s="282" t="s">
        <v>878</v>
      </c>
      <c r="J79" s="282">
        <v>50</v>
      </c>
      <c r="K79" s="293"/>
    </row>
    <row r="80" spans="2:11" ht="15" customHeight="1">
      <c r="B80" s="302"/>
      <c r="C80" s="282" t="s">
        <v>884</v>
      </c>
      <c r="D80" s="282"/>
      <c r="E80" s="282"/>
      <c r="F80" s="301" t="s">
        <v>876</v>
      </c>
      <c r="G80" s="300"/>
      <c r="H80" s="282" t="s">
        <v>885</v>
      </c>
      <c r="I80" s="282" t="s">
        <v>886</v>
      </c>
      <c r="J80" s="282"/>
      <c r="K80" s="293"/>
    </row>
    <row r="81" spans="2:11" ht="15" customHeight="1">
      <c r="B81" s="302"/>
      <c r="C81" s="303" t="s">
        <v>887</v>
      </c>
      <c r="D81" s="303"/>
      <c r="E81" s="303"/>
      <c r="F81" s="304" t="s">
        <v>882</v>
      </c>
      <c r="G81" s="303"/>
      <c r="H81" s="303" t="s">
        <v>888</v>
      </c>
      <c r="I81" s="303" t="s">
        <v>878</v>
      </c>
      <c r="J81" s="303">
        <v>15</v>
      </c>
      <c r="K81" s="293"/>
    </row>
    <row r="82" spans="2:11" ht="15" customHeight="1">
      <c r="B82" s="302"/>
      <c r="C82" s="303" t="s">
        <v>889</v>
      </c>
      <c r="D82" s="303"/>
      <c r="E82" s="303"/>
      <c r="F82" s="304" t="s">
        <v>882</v>
      </c>
      <c r="G82" s="303"/>
      <c r="H82" s="303" t="s">
        <v>890</v>
      </c>
      <c r="I82" s="303" t="s">
        <v>878</v>
      </c>
      <c r="J82" s="303">
        <v>15</v>
      </c>
      <c r="K82" s="293"/>
    </row>
    <row r="83" spans="2:11" ht="15" customHeight="1">
      <c r="B83" s="302"/>
      <c r="C83" s="303" t="s">
        <v>891</v>
      </c>
      <c r="D83" s="303"/>
      <c r="E83" s="303"/>
      <c r="F83" s="304" t="s">
        <v>882</v>
      </c>
      <c r="G83" s="303"/>
      <c r="H83" s="303" t="s">
        <v>892</v>
      </c>
      <c r="I83" s="303" t="s">
        <v>878</v>
      </c>
      <c r="J83" s="303">
        <v>20</v>
      </c>
      <c r="K83" s="293"/>
    </row>
    <row r="84" spans="2:11" ht="15" customHeight="1">
      <c r="B84" s="302"/>
      <c r="C84" s="303" t="s">
        <v>893</v>
      </c>
      <c r="D84" s="303"/>
      <c r="E84" s="303"/>
      <c r="F84" s="304" t="s">
        <v>882</v>
      </c>
      <c r="G84" s="303"/>
      <c r="H84" s="303" t="s">
        <v>894</v>
      </c>
      <c r="I84" s="303" t="s">
        <v>878</v>
      </c>
      <c r="J84" s="303">
        <v>20</v>
      </c>
      <c r="K84" s="293"/>
    </row>
    <row r="85" spans="2:11" ht="15" customHeight="1">
      <c r="B85" s="302"/>
      <c r="C85" s="282" t="s">
        <v>895</v>
      </c>
      <c r="D85" s="282"/>
      <c r="E85" s="282"/>
      <c r="F85" s="301" t="s">
        <v>882</v>
      </c>
      <c r="G85" s="300"/>
      <c r="H85" s="282" t="s">
        <v>896</v>
      </c>
      <c r="I85" s="282" t="s">
        <v>878</v>
      </c>
      <c r="J85" s="282">
        <v>50</v>
      </c>
      <c r="K85" s="293"/>
    </row>
    <row r="86" spans="2:11" ht="15" customHeight="1">
      <c r="B86" s="302"/>
      <c r="C86" s="282" t="s">
        <v>897</v>
      </c>
      <c r="D86" s="282"/>
      <c r="E86" s="282"/>
      <c r="F86" s="301" t="s">
        <v>882</v>
      </c>
      <c r="G86" s="300"/>
      <c r="H86" s="282" t="s">
        <v>898</v>
      </c>
      <c r="I86" s="282" t="s">
        <v>878</v>
      </c>
      <c r="J86" s="282">
        <v>20</v>
      </c>
      <c r="K86" s="293"/>
    </row>
    <row r="87" spans="2:11" ht="15" customHeight="1">
      <c r="B87" s="302"/>
      <c r="C87" s="282" t="s">
        <v>899</v>
      </c>
      <c r="D87" s="282"/>
      <c r="E87" s="282"/>
      <c r="F87" s="301" t="s">
        <v>882</v>
      </c>
      <c r="G87" s="300"/>
      <c r="H87" s="282" t="s">
        <v>900</v>
      </c>
      <c r="I87" s="282" t="s">
        <v>878</v>
      </c>
      <c r="J87" s="282">
        <v>20</v>
      </c>
      <c r="K87" s="293"/>
    </row>
    <row r="88" spans="2:11" ht="15" customHeight="1">
      <c r="B88" s="302"/>
      <c r="C88" s="282" t="s">
        <v>901</v>
      </c>
      <c r="D88" s="282"/>
      <c r="E88" s="282"/>
      <c r="F88" s="301" t="s">
        <v>882</v>
      </c>
      <c r="G88" s="300"/>
      <c r="H88" s="282" t="s">
        <v>902</v>
      </c>
      <c r="I88" s="282" t="s">
        <v>878</v>
      </c>
      <c r="J88" s="282">
        <v>50</v>
      </c>
      <c r="K88" s="293"/>
    </row>
    <row r="89" spans="2:11" ht="15" customHeight="1">
      <c r="B89" s="302"/>
      <c r="C89" s="282" t="s">
        <v>903</v>
      </c>
      <c r="D89" s="282"/>
      <c r="E89" s="282"/>
      <c r="F89" s="301" t="s">
        <v>882</v>
      </c>
      <c r="G89" s="300"/>
      <c r="H89" s="282" t="s">
        <v>903</v>
      </c>
      <c r="I89" s="282" t="s">
        <v>878</v>
      </c>
      <c r="J89" s="282">
        <v>50</v>
      </c>
      <c r="K89" s="293"/>
    </row>
    <row r="90" spans="2:11" ht="15" customHeight="1">
      <c r="B90" s="302"/>
      <c r="C90" s="282" t="s">
        <v>1293</v>
      </c>
      <c r="D90" s="282"/>
      <c r="E90" s="282"/>
      <c r="F90" s="301" t="s">
        <v>882</v>
      </c>
      <c r="G90" s="300"/>
      <c r="H90" s="282" t="s">
        <v>904</v>
      </c>
      <c r="I90" s="282" t="s">
        <v>878</v>
      </c>
      <c r="J90" s="282">
        <v>255</v>
      </c>
      <c r="K90" s="293"/>
    </row>
    <row r="91" spans="2:11" ht="15" customHeight="1">
      <c r="B91" s="302"/>
      <c r="C91" s="282" t="s">
        <v>905</v>
      </c>
      <c r="D91" s="282"/>
      <c r="E91" s="282"/>
      <c r="F91" s="301" t="s">
        <v>876</v>
      </c>
      <c r="G91" s="300"/>
      <c r="H91" s="282" t="s">
        <v>906</v>
      </c>
      <c r="I91" s="282" t="s">
        <v>907</v>
      </c>
      <c r="J91" s="282"/>
      <c r="K91" s="293"/>
    </row>
    <row r="92" spans="2:11" ht="15" customHeight="1">
      <c r="B92" s="302"/>
      <c r="C92" s="282" t="s">
        <v>908</v>
      </c>
      <c r="D92" s="282"/>
      <c r="E92" s="282"/>
      <c r="F92" s="301" t="s">
        <v>876</v>
      </c>
      <c r="G92" s="300"/>
      <c r="H92" s="282" t="s">
        <v>909</v>
      </c>
      <c r="I92" s="282" t="s">
        <v>910</v>
      </c>
      <c r="J92" s="282"/>
      <c r="K92" s="293"/>
    </row>
    <row r="93" spans="2:11" ht="15" customHeight="1">
      <c r="B93" s="302"/>
      <c r="C93" s="282" t="s">
        <v>911</v>
      </c>
      <c r="D93" s="282"/>
      <c r="E93" s="282"/>
      <c r="F93" s="301" t="s">
        <v>876</v>
      </c>
      <c r="G93" s="300"/>
      <c r="H93" s="282" t="s">
        <v>911</v>
      </c>
      <c r="I93" s="282" t="s">
        <v>910</v>
      </c>
      <c r="J93" s="282"/>
      <c r="K93" s="293"/>
    </row>
    <row r="94" spans="2:11" ht="15" customHeight="1">
      <c r="B94" s="302"/>
      <c r="C94" s="282" t="s">
        <v>1191</v>
      </c>
      <c r="D94" s="282"/>
      <c r="E94" s="282"/>
      <c r="F94" s="301" t="s">
        <v>876</v>
      </c>
      <c r="G94" s="300"/>
      <c r="H94" s="282" t="s">
        <v>912</v>
      </c>
      <c r="I94" s="282" t="s">
        <v>910</v>
      </c>
      <c r="J94" s="282"/>
      <c r="K94" s="293"/>
    </row>
    <row r="95" spans="2:11" ht="15" customHeight="1">
      <c r="B95" s="302"/>
      <c r="C95" s="282" t="s">
        <v>1201</v>
      </c>
      <c r="D95" s="282"/>
      <c r="E95" s="282"/>
      <c r="F95" s="301" t="s">
        <v>876</v>
      </c>
      <c r="G95" s="300"/>
      <c r="H95" s="282" t="s">
        <v>913</v>
      </c>
      <c r="I95" s="282" t="s">
        <v>910</v>
      </c>
      <c r="J95" s="282"/>
      <c r="K95" s="293"/>
    </row>
    <row r="96" spans="2:11" ht="15" customHeight="1">
      <c r="B96" s="305"/>
      <c r="C96" s="306"/>
      <c r="D96" s="306"/>
      <c r="E96" s="306"/>
      <c r="F96" s="306"/>
      <c r="G96" s="306"/>
      <c r="H96" s="306"/>
      <c r="I96" s="306"/>
      <c r="J96" s="306"/>
      <c r="K96" s="307"/>
    </row>
    <row r="97" spans="2:11" ht="18.75" customHeight="1">
      <c r="B97" s="308"/>
      <c r="C97" s="309"/>
      <c r="D97" s="309"/>
      <c r="E97" s="309"/>
      <c r="F97" s="309"/>
      <c r="G97" s="309"/>
      <c r="H97" s="309"/>
      <c r="I97" s="309"/>
      <c r="J97" s="309"/>
      <c r="K97" s="308"/>
    </row>
    <row r="98" spans="2:11" ht="18.75" customHeight="1">
      <c r="B98" s="288"/>
      <c r="C98" s="288"/>
      <c r="D98" s="288"/>
      <c r="E98" s="288"/>
      <c r="F98" s="288"/>
      <c r="G98" s="288"/>
      <c r="H98" s="288"/>
      <c r="I98" s="288"/>
      <c r="J98" s="288"/>
      <c r="K98" s="288"/>
    </row>
    <row r="99" spans="2:11" ht="7.5" customHeight="1">
      <c r="B99" s="289"/>
      <c r="C99" s="290"/>
      <c r="D99" s="290"/>
      <c r="E99" s="290"/>
      <c r="F99" s="290"/>
      <c r="G99" s="290"/>
      <c r="H99" s="290"/>
      <c r="I99" s="290"/>
      <c r="J99" s="290"/>
      <c r="K99" s="291"/>
    </row>
    <row r="100" spans="2:11" ht="45" customHeight="1">
      <c r="B100" s="292"/>
      <c r="C100" s="398" t="s">
        <v>914</v>
      </c>
      <c r="D100" s="398"/>
      <c r="E100" s="398"/>
      <c r="F100" s="398"/>
      <c r="G100" s="398"/>
      <c r="H100" s="398"/>
      <c r="I100" s="398"/>
      <c r="J100" s="398"/>
      <c r="K100" s="293"/>
    </row>
    <row r="101" spans="2:11" ht="17.25" customHeight="1">
      <c r="B101" s="292"/>
      <c r="C101" s="294" t="s">
        <v>870</v>
      </c>
      <c r="D101" s="294"/>
      <c r="E101" s="294"/>
      <c r="F101" s="294" t="s">
        <v>871</v>
      </c>
      <c r="G101" s="295"/>
      <c r="H101" s="294" t="s">
        <v>1288</v>
      </c>
      <c r="I101" s="294" t="s">
        <v>1210</v>
      </c>
      <c r="J101" s="294" t="s">
        <v>872</v>
      </c>
      <c r="K101" s="293"/>
    </row>
    <row r="102" spans="2:11" ht="17.25" customHeight="1">
      <c r="B102" s="292"/>
      <c r="C102" s="296" t="s">
        <v>873</v>
      </c>
      <c r="D102" s="296"/>
      <c r="E102" s="296"/>
      <c r="F102" s="297" t="s">
        <v>874</v>
      </c>
      <c r="G102" s="298"/>
      <c r="H102" s="296"/>
      <c r="I102" s="296"/>
      <c r="J102" s="296" t="s">
        <v>875</v>
      </c>
      <c r="K102" s="293"/>
    </row>
    <row r="103" spans="2:11" ht="5.25" customHeight="1">
      <c r="B103" s="292"/>
      <c r="C103" s="294"/>
      <c r="D103" s="294"/>
      <c r="E103" s="294"/>
      <c r="F103" s="294"/>
      <c r="G103" s="310"/>
      <c r="H103" s="294"/>
      <c r="I103" s="294"/>
      <c r="J103" s="294"/>
      <c r="K103" s="293"/>
    </row>
    <row r="104" spans="2:11" ht="15" customHeight="1">
      <c r="B104" s="292"/>
      <c r="C104" s="282" t="s">
        <v>1206</v>
      </c>
      <c r="D104" s="299"/>
      <c r="E104" s="299"/>
      <c r="F104" s="301" t="s">
        <v>876</v>
      </c>
      <c r="G104" s="310"/>
      <c r="H104" s="282" t="s">
        <v>915</v>
      </c>
      <c r="I104" s="282" t="s">
        <v>878</v>
      </c>
      <c r="J104" s="282">
        <v>20</v>
      </c>
      <c r="K104" s="293"/>
    </row>
    <row r="105" spans="2:11" ht="15" customHeight="1">
      <c r="B105" s="292"/>
      <c r="C105" s="282" t="s">
        <v>879</v>
      </c>
      <c r="D105" s="282"/>
      <c r="E105" s="282"/>
      <c r="F105" s="301" t="s">
        <v>876</v>
      </c>
      <c r="G105" s="282"/>
      <c r="H105" s="282" t="s">
        <v>915</v>
      </c>
      <c r="I105" s="282" t="s">
        <v>878</v>
      </c>
      <c r="J105" s="282">
        <v>120</v>
      </c>
      <c r="K105" s="293"/>
    </row>
    <row r="106" spans="2:11" ht="15" customHeight="1">
      <c r="B106" s="302"/>
      <c r="C106" s="282" t="s">
        <v>881</v>
      </c>
      <c r="D106" s="282"/>
      <c r="E106" s="282"/>
      <c r="F106" s="301" t="s">
        <v>882</v>
      </c>
      <c r="G106" s="282"/>
      <c r="H106" s="282" t="s">
        <v>915</v>
      </c>
      <c r="I106" s="282" t="s">
        <v>878</v>
      </c>
      <c r="J106" s="282">
        <v>50</v>
      </c>
      <c r="K106" s="293"/>
    </row>
    <row r="107" spans="2:11" ht="15" customHeight="1">
      <c r="B107" s="302"/>
      <c r="C107" s="282" t="s">
        <v>884</v>
      </c>
      <c r="D107" s="282"/>
      <c r="E107" s="282"/>
      <c r="F107" s="301" t="s">
        <v>876</v>
      </c>
      <c r="G107" s="282"/>
      <c r="H107" s="282" t="s">
        <v>915</v>
      </c>
      <c r="I107" s="282" t="s">
        <v>886</v>
      </c>
      <c r="J107" s="282"/>
      <c r="K107" s="293"/>
    </row>
    <row r="108" spans="2:11" ht="15" customHeight="1">
      <c r="B108" s="302"/>
      <c r="C108" s="282" t="s">
        <v>895</v>
      </c>
      <c r="D108" s="282"/>
      <c r="E108" s="282"/>
      <c r="F108" s="301" t="s">
        <v>882</v>
      </c>
      <c r="G108" s="282"/>
      <c r="H108" s="282" t="s">
        <v>915</v>
      </c>
      <c r="I108" s="282" t="s">
        <v>878</v>
      </c>
      <c r="J108" s="282">
        <v>50</v>
      </c>
      <c r="K108" s="293"/>
    </row>
    <row r="109" spans="2:11" ht="15" customHeight="1">
      <c r="B109" s="302"/>
      <c r="C109" s="282" t="s">
        <v>903</v>
      </c>
      <c r="D109" s="282"/>
      <c r="E109" s="282"/>
      <c r="F109" s="301" t="s">
        <v>882</v>
      </c>
      <c r="G109" s="282"/>
      <c r="H109" s="282" t="s">
        <v>915</v>
      </c>
      <c r="I109" s="282" t="s">
        <v>878</v>
      </c>
      <c r="J109" s="282">
        <v>50</v>
      </c>
      <c r="K109" s="293"/>
    </row>
    <row r="110" spans="2:11" ht="15" customHeight="1">
      <c r="B110" s="302"/>
      <c r="C110" s="282" t="s">
        <v>901</v>
      </c>
      <c r="D110" s="282"/>
      <c r="E110" s="282"/>
      <c r="F110" s="301" t="s">
        <v>882</v>
      </c>
      <c r="G110" s="282"/>
      <c r="H110" s="282" t="s">
        <v>915</v>
      </c>
      <c r="I110" s="282" t="s">
        <v>878</v>
      </c>
      <c r="J110" s="282">
        <v>50</v>
      </c>
      <c r="K110" s="293"/>
    </row>
    <row r="111" spans="2:11" ht="15" customHeight="1">
      <c r="B111" s="302"/>
      <c r="C111" s="282" t="s">
        <v>1206</v>
      </c>
      <c r="D111" s="282"/>
      <c r="E111" s="282"/>
      <c r="F111" s="301" t="s">
        <v>876</v>
      </c>
      <c r="G111" s="282"/>
      <c r="H111" s="282" t="s">
        <v>916</v>
      </c>
      <c r="I111" s="282" t="s">
        <v>878</v>
      </c>
      <c r="J111" s="282">
        <v>20</v>
      </c>
      <c r="K111" s="293"/>
    </row>
    <row r="112" spans="2:11" ht="15" customHeight="1">
      <c r="B112" s="302"/>
      <c r="C112" s="282" t="s">
        <v>917</v>
      </c>
      <c r="D112" s="282"/>
      <c r="E112" s="282"/>
      <c r="F112" s="301" t="s">
        <v>876</v>
      </c>
      <c r="G112" s="282"/>
      <c r="H112" s="282" t="s">
        <v>918</v>
      </c>
      <c r="I112" s="282" t="s">
        <v>878</v>
      </c>
      <c r="J112" s="282">
        <v>120</v>
      </c>
      <c r="K112" s="293"/>
    </row>
    <row r="113" spans="2:11" ht="15" customHeight="1">
      <c r="B113" s="302"/>
      <c r="C113" s="282" t="s">
        <v>1191</v>
      </c>
      <c r="D113" s="282"/>
      <c r="E113" s="282"/>
      <c r="F113" s="301" t="s">
        <v>876</v>
      </c>
      <c r="G113" s="282"/>
      <c r="H113" s="282" t="s">
        <v>919</v>
      </c>
      <c r="I113" s="282" t="s">
        <v>910</v>
      </c>
      <c r="J113" s="282"/>
      <c r="K113" s="293"/>
    </row>
    <row r="114" spans="2:11" ht="15" customHeight="1">
      <c r="B114" s="302"/>
      <c r="C114" s="282" t="s">
        <v>1201</v>
      </c>
      <c r="D114" s="282"/>
      <c r="E114" s="282"/>
      <c r="F114" s="301" t="s">
        <v>876</v>
      </c>
      <c r="G114" s="282"/>
      <c r="H114" s="282" t="s">
        <v>920</v>
      </c>
      <c r="I114" s="282" t="s">
        <v>910</v>
      </c>
      <c r="J114" s="282"/>
      <c r="K114" s="293"/>
    </row>
    <row r="115" spans="2:11" ht="15" customHeight="1">
      <c r="B115" s="302"/>
      <c r="C115" s="282" t="s">
        <v>1210</v>
      </c>
      <c r="D115" s="282"/>
      <c r="E115" s="282"/>
      <c r="F115" s="301" t="s">
        <v>876</v>
      </c>
      <c r="G115" s="282"/>
      <c r="H115" s="282" t="s">
        <v>921</v>
      </c>
      <c r="I115" s="282" t="s">
        <v>922</v>
      </c>
      <c r="J115" s="282"/>
      <c r="K115" s="293"/>
    </row>
    <row r="116" spans="2:11" ht="15" customHeight="1">
      <c r="B116" s="305"/>
      <c r="C116" s="311"/>
      <c r="D116" s="311"/>
      <c r="E116" s="311"/>
      <c r="F116" s="311"/>
      <c r="G116" s="311"/>
      <c r="H116" s="311"/>
      <c r="I116" s="311"/>
      <c r="J116" s="311"/>
      <c r="K116" s="307"/>
    </row>
    <row r="117" spans="2:11" ht="18.75" customHeight="1">
      <c r="B117" s="312"/>
      <c r="C117" s="278"/>
      <c r="D117" s="278"/>
      <c r="E117" s="278"/>
      <c r="F117" s="313"/>
      <c r="G117" s="278"/>
      <c r="H117" s="278"/>
      <c r="I117" s="278"/>
      <c r="J117" s="278"/>
      <c r="K117" s="312"/>
    </row>
    <row r="118" spans="2:11" ht="18.75" customHeight="1">
      <c r="B118" s="288"/>
      <c r="C118" s="288"/>
      <c r="D118" s="288"/>
      <c r="E118" s="288"/>
      <c r="F118" s="288"/>
      <c r="G118" s="288"/>
      <c r="H118" s="288"/>
      <c r="I118" s="288"/>
      <c r="J118" s="288"/>
      <c r="K118" s="288"/>
    </row>
    <row r="119" spans="2:11" ht="7.5" customHeight="1">
      <c r="B119" s="314"/>
      <c r="C119" s="315"/>
      <c r="D119" s="315"/>
      <c r="E119" s="315"/>
      <c r="F119" s="315"/>
      <c r="G119" s="315"/>
      <c r="H119" s="315"/>
      <c r="I119" s="315"/>
      <c r="J119" s="315"/>
      <c r="K119" s="316"/>
    </row>
    <row r="120" spans="2:11" ht="45" customHeight="1">
      <c r="B120" s="317"/>
      <c r="C120" s="396" t="s">
        <v>923</v>
      </c>
      <c r="D120" s="396"/>
      <c r="E120" s="396"/>
      <c r="F120" s="396"/>
      <c r="G120" s="396"/>
      <c r="H120" s="396"/>
      <c r="I120" s="396"/>
      <c r="J120" s="396"/>
      <c r="K120" s="318"/>
    </row>
    <row r="121" spans="2:11" ht="17.25" customHeight="1">
      <c r="B121" s="319"/>
      <c r="C121" s="294" t="s">
        <v>870</v>
      </c>
      <c r="D121" s="294"/>
      <c r="E121" s="294"/>
      <c r="F121" s="294" t="s">
        <v>871</v>
      </c>
      <c r="G121" s="295"/>
      <c r="H121" s="294" t="s">
        <v>1288</v>
      </c>
      <c r="I121" s="294" t="s">
        <v>1210</v>
      </c>
      <c r="J121" s="294" t="s">
        <v>872</v>
      </c>
      <c r="K121" s="320"/>
    </row>
    <row r="122" spans="2:11" ht="17.25" customHeight="1">
      <c r="B122" s="319"/>
      <c r="C122" s="296" t="s">
        <v>873</v>
      </c>
      <c r="D122" s="296"/>
      <c r="E122" s="296"/>
      <c r="F122" s="297" t="s">
        <v>874</v>
      </c>
      <c r="G122" s="298"/>
      <c r="H122" s="296"/>
      <c r="I122" s="296"/>
      <c r="J122" s="296" t="s">
        <v>875</v>
      </c>
      <c r="K122" s="320"/>
    </row>
    <row r="123" spans="2:11" ht="5.25" customHeight="1">
      <c r="B123" s="321"/>
      <c r="C123" s="299"/>
      <c r="D123" s="299"/>
      <c r="E123" s="299"/>
      <c r="F123" s="299"/>
      <c r="G123" s="282"/>
      <c r="H123" s="299"/>
      <c r="I123" s="299"/>
      <c r="J123" s="299"/>
      <c r="K123" s="322"/>
    </row>
    <row r="124" spans="2:11" ht="15" customHeight="1">
      <c r="B124" s="321"/>
      <c r="C124" s="282" t="s">
        <v>879</v>
      </c>
      <c r="D124" s="299"/>
      <c r="E124" s="299"/>
      <c r="F124" s="301" t="s">
        <v>876</v>
      </c>
      <c r="G124" s="282"/>
      <c r="H124" s="282" t="s">
        <v>915</v>
      </c>
      <c r="I124" s="282" t="s">
        <v>878</v>
      </c>
      <c r="J124" s="282">
        <v>120</v>
      </c>
      <c r="K124" s="323"/>
    </row>
    <row r="125" spans="2:11" ht="15" customHeight="1">
      <c r="B125" s="321"/>
      <c r="C125" s="282" t="s">
        <v>924</v>
      </c>
      <c r="D125" s="282"/>
      <c r="E125" s="282"/>
      <c r="F125" s="301" t="s">
        <v>876</v>
      </c>
      <c r="G125" s="282"/>
      <c r="H125" s="282" t="s">
        <v>925</v>
      </c>
      <c r="I125" s="282" t="s">
        <v>878</v>
      </c>
      <c r="J125" s="282" t="s">
        <v>926</v>
      </c>
      <c r="K125" s="323"/>
    </row>
    <row r="126" spans="2:11" ht="15" customHeight="1">
      <c r="B126" s="321"/>
      <c r="C126" s="282" t="s">
        <v>825</v>
      </c>
      <c r="D126" s="282"/>
      <c r="E126" s="282"/>
      <c r="F126" s="301" t="s">
        <v>876</v>
      </c>
      <c r="G126" s="282"/>
      <c r="H126" s="282" t="s">
        <v>927</v>
      </c>
      <c r="I126" s="282" t="s">
        <v>878</v>
      </c>
      <c r="J126" s="282" t="s">
        <v>926</v>
      </c>
      <c r="K126" s="323"/>
    </row>
    <row r="127" spans="2:11" ht="15" customHeight="1">
      <c r="B127" s="321"/>
      <c r="C127" s="282" t="s">
        <v>887</v>
      </c>
      <c r="D127" s="282"/>
      <c r="E127" s="282"/>
      <c r="F127" s="301" t="s">
        <v>882</v>
      </c>
      <c r="G127" s="282"/>
      <c r="H127" s="282" t="s">
        <v>888</v>
      </c>
      <c r="I127" s="282" t="s">
        <v>878</v>
      </c>
      <c r="J127" s="282">
        <v>15</v>
      </c>
      <c r="K127" s="323"/>
    </row>
    <row r="128" spans="2:11" ht="15" customHeight="1">
      <c r="B128" s="321"/>
      <c r="C128" s="303" t="s">
        <v>889</v>
      </c>
      <c r="D128" s="303"/>
      <c r="E128" s="303"/>
      <c r="F128" s="304" t="s">
        <v>882</v>
      </c>
      <c r="G128" s="303"/>
      <c r="H128" s="303" t="s">
        <v>890</v>
      </c>
      <c r="I128" s="303" t="s">
        <v>878</v>
      </c>
      <c r="J128" s="303">
        <v>15</v>
      </c>
      <c r="K128" s="323"/>
    </row>
    <row r="129" spans="2:11" ht="15" customHeight="1">
      <c r="B129" s="321"/>
      <c r="C129" s="303" t="s">
        <v>891</v>
      </c>
      <c r="D129" s="303"/>
      <c r="E129" s="303"/>
      <c r="F129" s="304" t="s">
        <v>882</v>
      </c>
      <c r="G129" s="303"/>
      <c r="H129" s="303" t="s">
        <v>892</v>
      </c>
      <c r="I129" s="303" t="s">
        <v>878</v>
      </c>
      <c r="J129" s="303">
        <v>20</v>
      </c>
      <c r="K129" s="323"/>
    </row>
    <row r="130" spans="2:11" ht="15" customHeight="1">
      <c r="B130" s="321"/>
      <c r="C130" s="303" t="s">
        <v>893</v>
      </c>
      <c r="D130" s="303"/>
      <c r="E130" s="303"/>
      <c r="F130" s="304" t="s">
        <v>882</v>
      </c>
      <c r="G130" s="303"/>
      <c r="H130" s="303" t="s">
        <v>894</v>
      </c>
      <c r="I130" s="303" t="s">
        <v>878</v>
      </c>
      <c r="J130" s="303">
        <v>20</v>
      </c>
      <c r="K130" s="323"/>
    </row>
    <row r="131" spans="2:11" ht="15" customHeight="1">
      <c r="B131" s="321"/>
      <c r="C131" s="282" t="s">
        <v>881</v>
      </c>
      <c r="D131" s="282"/>
      <c r="E131" s="282"/>
      <c r="F131" s="301" t="s">
        <v>882</v>
      </c>
      <c r="G131" s="282"/>
      <c r="H131" s="282" t="s">
        <v>915</v>
      </c>
      <c r="I131" s="282" t="s">
        <v>878</v>
      </c>
      <c r="J131" s="282">
        <v>50</v>
      </c>
      <c r="K131" s="323"/>
    </row>
    <row r="132" spans="2:11" ht="15" customHeight="1">
      <c r="B132" s="321"/>
      <c r="C132" s="282" t="s">
        <v>895</v>
      </c>
      <c r="D132" s="282"/>
      <c r="E132" s="282"/>
      <c r="F132" s="301" t="s">
        <v>882</v>
      </c>
      <c r="G132" s="282"/>
      <c r="H132" s="282" t="s">
        <v>915</v>
      </c>
      <c r="I132" s="282" t="s">
        <v>878</v>
      </c>
      <c r="J132" s="282">
        <v>50</v>
      </c>
      <c r="K132" s="323"/>
    </row>
    <row r="133" spans="2:11" ht="15" customHeight="1">
      <c r="B133" s="321"/>
      <c r="C133" s="282" t="s">
        <v>901</v>
      </c>
      <c r="D133" s="282"/>
      <c r="E133" s="282"/>
      <c r="F133" s="301" t="s">
        <v>882</v>
      </c>
      <c r="G133" s="282"/>
      <c r="H133" s="282" t="s">
        <v>915</v>
      </c>
      <c r="I133" s="282" t="s">
        <v>878</v>
      </c>
      <c r="J133" s="282">
        <v>50</v>
      </c>
      <c r="K133" s="323"/>
    </row>
    <row r="134" spans="2:11" ht="15" customHeight="1">
      <c r="B134" s="321"/>
      <c r="C134" s="282" t="s">
        <v>903</v>
      </c>
      <c r="D134" s="282"/>
      <c r="E134" s="282"/>
      <c r="F134" s="301" t="s">
        <v>882</v>
      </c>
      <c r="G134" s="282"/>
      <c r="H134" s="282" t="s">
        <v>915</v>
      </c>
      <c r="I134" s="282" t="s">
        <v>878</v>
      </c>
      <c r="J134" s="282">
        <v>50</v>
      </c>
      <c r="K134" s="323"/>
    </row>
    <row r="135" spans="2:11" ht="15" customHeight="1">
      <c r="B135" s="321"/>
      <c r="C135" s="282" t="s">
        <v>1293</v>
      </c>
      <c r="D135" s="282"/>
      <c r="E135" s="282"/>
      <c r="F135" s="301" t="s">
        <v>882</v>
      </c>
      <c r="G135" s="282"/>
      <c r="H135" s="282" t="s">
        <v>928</v>
      </c>
      <c r="I135" s="282" t="s">
        <v>878</v>
      </c>
      <c r="J135" s="282">
        <v>255</v>
      </c>
      <c r="K135" s="323"/>
    </row>
    <row r="136" spans="2:11" ht="15" customHeight="1">
      <c r="B136" s="321"/>
      <c r="C136" s="282" t="s">
        <v>905</v>
      </c>
      <c r="D136" s="282"/>
      <c r="E136" s="282"/>
      <c r="F136" s="301" t="s">
        <v>876</v>
      </c>
      <c r="G136" s="282"/>
      <c r="H136" s="282" t="s">
        <v>929</v>
      </c>
      <c r="I136" s="282" t="s">
        <v>907</v>
      </c>
      <c r="J136" s="282"/>
      <c r="K136" s="323"/>
    </row>
    <row r="137" spans="2:11" ht="15" customHeight="1">
      <c r="B137" s="321"/>
      <c r="C137" s="282" t="s">
        <v>908</v>
      </c>
      <c r="D137" s="282"/>
      <c r="E137" s="282"/>
      <c r="F137" s="301" t="s">
        <v>876</v>
      </c>
      <c r="G137" s="282"/>
      <c r="H137" s="282" t="s">
        <v>930</v>
      </c>
      <c r="I137" s="282" t="s">
        <v>910</v>
      </c>
      <c r="J137" s="282"/>
      <c r="K137" s="323"/>
    </row>
    <row r="138" spans="2:11" ht="15" customHeight="1">
      <c r="B138" s="321"/>
      <c r="C138" s="282" t="s">
        <v>911</v>
      </c>
      <c r="D138" s="282"/>
      <c r="E138" s="282"/>
      <c r="F138" s="301" t="s">
        <v>876</v>
      </c>
      <c r="G138" s="282"/>
      <c r="H138" s="282" t="s">
        <v>911</v>
      </c>
      <c r="I138" s="282" t="s">
        <v>910</v>
      </c>
      <c r="J138" s="282"/>
      <c r="K138" s="323"/>
    </row>
    <row r="139" spans="2:11" ht="15" customHeight="1">
      <c r="B139" s="321"/>
      <c r="C139" s="282" t="s">
        <v>1191</v>
      </c>
      <c r="D139" s="282"/>
      <c r="E139" s="282"/>
      <c r="F139" s="301" t="s">
        <v>876</v>
      </c>
      <c r="G139" s="282"/>
      <c r="H139" s="282" t="s">
        <v>931</v>
      </c>
      <c r="I139" s="282" t="s">
        <v>910</v>
      </c>
      <c r="J139" s="282"/>
      <c r="K139" s="323"/>
    </row>
    <row r="140" spans="2:11" ht="15" customHeight="1">
      <c r="B140" s="321"/>
      <c r="C140" s="282" t="s">
        <v>932</v>
      </c>
      <c r="D140" s="282"/>
      <c r="E140" s="282"/>
      <c r="F140" s="301" t="s">
        <v>876</v>
      </c>
      <c r="G140" s="282"/>
      <c r="H140" s="282" t="s">
        <v>933</v>
      </c>
      <c r="I140" s="282" t="s">
        <v>910</v>
      </c>
      <c r="J140" s="282"/>
      <c r="K140" s="323"/>
    </row>
    <row r="141" spans="2:11" ht="15" customHeight="1">
      <c r="B141" s="324"/>
      <c r="C141" s="325"/>
      <c r="D141" s="325"/>
      <c r="E141" s="325"/>
      <c r="F141" s="325"/>
      <c r="G141" s="325"/>
      <c r="H141" s="325"/>
      <c r="I141" s="325"/>
      <c r="J141" s="325"/>
      <c r="K141" s="326"/>
    </row>
    <row r="142" spans="2:11" ht="18.75" customHeight="1">
      <c r="B142" s="278"/>
      <c r="C142" s="278"/>
      <c r="D142" s="278"/>
      <c r="E142" s="278"/>
      <c r="F142" s="313"/>
      <c r="G142" s="278"/>
      <c r="H142" s="278"/>
      <c r="I142" s="278"/>
      <c r="J142" s="278"/>
      <c r="K142" s="278"/>
    </row>
    <row r="143" spans="2:11" ht="18.75" customHeight="1">
      <c r="B143" s="288"/>
      <c r="C143" s="288"/>
      <c r="D143" s="288"/>
      <c r="E143" s="288"/>
      <c r="F143" s="288"/>
      <c r="G143" s="288"/>
      <c r="H143" s="288"/>
      <c r="I143" s="288"/>
      <c r="J143" s="288"/>
      <c r="K143" s="288"/>
    </row>
    <row r="144" spans="2:11" ht="7.5" customHeight="1">
      <c r="B144" s="289"/>
      <c r="C144" s="290"/>
      <c r="D144" s="290"/>
      <c r="E144" s="290"/>
      <c r="F144" s="290"/>
      <c r="G144" s="290"/>
      <c r="H144" s="290"/>
      <c r="I144" s="290"/>
      <c r="J144" s="290"/>
      <c r="K144" s="291"/>
    </row>
    <row r="145" spans="2:11" ht="45" customHeight="1">
      <c r="B145" s="292"/>
      <c r="C145" s="398" t="s">
        <v>934</v>
      </c>
      <c r="D145" s="398"/>
      <c r="E145" s="398"/>
      <c r="F145" s="398"/>
      <c r="G145" s="398"/>
      <c r="H145" s="398"/>
      <c r="I145" s="398"/>
      <c r="J145" s="398"/>
      <c r="K145" s="293"/>
    </row>
    <row r="146" spans="2:11" ht="17.25" customHeight="1">
      <c r="B146" s="292"/>
      <c r="C146" s="294" t="s">
        <v>870</v>
      </c>
      <c r="D146" s="294"/>
      <c r="E146" s="294"/>
      <c r="F146" s="294" t="s">
        <v>871</v>
      </c>
      <c r="G146" s="295"/>
      <c r="H146" s="294" t="s">
        <v>1288</v>
      </c>
      <c r="I146" s="294" t="s">
        <v>1210</v>
      </c>
      <c r="J146" s="294" t="s">
        <v>872</v>
      </c>
      <c r="K146" s="293"/>
    </row>
    <row r="147" spans="2:11" ht="17.25" customHeight="1">
      <c r="B147" s="292"/>
      <c r="C147" s="296" t="s">
        <v>873</v>
      </c>
      <c r="D147" s="296"/>
      <c r="E147" s="296"/>
      <c r="F147" s="297" t="s">
        <v>874</v>
      </c>
      <c r="G147" s="298"/>
      <c r="H147" s="296"/>
      <c r="I147" s="296"/>
      <c r="J147" s="296" t="s">
        <v>875</v>
      </c>
      <c r="K147" s="293"/>
    </row>
    <row r="148" spans="2:11" ht="5.25" customHeight="1">
      <c r="B148" s="302"/>
      <c r="C148" s="299"/>
      <c r="D148" s="299"/>
      <c r="E148" s="299"/>
      <c r="F148" s="299"/>
      <c r="G148" s="300"/>
      <c r="H148" s="299"/>
      <c r="I148" s="299"/>
      <c r="J148" s="299"/>
      <c r="K148" s="323"/>
    </row>
    <row r="149" spans="2:11" ht="15" customHeight="1">
      <c r="B149" s="302"/>
      <c r="C149" s="327" t="s">
        <v>879</v>
      </c>
      <c r="D149" s="282"/>
      <c r="E149" s="282"/>
      <c r="F149" s="328" t="s">
        <v>876</v>
      </c>
      <c r="G149" s="282"/>
      <c r="H149" s="327" t="s">
        <v>915</v>
      </c>
      <c r="I149" s="327" t="s">
        <v>878</v>
      </c>
      <c r="J149" s="327">
        <v>120</v>
      </c>
      <c r="K149" s="323"/>
    </row>
    <row r="150" spans="2:11" ht="15" customHeight="1">
      <c r="B150" s="302"/>
      <c r="C150" s="327" t="s">
        <v>924</v>
      </c>
      <c r="D150" s="282"/>
      <c r="E150" s="282"/>
      <c r="F150" s="328" t="s">
        <v>876</v>
      </c>
      <c r="G150" s="282"/>
      <c r="H150" s="327" t="s">
        <v>935</v>
      </c>
      <c r="I150" s="327" t="s">
        <v>878</v>
      </c>
      <c r="J150" s="327" t="s">
        <v>926</v>
      </c>
      <c r="K150" s="323"/>
    </row>
    <row r="151" spans="2:11" ht="15" customHeight="1">
      <c r="B151" s="302"/>
      <c r="C151" s="327" t="s">
        <v>825</v>
      </c>
      <c r="D151" s="282"/>
      <c r="E151" s="282"/>
      <c r="F151" s="328" t="s">
        <v>876</v>
      </c>
      <c r="G151" s="282"/>
      <c r="H151" s="327" t="s">
        <v>936</v>
      </c>
      <c r="I151" s="327" t="s">
        <v>878</v>
      </c>
      <c r="J151" s="327" t="s">
        <v>926</v>
      </c>
      <c r="K151" s="323"/>
    </row>
    <row r="152" spans="2:11" ht="15" customHeight="1">
      <c r="B152" s="302"/>
      <c r="C152" s="327" t="s">
        <v>881</v>
      </c>
      <c r="D152" s="282"/>
      <c r="E152" s="282"/>
      <c r="F152" s="328" t="s">
        <v>882</v>
      </c>
      <c r="G152" s="282"/>
      <c r="H152" s="327" t="s">
        <v>915</v>
      </c>
      <c r="I152" s="327" t="s">
        <v>878</v>
      </c>
      <c r="J152" s="327">
        <v>50</v>
      </c>
      <c r="K152" s="323"/>
    </row>
    <row r="153" spans="2:11" ht="15" customHeight="1">
      <c r="B153" s="302"/>
      <c r="C153" s="327" t="s">
        <v>884</v>
      </c>
      <c r="D153" s="282"/>
      <c r="E153" s="282"/>
      <c r="F153" s="328" t="s">
        <v>876</v>
      </c>
      <c r="G153" s="282"/>
      <c r="H153" s="327" t="s">
        <v>915</v>
      </c>
      <c r="I153" s="327" t="s">
        <v>886</v>
      </c>
      <c r="J153" s="327"/>
      <c r="K153" s="323"/>
    </row>
    <row r="154" spans="2:11" ht="15" customHeight="1">
      <c r="B154" s="302"/>
      <c r="C154" s="327" t="s">
        <v>895</v>
      </c>
      <c r="D154" s="282"/>
      <c r="E154" s="282"/>
      <c r="F154" s="328" t="s">
        <v>882</v>
      </c>
      <c r="G154" s="282"/>
      <c r="H154" s="327" t="s">
        <v>915</v>
      </c>
      <c r="I154" s="327" t="s">
        <v>878</v>
      </c>
      <c r="J154" s="327">
        <v>50</v>
      </c>
      <c r="K154" s="323"/>
    </row>
    <row r="155" spans="2:11" ht="15" customHeight="1">
      <c r="B155" s="302"/>
      <c r="C155" s="327" t="s">
        <v>903</v>
      </c>
      <c r="D155" s="282"/>
      <c r="E155" s="282"/>
      <c r="F155" s="328" t="s">
        <v>882</v>
      </c>
      <c r="G155" s="282"/>
      <c r="H155" s="327" t="s">
        <v>915</v>
      </c>
      <c r="I155" s="327" t="s">
        <v>878</v>
      </c>
      <c r="J155" s="327">
        <v>50</v>
      </c>
      <c r="K155" s="323"/>
    </row>
    <row r="156" spans="2:11" ht="15" customHeight="1">
      <c r="B156" s="302"/>
      <c r="C156" s="327" t="s">
        <v>901</v>
      </c>
      <c r="D156" s="282"/>
      <c r="E156" s="282"/>
      <c r="F156" s="328" t="s">
        <v>882</v>
      </c>
      <c r="G156" s="282"/>
      <c r="H156" s="327" t="s">
        <v>915</v>
      </c>
      <c r="I156" s="327" t="s">
        <v>878</v>
      </c>
      <c r="J156" s="327">
        <v>50</v>
      </c>
      <c r="K156" s="323"/>
    </row>
    <row r="157" spans="2:11" ht="15" customHeight="1">
      <c r="B157" s="302"/>
      <c r="C157" s="327" t="s">
        <v>1280</v>
      </c>
      <c r="D157" s="282"/>
      <c r="E157" s="282"/>
      <c r="F157" s="328" t="s">
        <v>876</v>
      </c>
      <c r="G157" s="282"/>
      <c r="H157" s="327" t="s">
        <v>937</v>
      </c>
      <c r="I157" s="327" t="s">
        <v>878</v>
      </c>
      <c r="J157" s="327" t="s">
        <v>938</v>
      </c>
      <c r="K157" s="323"/>
    </row>
    <row r="158" spans="2:11" ht="15" customHeight="1">
      <c r="B158" s="302"/>
      <c r="C158" s="327" t="s">
        <v>939</v>
      </c>
      <c r="D158" s="282"/>
      <c r="E158" s="282"/>
      <c r="F158" s="328" t="s">
        <v>876</v>
      </c>
      <c r="G158" s="282"/>
      <c r="H158" s="327" t="s">
        <v>940</v>
      </c>
      <c r="I158" s="327" t="s">
        <v>910</v>
      </c>
      <c r="J158" s="327"/>
      <c r="K158" s="323"/>
    </row>
    <row r="159" spans="2:11" ht="15" customHeight="1">
      <c r="B159" s="329"/>
      <c r="C159" s="311"/>
      <c r="D159" s="311"/>
      <c r="E159" s="311"/>
      <c r="F159" s="311"/>
      <c r="G159" s="311"/>
      <c r="H159" s="311"/>
      <c r="I159" s="311"/>
      <c r="J159" s="311"/>
      <c r="K159" s="330"/>
    </row>
    <row r="160" spans="2:11" ht="18.75" customHeight="1">
      <c r="B160" s="278"/>
      <c r="C160" s="282"/>
      <c r="D160" s="282"/>
      <c r="E160" s="282"/>
      <c r="F160" s="301"/>
      <c r="G160" s="282"/>
      <c r="H160" s="282"/>
      <c r="I160" s="282"/>
      <c r="J160" s="282"/>
      <c r="K160" s="278"/>
    </row>
    <row r="161" spans="2:11" ht="18.75" customHeight="1">
      <c r="B161" s="288"/>
      <c r="C161" s="288"/>
      <c r="D161" s="288"/>
      <c r="E161" s="288"/>
      <c r="F161" s="288"/>
      <c r="G161" s="288"/>
      <c r="H161" s="288"/>
      <c r="I161" s="288"/>
      <c r="J161" s="288"/>
      <c r="K161" s="288"/>
    </row>
    <row r="162" spans="2:11" ht="7.5" customHeight="1">
      <c r="B162" s="270"/>
      <c r="C162" s="271"/>
      <c r="D162" s="271"/>
      <c r="E162" s="271"/>
      <c r="F162" s="271"/>
      <c r="G162" s="271"/>
      <c r="H162" s="271"/>
      <c r="I162" s="271"/>
      <c r="J162" s="271"/>
      <c r="K162" s="272"/>
    </row>
    <row r="163" spans="2:11" ht="45" customHeight="1">
      <c r="B163" s="273"/>
      <c r="C163" s="396" t="s">
        <v>941</v>
      </c>
      <c r="D163" s="396"/>
      <c r="E163" s="396"/>
      <c r="F163" s="396"/>
      <c r="G163" s="396"/>
      <c r="H163" s="396"/>
      <c r="I163" s="396"/>
      <c r="J163" s="396"/>
      <c r="K163" s="274"/>
    </row>
    <row r="164" spans="2:11" ht="17.25" customHeight="1">
      <c r="B164" s="273"/>
      <c r="C164" s="294" t="s">
        <v>870</v>
      </c>
      <c r="D164" s="294"/>
      <c r="E164" s="294"/>
      <c r="F164" s="294" t="s">
        <v>871</v>
      </c>
      <c r="G164" s="331"/>
      <c r="H164" s="332" t="s">
        <v>1288</v>
      </c>
      <c r="I164" s="332" t="s">
        <v>1210</v>
      </c>
      <c r="J164" s="294" t="s">
        <v>872</v>
      </c>
      <c r="K164" s="274"/>
    </row>
    <row r="165" spans="2:11" ht="17.25" customHeight="1">
      <c r="B165" s="275"/>
      <c r="C165" s="296" t="s">
        <v>873</v>
      </c>
      <c r="D165" s="296"/>
      <c r="E165" s="296"/>
      <c r="F165" s="297" t="s">
        <v>874</v>
      </c>
      <c r="G165" s="333"/>
      <c r="H165" s="334"/>
      <c r="I165" s="334"/>
      <c r="J165" s="296" t="s">
        <v>875</v>
      </c>
      <c r="K165" s="276"/>
    </row>
    <row r="166" spans="2:11" ht="5.25" customHeight="1">
      <c r="B166" s="302"/>
      <c r="C166" s="299"/>
      <c r="D166" s="299"/>
      <c r="E166" s="299"/>
      <c r="F166" s="299"/>
      <c r="G166" s="300"/>
      <c r="H166" s="299"/>
      <c r="I166" s="299"/>
      <c r="J166" s="299"/>
      <c r="K166" s="323"/>
    </row>
    <row r="167" spans="2:11" ht="15" customHeight="1">
      <c r="B167" s="302"/>
      <c r="C167" s="282" t="s">
        <v>879</v>
      </c>
      <c r="D167" s="282"/>
      <c r="E167" s="282"/>
      <c r="F167" s="301" t="s">
        <v>876</v>
      </c>
      <c r="G167" s="282"/>
      <c r="H167" s="282" t="s">
        <v>915</v>
      </c>
      <c r="I167" s="282" t="s">
        <v>878</v>
      </c>
      <c r="J167" s="282">
        <v>120</v>
      </c>
      <c r="K167" s="323"/>
    </row>
    <row r="168" spans="2:11" ht="15" customHeight="1">
      <c r="B168" s="302"/>
      <c r="C168" s="282" t="s">
        <v>924</v>
      </c>
      <c r="D168" s="282"/>
      <c r="E168" s="282"/>
      <c r="F168" s="301" t="s">
        <v>876</v>
      </c>
      <c r="G168" s="282"/>
      <c r="H168" s="282" t="s">
        <v>925</v>
      </c>
      <c r="I168" s="282" t="s">
        <v>878</v>
      </c>
      <c r="J168" s="282" t="s">
        <v>926</v>
      </c>
      <c r="K168" s="323"/>
    </row>
    <row r="169" spans="2:11" ht="15" customHeight="1">
      <c r="B169" s="302"/>
      <c r="C169" s="282" t="s">
        <v>825</v>
      </c>
      <c r="D169" s="282"/>
      <c r="E169" s="282"/>
      <c r="F169" s="301" t="s">
        <v>876</v>
      </c>
      <c r="G169" s="282"/>
      <c r="H169" s="282" t="s">
        <v>942</v>
      </c>
      <c r="I169" s="282" t="s">
        <v>878</v>
      </c>
      <c r="J169" s="282" t="s">
        <v>926</v>
      </c>
      <c r="K169" s="323"/>
    </row>
    <row r="170" spans="2:11" ht="15" customHeight="1">
      <c r="B170" s="302"/>
      <c r="C170" s="282" t="s">
        <v>881</v>
      </c>
      <c r="D170" s="282"/>
      <c r="E170" s="282"/>
      <c r="F170" s="301" t="s">
        <v>882</v>
      </c>
      <c r="G170" s="282"/>
      <c r="H170" s="282" t="s">
        <v>942</v>
      </c>
      <c r="I170" s="282" t="s">
        <v>878</v>
      </c>
      <c r="J170" s="282">
        <v>50</v>
      </c>
      <c r="K170" s="323"/>
    </row>
    <row r="171" spans="2:11" ht="15" customHeight="1">
      <c r="B171" s="302"/>
      <c r="C171" s="282" t="s">
        <v>884</v>
      </c>
      <c r="D171" s="282"/>
      <c r="E171" s="282"/>
      <c r="F171" s="301" t="s">
        <v>876</v>
      </c>
      <c r="G171" s="282"/>
      <c r="H171" s="282" t="s">
        <v>942</v>
      </c>
      <c r="I171" s="282" t="s">
        <v>886</v>
      </c>
      <c r="J171" s="282"/>
      <c r="K171" s="323"/>
    </row>
    <row r="172" spans="2:11" ht="15" customHeight="1">
      <c r="B172" s="302"/>
      <c r="C172" s="282" t="s">
        <v>895</v>
      </c>
      <c r="D172" s="282"/>
      <c r="E172" s="282"/>
      <c r="F172" s="301" t="s">
        <v>882</v>
      </c>
      <c r="G172" s="282"/>
      <c r="H172" s="282" t="s">
        <v>942</v>
      </c>
      <c r="I172" s="282" t="s">
        <v>878</v>
      </c>
      <c r="J172" s="282">
        <v>50</v>
      </c>
      <c r="K172" s="323"/>
    </row>
    <row r="173" spans="2:11" ht="15" customHeight="1">
      <c r="B173" s="302"/>
      <c r="C173" s="282" t="s">
        <v>903</v>
      </c>
      <c r="D173" s="282"/>
      <c r="E173" s="282"/>
      <c r="F173" s="301" t="s">
        <v>882</v>
      </c>
      <c r="G173" s="282"/>
      <c r="H173" s="282" t="s">
        <v>942</v>
      </c>
      <c r="I173" s="282" t="s">
        <v>878</v>
      </c>
      <c r="J173" s="282">
        <v>50</v>
      </c>
      <c r="K173" s="323"/>
    </row>
    <row r="174" spans="2:11" ht="15" customHeight="1">
      <c r="B174" s="302"/>
      <c r="C174" s="282" t="s">
        <v>901</v>
      </c>
      <c r="D174" s="282"/>
      <c r="E174" s="282"/>
      <c r="F174" s="301" t="s">
        <v>882</v>
      </c>
      <c r="G174" s="282"/>
      <c r="H174" s="282" t="s">
        <v>942</v>
      </c>
      <c r="I174" s="282" t="s">
        <v>878</v>
      </c>
      <c r="J174" s="282">
        <v>50</v>
      </c>
      <c r="K174" s="323"/>
    </row>
    <row r="175" spans="2:11" ht="15" customHeight="1">
      <c r="B175" s="302"/>
      <c r="C175" s="282" t="s">
        <v>1287</v>
      </c>
      <c r="D175" s="282"/>
      <c r="E175" s="282"/>
      <c r="F175" s="301" t="s">
        <v>876</v>
      </c>
      <c r="G175" s="282"/>
      <c r="H175" s="282" t="s">
        <v>943</v>
      </c>
      <c r="I175" s="282" t="s">
        <v>944</v>
      </c>
      <c r="J175" s="282"/>
      <c r="K175" s="323"/>
    </row>
    <row r="176" spans="2:11" ht="15" customHeight="1">
      <c r="B176" s="302"/>
      <c r="C176" s="282" t="s">
        <v>1210</v>
      </c>
      <c r="D176" s="282"/>
      <c r="E176" s="282"/>
      <c r="F176" s="301" t="s">
        <v>876</v>
      </c>
      <c r="G176" s="282"/>
      <c r="H176" s="282" t="s">
        <v>945</v>
      </c>
      <c r="I176" s="282" t="s">
        <v>946</v>
      </c>
      <c r="J176" s="282">
        <v>1</v>
      </c>
      <c r="K176" s="323"/>
    </row>
    <row r="177" spans="2:11" ht="15" customHeight="1">
      <c r="B177" s="302"/>
      <c r="C177" s="282" t="s">
        <v>1206</v>
      </c>
      <c r="D177" s="282"/>
      <c r="E177" s="282"/>
      <c r="F177" s="301" t="s">
        <v>876</v>
      </c>
      <c r="G177" s="282"/>
      <c r="H177" s="282" t="s">
        <v>947</v>
      </c>
      <c r="I177" s="282" t="s">
        <v>878</v>
      </c>
      <c r="J177" s="282">
        <v>20</v>
      </c>
      <c r="K177" s="323"/>
    </row>
    <row r="178" spans="2:11" ht="15" customHeight="1">
      <c r="B178" s="302"/>
      <c r="C178" s="282" t="s">
        <v>1288</v>
      </c>
      <c r="D178" s="282"/>
      <c r="E178" s="282"/>
      <c r="F178" s="301" t="s">
        <v>876</v>
      </c>
      <c r="G178" s="282"/>
      <c r="H178" s="282" t="s">
        <v>948</v>
      </c>
      <c r="I178" s="282" t="s">
        <v>878</v>
      </c>
      <c r="J178" s="282">
        <v>255</v>
      </c>
      <c r="K178" s="323"/>
    </row>
    <row r="179" spans="2:11" ht="15" customHeight="1">
      <c r="B179" s="302"/>
      <c r="C179" s="282" t="s">
        <v>1289</v>
      </c>
      <c r="D179" s="282"/>
      <c r="E179" s="282"/>
      <c r="F179" s="301" t="s">
        <v>876</v>
      </c>
      <c r="G179" s="282"/>
      <c r="H179" s="282" t="s">
        <v>841</v>
      </c>
      <c r="I179" s="282" t="s">
        <v>878</v>
      </c>
      <c r="J179" s="282">
        <v>10</v>
      </c>
      <c r="K179" s="323"/>
    </row>
    <row r="180" spans="2:11" ht="15" customHeight="1">
      <c r="B180" s="302"/>
      <c r="C180" s="282" t="s">
        <v>1290</v>
      </c>
      <c r="D180" s="282"/>
      <c r="E180" s="282"/>
      <c r="F180" s="301" t="s">
        <v>876</v>
      </c>
      <c r="G180" s="282"/>
      <c r="H180" s="282" t="s">
        <v>949</v>
      </c>
      <c r="I180" s="282" t="s">
        <v>910</v>
      </c>
      <c r="J180" s="282"/>
      <c r="K180" s="323"/>
    </row>
    <row r="181" spans="2:11" ht="15" customHeight="1">
      <c r="B181" s="302"/>
      <c r="C181" s="282" t="s">
        <v>950</v>
      </c>
      <c r="D181" s="282"/>
      <c r="E181" s="282"/>
      <c r="F181" s="301" t="s">
        <v>876</v>
      </c>
      <c r="G181" s="282"/>
      <c r="H181" s="282" t="s">
        <v>951</v>
      </c>
      <c r="I181" s="282" t="s">
        <v>910</v>
      </c>
      <c r="J181" s="282"/>
      <c r="K181" s="323"/>
    </row>
    <row r="182" spans="2:11" ht="15" customHeight="1">
      <c r="B182" s="302"/>
      <c r="C182" s="282" t="s">
        <v>939</v>
      </c>
      <c r="D182" s="282"/>
      <c r="E182" s="282"/>
      <c r="F182" s="301" t="s">
        <v>876</v>
      </c>
      <c r="G182" s="282"/>
      <c r="H182" s="282" t="s">
        <v>952</v>
      </c>
      <c r="I182" s="282" t="s">
        <v>910</v>
      </c>
      <c r="J182" s="282"/>
      <c r="K182" s="323"/>
    </row>
    <row r="183" spans="2:11" ht="15" customHeight="1">
      <c r="B183" s="302"/>
      <c r="C183" s="282" t="s">
        <v>1292</v>
      </c>
      <c r="D183" s="282"/>
      <c r="E183" s="282"/>
      <c r="F183" s="301" t="s">
        <v>882</v>
      </c>
      <c r="G183" s="282"/>
      <c r="H183" s="282" t="s">
        <v>953</v>
      </c>
      <c r="I183" s="282" t="s">
        <v>878</v>
      </c>
      <c r="J183" s="282">
        <v>50</v>
      </c>
      <c r="K183" s="323"/>
    </row>
    <row r="184" spans="2:11" ht="15" customHeight="1">
      <c r="B184" s="302"/>
      <c r="C184" s="282" t="s">
        <v>954</v>
      </c>
      <c r="D184" s="282"/>
      <c r="E184" s="282"/>
      <c r="F184" s="301" t="s">
        <v>882</v>
      </c>
      <c r="G184" s="282"/>
      <c r="H184" s="282" t="s">
        <v>955</v>
      </c>
      <c r="I184" s="282" t="s">
        <v>956</v>
      </c>
      <c r="J184" s="282"/>
      <c r="K184" s="323"/>
    </row>
    <row r="185" spans="2:11" ht="15" customHeight="1">
      <c r="B185" s="302"/>
      <c r="C185" s="282" t="s">
        <v>957</v>
      </c>
      <c r="D185" s="282"/>
      <c r="E185" s="282"/>
      <c r="F185" s="301" t="s">
        <v>882</v>
      </c>
      <c r="G185" s="282"/>
      <c r="H185" s="282" t="s">
        <v>958</v>
      </c>
      <c r="I185" s="282" t="s">
        <v>956</v>
      </c>
      <c r="J185" s="282"/>
      <c r="K185" s="323"/>
    </row>
    <row r="186" spans="2:11" ht="15" customHeight="1">
      <c r="B186" s="302"/>
      <c r="C186" s="282" t="s">
        <v>959</v>
      </c>
      <c r="D186" s="282"/>
      <c r="E186" s="282"/>
      <c r="F186" s="301" t="s">
        <v>882</v>
      </c>
      <c r="G186" s="282"/>
      <c r="H186" s="282" t="s">
        <v>960</v>
      </c>
      <c r="I186" s="282" t="s">
        <v>956</v>
      </c>
      <c r="J186" s="282"/>
      <c r="K186" s="323"/>
    </row>
    <row r="187" spans="2:11" ht="15" customHeight="1">
      <c r="B187" s="302"/>
      <c r="C187" s="335" t="s">
        <v>961</v>
      </c>
      <c r="D187" s="282"/>
      <c r="E187" s="282"/>
      <c r="F187" s="301" t="s">
        <v>882</v>
      </c>
      <c r="G187" s="282"/>
      <c r="H187" s="282" t="s">
        <v>962</v>
      </c>
      <c r="I187" s="282" t="s">
        <v>963</v>
      </c>
      <c r="J187" s="336" t="s">
        <v>964</v>
      </c>
      <c r="K187" s="323"/>
    </row>
    <row r="188" spans="2:11" ht="15" customHeight="1">
      <c r="B188" s="302"/>
      <c r="C188" s="287" t="s">
        <v>1195</v>
      </c>
      <c r="D188" s="282"/>
      <c r="E188" s="282"/>
      <c r="F188" s="301" t="s">
        <v>876</v>
      </c>
      <c r="G188" s="282"/>
      <c r="H188" s="278" t="s">
        <v>965</v>
      </c>
      <c r="I188" s="282" t="s">
        <v>966</v>
      </c>
      <c r="J188" s="282"/>
      <c r="K188" s="323"/>
    </row>
    <row r="189" spans="2:11" ht="15" customHeight="1">
      <c r="B189" s="302"/>
      <c r="C189" s="287" t="s">
        <v>967</v>
      </c>
      <c r="D189" s="282"/>
      <c r="E189" s="282"/>
      <c r="F189" s="301" t="s">
        <v>876</v>
      </c>
      <c r="G189" s="282"/>
      <c r="H189" s="282" t="s">
        <v>968</v>
      </c>
      <c r="I189" s="282" t="s">
        <v>910</v>
      </c>
      <c r="J189" s="282"/>
      <c r="K189" s="323"/>
    </row>
    <row r="190" spans="2:11" ht="15" customHeight="1">
      <c r="B190" s="302"/>
      <c r="C190" s="287" t="s">
        <v>969</v>
      </c>
      <c r="D190" s="282"/>
      <c r="E190" s="282"/>
      <c r="F190" s="301" t="s">
        <v>876</v>
      </c>
      <c r="G190" s="282"/>
      <c r="H190" s="282" t="s">
        <v>970</v>
      </c>
      <c r="I190" s="282" t="s">
        <v>910</v>
      </c>
      <c r="J190" s="282"/>
      <c r="K190" s="323"/>
    </row>
    <row r="191" spans="2:11" ht="15" customHeight="1">
      <c r="B191" s="302"/>
      <c r="C191" s="287" t="s">
        <v>971</v>
      </c>
      <c r="D191" s="282"/>
      <c r="E191" s="282"/>
      <c r="F191" s="301" t="s">
        <v>882</v>
      </c>
      <c r="G191" s="282"/>
      <c r="H191" s="282" t="s">
        <v>972</v>
      </c>
      <c r="I191" s="282" t="s">
        <v>910</v>
      </c>
      <c r="J191" s="282"/>
      <c r="K191" s="323"/>
    </row>
    <row r="192" spans="2:11" ht="15" customHeight="1">
      <c r="B192" s="329"/>
      <c r="C192" s="337"/>
      <c r="D192" s="311"/>
      <c r="E192" s="311"/>
      <c r="F192" s="311"/>
      <c r="G192" s="311"/>
      <c r="H192" s="311"/>
      <c r="I192" s="311"/>
      <c r="J192" s="311"/>
      <c r="K192" s="330"/>
    </row>
    <row r="193" spans="2:11" ht="18.75" customHeight="1">
      <c r="B193" s="278"/>
      <c r="C193" s="282"/>
      <c r="D193" s="282"/>
      <c r="E193" s="282"/>
      <c r="F193" s="301"/>
      <c r="G193" s="282"/>
      <c r="H193" s="282"/>
      <c r="I193" s="282"/>
      <c r="J193" s="282"/>
      <c r="K193" s="278"/>
    </row>
    <row r="194" spans="2:11" ht="18.75" customHeight="1">
      <c r="B194" s="278"/>
      <c r="C194" s="282"/>
      <c r="D194" s="282"/>
      <c r="E194" s="282"/>
      <c r="F194" s="301"/>
      <c r="G194" s="282"/>
      <c r="H194" s="282"/>
      <c r="I194" s="282"/>
      <c r="J194" s="282"/>
      <c r="K194" s="278"/>
    </row>
    <row r="195" spans="2:11" ht="18.75" customHeight="1">
      <c r="B195" s="288"/>
      <c r="C195" s="288"/>
      <c r="D195" s="288"/>
      <c r="E195" s="288"/>
      <c r="F195" s="288"/>
      <c r="G195" s="288"/>
      <c r="H195" s="288"/>
      <c r="I195" s="288"/>
      <c r="J195" s="288"/>
      <c r="K195" s="288"/>
    </row>
    <row r="196" spans="2:11" ht="13.5">
      <c r="B196" s="270"/>
      <c r="C196" s="271"/>
      <c r="D196" s="271"/>
      <c r="E196" s="271"/>
      <c r="F196" s="271"/>
      <c r="G196" s="271"/>
      <c r="H196" s="271"/>
      <c r="I196" s="271"/>
      <c r="J196" s="271"/>
      <c r="K196" s="272"/>
    </row>
    <row r="197" spans="2:11" ht="21">
      <c r="B197" s="273"/>
      <c r="C197" s="396" t="s">
        <v>973</v>
      </c>
      <c r="D197" s="396"/>
      <c r="E197" s="396"/>
      <c r="F197" s="396"/>
      <c r="G197" s="396"/>
      <c r="H197" s="396"/>
      <c r="I197" s="396"/>
      <c r="J197" s="396"/>
      <c r="K197" s="274"/>
    </row>
    <row r="198" spans="2:11" ht="25.5" customHeight="1">
      <c r="B198" s="273"/>
      <c r="C198" s="338" t="s">
        <v>974</v>
      </c>
      <c r="D198" s="338"/>
      <c r="E198" s="338"/>
      <c r="F198" s="338" t="s">
        <v>975</v>
      </c>
      <c r="G198" s="339"/>
      <c r="H198" s="400" t="s">
        <v>976</v>
      </c>
      <c r="I198" s="400"/>
      <c r="J198" s="400"/>
      <c r="K198" s="274"/>
    </row>
    <row r="199" spans="2:11" ht="5.25" customHeight="1">
      <c r="B199" s="302"/>
      <c r="C199" s="299"/>
      <c r="D199" s="299"/>
      <c r="E199" s="299"/>
      <c r="F199" s="299"/>
      <c r="G199" s="282"/>
      <c r="H199" s="299"/>
      <c r="I199" s="299"/>
      <c r="J199" s="299"/>
      <c r="K199" s="323"/>
    </row>
    <row r="200" spans="2:11" ht="15" customHeight="1">
      <c r="B200" s="302"/>
      <c r="C200" s="282" t="s">
        <v>966</v>
      </c>
      <c r="D200" s="282"/>
      <c r="E200" s="282"/>
      <c r="F200" s="301" t="s">
        <v>1196</v>
      </c>
      <c r="G200" s="282"/>
      <c r="H200" s="395" t="s">
        <v>977</v>
      </c>
      <c r="I200" s="395"/>
      <c r="J200" s="395"/>
      <c r="K200" s="323"/>
    </row>
    <row r="201" spans="2:11" ht="15" customHeight="1">
      <c r="B201" s="302"/>
      <c r="C201" s="308"/>
      <c r="D201" s="282"/>
      <c r="E201" s="282"/>
      <c r="F201" s="301" t="s">
        <v>1197</v>
      </c>
      <c r="G201" s="282"/>
      <c r="H201" s="395" t="s">
        <v>978</v>
      </c>
      <c r="I201" s="395"/>
      <c r="J201" s="395"/>
      <c r="K201" s="323"/>
    </row>
    <row r="202" spans="2:11" ht="15" customHeight="1">
      <c r="B202" s="302"/>
      <c r="C202" s="308"/>
      <c r="D202" s="282"/>
      <c r="E202" s="282"/>
      <c r="F202" s="301" t="s">
        <v>1200</v>
      </c>
      <c r="G202" s="282"/>
      <c r="H202" s="395" t="s">
        <v>979</v>
      </c>
      <c r="I202" s="395"/>
      <c r="J202" s="395"/>
      <c r="K202" s="323"/>
    </row>
    <row r="203" spans="2:11" ht="15" customHeight="1">
      <c r="B203" s="302"/>
      <c r="C203" s="282"/>
      <c r="D203" s="282"/>
      <c r="E203" s="282"/>
      <c r="F203" s="301" t="s">
        <v>1198</v>
      </c>
      <c r="G203" s="282"/>
      <c r="H203" s="395" t="s">
        <v>980</v>
      </c>
      <c r="I203" s="395"/>
      <c r="J203" s="395"/>
      <c r="K203" s="323"/>
    </row>
    <row r="204" spans="2:11" ht="15" customHeight="1">
      <c r="B204" s="302"/>
      <c r="C204" s="282"/>
      <c r="D204" s="282"/>
      <c r="E204" s="282"/>
      <c r="F204" s="301" t="s">
        <v>1199</v>
      </c>
      <c r="G204" s="282"/>
      <c r="H204" s="395" t="s">
        <v>981</v>
      </c>
      <c r="I204" s="395"/>
      <c r="J204" s="395"/>
      <c r="K204" s="323"/>
    </row>
    <row r="205" spans="2:11" ht="15" customHeight="1">
      <c r="B205" s="302"/>
      <c r="C205" s="282"/>
      <c r="D205" s="282"/>
      <c r="E205" s="282"/>
      <c r="F205" s="301"/>
      <c r="G205" s="282"/>
      <c r="H205" s="282"/>
      <c r="I205" s="282"/>
      <c r="J205" s="282"/>
      <c r="K205" s="323"/>
    </row>
    <row r="206" spans="2:11" ht="15" customHeight="1">
      <c r="B206" s="302"/>
      <c r="C206" s="282" t="s">
        <v>922</v>
      </c>
      <c r="D206" s="282"/>
      <c r="E206" s="282"/>
      <c r="F206" s="301" t="s">
        <v>1232</v>
      </c>
      <c r="G206" s="282"/>
      <c r="H206" s="395" t="s">
        <v>982</v>
      </c>
      <c r="I206" s="395"/>
      <c r="J206" s="395"/>
      <c r="K206" s="323"/>
    </row>
    <row r="207" spans="2:11" ht="15" customHeight="1">
      <c r="B207" s="302"/>
      <c r="C207" s="308"/>
      <c r="D207" s="282"/>
      <c r="E207" s="282"/>
      <c r="F207" s="301" t="s">
        <v>822</v>
      </c>
      <c r="G207" s="282"/>
      <c r="H207" s="395" t="s">
        <v>823</v>
      </c>
      <c r="I207" s="395"/>
      <c r="J207" s="395"/>
      <c r="K207" s="323"/>
    </row>
    <row r="208" spans="2:11" ht="15" customHeight="1">
      <c r="B208" s="302"/>
      <c r="C208" s="282"/>
      <c r="D208" s="282"/>
      <c r="E208" s="282"/>
      <c r="F208" s="301" t="s">
        <v>820</v>
      </c>
      <c r="G208" s="282"/>
      <c r="H208" s="395" t="s">
        <v>983</v>
      </c>
      <c r="I208" s="395"/>
      <c r="J208" s="395"/>
      <c r="K208" s="323"/>
    </row>
    <row r="209" spans="2:11" ht="15" customHeight="1">
      <c r="B209" s="340"/>
      <c r="C209" s="308"/>
      <c r="D209" s="308"/>
      <c r="E209" s="308"/>
      <c r="F209" s="301" t="s">
        <v>824</v>
      </c>
      <c r="G209" s="287"/>
      <c r="H209" s="397" t="s">
        <v>1269</v>
      </c>
      <c r="I209" s="397"/>
      <c r="J209" s="397"/>
      <c r="K209" s="341"/>
    </row>
    <row r="210" spans="2:11" ht="15" customHeight="1">
      <c r="B210" s="340"/>
      <c r="C210" s="308"/>
      <c r="D210" s="308"/>
      <c r="E210" s="308"/>
      <c r="F210" s="301" t="s">
        <v>418</v>
      </c>
      <c r="G210" s="287"/>
      <c r="H210" s="397" t="s">
        <v>984</v>
      </c>
      <c r="I210" s="397"/>
      <c r="J210" s="397"/>
      <c r="K210" s="341"/>
    </row>
    <row r="211" spans="2:11" ht="15" customHeight="1">
      <c r="B211" s="340"/>
      <c r="C211" s="308"/>
      <c r="D211" s="308"/>
      <c r="E211" s="308"/>
      <c r="F211" s="342"/>
      <c r="G211" s="287"/>
      <c r="H211" s="343"/>
      <c r="I211" s="343"/>
      <c r="J211" s="343"/>
      <c r="K211" s="341"/>
    </row>
    <row r="212" spans="2:11" ht="15" customHeight="1">
      <c r="B212" s="340"/>
      <c r="C212" s="282" t="s">
        <v>946</v>
      </c>
      <c r="D212" s="308"/>
      <c r="E212" s="308"/>
      <c r="F212" s="301">
        <v>1</v>
      </c>
      <c r="G212" s="287"/>
      <c r="H212" s="397" t="s">
        <v>985</v>
      </c>
      <c r="I212" s="397"/>
      <c r="J212" s="397"/>
      <c r="K212" s="341"/>
    </row>
    <row r="213" spans="2:11" ht="15" customHeight="1">
      <c r="B213" s="340"/>
      <c r="C213" s="308"/>
      <c r="D213" s="308"/>
      <c r="E213" s="308"/>
      <c r="F213" s="301">
        <v>2</v>
      </c>
      <c r="G213" s="287"/>
      <c r="H213" s="397" t="s">
        <v>986</v>
      </c>
      <c r="I213" s="397"/>
      <c r="J213" s="397"/>
      <c r="K213" s="341"/>
    </row>
    <row r="214" spans="2:11" ht="15" customHeight="1">
      <c r="B214" s="340"/>
      <c r="C214" s="308"/>
      <c r="D214" s="308"/>
      <c r="E214" s="308"/>
      <c r="F214" s="301">
        <v>3</v>
      </c>
      <c r="G214" s="287"/>
      <c r="H214" s="397" t="s">
        <v>987</v>
      </c>
      <c r="I214" s="397"/>
      <c r="J214" s="397"/>
      <c r="K214" s="341"/>
    </row>
    <row r="215" spans="2:11" ht="15" customHeight="1">
      <c r="B215" s="340"/>
      <c r="C215" s="308"/>
      <c r="D215" s="308"/>
      <c r="E215" s="308"/>
      <c r="F215" s="301">
        <v>4</v>
      </c>
      <c r="G215" s="287"/>
      <c r="H215" s="397" t="s">
        <v>988</v>
      </c>
      <c r="I215" s="397"/>
      <c r="J215" s="397"/>
      <c r="K215" s="341"/>
    </row>
    <row r="216" spans="2:11" ht="12.75" customHeight="1">
      <c r="B216" s="344"/>
      <c r="C216" s="345"/>
      <c r="D216" s="345"/>
      <c r="E216" s="345"/>
      <c r="F216" s="345"/>
      <c r="G216" s="345"/>
      <c r="H216" s="345"/>
      <c r="I216" s="345"/>
      <c r="J216" s="345"/>
      <c r="K216" s="346"/>
    </row>
  </sheetData>
  <sheetProtection formatCells="0" formatColumns="0" formatRows="0" insertColumns="0" insertRows="0" insertHyperlinks="0" deleteColumns="0" deleteRows="0" sort="0" autoFilter="0" pivotTables="0"/>
  <mergeCells count="77">
    <mergeCell ref="D28:J28"/>
    <mergeCell ref="C3:J3"/>
    <mergeCell ref="C4:J4"/>
    <mergeCell ref="C6:J6"/>
    <mergeCell ref="C7:J7"/>
    <mergeCell ref="D11:J11"/>
    <mergeCell ref="D14:J14"/>
    <mergeCell ref="D31:J31"/>
    <mergeCell ref="C24:J24"/>
    <mergeCell ref="F17:J17"/>
    <mergeCell ref="C9:J9"/>
    <mergeCell ref="D10:J10"/>
    <mergeCell ref="D13:J13"/>
    <mergeCell ref="F18:J18"/>
    <mergeCell ref="F21:J21"/>
    <mergeCell ref="C23:J23"/>
    <mergeCell ref="D25:J25"/>
    <mergeCell ref="D15:J15"/>
    <mergeCell ref="F16:J16"/>
    <mergeCell ref="D26:J26"/>
    <mergeCell ref="D29:J29"/>
    <mergeCell ref="F19:J19"/>
    <mergeCell ref="F20:J20"/>
    <mergeCell ref="D32:J32"/>
    <mergeCell ref="D33:J33"/>
    <mergeCell ref="G34:J34"/>
    <mergeCell ref="G35:J35"/>
    <mergeCell ref="G36:J36"/>
    <mergeCell ref="G42:J42"/>
    <mergeCell ref="G43:J43"/>
    <mergeCell ref="G37:J37"/>
    <mergeCell ref="G38:J38"/>
    <mergeCell ref="G39:J39"/>
    <mergeCell ref="G40:J40"/>
    <mergeCell ref="G41:J41"/>
    <mergeCell ref="C52:J52"/>
    <mergeCell ref="C53:J53"/>
    <mergeCell ref="C55:J55"/>
    <mergeCell ref="D56:J56"/>
    <mergeCell ref="D45:J45"/>
    <mergeCell ref="E46:J46"/>
    <mergeCell ref="E47:J47"/>
    <mergeCell ref="C50:J50"/>
    <mergeCell ref="D49:J49"/>
    <mergeCell ref="E48:J48"/>
    <mergeCell ref="D58:J58"/>
    <mergeCell ref="D59:J59"/>
    <mergeCell ref="D60:J60"/>
    <mergeCell ref="D57:J57"/>
    <mergeCell ref="D61:J61"/>
    <mergeCell ref="D63:J63"/>
    <mergeCell ref="D64:J64"/>
    <mergeCell ref="C100:J100"/>
    <mergeCell ref="C163:J163"/>
    <mergeCell ref="C120:J120"/>
    <mergeCell ref="D68:J68"/>
    <mergeCell ref="D66:J66"/>
    <mergeCell ref="C73:J73"/>
    <mergeCell ref="D67:J67"/>
    <mergeCell ref="D65:J65"/>
    <mergeCell ref="C145:J145"/>
    <mergeCell ref="H198:J198"/>
    <mergeCell ref="H200:J200"/>
    <mergeCell ref="C197:J197"/>
    <mergeCell ref="H208:J208"/>
    <mergeCell ref="H215:J215"/>
    <mergeCell ref="H213:J213"/>
    <mergeCell ref="H210:J210"/>
    <mergeCell ref="H209:J209"/>
    <mergeCell ref="H212:J212"/>
    <mergeCell ref="H214:J214"/>
    <mergeCell ref="H207:J207"/>
    <mergeCell ref="H203:J203"/>
    <mergeCell ref="H201:J201"/>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1"/>
  <sheetViews>
    <sheetView showGridLines="0" workbookViewId="0" topLeftCell="A1">
      <pane ySplit="1" topLeftCell="A261" activePane="bottomLeft" state="frozen"/>
      <selection pane="bottomLeft" activeCell="F263" sqref="F263"/>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0.6601562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1148</v>
      </c>
      <c r="E1" s="112"/>
      <c r="F1" s="114" t="s">
        <v>1271</v>
      </c>
      <c r="G1" s="386" t="s">
        <v>1272</v>
      </c>
      <c r="H1" s="386"/>
      <c r="I1" s="115"/>
      <c r="J1" s="114" t="s">
        <v>1273</v>
      </c>
      <c r="K1" s="113" t="s">
        <v>1274</v>
      </c>
      <c r="L1" s="114" t="s">
        <v>1275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1"/>
      <c r="M2" s="361"/>
      <c r="N2" s="361"/>
      <c r="O2" s="361"/>
      <c r="P2" s="361"/>
      <c r="Q2" s="361"/>
      <c r="R2" s="361"/>
      <c r="S2" s="361"/>
      <c r="T2" s="361"/>
      <c r="U2" s="361"/>
      <c r="V2" s="361"/>
      <c r="AT2" s="24" t="s">
        <v>1233</v>
      </c>
    </row>
    <row r="3" spans="2:46" ht="6.95" customHeight="1">
      <c r="B3" s="25"/>
      <c r="C3" s="26"/>
      <c r="D3" s="26"/>
      <c r="E3" s="26"/>
      <c r="F3" s="26"/>
      <c r="G3" s="26"/>
      <c r="H3" s="26"/>
      <c r="I3" s="116"/>
      <c r="J3" s="26"/>
      <c r="K3" s="27"/>
      <c r="AT3" s="24" t="s">
        <v>1234</v>
      </c>
    </row>
    <row r="4" spans="2:46" ht="36.95" customHeight="1">
      <c r="B4" s="28"/>
      <c r="C4" s="29"/>
      <c r="D4" s="30" t="s">
        <v>1276</v>
      </c>
      <c r="E4" s="29"/>
      <c r="F4" s="29"/>
      <c r="G4" s="29"/>
      <c r="H4" s="29"/>
      <c r="I4" s="117"/>
      <c r="J4" s="29"/>
      <c r="K4" s="31"/>
      <c r="M4" s="32" t="s">
        <v>1159</v>
      </c>
      <c r="AT4" s="24" t="s">
        <v>1188</v>
      </c>
    </row>
    <row r="5" spans="2:11" ht="6.95" customHeight="1">
      <c r="B5" s="28"/>
      <c r="C5" s="29"/>
      <c r="D5" s="29"/>
      <c r="E5" s="29"/>
      <c r="F5" s="29"/>
      <c r="G5" s="29"/>
      <c r="H5" s="29"/>
      <c r="I5" s="117"/>
      <c r="J5" s="29"/>
      <c r="K5" s="31"/>
    </row>
    <row r="6" spans="2:11" ht="15">
      <c r="B6" s="28"/>
      <c r="C6" s="29"/>
      <c r="D6" s="37" t="s">
        <v>1165</v>
      </c>
      <c r="E6" s="29"/>
      <c r="F6" s="29"/>
      <c r="G6" s="29"/>
      <c r="H6" s="29"/>
      <c r="I6" s="117"/>
      <c r="J6" s="29"/>
      <c r="K6" s="31"/>
    </row>
    <row r="7" spans="2:11" ht="14.45" customHeight="1">
      <c r="B7" s="28"/>
      <c r="C7" s="29"/>
      <c r="D7" s="29"/>
      <c r="E7" s="387" t="str">
        <f>'Rekapitulace stavby'!K6</f>
        <v>KOHINOOR MARÁNSKÉ RADČICE - Biotechnologický systém ČDV Z MR1</v>
      </c>
      <c r="F7" s="388"/>
      <c r="G7" s="388"/>
      <c r="H7" s="388"/>
      <c r="I7" s="117"/>
      <c r="J7" s="29"/>
      <c r="K7" s="31"/>
    </row>
    <row r="8" spans="2:11" s="1" customFormat="1" ht="15">
      <c r="B8" s="42"/>
      <c r="C8" s="43"/>
      <c r="D8" s="37" t="s">
        <v>1277</v>
      </c>
      <c r="E8" s="43"/>
      <c r="F8" s="43"/>
      <c r="G8" s="43"/>
      <c r="H8" s="43"/>
      <c r="I8" s="118"/>
      <c r="J8" s="43"/>
      <c r="K8" s="46"/>
    </row>
    <row r="9" spans="2:11" s="1" customFormat="1" ht="36.95" customHeight="1">
      <c r="B9" s="42"/>
      <c r="C9" s="43"/>
      <c r="D9" s="43"/>
      <c r="E9" s="389" t="s">
        <v>1278</v>
      </c>
      <c r="F9" s="390"/>
      <c r="G9" s="390"/>
      <c r="H9" s="390"/>
      <c r="I9" s="118"/>
      <c r="J9" s="43"/>
      <c r="K9" s="46"/>
    </row>
    <row r="10" spans="2:11" s="1" customFormat="1" ht="13.5">
      <c r="B10" s="42"/>
      <c r="C10" s="43"/>
      <c r="D10" s="43"/>
      <c r="E10" s="43"/>
      <c r="F10" s="43"/>
      <c r="G10" s="43"/>
      <c r="H10" s="43"/>
      <c r="I10" s="118"/>
      <c r="J10" s="43"/>
      <c r="K10" s="46"/>
    </row>
    <row r="11" spans="2:11" s="1" customFormat="1" ht="14.45" customHeight="1">
      <c r="B11" s="42"/>
      <c r="C11" s="43"/>
      <c r="D11" s="37" t="s">
        <v>1168</v>
      </c>
      <c r="E11" s="43"/>
      <c r="F11" s="35" t="s">
        <v>1169</v>
      </c>
      <c r="G11" s="43"/>
      <c r="H11" s="43"/>
      <c r="I11" s="119" t="s">
        <v>1170</v>
      </c>
      <c r="J11" s="35" t="s">
        <v>1169</v>
      </c>
      <c r="K11" s="46"/>
    </row>
    <row r="12" spans="2:11" s="1" customFormat="1" ht="14.45" customHeight="1">
      <c r="B12" s="42"/>
      <c r="C12" s="43"/>
      <c r="D12" s="37" t="s">
        <v>1172</v>
      </c>
      <c r="E12" s="43"/>
      <c r="F12" s="35" t="s">
        <v>1173</v>
      </c>
      <c r="G12" s="43"/>
      <c r="H12" s="43"/>
      <c r="I12" s="119" t="s">
        <v>1174</v>
      </c>
      <c r="J12" s="120" t="str">
        <f>'Rekapitulace stavby'!AN8</f>
        <v>20. 6. 2017</v>
      </c>
      <c r="K12" s="46"/>
    </row>
    <row r="13" spans="2:11" s="1" customFormat="1" ht="10.9" customHeight="1">
      <c r="B13" s="42"/>
      <c r="C13" s="43"/>
      <c r="D13" s="43"/>
      <c r="E13" s="43"/>
      <c r="F13" s="43"/>
      <c r="G13" s="43"/>
      <c r="H13" s="43"/>
      <c r="I13" s="118"/>
      <c r="J13" s="43"/>
      <c r="K13" s="46"/>
    </row>
    <row r="14" spans="2:11" s="1" customFormat="1" ht="14.45" customHeight="1">
      <c r="B14" s="42"/>
      <c r="C14" s="43"/>
      <c r="D14" s="37" t="s">
        <v>1180</v>
      </c>
      <c r="E14" s="43"/>
      <c r="F14" s="43"/>
      <c r="G14" s="43"/>
      <c r="H14" s="43"/>
      <c r="I14" s="119" t="s">
        <v>1181</v>
      </c>
      <c r="J14" s="35" t="s">
        <v>1169</v>
      </c>
      <c r="K14" s="46"/>
    </row>
    <row r="15" spans="2:11" s="1" customFormat="1" ht="18" customHeight="1">
      <c r="B15" s="42"/>
      <c r="C15" s="43"/>
      <c r="D15" s="43"/>
      <c r="E15" s="35" t="s">
        <v>1182</v>
      </c>
      <c r="F15" s="43"/>
      <c r="G15" s="43"/>
      <c r="H15" s="43"/>
      <c r="I15" s="119" t="s">
        <v>1183</v>
      </c>
      <c r="J15" s="35" t="s">
        <v>1169</v>
      </c>
      <c r="K15" s="46"/>
    </row>
    <row r="16" spans="2:11" s="1" customFormat="1" ht="6.95" customHeight="1">
      <c r="B16" s="42"/>
      <c r="C16" s="43"/>
      <c r="D16" s="43"/>
      <c r="E16" s="43"/>
      <c r="F16" s="43"/>
      <c r="G16" s="43"/>
      <c r="H16" s="43"/>
      <c r="I16" s="118"/>
      <c r="J16" s="43"/>
      <c r="K16" s="46"/>
    </row>
    <row r="17" spans="2:11" s="1" customFormat="1" ht="14.45" customHeight="1">
      <c r="B17" s="42"/>
      <c r="C17" s="43"/>
      <c r="D17" s="37" t="s">
        <v>1184</v>
      </c>
      <c r="E17" s="43"/>
      <c r="F17" s="43"/>
      <c r="G17" s="43"/>
      <c r="H17" s="43"/>
      <c r="I17" s="119" t="s">
        <v>1181</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9" t="s">
        <v>1183</v>
      </c>
      <c r="J18" s="35" t="str">
        <f>IF('Rekapitulace stavby'!AN14="Vyplň údaj","",IF('Rekapitulace stavby'!AN14="","",'Rekapitulace stavby'!AN14))</f>
        <v/>
      </c>
      <c r="K18" s="46"/>
    </row>
    <row r="19" spans="2:11" s="1" customFormat="1" ht="6.95" customHeight="1">
      <c r="B19" s="42"/>
      <c r="C19" s="43"/>
      <c r="D19" s="43"/>
      <c r="E19" s="43"/>
      <c r="F19" s="43"/>
      <c r="G19" s="43"/>
      <c r="H19" s="43"/>
      <c r="I19" s="118"/>
      <c r="J19" s="43"/>
      <c r="K19" s="46"/>
    </row>
    <row r="20" spans="2:11" s="1" customFormat="1" ht="14.45" customHeight="1">
      <c r="B20" s="42"/>
      <c r="C20" s="43"/>
      <c r="D20" s="37" t="s">
        <v>1186</v>
      </c>
      <c r="E20" s="43"/>
      <c r="F20" s="43"/>
      <c r="G20" s="43"/>
      <c r="H20" s="43"/>
      <c r="I20" s="119" t="s">
        <v>1181</v>
      </c>
      <c r="J20" s="35" t="s">
        <v>1169</v>
      </c>
      <c r="K20" s="46"/>
    </row>
    <row r="21" spans="2:11" s="1" customFormat="1" ht="18" customHeight="1">
      <c r="B21" s="42"/>
      <c r="C21" s="43"/>
      <c r="D21" s="43"/>
      <c r="E21" s="35" t="s">
        <v>1187</v>
      </c>
      <c r="F21" s="43"/>
      <c r="G21" s="43"/>
      <c r="H21" s="43"/>
      <c r="I21" s="119" t="s">
        <v>1183</v>
      </c>
      <c r="J21" s="35" t="s">
        <v>1169</v>
      </c>
      <c r="K21" s="46"/>
    </row>
    <row r="22" spans="2:11" s="1" customFormat="1" ht="6.95" customHeight="1">
      <c r="B22" s="42"/>
      <c r="C22" s="43"/>
      <c r="D22" s="43"/>
      <c r="E22" s="43"/>
      <c r="F22" s="43"/>
      <c r="G22" s="43"/>
      <c r="H22" s="43"/>
      <c r="I22" s="118"/>
      <c r="J22" s="43"/>
      <c r="K22" s="46"/>
    </row>
    <row r="23" spans="2:11" s="1" customFormat="1" ht="14.45" customHeight="1">
      <c r="B23" s="42"/>
      <c r="C23" s="43"/>
      <c r="D23" s="37" t="s">
        <v>1189</v>
      </c>
      <c r="E23" s="43"/>
      <c r="F23" s="43"/>
      <c r="G23" s="43"/>
      <c r="H23" s="43"/>
      <c r="I23" s="118"/>
      <c r="J23" s="43"/>
      <c r="K23" s="46"/>
    </row>
    <row r="24" spans="2:11" s="6" customFormat="1" ht="14.45" customHeight="1">
      <c r="B24" s="121"/>
      <c r="C24" s="122"/>
      <c r="D24" s="122"/>
      <c r="E24" s="383" t="s">
        <v>1169</v>
      </c>
      <c r="F24" s="383"/>
      <c r="G24" s="383"/>
      <c r="H24" s="383"/>
      <c r="I24" s="123"/>
      <c r="J24" s="122"/>
      <c r="K24" s="124"/>
    </row>
    <row r="25" spans="2:11" s="1" customFormat="1" ht="6.95" customHeight="1">
      <c r="B25" s="42"/>
      <c r="C25" s="43"/>
      <c r="D25" s="43"/>
      <c r="E25" s="43"/>
      <c r="F25" s="43"/>
      <c r="G25" s="43"/>
      <c r="H25" s="43"/>
      <c r="I25" s="118"/>
      <c r="J25" s="43"/>
      <c r="K25" s="46"/>
    </row>
    <row r="26" spans="2:11" s="1" customFormat="1" ht="6.95" customHeight="1">
      <c r="B26" s="42"/>
      <c r="C26" s="43"/>
      <c r="D26" s="85"/>
      <c r="E26" s="85"/>
      <c r="F26" s="85"/>
      <c r="G26" s="85"/>
      <c r="H26" s="85"/>
      <c r="I26" s="125"/>
      <c r="J26" s="85"/>
      <c r="K26" s="126"/>
    </row>
    <row r="27" spans="2:11" s="1" customFormat="1" ht="25.35" customHeight="1">
      <c r="B27" s="42"/>
      <c r="C27" s="43"/>
      <c r="D27" s="127" t="s">
        <v>1191</v>
      </c>
      <c r="E27" s="43"/>
      <c r="F27" s="43"/>
      <c r="G27" s="43"/>
      <c r="H27" s="43"/>
      <c r="I27" s="118"/>
      <c r="J27" s="128">
        <f>ROUND(J78,2)</f>
        <v>0</v>
      </c>
      <c r="K27" s="46"/>
    </row>
    <row r="28" spans="2:11" s="1" customFormat="1" ht="6.95" customHeight="1">
      <c r="B28" s="42"/>
      <c r="C28" s="43"/>
      <c r="D28" s="85"/>
      <c r="E28" s="85"/>
      <c r="F28" s="85"/>
      <c r="G28" s="85"/>
      <c r="H28" s="85"/>
      <c r="I28" s="125"/>
      <c r="J28" s="85"/>
      <c r="K28" s="126"/>
    </row>
    <row r="29" spans="2:11" s="1" customFormat="1" ht="14.45" customHeight="1">
      <c r="B29" s="42"/>
      <c r="C29" s="43"/>
      <c r="D29" s="43"/>
      <c r="E29" s="43"/>
      <c r="F29" s="47" t="s">
        <v>1193</v>
      </c>
      <c r="G29" s="43"/>
      <c r="H29" s="43"/>
      <c r="I29" s="129" t="s">
        <v>1192</v>
      </c>
      <c r="J29" s="47" t="s">
        <v>1194</v>
      </c>
      <c r="K29" s="46"/>
    </row>
    <row r="30" spans="2:11" s="1" customFormat="1" ht="14.45" customHeight="1" hidden="1">
      <c r="B30" s="42"/>
      <c r="C30" s="43"/>
      <c r="D30" s="50" t="s">
        <v>1195</v>
      </c>
      <c r="E30" s="50" t="s">
        <v>1196</v>
      </c>
      <c r="F30" s="130">
        <f>ROUND(SUM(BE78:BE280),2)</f>
        <v>0</v>
      </c>
      <c r="G30" s="43"/>
      <c r="H30" s="43"/>
      <c r="I30" s="131">
        <v>0.21</v>
      </c>
      <c r="J30" s="130">
        <f>ROUND(ROUND((SUM(BE78:BE280)),2)*I30,2)</f>
        <v>0</v>
      </c>
      <c r="K30" s="46"/>
    </row>
    <row r="31" spans="2:11" s="1" customFormat="1" ht="14.45" customHeight="1" hidden="1">
      <c r="B31" s="42"/>
      <c r="C31" s="43"/>
      <c r="D31" s="43"/>
      <c r="E31" s="50" t="s">
        <v>1197</v>
      </c>
      <c r="F31" s="130">
        <f>ROUND(SUM(BF78:BF280),2)</f>
        <v>0</v>
      </c>
      <c r="G31" s="43"/>
      <c r="H31" s="43"/>
      <c r="I31" s="131">
        <v>0.15</v>
      </c>
      <c r="J31" s="130">
        <f>ROUND(ROUND((SUM(BF78:BF280)),2)*I31,2)</f>
        <v>0</v>
      </c>
      <c r="K31" s="46"/>
    </row>
    <row r="32" spans="2:11" s="1" customFormat="1" ht="14.45" customHeight="1">
      <c r="B32" s="42"/>
      <c r="C32" s="43"/>
      <c r="D32" s="50" t="s">
        <v>1195</v>
      </c>
      <c r="E32" s="50" t="s">
        <v>1198</v>
      </c>
      <c r="F32" s="130">
        <f>ROUND(SUM(BG78:BG280),2)</f>
        <v>0</v>
      </c>
      <c r="G32" s="43"/>
      <c r="H32" s="43"/>
      <c r="I32" s="131">
        <v>0.21</v>
      </c>
      <c r="J32" s="130">
        <v>0</v>
      </c>
      <c r="K32" s="46"/>
    </row>
    <row r="33" spans="2:11" s="1" customFormat="1" ht="14.45" customHeight="1">
      <c r="B33" s="42"/>
      <c r="C33" s="43"/>
      <c r="D33" s="43"/>
      <c r="E33" s="50" t="s">
        <v>1199</v>
      </c>
      <c r="F33" s="130">
        <f>ROUND(SUM(BH78:BH280),2)</f>
        <v>0</v>
      </c>
      <c r="G33" s="43"/>
      <c r="H33" s="43"/>
      <c r="I33" s="131">
        <v>0.15</v>
      </c>
      <c r="J33" s="130">
        <v>0</v>
      </c>
      <c r="K33" s="46"/>
    </row>
    <row r="34" spans="2:11" s="1" customFormat="1" ht="14.45" customHeight="1" hidden="1">
      <c r="B34" s="42"/>
      <c r="C34" s="43"/>
      <c r="D34" s="43"/>
      <c r="E34" s="50" t="s">
        <v>1200</v>
      </c>
      <c r="F34" s="130">
        <f>ROUND(SUM(BI78:BI280),2)</f>
        <v>0</v>
      </c>
      <c r="G34" s="43"/>
      <c r="H34" s="43"/>
      <c r="I34" s="131">
        <v>0</v>
      </c>
      <c r="J34" s="130">
        <v>0</v>
      </c>
      <c r="K34" s="46"/>
    </row>
    <row r="35" spans="2:11" s="1" customFormat="1" ht="6.95" customHeight="1">
      <c r="B35" s="42"/>
      <c r="C35" s="43"/>
      <c r="D35" s="43"/>
      <c r="E35" s="43"/>
      <c r="F35" s="43"/>
      <c r="G35" s="43"/>
      <c r="H35" s="43"/>
      <c r="I35" s="118"/>
      <c r="J35" s="43"/>
      <c r="K35" s="46"/>
    </row>
    <row r="36" spans="2:11" s="1" customFormat="1" ht="25.35" customHeight="1">
      <c r="B36" s="42"/>
      <c r="C36" s="52"/>
      <c r="D36" s="53" t="s">
        <v>1201</v>
      </c>
      <c r="E36" s="54"/>
      <c r="F36" s="54"/>
      <c r="G36" s="132" t="s">
        <v>1202</v>
      </c>
      <c r="H36" s="55" t="s">
        <v>1203</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137"/>
      <c r="C41" s="138"/>
      <c r="D41" s="138"/>
      <c r="E41" s="138"/>
      <c r="F41" s="138"/>
      <c r="G41" s="138"/>
      <c r="H41" s="138"/>
      <c r="I41" s="139"/>
      <c r="J41" s="138"/>
      <c r="K41" s="140"/>
    </row>
    <row r="42" spans="2:11" s="1" customFormat="1" ht="36.95" customHeight="1">
      <c r="B42" s="42"/>
      <c r="C42" s="30" t="s">
        <v>1279</v>
      </c>
      <c r="D42" s="43"/>
      <c r="E42" s="43"/>
      <c r="F42" s="43"/>
      <c r="G42" s="43"/>
      <c r="H42" s="43"/>
      <c r="I42" s="118"/>
      <c r="J42" s="43"/>
      <c r="K42" s="46"/>
    </row>
    <row r="43" spans="2:11" s="1" customFormat="1" ht="6.95" customHeight="1">
      <c r="B43" s="42"/>
      <c r="C43" s="43"/>
      <c r="D43" s="43"/>
      <c r="E43" s="43"/>
      <c r="F43" s="43"/>
      <c r="G43" s="43"/>
      <c r="H43" s="43"/>
      <c r="I43" s="118"/>
      <c r="J43" s="43"/>
      <c r="K43" s="46"/>
    </row>
    <row r="44" spans="2:11" s="1" customFormat="1" ht="14.45" customHeight="1">
      <c r="B44" s="42"/>
      <c r="C44" s="37" t="s">
        <v>1165</v>
      </c>
      <c r="D44" s="43"/>
      <c r="E44" s="43"/>
      <c r="F44" s="43"/>
      <c r="G44" s="43"/>
      <c r="H44" s="43"/>
      <c r="I44" s="118"/>
      <c r="J44" s="43"/>
      <c r="K44" s="46"/>
    </row>
    <row r="45" spans="2:11" s="1" customFormat="1" ht="14.45" customHeight="1">
      <c r="B45" s="42"/>
      <c r="C45" s="43"/>
      <c r="D45" s="43"/>
      <c r="E45" s="387" t="str">
        <f>E7</f>
        <v>KOHINOOR MARÁNSKÉ RADČICE - Biotechnologický systém ČDV Z MR1</v>
      </c>
      <c r="F45" s="388"/>
      <c r="G45" s="388"/>
      <c r="H45" s="388"/>
      <c r="I45" s="118"/>
      <c r="J45" s="43"/>
      <c r="K45" s="46"/>
    </row>
    <row r="46" spans="2:11" s="1" customFormat="1" ht="14.45" customHeight="1">
      <c r="B46" s="42"/>
      <c r="C46" s="37" t="s">
        <v>1277</v>
      </c>
      <c r="D46" s="43"/>
      <c r="E46" s="43"/>
      <c r="F46" s="43"/>
      <c r="G46" s="43"/>
      <c r="H46" s="43"/>
      <c r="I46" s="118"/>
      <c r="J46" s="43"/>
      <c r="K46" s="46"/>
    </row>
    <row r="47" spans="2:11" s="1" customFormat="1" ht="16.15" customHeight="1">
      <c r="B47" s="42"/>
      <c r="C47" s="43"/>
      <c r="D47" s="43"/>
      <c r="E47" s="389" t="str">
        <f>E9</f>
        <v>062/13/08/2015 - SO 01 Hrubé úpravy terénu</v>
      </c>
      <c r="F47" s="390"/>
      <c r="G47" s="390"/>
      <c r="H47" s="390"/>
      <c r="I47" s="118"/>
      <c r="J47" s="43"/>
      <c r="K47" s="46"/>
    </row>
    <row r="48" spans="2:11" s="1" customFormat="1" ht="6.95" customHeight="1">
      <c r="B48" s="42"/>
      <c r="C48" s="43"/>
      <c r="D48" s="43"/>
      <c r="E48" s="43"/>
      <c r="F48" s="43"/>
      <c r="G48" s="43"/>
      <c r="H48" s="43"/>
      <c r="I48" s="118"/>
      <c r="J48" s="43"/>
      <c r="K48" s="46"/>
    </row>
    <row r="49" spans="2:11" s="1" customFormat="1" ht="18" customHeight="1">
      <c r="B49" s="42"/>
      <c r="C49" s="37" t="s">
        <v>1172</v>
      </c>
      <c r="D49" s="43"/>
      <c r="E49" s="43"/>
      <c r="F49" s="35" t="str">
        <f>F12</f>
        <v>Mariánské Radčice</v>
      </c>
      <c r="G49" s="43"/>
      <c r="H49" s="43"/>
      <c r="I49" s="119" t="s">
        <v>1174</v>
      </c>
      <c r="J49" s="120" t="str">
        <f>IF(J12="","",J12)</f>
        <v>20. 6. 2017</v>
      </c>
      <c r="K49" s="46"/>
    </row>
    <row r="50" spans="2:11" s="1" customFormat="1" ht="6.95" customHeight="1">
      <c r="B50" s="42"/>
      <c r="C50" s="43"/>
      <c r="D50" s="43"/>
      <c r="E50" s="43"/>
      <c r="F50" s="43"/>
      <c r="G50" s="43"/>
      <c r="H50" s="43"/>
      <c r="I50" s="118"/>
      <c r="J50" s="43"/>
      <c r="K50" s="46"/>
    </row>
    <row r="51" spans="2:11" s="1" customFormat="1" ht="15">
      <c r="B51" s="42"/>
      <c r="C51" s="37" t="s">
        <v>1180</v>
      </c>
      <c r="D51" s="43"/>
      <c r="E51" s="43"/>
      <c r="F51" s="35" t="str">
        <f>E15</f>
        <v>PK Ústí nad Labem</v>
      </c>
      <c r="G51" s="43"/>
      <c r="H51" s="43"/>
      <c r="I51" s="119" t="s">
        <v>1186</v>
      </c>
      <c r="J51" s="383" t="str">
        <f>E21</f>
        <v>Terén Design</v>
      </c>
      <c r="K51" s="46"/>
    </row>
    <row r="52" spans="2:11" s="1" customFormat="1" ht="14.45" customHeight="1">
      <c r="B52" s="42"/>
      <c r="C52" s="37" t="s">
        <v>1184</v>
      </c>
      <c r="D52" s="43"/>
      <c r="E52" s="43"/>
      <c r="F52" s="35" t="str">
        <f>IF(E18="","",E18)</f>
        <v/>
      </c>
      <c r="G52" s="43"/>
      <c r="H52" s="43"/>
      <c r="I52" s="118"/>
      <c r="J52" s="393"/>
      <c r="K52" s="46"/>
    </row>
    <row r="53" spans="2:11" s="1" customFormat="1" ht="10.35" customHeight="1">
      <c r="B53" s="42"/>
      <c r="C53" s="43"/>
      <c r="D53" s="43"/>
      <c r="E53" s="43"/>
      <c r="F53" s="43"/>
      <c r="G53" s="43"/>
      <c r="H53" s="43"/>
      <c r="I53" s="118"/>
      <c r="J53" s="43"/>
      <c r="K53" s="46"/>
    </row>
    <row r="54" spans="2:11" s="1" customFormat="1" ht="29.25" customHeight="1">
      <c r="B54" s="42"/>
      <c r="C54" s="141" t="s">
        <v>1280</v>
      </c>
      <c r="D54" s="52"/>
      <c r="E54" s="52"/>
      <c r="F54" s="52"/>
      <c r="G54" s="52"/>
      <c r="H54" s="52"/>
      <c r="I54" s="142"/>
      <c r="J54" s="143" t="s">
        <v>1281</v>
      </c>
      <c r="K54" s="56"/>
    </row>
    <row r="55" spans="2:11" s="1" customFormat="1" ht="10.35" customHeight="1">
      <c r="B55" s="42"/>
      <c r="C55" s="43"/>
      <c r="D55" s="43"/>
      <c r="E55" s="43"/>
      <c r="F55" s="43"/>
      <c r="G55" s="43"/>
      <c r="H55" s="43"/>
      <c r="I55" s="118"/>
      <c r="J55" s="43"/>
      <c r="K55" s="46"/>
    </row>
    <row r="56" spans="2:47" s="1" customFormat="1" ht="29.25" customHeight="1">
      <c r="B56" s="42"/>
      <c r="C56" s="144" t="s">
        <v>1282</v>
      </c>
      <c r="D56" s="43"/>
      <c r="E56" s="43"/>
      <c r="F56" s="43"/>
      <c r="G56" s="43"/>
      <c r="H56" s="43"/>
      <c r="I56" s="118"/>
      <c r="J56" s="128">
        <f>J78</f>
        <v>0</v>
      </c>
      <c r="K56" s="46"/>
      <c r="AU56" s="24" t="s">
        <v>1283</v>
      </c>
    </row>
    <row r="57" spans="2:11" s="7" customFormat="1" ht="24.95" customHeight="1">
      <c r="B57" s="145"/>
      <c r="C57" s="146"/>
      <c r="D57" s="147" t="s">
        <v>1284</v>
      </c>
      <c r="E57" s="148"/>
      <c r="F57" s="148"/>
      <c r="G57" s="148"/>
      <c r="H57" s="148"/>
      <c r="I57" s="149"/>
      <c r="J57" s="150">
        <f>J79</f>
        <v>0</v>
      </c>
      <c r="K57" s="151"/>
    </row>
    <row r="58" spans="2:11" s="8" customFormat="1" ht="19.9" customHeight="1">
      <c r="B58" s="152"/>
      <c r="C58" s="153"/>
      <c r="D58" s="154" t="s">
        <v>1285</v>
      </c>
      <c r="E58" s="155"/>
      <c r="F58" s="155"/>
      <c r="G58" s="155"/>
      <c r="H58" s="155"/>
      <c r="I58" s="156"/>
      <c r="J58" s="157">
        <f>J80</f>
        <v>0</v>
      </c>
      <c r="K58" s="158"/>
    </row>
    <row r="59" spans="2:11" s="1" customFormat="1" ht="21.75" customHeight="1">
      <c r="B59" s="42"/>
      <c r="C59" s="43"/>
      <c r="D59" s="43"/>
      <c r="E59" s="43"/>
      <c r="F59" s="43"/>
      <c r="G59" s="43"/>
      <c r="H59" s="43"/>
      <c r="I59" s="118"/>
      <c r="J59" s="43"/>
      <c r="K59" s="46"/>
    </row>
    <row r="60" spans="2:11" s="1" customFormat="1" ht="6.95" customHeight="1">
      <c r="B60" s="57"/>
      <c r="C60" s="58"/>
      <c r="D60" s="58"/>
      <c r="E60" s="58"/>
      <c r="F60" s="58"/>
      <c r="G60" s="58"/>
      <c r="H60" s="58"/>
      <c r="I60" s="136"/>
      <c r="J60" s="58"/>
      <c r="K60" s="59"/>
    </row>
    <row r="64" spans="2:12" s="1" customFormat="1" ht="6.95" customHeight="1">
      <c r="B64" s="60"/>
      <c r="C64" s="61"/>
      <c r="D64" s="61"/>
      <c r="E64" s="61"/>
      <c r="F64" s="61"/>
      <c r="G64" s="61"/>
      <c r="H64" s="61"/>
      <c r="I64" s="139"/>
      <c r="J64" s="61"/>
      <c r="K64" s="61"/>
      <c r="L64" s="62"/>
    </row>
    <row r="65" spans="2:12" s="1" customFormat="1" ht="36.95" customHeight="1">
      <c r="B65" s="42"/>
      <c r="C65" s="63" t="s">
        <v>1286</v>
      </c>
      <c r="D65" s="64"/>
      <c r="E65" s="64"/>
      <c r="F65" s="64"/>
      <c r="G65" s="64"/>
      <c r="H65" s="64"/>
      <c r="I65" s="159"/>
      <c r="J65" s="64"/>
      <c r="K65" s="64"/>
      <c r="L65" s="62"/>
    </row>
    <row r="66" spans="2:12" s="1" customFormat="1" ht="6.95" customHeight="1">
      <c r="B66" s="42"/>
      <c r="C66" s="64"/>
      <c r="D66" s="64"/>
      <c r="E66" s="64"/>
      <c r="F66" s="64"/>
      <c r="G66" s="64"/>
      <c r="H66" s="64"/>
      <c r="I66" s="159"/>
      <c r="J66" s="64"/>
      <c r="K66" s="64"/>
      <c r="L66" s="62"/>
    </row>
    <row r="67" spans="2:12" s="1" customFormat="1" ht="14.45" customHeight="1">
      <c r="B67" s="42"/>
      <c r="C67" s="66" t="s">
        <v>1165</v>
      </c>
      <c r="D67" s="64"/>
      <c r="E67" s="64"/>
      <c r="F67" s="64"/>
      <c r="G67" s="64"/>
      <c r="H67" s="64"/>
      <c r="I67" s="159"/>
      <c r="J67" s="64"/>
      <c r="K67" s="64"/>
      <c r="L67" s="62"/>
    </row>
    <row r="68" spans="2:12" s="1" customFormat="1" ht="14.45" customHeight="1">
      <c r="B68" s="42"/>
      <c r="C68" s="64"/>
      <c r="D68" s="64"/>
      <c r="E68" s="391" t="str">
        <f>E7</f>
        <v>KOHINOOR MARÁNSKÉ RADČICE - Biotechnologický systém ČDV Z MR1</v>
      </c>
      <c r="F68" s="392"/>
      <c r="G68" s="392"/>
      <c r="H68" s="392"/>
      <c r="I68" s="159"/>
      <c r="J68" s="64"/>
      <c r="K68" s="64"/>
      <c r="L68" s="62"/>
    </row>
    <row r="69" spans="2:12" s="1" customFormat="1" ht="14.45" customHeight="1">
      <c r="B69" s="42"/>
      <c r="C69" s="66" t="s">
        <v>1277</v>
      </c>
      <c r="D69" s="64"/>
      <c r="E69" s="64"/>
      <c r="F69" s="64"/>
      <c r="G69" s="64"/>
      <c r="H69" s="64"/>
      <c r="I69" s="159"/>
      <c r="J69" s="64"/>
      <c r="K69" s="64"/>
      <c r="L69" s="62"/>
    </row>
    <row r="70" spans="2:12" s="1" customFormat="1" ht="16.15" customHeight="1">
      <c r="B70" s="42"/>
      <c r="C70" s="64"/>
      <c r="D70" s="64"/>
      <c r="E70" s="357" t="str">
        <f>E9</f>
        <v>062/13/08/2015 - SO 01 Hrubé úpravy terénu</v>
      </c>
      <c r="F70" s="394"/>
      <c r="G70" s="394"/>
      <c r="H70" s="394"/>
      <c r="I70" s="159"/>
      <c r="J70" s="64"/>
      <c r="K70" s="64"/>
      <c r="L70" s="62"/>
    </row>
    <row r="71" spans="2:12" s="1" customFormat="1" ht="6.95" customHeight="1">
      <c r="B71" s="42"/>
      <c r="C71" s="64"/>
      <c r="D71" s="64"/>
      <c r="E71" s="64"/>
      <c r="F71" s="64"/>
      <c r="G71" s="64"/>
      <c r="H71" s="64"/>
      <c r="I71" s="159"/>
      <c r="J71" s="64"/>
      <c r="K71" s="64"/>
      <c r="L71" s="62"/>
    </row>
    <row r="72" spans="2:12" s="1" customFormat="1" ht="18" customHeight="1">
      <c r="B72" s="42"/>
      <c r="C72" s="66" t="s">
        <v>1172</v>
      </c>
      <c r="D72" s="64"/>
      <c r="E72" s="64"/>
      <c r="F72" s="160" t="str">
        <f>F12</f>
        <v>Mariánské Radčice</v>
      </c>
      <c r="G72" s="64"/>
      <c r="H72" s="64"/>
      <c r="I72" s="161" t="s">
        <v>1174</v>
      </c>
      <c r="J72" s="74" t="str">
        <f>IF(J12="","",J12)</f>
        <v>20. 6. 2017</v>
      </c>
      <c r="K72" s="64"/>
      <c r="L72" s="62"/>
    </row>
    <row r="73" spans="2:12" s="1" customFormat="1" ht="6.95" customHeight="1">
      <c r="B73" s="42"/>
      <c r="C73" s="64"/>
      <c r="D73" s="64"/>
      <c r="E73" s="64"/>
      <c r="F73" s="64"/>
      <c r="G73" s="64"/>
      <c r="H73" s="64"/>
      <c r="I73" s="159"/>
      <c r="J73" s="64"/>
      <c r="K73" s="64"/>
      <c r="L73" s="62"/>
    </row>
    <row r="74" spans="2:12" s="1" customFormat="1" ht="15">
      <c r="B74" s="42"/>
      <c r="C74" s="66" t="s">
        <v>1180</v>
      </c>
      <c r="D74" s="64"/>
      <c r="E74" s="64"/>
      <c r="F74" s="160" t="str">
        <f>E15</f>
        <v>PK Ústí nad Labem</v>
      </c>
      <c r="G74" s="64"/>
      <c r="H74" s="64"/>
      <c r="I74" s="161" t="s">
        <v>1186</v>
      </c>
      <c r="J74" s="160" t="str">
        <f>E21</f>
        <v>Terén Design</v>
      </c>
      <c r="K74" s="64"/>
      <c r="L74" s="62"/>
    </row>
    <row r="75" spans="2:12" s="1" customFormat="1" ht="14.45" customHeight="1">
      <c r="B75" s="42"/>
      <c r="C75" s="66" t="s">
        <v>1184</v>
      </c>
      <c r="D75" s="64"/>
      <c r="E75" s="64"/>
      <c r="F75" s="160" t="str">
        <f>IF(E18="","",E18)</f>
        <v/>
      </c>
      <c r="G75" s="64"/>
      <c r="H75" s="64"/>
      <c r="I75" s="159"/>
      <c r="J75" s="64"/>
      <c r="K75" s="64"/>
      <c r="L75" s="62"/>
    </row>
    <row r="76" spans="2:12" s="1" customFormat="1" ht="10.35" customHeight="1">
      <c r="B76" s="42"/>
      <c r="C76" s="64"/>
      <c r="D76" s="64"/>
      <c r="E76" s="64"/>
      <c r="F76" s="64"/>
      <c r="G76" s="64"/>
      <c r="H76" s="64"/>
      <c r="I76" s="159"/>
      <c r="J76" s="64"/>
      <c r="K76" s="64"/>
      <c r="L76" s="62"/>
    </row>
    <row r="77" spans="2:20" s="9" customFormat="1" ht="29.25" customHeight="1">
      <c r="B77" s="162"/>
      <c r="C77" s="163" t="s">
        <v>1287</v>
      </c>
      <c r="D77" s="164" t="s">
        <v>1210</v>
      </c>
      <c r="E77" s="164" t="s">
        <v>1206</v>
      </c>
      <c r="F77" s="164" t="s">
        <v>1288</v>
      </c>
      <c r="G77" s="164" t="s">
        <v>1289</v>
      </c>
      <c r="H77" s="164" t="s">
        <v>1290</v>
      </c>
      <c r="I77" s="165" t="s">
        <v>1291</v>
      </c>
      <c r="J77" s="164" t="s">
        <v>1281</v>
      </c>
      <c r="K77" s="166" t="s">
        <v>1292</v>
      </c>
      <c r="L77" s="167"/>
      <c r="M77" s="81" t="s">
        <v>1293</v>
      </c>
      <c r="N77" s="82" t="s">
        <v>1195</v>
      </c>
      <c r="O77" s="82" t="s">
        <v>1294</v>
      </c>
      <c r="P77" s="82" t="s">
        <v>1295</v>
      </c>
      <c r="Q77" s="82" t="s">
        <v>1296</v>
      </c>
      <c r="R77" s="82" t="s">
        <v>1297</v>
      </c>
      <c r="S77" s="82" t="s">
        <v>1298</v>
      </c>
      <c r="T77" s="83" t="s">
        <v>1299</v>
      </c>
    </row>
    <row r="78" spans="2:63" s="1" customFormat="1" ht="29.25" customHeight="1">
      <c r="B78" s="42"/>
      <c r="C78" s="87" t="s">
        <v>1282</v>
      </c>
      <c r="D78" s="64"/>
      <c r="E78" s="64"/>
      <c r="F78" s="64"/>
      <c r="G78" s="64"/>
      <c r="H78" s="64"/>
      <c r="I78" s="159"/>
      <c r="J78" s="168">
        <f>BK78</f>
        <v>0</v>
      </c>
      <c r="K78" s="64"/>
      <c r="L78" s="62"/>
      <c r="M78" s="84"/>
      <c r="N78" s="85"/>
      <c r="O78" s="85"/>
      <c r="P78" s="169">
        <f>P79</f>
        <v>0</v>
      </c>
      <c r="Q78" s="85"/>
      <c r="R78" s="169">
        <f>R79</f>
        <v>6.873000000000001</v>
      </c>
      <c r="S78" s="85"/>
      <c r="T78" s="170">
        <f>T79</f>
        <v>0</v>
      </c>
      <c r="AT78" s="24" t="s">
        <v>1224</v>
      </c>
      <c r="AU78" s="24" t="s">
        <v>1283</v>
      </c>
      <c r="BK78" s="171">
        <f>BK79</f>
        <v>0</v>
      </c>
    </row>
    <row r="79" spans="2:63" s="10" customFormat="1" ht="37.35" customHeight="1">
      <c r="B79" s="172"/>
      <c r="C79" s="173"/>
      <c r="D79" s="174" t="s">
        <v>1224</v>
      </c>
      <c r="E79" s="175" t="s">
        <v>1300</v>
      </c>
      <c r="F79" s="175" t="s">
        <v>1301</v>
      </c>
      <c r="G79" s="173"/>
      <c r="H79" s="173"/>
      <c r="I79" s="176"/>
      <c r="J79" s="177">
        <f>BK79</f>
        <v>0</v>
      </c>
      <c r="K79" s="173"/>
      <c r="L79" s="178"/>
      <c r="M79" s="179"/>
      <c r="N79" s="180"/>
      <c r="O79" s="180"/>
      <c r="P79" s="181">
        <f>P80</f>
        <v>0</v>
      </c>
      <c r="Q79" s="180"/>
      <c r="R79" s="181">
        <f>R80</f>
        <v>6.873000000000001</v>
      </c>
      <c r="S79" s="180"/>
      <c r="T79" s="182">
        <f>T80</f>
        <v>0</v>
      </c>
      <c r="AR79" s="183" t="s">
        <v>1171</v>
      </c>
      <c r="AT79" s="184" t="s">
        <v>1224</v>
      </c>
      <c r="AU79" s="184" t="s">
        <v>1225</v>
      </c>
      <c r="AY79" s="183" t="s">
        <v>1302</v>
      </c>
      <c r="BK79" s="185">
        <f>BK80</f>
        <v>0</v>
      </c>
    </row>
    <row r="80" spans="2:63" s="10" customFormat="1" ht="19.9" customHeight="1">
      <c r="B80" s="172"/>
      <c r="C80" s="173"/>
      <c r="D80" s="174" t="s">
        <v>1224</v>
      </c>
      <c r="E80" s="186" t="s">
        <v>1171</v>
      </c>
      <c r="F80" s="186" t="s">
        <v>1303</v>
      </c>
      <c r="G80" s="173"/>
      <c r="H80" s="173"/>
      <c r="I80" s="176"/>
      <c r="J80" s="187">
        <f>BK80</f>
        <v>0</v>
      </c>
      <c r="K80" s="173"/>
      <c r="L80" s="178"/>
      <c r="M80" s="179"/>
      <c r="N80" s="180"/>
      <c r="O80" s="180"/>
      <c r="P80" s="181">
        <f>SUM(P81:P280)</f>
        <v>0</v>
      </c>
      <c r="Q80" s="180"/>
      <c r="R80" s="181">
        <f>SUM(R81:R280)</f>
        <v>6.873000000000001</v>
      </c>
      <c r="S80" s="180"/>
      <c r="T80" s="182">
        <f>SUM(T81:T280)</f>
        <v>0</v>
      </c>
      <c r="AR80" s="183" t="s">
        <v>1171</v>
      </c>
      <c r="AT80" s="184" t="s">
        <v>1224</v>
      </c>
      <c r="AU80" s="184" t="s">
        <v>1171</v>
      </c>
      <c r="AY80" s="183" t="s">
        <v>1302</v>
      </c>
      <c r="BK80" s="185">
        <f>SUM(BK81:BK280)</f>
        <v>0</v>
      </c>
    </row>
    <row r="81" spans="2:65" s="1" customFormat="1" ht="24" customHeight="1">
      <c r="B81" s="42"/>
      <c r="C81" s="188" t="s">
        <v>1171</v>
      </c>
      <c r="D81" s="188" t="s">
        <v>1304</v>
      </c>
      <c r="E81" s="189" t="s">
        <v>1305</v>
      </c>
      <c r="F81" s="190" t="s">
        <v>1306</v>
      </c>
      <c r="G81" s="191" t="s">
        <v>1307</v>
      </c>
      <c r="H81" s="192">
        <v>38000</v>
      </c>
      <c r="I81" s="193"/>
      <c r="J81" s="194">
        <f>ROUND(I81*H81,2)</f>
        <v>0</v>
      </c>
      <c r="K81" s="190" t="s">
        <v>1308</v>
      </c>
      <c r="L81" s="62"/>
      <c r="M81" s="195" t="s">
        <v>1169</v>
      </c>
      <c r="N81" s="196" t="s">
        <v>1198</v>
      </c>
      <c r="O81" s="43"/>
      <c r="P81" s="197">
        <f>O81*H81</f>
        <v>0</v>
      </c>
      <c r="Q81" s="197">
        <v>0.00018</v>
      </c>
      <c r="R81" s="197">
        <f>Q81*H81</f>
        <v>6.840000000000001</v>
      </c>
      <c r="S81" s="197">
        <v>0</v>
      </c>
      <c r="T81" s="198">
        <f>S81*H81</f>
        <v>0</v>
      </c>
      <c r="AR81" s="24" t="s">
        <v>1309</v>
      </c>
      <c r="AT81" s="24" t="s">
        <v>1304</v>
      </c>
      <c r="AU81" s="24" t="s">
        <v>1234</v>
      </c>
      <c r="AY81" s="24" t="s">
        <v>1302</v>
      </c>
      <c r="BE81" s="199">
        <f>IF(N81="základní",J81,0)</f>
        <v>0</v>
      </c>
      <c r="BF81" s="199">
        <f>IF(N81="snížená",J81,0)</f>
        <v>0</v>
      </c>
      <c r="BG81" s="199">
        <f>IF(N81="zákl. přenesená",J81,0)</f>
        <v>0</v>
      </c>
      <c r="BH81" s="199">
        <f>IF(N81="sníž. přenesená",J81,0)</f>
        <v>0</v>
      </c>
      <c r="BI81" s="199">
        <f>IF(N81="nulová",J81,0)</f>
        <v>0</v>
      </c>
      <c r="BJ81" s="24" t="s">
        <v>1309</v>
      </c>
      <c r="BK81" s="199">
        <f>ROUND(I81*H81,2)</f>
        <v>0</v>
      </c>
      <c r="BL81" s="24" t="s">
        <v>1309</v>
      </c>
      <c r="BM81" s="24" t="s">
        <v>1310</v>
      </c>
    </row>
    <row r="82" spans="2:47" s="1" customFormat="1" ht="81">
      <c r="B82" s="42"/>
      <c r="C82" s="64"/>
      <c r="D82" s="200" t="s">
        <v>1311</v>
      </c>
      <c r="E82" s="64"/>
      <c r="F82" s="201" t="s">
        <v>1312</v>
      </c>
      <c r="G82" s="64"/>
      <c r="H82" s="64"/>
      <c r="I82" s="159"/>
      <c r="J82" s="64"/>
      <c r="K82" s="64"/>
      <c r="L82" s="62"/>
      <c r="M82" s="202"/>
      <c r="N82" s="43"/>
      <c r="O82" s="43"/>
      <c r="P82" s="43"/>
      <c r="Q82" s="43"/>
      <c r="R82" s="43"/>
      <c r="S82" s="43"/>
      <c r="T82" s="79"/>
      <c r="AT82" s="24" t="s">
        <v>1311</v>
      </c>
      <c r="AU82" s="24" t="s">
        <v>1234</v>
      </c>
    </row>
    <row r="83" spans="2:51" s="11" customFormat="1" ht="13.5">
      <c r="B83" s="203"/>
      <c r="C83" s="204"/>
      <c r="D83" s="200" t="s">
        <v>1313</v>
      </c>
      <c r="E83" s="205" t="s">
        <v>1169</v>
      </c>
      <c r="F83" s="206" t="s">
        <v>1314</v>
      </c>
      <c r="G83" s="204"/>
      <c r="H83" s="207">
        <v>38000</v>
      </c>
      <c r="I83" s="208"/>
      <c r="J83" s="204"/>
      <c r="K83" s="204"/>
      <c r="L83" s="209"/>
      <c r="M83" s="210"/>
      <c r="N83" s="211"/>
      <c r="O83" s="211"/>
      <c r="P83" s="211"/>
      <c r="Q83" s="211"/>
      <c r="R83" s="211"/>
      <c r="S83" s="211"/>
      <c r="T83" s="212"/>
      <c r="AT83" s="213" t="s">
        <v>1313</v>
      </c>
      <c r="AU83" s="213" t="s">
        <v>1234</v>
      </c>
      <c r="AV83" s="11" t="s">
        <v>1234</v>
      </c>
      <c r="AW83" s="11" t="s">
        <v>1188</v>
      </c>
      <c r="AX83" s="11" t="s">
        <v>1225</v>
      </c>
      <c r="AY83" s="213" t="s">
        <v>1302</v>
      </c>
    </row>
    <row r="84" spans="2:51" s="12" customFormat="1" ht="13.5">
      <c r="B84" s="214"/>
      <c r="C84" s="215"/>
      <c r="D84" s="200" t="s">
        <v>1313</v>
      </c>
      <c r="E84" s="216" t="s">
        <v>1169</v>
      </c>
      <c r="F84" s="217" t="s">
        <v>1315</v>
      </c>
      <c r="G84" s="215"/>
      <c r="H84" s="218">
        <v>38000</v>
      </c>
      <c r="I84" s="219"/>
      <c r="J84" s="215"/>
      <c r="K84" s="215"/>
      <c r="L84" s="220"/>
      <c r="M84" s="221"/>
      <c r="N84" s="222"/>
      <c r="O84" s="222"/>
      <c r="P84" s="222"/>
      <c r="Q84" s="222"/>
      <c r="R84" s="222"/>
      <c r="S84" s="222"/>
      <c r="T84" s="223"/>
      <c r="AT84" s="224" t="s">
        <v>1313</v>
      </c>
      <c r="AU84" s="224" t="s">
        <v>1234</v>
      </c>
      <c r="AV84" s="12" t="s">
        <v>1309</v>
      </c>
      <c r="AW84" s="12" t="s">
        <v>1188</v>
      </c>
      <c r="AX84" s="12" t="s">
        <v>1171</v>
      </c>
      <c r="AY84" s="224" t="s">
        <v>1302</v>
      </c>
    </row>
    <row r="85" spans="2:51" s="13" customFormat="1" ht="13.5">
      <c r="B85" s="225"/>
      <c r="C85" s="226"/>
      <c r="D85" s="200" t="s">
        <v>1313</v>
      </c>
      <c r="E85" s="227" t="s">
        <v>1169</v>
      </c>
      <c r="F85" s="228" t="s">
        <v>1479</v>
      </c>
      <c r="G85" s="226"/>
      <c r="H85" s="227" t="s">
        <v>1169</v>
      </c>
      <c r="I85" s="229"/>
      <c r="J85" s="226"/>
      <c r="K85" s="226"/>
      <c r="L85" s="230"/>
      <c r="M85" s="231"/>
      <c r="N85" s="232"/>
      <c r="O85" s="232"/>
      <c r="P85" s="232"/>
      <c r="Q85" s="232"/>
      <c r="R85" s="232"/>
      <c r="S85" s="232"/>
      <c r="T85" s="233"/>
      <c r="AT85" s="234" t="s">
        <v>1313</v>
      </c>
      <c r="AU85" s="234" t="s">
        <v>1234</v>
      </c>
      <c r="AV85" s="13" t="s">
        <v>1171</v>
      </c>
      <c r="AW85" s="13" t="s">
        <v>1188</v>
      </c>
      <c r="AX85" s="13" t="s">
        <v>1225</v>
      </c>
      <c r="AY85" s="234" t="s">
        <v>1302</v>
      </c>
    </row>
    <row r="86" spans="2:65" s="1" customFormat="1" ht="39" customHeight="1">
      <c r="B86" s="42"/>
      <c r="C86" s="188" t="s">
        <v>1317</v>
      </c>
      <c r="D86" s="188" t="s">
        <v>1304</v>
      </c>
      <c r="E86" s="189" t="s">
        <v>1318</v>
      </c>
      <c r="F86" s="190" t="s">
        <v>1319</v>
      </c>
      <c r="G86" s="191" t="s">
        <v>1307</v>
      </c>
      <c r="H86" s="192">
        <v>38000</v>
      </c>
      <c r="I86" s="193"/>
      <c r="J86" s="194">
        <f>ROUND(I86*H86,2)</f>
        <v>0</v>
      </c>
      <c r="K86" s="190" t="s">
        <v>1308</v>
      </c>
      <c r="L86" s="62"/>
      <c r="M86" s="195" t="s">
        <v>1169</v>
      </c>
      <c r="N86" s="196" t="s">
        <v>1198</v>
      </c>
      <c r="O86" s="43"/>
      <c r="P86" s="197">
        <f>O86*H86</f>
        <v>0</v>
      </c>
      <c r="Q86" s="197">
        <v>0</v>
      </c>
      <c r="R86" s="197">
        <f>Q86*H86</f>
        <v>0</v>
      </c>
      <c r="S86" s="197">
        <v>0</v>
      </c>
      <c r="T86" s="198">
        <f>S86*H86</f>
        <v>0</v>
      </c>
      <c r="AR86" s="24" t="s">
        <v>1309</v>
      </c>
      <c r="AT86" s="24" t="s">
        <v>1304</v>
      </c>
      <c r="AU86" s="24" t="s">
        <v>1234</v>
      </c>
      <c r="AY86" s="24" t="s">
        <v>1302</v>
      </c>
      <c r="BE86" s="199">
        <f>IF(N86="základní",J86,0)</f>
        <v>0</v>
      </c>
      <c r="BF86" s="199">
        <f>IF(N86="snížená",J86,0)</f>
        <v>0</v>
      </c>
      <c r="BG86" s="199">
        <f>IF(N86="zákl. přenesená",J86,0)</f>
        <v>0</v>
      </c>
      <c r="BH86" s="199">
        <f>IF(N86="sníž. přenesená",J86,0)</f>
        <v>0</v>
      </c>
      <c r="BI86" s="199">
        <f>IF(N86="nulová",J86,0)</f>
        <v>0</v>
      </c>
      <c r="BJ86" s="24" t="s">
        <v>1309</v>
      </c>
      <c r="BK86" s="199">
        <f>ROUND(I86*H86,2)</f>
        <v>0</v>
      </c>
      <c r="BL86" s="24" t="s">
        <v>1309</v>
      </c>
      <c r="BM86" s="24" t="s">
        <v>1320</v>
      </c>
    </row>
    <row r="87" spans="2:47" s="1" customFormat="1" ht="148.5">
      <c r="B87" s="42"/>
      <c r="C87" s="64"/>
      <c r="D87" s="200" t="s">
        <v>1311</v>
      </c>
      <c r="E87" s="64"/>
      <c r="F87" s="201" t="s">
        <v>1321</v>
      </c>
      <c r="G87" s="64"/>
      <c r="H87" s="64"/>
      <c r="I87" s="159"/>
      <c r="J87" s="64"/>
      <c r="K87" s="64"/>
      <c r="L87" s="62"/>
      <c r="M87" s="202"/>
      <c r="N87" s="43"/>
      <c r="O87" s="43"/>
      <c r="P87" s="43"/>
      <c r="Q87" s="43"/>
      <c r="R87" s="43"/>
      <c r="S87" s="43"/>
      <c r="T87" s="79"/>
      <c r="AT87" s="24" t="s">
        <v>1311</v>
      </c>
      <c r="AU87" s="24" t="s">
        <v>1234</v>
      </c>
    </row>
    <row r="88" spans="2:51" s="11" customFormat="1" ht="13.5">
      <c r="B88" s="203"/>
      <c r="C88" s="204"/>
      <c r="D88" s="200" t="s">
        <v>1313</v>
      </c>
      <c r="E88" s="205" t="s">
        <v>1169</v>
      </c>
      <c r="F88" s="206" t="s">
        <v>1314</v>
      </c>
      <c r="G88" s="204"/>
      <c r="H88" s="207">
        <v>38000</v>
      </c>
      <c r="I88" s="208"/>
      <c r="J88" s="204"/>
      <c r="K88" s="204"/>
      <c r="L88" s="209"/>
      <c r="M88" s="210"/>
      <c r="N88" s="211"/>
      <c r="O88" s="211"/>
      <c r="P88" s="211"/>
      <c r="Q88" s="211"/>
      <c r="R88" s="211"/>
      <c r="S88" s="211"/>
      <c r="T88" s="212"/>
      <c r="AT88" s="213" t="s">
        <v>1313</v>
      </c>
      <c r="AU88" s="213" t="s">
        <v>1234</v>
      </c>
      <c r="AV88" s="11" t="s">
        <v>1234</v>
      </c>
      <c r="AW88" s="11" t="s">
        <v>1188</v>
      </c>
      <c r="AX88" s="11" t="s">
        <v>1225</v>
      </c>
      <c r="AY88" s="213" t="s">
        <v>1302</v>
      </c>
    </row>
    <row r="89" spans="2:51" s="12" customFormat="1" ht="13.5">
      <c r="B89" s="214"/>
      <c r="C89" s="215"/>
      <c r="D89" s="200" t="s">
        <v>1313</v>
      </c>
      <c r="E89" s="216" t="s">
        <v>1169</v>
      </c>
      <c r="F89" s="217" t="s">
        <v>1315</v>
      </c>
      <c r="G89" s="215"/>
      <c r="H89" s="218">
        <v>38000</v>
      </c>
      <c r="I89" s="219"/>
      <c r="J89" s="215"/>
      <c r="K89" s="215"/>
      <c r="L89" s="220"/>
      <c r="M89" s="221"/>
      <c r="N89" s="222"/>
      <c r="O89" s="222"/>
      <c r="P89" s="222"/>
      <c r="Q89" s="222"/>
      <c r="R89" s="222"/>
      <c r="S89" s="222"/>
      <c r="T89" s="223"/>
      <c r="AT89" s="224" t="s">
        <v>1313</v>
      </c>
      <c r="AU89" s="224" t="s">
        <v>1234</v>
      </c>
      <c r="AV89" s="12" t="s">
        <v>1309</v>
      </c>
      <c r="AW89" s="12" t="s">
        <v>1188</v>
      </c>
      <c r="AX89" s="12" t="s">
        <v>1171</v>
      </c>
      <c r="AY89" s="224" t="s">
        <v>1302</v>
      </c>
    </row>
    <row r="90" spans="2:51" s="13" customFormat="1" ht="13.5">
      <c r="B90" s="225"/>
      <c r="C90" s="226"/>
      <c r="D90" s="200" t="s">
        <v>1313</v>
      </c>
      <c r="E90" s="227" t="s">
        <v>1169</v>
      </c>
      <c r="F90" s="228" t="s">
        <v>1480</v>
      </c>
      <c r="G90" s="226"/>
      <c r="H90" s="227" t="s">
        <v>1169</v>
      </c>
      <c r="I90" s="229"/>
      <c r="J90" s="226"/>
      <c r="K90" s="226"/>
      <c r="L90" s="230"/>
      <c r="M90" s="231"/>
      <c r="N90" s="232"/>
      <c r="O90" s="232"/>
      <c r="P90" s="232"/>
      <c r="Q90" s="232"/>
      <c r="R90" s="232"/>
      <c r="S90" s="232"/>
      <c r="T90" s="233"/>
      <c r="AT90" s="234" t="s">
        <v>1313</v>
      </c>
      <c r="AU90" s="234" t="s">
        <v>1234</v>
      </c>
      <c r="AV90" s="13" t="s">
        <v>1171</v>
      </c>
      <c r="AW90" s="13" t="s">
        <v>1188</v>
      </c>
      <c r="AX90" s="13" t="s">
        <v>1225</v>
      </c>
      <c r="AY90" s="234" t="s">
        <v>1302</v>
      </c>
    </row>
    <row r="91" spans="2:51" s="13" customFormat="1" ht="13.5">
      <c r="B91" s="225"/>
      <c r="C91" s="226"/>
      <c r="D91" s="200" t="s">
        <v>1313</v>
      </c>
      <c r="E91" s="227" t="s">
        <v>1169</v>
      </c>
      <c r="F91" s="228" t="s">
        <v>1322</v>
      </c>
      <c r="G91" s="226"/>
      <c r="H91" s="227" t="s">
        <v>1169</v>
      </c>
      <c r="I91" s="229"/>
      <c r="J91" s="226"/>
      <c r="K91" s="226"/>
      <c r="L91" s="230"/>
      <c r="M91" s="231"/>
      <c r="N91" s="232"/>
      <c r="O91" s="232"/>
      <c r="P91" s="232"/>
      <c r="Q91" s="232"/>
      <c r="R91" s="232"/>
      <c r="S91" s="232"/>
      <c r="T91" s="233"/>
      <c r="AT91" s="234" t="s">
        <v>1313</v>
      </c>
      <c r="AU91" s="234" t="s">
        <v>1234</v>
      </c>
      <c r="AV91" s="13" t="s">
        <v>1171</v>
      </c>
      <c r="AW91" s="13" t="s">
        <v>1188</v>
      </c>
      <c r="AX91" s="13" t="s">
        <v>1225</v>
      </c>
      <c r="AY91" s="234" t="s">
        <v>1302</v>
      </c>
    </row>
    <row r="92" spans="2:65" s="1" customFormat="1" ht="25.5" customHeight="1">
      <c r="B92" s="42"/>
      <c r="C92" s="188" t="s">
        <v>1234</v>
      </c>
      <c r="D92" s="188" t="s">
        <v>1304</v>
      </c>
      <c r="E92" s="189" t="s">
        <v>1323</v>
      </c>
      <c r="F92" s="190" t="s">
        <v>1324</v>
      </c>
      <c r="G92" s="191" t="s">
        <v>1325</v>
      </c>
      <c r="H92" s="192">
        <v>60</v>
      </c>
      <c r="I92" s="193"/>
      <c r="J92" s="194">
        <f>ROUND(I92*H92,2)</f>
        <v>0</v>
      </c>
      <c r="K92" s="190" t="s">
        <v>1308</v>
      </c>
      <c r="L92" s="62"/>
      <c r="M92" s="195" t="s">
        <v>1169</v>
      </c>
      <c r="N92" s="196" t="s">
        <v>1198</v>
      </c>
      <c r="O92" s="43"/>
      <c r="P92" s="197">
        <f>O92*H92</f>
        <v>0</v>
      </c>
      <c r="Q92" s="197">
        <v>0.00018</v>
      </c>
      <c r="R92" s="197">
        <f>Q92*H92</f>
        <v>0.0108</v>
      </c>
      <c r="S92" s="197">
        <v>0</v>
      </c>
      <c r="T92" s="198">
        <f>S92*H92</f>
        <v>0</v>
      </c>
      <c r="AR92" s="24" t="s">
        <v>1309</v>
      </c>
      <c r="AT92" s="24" t="s">
        <v>1304</v>
      </c>
      <c r="AU92" s="24" t="s">
        <v>1234</v>
      </c>
      <c r="AY92" s="24" t="s">
        <v>1302</v>
      </c>
      <c r="BE92" s="199">
        <f>IF(N92="základní",J92,0)</f>
        <v>0</v>
      </c>
      <c r="BF92" s="199">
        <f>IF(N92="snížená",J92,0)</f>
        <v>0</v>
      </c>
      <c r="BG92" s="199">
        <f>IF(N92="zákl. přenesená",J92,0)</f>
        <v>0</v>
      </c>
      <c r="BH92" s="199">
        <f>IF(N92="sníž. přenesená",J92,0)</f>
        <v>0</v>
      </c>
      <c r="BI92" s="199">
        <f>IF(N92="nulová",J92,0)</f>
        <v>0</v>
      </c>
      <c r="BJ92" s="24" t="s">
        <v>1309</v>
      </c>
      <c r="BK92" s="199">
        <f>ROUND(I92*H92,2)</f>
        <v>0</v>
      </c>
      <c r="BL92" s="24" t="s">
        <v>1309</v>
      </c>
      <c r="BM92" s="24" t="s">
        <v>1326</v>
      </c>
    </row>
    <row r="93" spans="2:47" s="1" customFormat="1" ht="67.5">
      <c r="B93" s="42"/>
      <c r="C93" s="64"/>
      <c r="D93" s="200" t="s">
        <v>1311</v>
      </c>
      <c r="E93" s="64"/>
      <c r="F93" s="201" t="s">
        <v>1327</v>
      </c>
      <c r="G93" s="64"/>
      <c r="H93" s="64"/>
      <c r="I93" s="159"/>
      <c r="J93" s="64"/>
      <c r="K93" s="64"/>
      <c r="L93" s="62"/>
      <c r="M93" s="202"/>
      <c r="N93" s="43"/>
      <c r="O93" s="43"/>
      <c r="P93" s="43"/>
      <c r="Q93" s="43"/>
      <c r="R93" s="43"/>
      <c r="S93" s="43"/>
      <c r="T93" s="79"/>
      <c r="AT93" s="24" t="s">
        <v>1311</v>
      </c>
      <c r="AU93" s="24" t="s">
        <v>1234</v>
      </c>
    </row>
    <row r="94" spans="2:51" s="11" customFormat="1" ht="13.5">
      <c r="B94" s="203"/>
      <c r="C94" s="204"/>
      <c r="D94" s="200" t="s">
        <v>1313</v>
      </c>
      <c r="E94" s="205" t="s">
        <v>1169</v>
      </c>
      <c r="F94" s="206" t="s">
        <v>1328</v>
      </c>
      <c r="G94" s="204"/>
      <c r="H94" s="207">
        <v>60</v>
      </c>
      <c r="I94" s="208"/>
      <c r="J94" s="204"/>
      <c r="K94" s="204"/>
      <c r="L94" s="209"/>
      <c r="M94" s="210"/>
      <c r="N94" s="211"/>
      <c r="O94" s="211"/>
      <c r="P94" s="211"/>
      <c r="Q94" s="211"/>
      <c r="R94" s="211"/>
      <c r="S94" s="211"/>
      <c r="T94" s="212"/>
      <c r="AT94" s="213" t="s">
        <v>1313</v>
      </c>
      <c r="AU94" s="213" t="s">
        <v>1234</v>
      </c>
      <c r="AV94" s="11" t="s">
        <v>1234</v>
      </c>
      <c r="AW94" s="11" t="s">
        <v>1188</v>
      </c>
      <c r="AX94" s="11" t="s">
        <v>1225</v>
      </c>
      <c r="AY94" s="213" t="s">
        <v>1302</v>
      </c>
    </row>
    <row r="95" spans="2:51" s="12" customFormat="1" ht="13.5">
      <c r="B95" s="214"/>
      <c r="C95" s="215"/>
      <c r="D95" s="200" t="s">
        <v>1313</v>
      </c>
      <c r="E95" s="216" t="s">
        <v>1169</v>
      </c>
      <c r="F95" s="217" t="s">
        <v>1315</v>
      </c>
      <c r="G95" s="215"/>
      <c r="H95" s="218">
        <v>60</v>
      </c>
      <c r="I95" s="219"/>
      <c r="J95" s="215"/>
      <c r="K95" s="215"/>
      <c r="L95" s="220"/>
      <c r="M95" s="221"/>
      <c r="N95" s="222"/>
      <c r="O95" s="222"/>
      <c r="P95" s="222"/>
      <c r="Q95" s="222"/>
      <c r="R95" s="222"/>
      <c r="S95" s="222"/>
      <c r="T95" s="223"/>
      <c r="AT95" s="224" t="s">
        <v>1313</v>
      </c>
      <c r="AU95" s="224" t="s">
        <v>1234</v>
      </c>
      <c r="AV95" s="12" t="s">
        <v>1309</v>
      </c>
      <c r="AW95" s="12" t="s">
        <v>1188</v>
      </c>
      <c r="AX95" s="12" t="s">
        <v>1171</v>
      </c>
      <c r="AY95" s="224" t="s">
        <v>1302</v>
      </c>
    </row>
    <row r="96" spans="2:51" s="13" customFormat="1" ht="13.5">
      <c r="B96" s="225"/>
      <c r="C96" s="226"/>
      <c r="D96" s="200" t="s">
        <v>1313</v>
      </c>
      <c r="E96" s="227" t="s">
        <v>1169</v>
      </c>
      <c r="F96" s="228" t="s">
        <v>1479</v>
      </c>
      <c r="G96" s="226"/>
      <c r="H96" s="227" t="s">
        <v>1169</v>
      </c>
      <c r="I96" s="229"/>
      <c r="J96" s="226"/>
      <c r="K96" s="226"/>
      <c r="L96" s="230"/>
      <c r="M96" s="231"/>
      <c r="N96" s="232"/>
      <c r="O96" s="232"/>
      <c r="P96" s="232"/>
      <c r="Q96" s="232"/>
      <c r="R96" s="232"/>
      <c r="S96" s="232"/>
      <c r="T96" s="233"/>
      <c r="AT96" s="234" t="s">
        <v>1313</v>
      </c>
      <c r="AU96" s="234" t="s">
        <v>1234</v>
      </c>
      <c r="AV96" s="13" t="s">
        <v>1171</v>
      </c>
      <c r="AW96" s="13" t="s">
        <v>1188</v>
      </c>
      <c r="AX96" s="13" t="s">
        <v>1225</v>
      </c>
      <c r="AY96" s="234" t="s">
        <v>1302</v>
      </c>
    </row>
    <row r="97" spans="2:65" s="1" customFormat="1" ht="22.9" customHeight="1">
      <c r="B97" s="42"/>
      <c r="C97" s="188" t="s">
        <v>1329</v>
      </c>
      <c r="D97" s="188" t="s">
        <v>1304</v>
      </c>
      <c r="E97" s="189" t="s">
        <v>1330</v>
      </c>
      <c r="F97" s="190" t="s">
        <v>1331</v>
      </c>
      <c r="G97" s="191" t="s">
        <v>1325</v>
      </c>
      <c r="H97" s="192">
        <v>80</v>
      </c>
      <c r="I97" s="193"/>
      <c r="J97" s="194">
        <f>ROUND(I97*H97,2)</f>
        <v>0</v>
      </c>
      <c r="K97" s="190" t="s">
        <v>1308</v>
      </c>
      <c r="L97" s="62"/>
      <c r="M97" s="195" t="s">
        <v>1169</v>
      </c>
      <c r="N97" s="196" t="s">
        <v>1198</v>
      </c>
      <c r="O97" s="43"/>
      <c r="P97" s="197">
        <f>O97*H97</f>
        <v>0</v>
      </c>
      <c r="Q97" s="197">
        <v>0.00018</v>
      </c>
      <c r="R97" s="197">
        <f>Q97*H97</f>
        <v>0.014400000000000001</v>
      </c>
      <c r="S97" s="197">
        <v>0</v>
      </c>
      <c r="T97" s="198">
        <f>S97*H97</f>
        <v>0</v>
      </c>
      <c r="AR97" s="24" t="s">
        <v>1309</v>
      </c>
      <c r="AT97" s="24" t="s">
        <v>1304</v>
      </c>
      <c r="AU97" s="24" t="s">
        <v>1234</v>
      </c>
      <c r="AY97" s="24" t="s">
        <v>1302</v>
      </c>
      <c r="BE97" s="199">
        <f>IF(N97="základní",J97,0)</f>
        <v>0</v>
      </c>
      <c r="BF97" s="199">
        <f>IF(N97="snížená",J97,0)</f>
        <v>0</v>
      </c>
      <c r="BG97" s="199">
        <f>IF(N97="zákl. přenesená",J97,0)</f>
        <v>0</v>
      </c>
      <c r="BH97" s="199">
        <f>IF(N97="sníž. přenesená",J97,0)</f>
        <v>0</v>
      </c>
      <c r="BI97" s="199">
        <f>IF(N97="nulová",J97,0)</f>
        <v>0</v>
      </c>
      <c r="BJ97" s="24" t="s">
        <v>1309</v>
      </c>
      <c r="BK97" s="199">
        <f>ROUND(I97*H97,2)</f>
        <v>0</v>
      </c>
      <c r="BL97" s="24" t="s">
        <v>1309</v>
      </c>
      <c r="BM97" s="24" t="s">
        <v>1332</v>
      </c>
    </row>
    <row r="98" spans="2:47" s="1" customFormat="1" ht="67.5">
      <c r="B98" s="42"/>
      <c r="C98" s="64"/>
      <c r="D98" s="200" t="s">
        <v>1311</v>
      </c>
      <c r="E98" s="64"/>
      <c r="F98" s="201" t="s">
        <v>1327</v>
      </c>
      <c r="G98" s="64"/>
      <c r="H98" s="64"/>
      <c r="I98" s="159"/>
      <c r="J98" s="64"/>
      <c r="K98" s="64"/>
      <c r="L98" s="62"/>
      <c r="M98" s="202"/>
      <c r="N98" s="43"/>
      <c r="O98" s="43"/>
      <c r="P98" s="43"/>
      <c r="Q98" s="43"/>
      <c r="R98" s="43"/>
      <c r="S98" s="43"/>
      <c r="T98" s="79"/>
      <c r="AT98" s="24" t="s">
        <v>1311</v>
      </c>
      <c r="AU98" s="24" t="s">
        <v>1234</v>
      </c>
    </row>
    <row r="99" spans="2:51" s="11" customFormat="1" ht="13.5">
      <c r="B99" s="203"/>
      <c r="C99" s="204"/>
      <c r="D99" s="200" t="s">
        <v>1313</v>
      </c>
      <c r="E99" s="205" t="s">
        <v>1169</v>
      </c>
      <c r="F99" s="206" t="s">
        <v>1328</v>
      </c>
      <c r="G99" s="204"/>
      <c r="H99" s="207">
        <v>60</v>
      </c>
      <c r="I99" s="208"/>
      <c r="J99" s="204"/>
      <c r="K99" s="204"/>
      <c r="L99" s="209"/>
      <c r="M99" s="210"/>
      <c r="N99" s="211"/>
      <c r="O99" s="211"/>
      <c r="P99" s="211"/>
      <c r="Q99" s="211"/>
      <c r="R99" s="211"/>
      <c r="S99" s="211"/>
      <c r="T99" s="212"/>
      <c r="AT99" s="213" t="s">
        <v>1313</v>
      </c>
      <c r="AU99" s="213" t="s">
        <v>1234</v>
      </c>
      <c r="AV99" s="11" t="s">
        <v>1234</v>
      </c>
      <c r="AW99" s="11" t="s">
        <v>1188</v>
      </c>
      <c r="AX99" s="11" t="s">
        <v>1225</v>
      </c>
      <c r="AY99" s="213" t="s">
        <v>1302</v>
      </c>
    </row>
    <row r="100" spans="2:51" s="11" customFormat="1" ht="13.5">
      <c r="B100" s="203"/>
      <c r="C100" s="204"/>
      <c r="D100" s="200" t="s">
        <v>1313</v>
      </c>
      <c r="E100" s="205" t="s">
        <v>1169</v>
      </c>
      <c r="F100" s="206" t="s">
        <v>1333</v>
      </c>
      <c r="G100" s="204"/>
      <c r="H100" s="207">
        <v>20</v>
      </c>
      <c r="I100" s="208"/>
      <c r="J100" s="204"/>
      <c r="K100" s="204"/>
      <c r="L100" s="209"/>
      <c r="M100" s="210"/>
      <c r="N100" s="211"/>
      <c r="O100" s="211"/>
      <c r="P100" s="211"/>
      <c r="Q100" s="211"/>
      <c r="R100" s="211"/>
      <c r="S100" s="211"/>
      <c r="T100" s="212"/>
      <c r="AT100" s="213" t="s">
        <v>1313</v>
      </c>
      <c r="AU100" s="213" t="s">
        <v>1234</v>
      </c>
      <c r="AV100" s="11" t="s">
        <v>1234</v>
      </c>
      <c r="AW100" s="11" t="s">
        <v>1188</v>
      </c>
      <c r="AX100" s="11" t="s">
        <v>1225</v>
      </c>
      <c r="AY100" s="213" t="s">
        <v>1302</v>
      </c>
    </row>
    <row r="101" spans="2:51" s="12" customFormat="1" ht="13.5">
      <c r="B101" s="214"/>
      <c r="C101" s="215"/>
      <c r="D101" s="200" t="s">
        <v>1313</v>
      </c>
      <c r="E101" s="216" t="s">
        <v>1169</v>
      </c>
      <c r="F101" s="217" t="s">
        <v>1315</v>
      </c>
      <c r="G101" s="215"/>
      <c r="H101" s="218">
        <v>80</v>
      </c>
      <c r="I101" s="219"/>
      <c r="J101" s="215"/>
      <c r="K101" s="215"/>
      <c r="L101" s="220"/>
      <c r="M101" s="221"/>
      <c r="N101" s="222"/>
      <c r="O101" s="222"/>
      <c r="P101" s="222"/>
      <c r="Q101" s="222"/>
      <c r="R101" s="222"/>
      <c r="S101" s="222"/>
      <c r="T101" s="223"/>
      <c r="AT101" s="224" t="s">
        <v>1313</v>
      </c>
      <c r="AU101" s="224" t="s">
        <v>1234</v>
      </c>
      <c r="AV101" s="12" t="s">
        <v>1309</v>
      </c>
      <c r="AW101" s="12" t="s">
        <v>1188</v>
      </c>
      <c r="AX101" s="12" t="s">
        <v>1171</v>
      </c>
      <c r="AY101" s="224" t="s">
        <v>1302</v>
      </c>
    </row>
    <row r="102" spans="2:51" s="13" customFormat="1" ht="13.5">
      <c r="B102" s="225"/>
      <c r="C102" s="226"/>
      <c r="D102" s="200" t="s">
        <v>1313</v>
      </c>
      <c r="E102" s="227" t="s">
        <v>1169</v>
      </c>
      <c r="F102" s="228" t="s">
        <v>1316</v>
      </c>
      <c r="G102" s="226"/>
      <c r="H102" s="227" t="s">
        <v>1169</v>
      </c>
      <c r="I102" s="229"/>
      <c r="J102" s="226"/>
      <c r="K102" s="226"/>
      <c r="L102" s="230"/>
      <c r="M102" s="231"/>
      <c r="N102" s="232"/>
      <c r="O102" s="232"/>
      <c r="P102" s="232"/>
      <c r="Q102" s="232"/>
      <c r="R102" s="232"/>
      <c r="S102" s="232"/>
      <c r="T102" s="233"/>
      <c r="AT102" s="234" t="s">
        <v>1313</v>
      </c>
      <c r="AU102" s="234" t="s">
        <v>1234</v>
      </c>
      <c r="AV102" s="13" t="s">
        <v>1171</v>
      </c>
      <c r="AW102" s="13" t="s">
        <v>1188</v>
      </c>
      <c r="AX102" s="13" t="s">
        <v>1225</v>
      </c>
      <c r="AY102" s="234" t="s">
        <v>1302</v>
      </c>
    </row>
    <row r="103" spans="2:65" s="1" customFormat="1" ht="34.15" customHeight="1">
      <c r="B103" s="42"/>
      <c r="C103" s="188" t="s">
        <v>1309</v>
      </c>
      <c r="D103" s="188" t="s">
        <v>1304</v>
      </c>
      <c r="E103" s="189" t="s">
        <v>1334</v>
      </c>
      <c r="F103" s="190" t="s">
        <v>1335</v>
      </c>
      <c r="G103" s="191" t="s">
        <v>1325</v>
      </c>
      <c r="H103" s="192">
        <v>60</v>
      </c>
      <c r="I103" s="193"/>
      <c r="J103" s="194">
        <f>ROUND(I103*H103,2)</f>
        <v>0</v>
      </c>
      <c r="K103" s="190" t="s">
        <v>1308</v>
      </c>
      <c r="L103" s="62"/>
      <c r="M103" s="195" t="s">
        <v>1169</v>
      </c>
      <c r="N103" s="196" t="s">
        <v>1198</v>
      </c>
      <c r="O103" s="43"/>
      <c r="P103" s="197">
        <f>O103*H103</f>
        <v>0</v>
      </c>
      <c r="Q103" s="197">
        <v>5E-05</v>
      </c>
      <c r="R103" s="197">
        <f>Q103*H103</f>
        <v>0.003</v>
      </c>
      <c r="S103" s="197">
        <v>0</v>
      </c>
      <c r="T103" s="198">
        <f>S103*H103</f>
        <v>0</v>
      </c>
      <c r="AR103" s="24" t="s">
        <v>1309</v>
      </c>
      <c r="AT103" s="24" t="s">
        <v>1304</v>
      </c>
      <c r="AU103" s="24" t="s">
        <v>1234</v>
      </c>
      <c r="AY103" s="24" t="s">
        <v>1302</v>
      </c>
      <c r="BE103" s="199">
        <f>IF(N103="základní",J103,0)</f>
        <v>0</v>
      </c>
      <c r="BF103" s="199">
        <f>IF(N103="snížená",J103,0)</f>
        <v>0</v>
      </c>
      <c r="BG103" s="199">
        <f>IF(N103="zákl. přenesená",J103,0)</f>
        <v>0</v>
      </c>
      <c r="BH103" s="199">
        <f>IF(N103="sníž. přenesená",J103,0)</f>
        <v>0</v>
      </c>
      <c r="BI103" s="199">
        <f>IF(N103="nulová",J103,0)</f>
        <v>0</v>
      </c>
      <c r="BJ103" s="24" t="s">
        <v>1309</v>
      </c>
      <c r="BK103" s="199">
        <f>ROUND(I103*H103,2)</f>
        <v>0</v>
      </c>
      <c r="BL103" s="24" t="s">
        <v>1309</v>
      </c>
      <c r="BM103" s="24" t="s">
        <v>1336</v>
      </c>
    </row>
    <row r="104" spans="2:47" s="1" customFormat="1" ht="121.5">
      <c r="B104" s="42"/>
      <c r="C104" s="64"/>
      <c r="D104" s="200" t="s">
        <v>1311</v>
      </c>
      <c r="E104" s="64"/>
      <c r="F104" s="201" t="s">
        <v>1337</v>
      </c>
      <c r="G104" s="64"/>
      <c r="H104" s="64"/>
      <c r="I104" s="159"/>
      <c r="J104" s="64"/>
      <c r="K104" s="64"/>
      <c r="L104" s="62"/>
      <c r="M104" s="202"/>
      <c r="N104" s="43"/>
      <c r="O104" s="43"/>
      <c r="P104" s="43"/>
      <c r="Q104" s="43"/>
      <c r="R104" s="43"/>
      <c r="S104" s="43"/>
      <c r="T104" s="79"/>
      <c r="AT104" s="24" t="s">
        <v>1311</v>
      </c>
      <c r="AU104" s="24" t="s">
        <v>1234</v>
      </c>
    </row>
    <row r="105" spans="2:51" s="11" customFormat="1" ht="13.5">
      <c r="B105" s="203"/>
      <c r="C105" s="204"/>
      <c r="D105" s="200" t="s">
        <v>1313</v>
      </c>
      <c r="E105" s="205" t="s">
        <v>1169</v>
      </c>
      <c r="F105" s="206" t="s">
        <v>1328</v>
      </c>
      <c r="G105" s="204"/>
      <c r="H105" s="207">
        <v>60</v>
      </c>
      <c r="I105" s="208"/>
      <c r="J105" s="204"/>
      <c r="K105" s="204"/>
      <c r="L105" s="209"/>
      <c r="M105" s="210"/>
      <c r="N105" s="211"/>
      <c r="O105" s="211"/>
      <c r="P105" s="211"/>
      <c r="Q105" s="211"/>
      <c r="R105" s="211"/>
      <c r="S105" s="211"/>
      <c r="T105" s="212"/>
      <c r="AT105" s="213" t="s">
        <v>1313</v>
      </c>
      <c r="AU105" s="213" t="s">
        <v>1234</v>
      </c>
      <c r="AV105" s="11" t="s">
        <v>1234</v>
      </c>
      <c r="AW105" s="11" t="s">
        <v>1188</v>
      </c>
      <c r="AX105" s="11" t="s">
        <v>1225</v>
      </c>
      <c r="AY105" s="213" t="s">
        <v>1302</v>
      </c>
    </row>
    <row r="106" spans="2:51" s="12" customFormat="1" ht="13.5">
      <c r="B106" s="214"/>
      <c r="C106" s="215"/>
      <c r="D106" s="200" t="s">
        <v>1313</v>
      </c>
      <c r="E106" s="216" t="s">
        <v>1169</v>
      </c>
      <c r="F106" s="217" t="s">
        <v>1315</v>
      </c>
      <c r="G106" s="215"/>
      <c r="H106" s="218">
        <v>60</v>
      </c>
      <c r="I106" s="219"/>
      <c r="J106" s="215"/>
      <c r="K106" s="215"/>
      <c r="L106" s="220"/>
      <c r="M106" s="221"/>
      <c r="N106" s="222"/>
      <c r="O106" s="222"/>
      <c r="P106" s="222"/>
      <c r="Q106" s="222"/>
      <c r="R106" s="222"/>
      <c r="S106" s="222"/>
      <c r="T106" s="223"/>
      <c r="AT106" s="224" t="s">
        <v>1313</v>
      </c>
      <c r="AU106" s="224" t="s">
        <v>1234</v>
      </c>
      <c r="AV106" s="12" t="s">
        <v>1309</v>
      </c>
      <c r="AW106" s="12" t="s">
        <v>1188</v>
      </c>
      <c r="AX106" s="12" t="s">
        <v>1171</v>
      </c>
      <c r="AY106" s="224" t="s">
        <v>1302</v>
      </c>
    </row>
    <row r="107" spans="2:51" s="13" customFormat="1" ht="13.5">
      <c r="B107" s="225"/>
      <c r="C107" s="226"/>
      <c r="D107" s="200" t="s">
        <v>1313</v>
      </c>
      <c r="E107" s="227" t="s">
        <v>1169</v>
      </c>
      <c r="F107" s="228" t="s">
        <v>1479</v>
      </c>
      <c r="G107" s="226"/>
      <c r="H107" s="227" t="s">
        <v>1169</v>
      </c>
      <c r="I107" s="229"/>
      <c r="J107" s="226"/>
      <c r="K107" s="226"/>
      <c r="L107" s="230"/>
      <c r="M107" s="231"/>
      <c r="N107" s="232"/>
      <c r="O107" s="232"/>
      <c r="P107" s="232"/>
      <c r="Q107" s="232"/>
      <c r="R107" s="232"/>
      <c r="S107" s="232"/>
      <c r="T107" s="233"/>
      <c r="AT107" s="234" t="s">
        <v>1313</v>
      </c>
      <c r="AU107" s="234" t="s">
        <v>1234</v>
      </c>
      <c r="AV107" s="13" t="s">
        <v>1171</v>
      </c>
      <c r="AW107" s="13" t="s">
        <v>1188</v>
      </c>
      <c r="AX107" s="13" t="s">
        <v>1225</v>
      </c>
      <c r="AY107" s="234" t="s">
        <v>1302</v>
      </c>
    </row>
    <row r="108" spans="2:65" s="1" customFormat="1" ht="34.15" customHeight="1">
      <c r="B108" s="42"/>
      <c r="C108" s="188" t="s">
        <v>1338</v>
      </c>
      <c r="D108" s="188" t="s">
        <v>1304</v>
      </c>
      <c r="E108" s="189" t="s">
        <v>1339</v>
      </c>
      <c r="F108" s="190" t="s">
        <v>1340</v>
      </c>
      <c r="G108" s="191" t="s">
        <v>1325</v>
      </c>
      <c r="H108" s="192">
        <v>60</v>
      </c>
      <c r="I108" s="193"/>
      <c r="J108" s="194">
        <f>ROUND(I108*H108,2)</f>
        <v>0</v>
      </c>
      <c r="K108" s="190" t="s">
        <v>1308</v>
      </c>
      <c r="L108" s="62"/>
      <c r="M108" s="195" t="s">
        <v>1169</v>
      </c>
      <c r="N108" s="196" t="s">
        <v>1198</v>
      </c>
      <c r="O108" s="43"/>
      <c r="P108" s="197">
        <f>O108*H108</f>
        <v>0</v>
      </c>
      <c r="Q108" s="197">
        <v>5E-05</v>
      </c>
      <c r="R108" s="197">
        <f>Q108*H108</f>
        <v>0.003</v>
      </c>
      <c r="S108" s="197">
        <v>0</v>
      </c>
      <c r="T108" s="198">
        <f>S108*H108</f>
        <v>0</v>
      </c>
      <c r="AR108" s="24" t="s">
        <v>1309</v>
      </c>
      <c r="AT108" s="24" t="s">
        <v>1304</v>
      </c>
      <c r="AU108" s="24" t="s">
        <v>1234</v>
      </c>
      <c r="AY108" s="24" t="s">
        <v>1302</v>
      </c>
      <c r="BE108" s="199">
        <f>IF(N108="základní",J108,0)</f>
        <v>0</v>
      </c>
      <c r="BF108" s="199">
        <f>IF(N108="snížená",J108,0)</f>
        <v>0</v>
      </c>
      <c r="BG108" s="199">
        <f>IF(N108="zákl. přenesená",J108,0)</f>
        <v>0</v>
      </c>
      <c r="BH108" s="199">
        <f>IF(N108="sníž. přenesená",J108,0)</f>
        <v>0</v>
      </c>
      <c r="BI108" s="199">
        <f>IF(N108="nulová",J108,0)</f>
        <v>0</v>
      </c>
      <c r="BJ108" s="24" t="s">
        <v>1309</v>
      </c>
      <c r="BK108" s="199">
        <f>ROUND(I108*H108,2)</f>
        <v>0</v>
      </c>
      <c r="BL108" s="24" t="s">
        <v>1309</v>
      </c>
      <c r="BM108" s="24" t="s">
        <v>1341</v>
      </c>
    </row>
    <row r="109" spans="2:47" s="1" customFormat="1" ht="121.5">
      <c r="B109" s="42"/>
      <c r="C109" s="64"/>
      <c r="D109" s="200" t="s">
        <v>1311</v>
      </c>
      <c r="E109" s="64"/>
      <c r="F109" s="201" t="s">
        <v>1337</v>
      </c>
      <c r="G109" s="64"/>
      <c r="H109" s="64"/>
      <c r="I109" s="159"/>
      <c r="J109" s="64"/>
      <c r="K109" s="64"/>
      <c r="L109" s="62"/>
      <c r="M109" s="202"/>
      <c r="N109" s="43"/>
      <c r="O109" s="43"/>
      <c r="P109" s="43"/>
      <c r="Q109" s="43"/>
      <c r="R109" s="43"/>
      <c r="S109" s="43"/>
      <c r="T109" s="79"/>
      <c r="AT109" s="24" t="s">
        <v>1311</v>
      </c>
      <c r="AU109" s="24" t="s">
        <v>1234</v>
      </c>
    </row>
    <row r="110" spans="2:51" s="11" customFormat="1" ht="13.5">
      <c r="B110" s="203"/>
      <c r="C110" s="204"/>
      <c r="D110" s="200" t="s">
        <v>1313</v>
      </c>
      <c r="E110" s="205" t="s">
        <v>1169</v>
      </c>
      <c r="F110" s="206" t="s">
        <v>1328</v>
      </c>
      <c r="G110" s="204"/>
      <c r="H110" s="207">
        <v>60</v>
      </c>
      <c r="I110" s="208"/>
      <c r="J110" s="204"/>
      <c r="K110" s="204"/>
      <c r="L110" s="209"/>
      <c r="M110" s="210"/>
      <c r="N110" s="211"/>
      <c r="O110" s="211"/>
      <c r="P110" s="211"/>
      <c r="Q110" s="211"/>
      <c r="R110" s="211"/>
      <c r="S110" s="211"/>
      <c r="T110" s="212"/>
      <c r="AT110" s="213" t="s">
        <v>1313</v>
      </c>
      <c r="AU110" s="213" t="s">
        <v>1234</v>
      </c>
      <c r="AV110" s="11" t="s">
        <v>1234</v>
      </c>
      <c r="AW110" s="11" t="s">
        <v>1188</v>
      </c>
      <c r="AX110" s="11" t="s">
        <v>1225</v>
      </c>
      <c r="AY110" s="213" t="s">
        <v>1302</v>
      </c>
    </row>
    <row r="111" spans="2:51" s="12" customFormat="1" ht="13.5">
      <c r="B111" s="214"/>
      <c r="C111" s="215"/>
      <c r="D111" s="200" t="s">
        <v>1313</v>
      </c>
      <c r="E111" s="216" t="s">
        <v>1169</v>
      </c>
      <c r="F111" s="217" t="s">
        <v>1315</v>
      </c>
      <c r="G111" s="215"/>
      <c r="H111" s="218">
        <v>60</v>
      </c>
      <c r="I111" s="219"/>
      <c r="J111" s="215"/>
      <c r="K111" s="215"/>
      <c r="L111" s="220"/>
      <c r="M111" s="221"/>
      <c r="N111" s="222"/>
      <c r="O111" s="222"/>
      <c r="P111" s="222"/>
      <c r="Q111" s="222"/>
      <c r="R111" s="222"/>
      <c r="S111" s="222"/>
      <c r="T111" s="223"/>
      <c r="AT111" s="224" t="s">
        <v>1313</v>
      </c>
      <c r="AU111" s="224" t="s">
        <v>1234</v>
      </c>
      <c r="AV111" s="12" t="s">
        <v>1309</v>
      </c>
      <c r="AW111" s="12" t="s">
        <v>1188</v>
      </c>
      <c r="AX111" s="12" t="s">
        <v>1171</v>
      </c>
      <c r="AY111" s="224" t="s">
        <v>1302</v>
      </c>
    </row>
    <row r="112" spans="2:51" s="13" customFormat="1" ht="13.5">
      <c r="B112" s="225"/>
      <c r="C112" s="226"/>
      <c r="D112" s="200" t="s">
        <v>1313</v>
      </c>
      <c r="E112" s="227" t="s">
        <v>1169</v>
      </c>
      <c r="F112" s="228" t="s">
        <v>1479</v>
      </c>
      <c r="G112" s="226"/>
      <c r="H112" s="227" t="s">
        <v>1169</v>
      </c>
      <c r="I112" s="229"/>
      <c r="J112" s="226"/>
      <c r="K112" s="226"/>
      <c r="L112" s="230"/>
      <c r="M112" s="231"/>
      <c r="N112" s="232"/>
      <c r="O112" s="232"/>
      <c r="P112" s="232"/>
      <c r="Q112" s="232"/>
      <c r="R112" s="232"/>
      <c r="S112" s="232"/>
      <c r="T112" s="233"/>
      <c r="AT112" s="234" t="s">
        <v>1313</v>
      </c>
      <c r="AU112" s="234" t="s">
        <v>1234</v>
      </c>
      <c r="AV112" s="13" t="s">
        <v>1171</v>
      </c>
      <c r="AW112" s="13" t="s">
        <v>1188</v>
      </c>
      <c r="AX112" s="13" t="s">
        <v>1225</v>
      </c>
      <c r="AY112" s="234" t="s">
        <v>1302</v>
      </c>
    </row>
    <row r="113" spans="2:65" s="1" customFormat="1" ht="34.15" customHeight="1">
      <c r="B113" s="42"/>
      <c r="C113" s="188" t="s">
        <v>1342</v>
      </c>
      <c r="D113" s="188" t="s">
        <v>1304</v>
      </c>
      <c r="E113" s="189" t="s">
        <v>1343</v>
      </c>
      <c r="F113" s="190" t="s">
        <v>1344</v>
      </c>
      <c r="G113" s="191" t="s">
        <v>1325</v>
      </c>
      <c r="H113" s="192">
        <v>20</v>
      </c>
      <c r="I113" s="193"/>
      <c r="J113" s="194">
        <f>ROUND(I113*H113,2)</f>
        <v>0</v>
      </c>
      <c r="K113" s="190" t="s">
        <v>1308</v>
      </c>
      <c r="L113" s="62"/>
      <c r="M113" s="195" t="s">
        <v>1169</v>
      </c>
      <c r="N113" s="196" t="s">
        <v>1198</v>
      </c>
      <c r="O113" s="43"/>
      <c r="P113" s="197">
        <f>O113*H113</f>
        <v>0</v>
      </c>
      <c r="Q113" s="197">
        <v>9E-05</v>
      </c>
      <c r="R113" s="197">
        <f>Q113*H113</f>
        <v>0.0018000000000000002</v>
      </c>
      <c r="S113" s="197">
        <v>0</v>
      </c>
      <c r="T113" s="198">
        <f>S113*H113</f>
        <v>0</v>
      </c>
      <c r="AR113" s="24" t="s">
        <v>1309</v>
      </c>
      <c r="AT113" s="24" t="s">
        <v>1304</v>
      </c>
      <c r="AU113" s="24" t="s">
        <v>1234</v>
      </c>
      <c r="AY113" s="24" t="s">
        <v>1302</v>
      </c>
      <c r="BE113" s="199">
        <f>IF(N113="základní",J113,0)</f>
        <v>0</v>
      </c>
      <c r="BF113" s="199">
        <f>IF(N113="snížená",J113,0)</f>
        <v>0</v>
      </c>
      <c r="BG113" s="199">
        <f>IF(N113="zákl. přenesená",J113,0)</f>
        <v>0</v>
      </c>
      <c r="BH113" s="199">
        <f>IF(N113="sníž. přenesená",J113,0)</f>
        <v>0</v>
      </c>
      <c r="BI113" s="199">
        <f>IF(N113="nulová",J113,0)</f>
        <v>0</v>
      </c>
      <c r="BJ113" s="24" t="s">
        <v>1309</v>
      </c>
      <c r="BK113" s="199">
        <f>ROUND(I113*H113,2)</f>
        <v>0</v>
      </c>
      <c r="BL113" s="24" t="s">
        <v>1309</v>
      </c>
      <c r="BM113" s="24" t="s">
        <v>1345</v>
      </c>
    </row>
    <row r="114" spans="2:47" s="1" customFormat="1" ht="121.5">
      <c r="B114" s="42"/>
      <c r="C114" s="64"/>
      <c r="D114" s="200" t="s">
        <v>1311</v>
      </c>
      <c r="E114" s="64"/>
      <c r="F114" s="201" t="s">
        <v>1337</v>
      </c>
      <c r="G114" s="64"/>
      <c r="H114" s="64"/>
      <c r="I114" s="159"/>
      <c r="J114" s="64"/>
      <c r="K114" s="64"/>
      <c r="L114" s="62"/>
      <c r="M114" s="202"/>
      <c r="N114" s="43"/>
      <c r="O114" s="43"/>
      <c r="P114" s="43"/>
      <c r="Q114" s="43"/>
      <c r="R114" s="43"/>
      <c r="S114" s="43"/>
      <c r="T114" s="79"/>
      <c r="AT114" s="24" t="s">
        <v>1311</v>
      </c>
      <c r="AU114" s="24" t="s">
        <v>1234</v>
      </c>
    </row>
    <row r="115" spans="2:51" s="11" customFormat="1" ht="13.5">
      <c r="B115" s="203"/>
      <c r="C115" s="204"/>
      <c r="D115" s="200" t="s">
        <v>1313</v>
      </c>
      <c r="E115" s="205" t="s">
        <v>1169</v>
      </c>
      <c r="F115" s="206" t="s">
        <v>1333</v>
      </c>
      <c r="G115" s="204"/>
      <c r="H115" s="207">
        <v>20</v>
      </c>
      <c r="I115" s="208"/>
      <c r="J115" s="204"/>
      <c r="K115" s="204"/>
      <c r="L115" s="209"/>
      <c r="M115" s="210"/>
      <c r="N115" s="211"/>
      <c r="O115" s="211"/>
      <c r="P115" s="211"/>
      <c r="Q115" s="211"/>
      <c r="R115" s="211"/>
      <c r="S115" s="211"/>
      <c r="T115" s="212"/>
      <c r="AT115" s="213" t="s">
        <v>1313</v>
      </c>
      <c r="AU115" s="213" t="s">
        <v>1234</v>
      </c>
      <c r="AV115" s="11" t="s">
        <v>1234</v>
      </c>
      <c r="AW115" s="11" t="s">
        <v>1188</v>
      </c>
      <c r="AX115" s="11" t="s">
        <v>1225</v>
      </c>
      <c r="AY115" s="213" t="s">
        <v>1302</v>
      </c>
    </row>
    <row r="116" spans="2:51" s="12" customFormat="1" ht="13.5">
      <c r="B116" s="214"/>
      <c r="C116" s="215"/>
      <c r="D116" s="200" t="s">
        <v>1313</v>
      </c>
      <c r="E116" s="216" t="s">
        <v>1169</v>
      </c>
      <c r="F116" s="217" t="s">
        <v>1315</v>
      </c>
      <c r="G116" s="215"/>
      <c r="H116" s="218">
        <v>20</v>
      </c>
      <c r="I116" s="219"/>
      <c r="J116" s="215"/>
      <c r="K116" s="215"/>
      <c r="L116" s="220"/>
      <c r="M116" s="221"/>
      <c r="N116" s="222"/>
      <c r="O116" s="222"/>
      <c r="P116" s="222"/>
      <c r="Q116" s="222"/>
      <c r="R116" s="222"/>
      <c r="S116" s="222"/>
      <c r="T116" s="223"/>
      <c r="AT116" s="224" t="s">
        <v>1313</v>
      </c>
      <c r="AU116" s="224" t="s">
        <v>1234</v>
      </c>
      <c r="AV116" s="12" t="s">
        <v>1309</v>
      </c>
      <c r="AW116" s="12" t="s">
        <v>1188</v>
      </c>
      <c r="AX116" s="12" t="s">
        <v>1171</v>
      </c>
      <c r="AY116" s="224" t="s">
        <v>1302</v>
      </c>
    </row>
    <row r="117" spans="2:51" s="13" customFormat="1" ht="13.5">
      <c r="B117" s="225"/>
      <c r="C117" s="226"/>
      <c r="D117" s="200" t="s">
        <v>1313</v>
      </c>
      <c r="E117" s="227" t="s">
        <v>1169</v>
      </c>
      <c r="F117" s="228" t="s">
        <v>1316</v>
      </c>
      <c r="G117" s="226"/>
      <c r="H117" s="227" t="s">
        <v>1169</v>
      </c>
      <c r="I117" s="229"/>
      <c r="J117" s="226"/>
      <c r="K117" s="226"/>
      <c r="L117" s="230"/>
      <c r="M117" s="231"/>
      <c r="N117" s="232"/>
      <c r="O117" s="232"/>
      <c r="P117" s="232"/>
      <c r="Q117" s="232"/>
      <c r="R117" s="232"/>
      <c r="S117" s="232"/>
      <c r="T117" s="233"/>
      <c r="AT117" s="234" t="s">
        <v>1313</v>
      </c>
      <c r="AU117" s="234" t="s">
        <v>1234</v>
      </c>
      <c r="AV117" s="13" t="s">
        <v>1171</v>
      </c>
      <c r="AW117" s="13" t="s">
        <v>1188</v>
      </c>
      <c r="AX117" s="13" t="s">
        <v>1225</v>
      </c>
      <c r="AY117" s="234" t="s">
        <v>1302</v>
      </c>
    </row>
    <row r="118" spans="2:65" s="1" customFormat="1" ht="34.15" customHeight="1">
      <c r="B118" s="42"/>
      <c r="C118" s="188" t="s">
        <v>1346</v>
      </c>
      <c r="D118" s="188" t="s">
        <v>1304</v>
      </c>
      <c r="E118" s="189" t="s">
        <v>1347</v>
      </c>
      <c r="F118" s="190" t="s">
        <v>1348</v>
      </c>
      <c r="G118" s="191" t="s">
        <v>1349</v>
      </c>
      <c r="H118" s="192">
        <v>6150</v>
      </c>
      <c r="I118" s="193"/>
      <c r="J118" s="194">
        <f>ROUND(I118*H118,2)</f>
        <v>0</v>
      </c>
      <c r="K118" s="190" t="s">
        <v>1308</v>
      </c>
      <c r="L118" s="62"/>
      <c r="M118" s="195" t="s">
        <v>1169</v>
      </c>
      <c r="N118" s="196" t="s">
        <v>1198</v>
      </c>
      <c r="O118" s="43"/>
      <c r="P118" s="197">
        <f>O118*H118</f>
        <v>0</v>
      </c>
      <c r="Q118" s="197">
        <v>0</v>
      </c>
      <c r="R118" s="197">
        <f>Q118*H118</f>
        <v>0</v>
      </c>
      <c r="S118" s="197">
        <v>0</v>
      </c>
      <c r="T118" s="198">
        <f>S118*H118</f>
        <v>0</v>
      </c>
      <c r="AR118" s="24" t="s">
        <v>1309</v>
      </c>
      <c r="AT118" s="24" t="s">
        <v>1304</v>
      </c>
      <c r="AU118" s="24" t="s">
        <v>1234</v>
      </c>
      <c r="AY118" s="24" t="s">
        <v>1302</v>
      </c>
      <c r="BE118" s="199">
        <f>IF(N118="základní",J118,0)</f>
        <v>0</v>
      </c>
      <c r="BF118" s="199">
        <f>IF(N118="snížená",J118,0)</f>
        <v>0</v>
      </c>
      <c r="BG118" s="199">
        <f>IF(N118="zákl. přenesená",J118,0)</f>
        <v>0</v>
      </c>
      <c r="BH118" s="199">
        <f>IF(N118="sníž. přenesená",J118,0)</f>
        <v>0</v>
      </c>
      <c r="BI118" s="199">
        <f>IF(N118="nulová",J118,0)</f>
        <v>0</v>
      </c>
      <c r="BJ118" s="24" t="s">
        <v>1309</v>
      </c>
      <c r="BK118" s="199">
        <f>ROUND(I118*H118,2)</f>
        <v>0</v>
      </c>
      <c r="BL118" s="24" t="s">
        <v>1309</v>
      </c>
      <c r="BM118" s="24" t="s">
        <v>1350</v>
      </c>
    </row>
    <row r="119" spans="2:47" s="1" customFormat="1" ht="256.5">
      <c r="B119" s="42"/>
      <c r="C119" s="64"/>
      <c r="D119" s="200" t="s">
        <v>1311</v>
      </c>
      <c r="E119" s="64"/>
      <c r="F119" s="201" t="s">
        <v>1351</v>
      </c>
      <c r="G119" s="64"/>
      <c r="H119" s="64"/>
      <c r="I119" s="159"/>
      <c r="J119" s="64"/>
      <c r="K119" s="64"/>
      <c r="L119" s="62"/>
      <c r="M119" s="202"/>
      <c r="N119" s="43"/>
      <c r="O119" s="43"/>
      <c r="P119" s="43"/>
      <c r="Q119" s="43"/>
      <c r="R119" s="43"/>
      <c r="S119" s="43"/>
      <c r="T119" s="79"/>
      <c r="AT119" s="24" t="s">
        <v>1311</v>
      </c>
      <c r="AU119" s="24" t="s">
        <v>1234</v>
      </c>
    </row>
    <row r="120" spans="2:51" s="11" customFormat="1" ht="13.5">
      <c r="B120" s="203"/>
      <c r="C120" s="204"/>
      <c r="D120" s="200" t="s">
        <v>1313</v>
      </c>
      <c r="E120" s="205" t="s">
        <v>1169</v>
      </c>
      <c r="F120" s="206" t="s">
        <v>1352</v>
      </c>
      <c r="G120" s="204"/>
      <c r="H120" s="207">
        <v>6150</v>
      </c>
      <c r="I120" s="208"/>
      <c r="J120" s="204"/>
      <c r="K120" s="204"/>
      <c r="L120" s="209"/>
      <c r="M120" s="210"/>
      <c r="N120" s="211"/>
      <c r="O120" s="211"/>
      <c r="P120" s="211"/>
      <c r="Q120" s="211"/>
      <c r="R120" s="211"/>
      <c r="S120" s="211"/>
      <c r="T120" s="212"/>
      <c r="AT120" s="213" t="s">
        <v>1313</v>
      </c>
      <c r="AU120" s="213" t="s">
        <v>1234</v>
      </c>
      <c r="AV120" s="11" t="s">
        <v>1234</v>
      </c>
      <c r="AW120" s="11" t="s">
        <v>1188</v>
      </c>
      <c r="AX120" s="11" t="s">
        <v>1225</v>
      </c>
      <c r="AY120" s="213" t="s">
        <v>1302</v>
      </c>
    </row>
    <row r="121" spans="2:51" s="12" customFormat="1" ht="13.5">
      <c r="B121" s="214"/>
      <c r="C121" s="215"/>
      <c r="D121" s="200" t="s">
        <v>1313</v>
      </c>
      <c r="E121" s="216" t="s">
        <v>1169</v>
      </c>
      <c r="F121" s="217" t="s">
        <v>1315</v>
      </c>
      <c r="G121" s="215"/>
      <c r="H121" s="218">
        <v>6150</v>
      </c>
      <c r="I121" s="219"/>
      <c r="J121" s="215"/>
      <c r="K121" s="215"/>
      <c r="L121" s="220"/>
      <c r="M121" s="221"/>
      <c r="N121" s="222"/>
      <c r="O121" s="222"/>
      <c r="P121" s="222"/>
      <c r="Q121" s="222"/>
      <c r="R121" s="222"/>
      <c r="S121" s="222"/>
      <c r="T121" s="223"/>
      <c r="AT121" s="224" t="s">
        <v>1313</v>
      </c>
      <c r="AU121" s="224" t="s">
        <v>1234</v>
      </c>
      <c r="AV121" s="12" t="s">
        <v>1309</v>
      </c>
      <c r="AW121" s="12" t="s">
        <v>1188</v>
      </c>
      <c r="AX121" s="12" t="s">
        <v>1171</v>
      </c>
      <c r="AY121" s="224" t="s">
        <v>1302</v>
      </c>
    </row>
    <row r="122" spans="2:65" s="1" customFormat="1" ht="34.15" customHeight="1">
      <c r="B122" s="42"/>
      <c r="C122" s="188" t="s">
        <v>1353</v>
      </c>
      <c r="D122" s="188" t="s">
        <v>1304</v>
      </c>
      <c r="E122" s="189" t="s">
        <v>1354</v>
      </c>
      <c r="F122" s="190" t="s">
        <v>1355</v>
      </c>
      <c r="G122" s="191" t="s">
        <v>1349</v>
      </c>
      <c r="H122" s="192">
        <v>10000</v>
      </c>
      <c r="I122" s="193"/>
      <c r="J122" s="194">
        <f>ROUND(I122*H122,2)</f>
        <v>0</v>
      </c>
      <c r="K122" s="190" t="s">
        <v>1308</v>
      </c>
      <c r="L122" s="62"/>
      <c r="M122" s="195" t="s">
        <v>1169</v>
      </c>
      <c r="N122" s="196" t="s">
        <v>1198</v>
      </c>
      <c r="O122" s="43"/>
      <c r="P122" s="197">
        <f>O122*H122</f>
        <v>0</v>
      </c>
      <c r="Q122" s="197">
        <v>0</v>
      </c>
      <c r="R122" s="197">
        <f>Q122*H122</f>
        <v>0</v>
      </c>
      <c r="S122" s="197">
        <v>0</v>
      </c>
      <c r="T122" s="198">
        <f>S122*H122</f>
        <v>0</v>
      </c>
      <c r="AR122" s="24" t="s">
        <v>1309</v>
      </c>
      <c r="AT122" s="24" t="s">
        <v>1304</v>
      </c>
      <c r="AU122" s="24" t="s">
        <v>1234</v>
      </c>
      <c r="AY122" s="24" t="s">
        <v>1302</v>
      </c>
      <c r="BE122" s="199">
        <f>IF(N122="základní",J122,0)</f>
        <v>0</v>
      </c>
      <c r="BF122" s="199">
        <f>IF(N122="snížená",J122,0)</f>
        <v>0</v>
      </c>
      <c r="BG122" s="199">
        <f>IF(N122="zákl. přenesená",J122,0)</f>
        <v>0</v>
      </c>
      <c r="BH122" s="199">
        <f>IF(N122="sníž. přenesená",J122,0)</f>
        <v>0</v>
      </c>
      <c r="BI122" s="199">
        <f>IF(N122="nulová",J122,0)</f>
        <v>0</v>
      </c>
      <c r="BJ122" s="24" t="s">
        <v>1309</v>
      </c>
      <c r="BK122" s="199">
        <f>ROUND(I122*H122,2)</f>
        <v>0</v>
      </c>
      <c r="BL122" s="24" t="s">
        <v>1309</v>
      </c>
      <c r="BM122" s="24" t="s">
        <v>1356</v>
      </c>
    </row>
    <row r="123" spans="2:47" s="1" customFormat="1" ht="108">
      <c r="B123" s="42"/>
      <c r="C123" s="64"/>
      <c r="D123" s="200" t="s">
        <v>1311</v>
      </c>
      <c r="E123" s="64"/>
      <c r="F123" s="201" t="s">
        <v>1357</v>
      </c>
      <c r="G123" s="64"/>
      <c r="H123" s="64"/>
      <c r="I123" s="159"/>
      <c r="J123" s="64"/>
      <c r="K123" s="64"/>
      <c r="L123" s="62"/>
      <c r="M123" s="202"/>
      <c r="N123" s="43"/>
      <c r="O123" s="43"/>
      <c r="P123" s="43"/>
      <c r="Q123" s="43"/>
      <c r="R123" s="43"/>
      <c r="S123" s="43"/>
      <c r="T123" s="79"/>
      <c r="AT123" s="24" t="s">
        <v>1311</v>
      </c>
      <c r="AU123" s="24" t="s">
        <v>1234</v>
      </c>
    </row>
    <row r="124" spans="2:51" s="11" customFormat="1" ht="13.5">
      <c r="B124" s="203"/>
      <c r="C124" s="204"/>
      <c r="D124" s="200" t="s">
        <v>1313</v>
      </c>
      <c r="E124" s="205" t="s">
        <v>1169</v>
      </c>
      <c r="F124" s="206" t="s">
        <v>1358</v>
      </c>
      <c r="G124" s="204"/>
      <c r="H124" s="207">
        <v>10000</v>
      </c>
      <c r="I124" s="208"/>
      <c r="J124" s="204"/>
      <c r="K124" s="204"/>
      <c r="L124" s="209"/>
      <c r="M124" s="210"/>
      <c r="N124" s="211"/>
      <c r="O124" s="211"/>
      <c r="P124" s="211"/>
      <c r="Q124" s="211"/>
      <c r="R124" s="211"/>
      <c r="S124" s="211"/>
      <c r="T124" s="212"/>
      <c r="AT124" s="213" t="s">
        <v>1313</v>
      </c>
      <c r="AU124" s="213" t="s">
        <v>1234</v>
      </c>
      <c r="AV124" s="11" t="s">
        <v>1234</v>
      </c>
      <c r="AW124" s="11" t="s">
        <v>1188</v>
      </c>
      <c r="AX124" s="11" t="s">
        <v>1225</v>
      </c>
      <c r="AY124" s="213" t="s">
        <v>1302</v>
      </c>
    </row>
    <row r="125" spans="2:51" s="12" customFormat="1" ht="13.5">
      <c r="B125" s="214"/>
      <c r="C125" s="215"/>
      <c r="D125" s="200" t="s">
        <v>1313</v>
      </c>
      <c r="E125" s="216" t="s">
        <v>1169</v>
      </c>
      <c r="F125" s="217" t="s">
        <v>1315</v>
      </c>
      <c r="G125" s="215"/>
      <c r="H125" s="218">
        <v>10000</v>
      </c>
      <c r="I125" s="219"/>
      <c r="J125" s="215"/>
      <c r="K125" s="215"/>
      <c r="L125" s="220"/>
      <c r="M125" s="221"/>
      <c r="N125" s="222"/>
      <c r="O125" s="222"/>
      <c r="P125" s="222"/>
      <c r="Q125" s="222"/>
      <c r="R125" s="222"/>
      <c r="S125" s="222"/>
      <c r="T125" s="223"/>
      <c r="AT125" s="224" t="s">
        <v>1313</v>
      </c>
      <c r="AU125" s="224" t="s">
        <v>1234</v>
      </c>
      <c r="AV125" s="12" t="s">
        <v>1309</v>
      </c>
      <c r="AW125" s="12" t="s">
        <v>1188</v>
      </c>
      <c r="AX125" s="12" t="s">
        <v>1171</v>
      </c>
      <c r="AY125" s="224" t="s">
        <v>1302</v>
      </c>
    </row>
    <row r="126" spans="2:65" s="1" customFormat="1" ht="34.15" customHeight="1">
      <c r="B126" s="42"/>
      <c r="C126" s="188" t="s">
        <v>1359</v>
      </c>
      <c r="D126" s="188" t="s">
        <v>1304</v>
      </c>
      <c r="E126" s="189" t="s">
        <v>1360</v>
      </c>
      <c r="F126" s="190" t="s">
        <v>1361</v>
      </c>
      <c r="G126" s="191" t="s">
        <v>1349</v>
      </c>
      <c r="H126" s="192">
        <v>5000</v>
      </c>
      <c r="I126" s="193"/>
      <c r="J126" s="194">
        <f>ROUND(I126*H126,2)</f>
        <v>0</v>
      </c>
      <c r="K126" s="190" t="s">
        <v>1308</v>
      </c>
      <c r="L126" s="62"/>
      <c r="M126" s="195" t="s">
        <v>1169</v>
      </c>
      <c r="N126" s="196" t="s">
        <v>1198</v>
      </c>
      <c r="O126" s="43"/>
      <c r="P126" s="197">
        <f>O126*H126</f>
        <v>0</v>
      </c>
      <c r="Q126" s="197">
        <v>0</v>
      </c>
      <c r="R126" s="197">
        <f>Q126*H126</f>
        <v>0</v>
      </c>
      <c r="S126" s="197">
        <v>0</v>
      </c>
      <c r="T126" s="198">
        <f>S126*H126</f>
        <v>0</v>
      </c>
      <c r="AR126" s="24" t="s">
        <v>1309</v>
      </c>
      <c r="AT126" s="24" t="s">
        <v>1304</v>
      </c>
      <c r="AU126" s="24" t="s">
        <v>1234</v>
      </c>
      <c r="AY126" s="24" t="s">
        <v>1302</v>
      </c>
      <c r="BE126" s="199">
        <f>IF(N126="základní",J126,0)</f>
        <v>0</v>
      </c>
      <c r="BF126" s="199">
        <f>IF(N126="snížená",J126,0)</f>
        <v>0</v>
      </c>
      <c r="BG126" s="199">
        <f>IF(N126="zákl. přenesená",J126,0)</f>
        <v>0</v>
      </c>
      <c r="BH126" s="199">
        <f>IF(N126="sníž. přenesená",J126,0)</f>
        <v>0</v>
      </c>
      <c r="BI126" s="199">
        <f>IF(N126="nulová",J126,0)</f>
        <v>0</v>
      </c>
      <c r="BJ126" s="24" t="s">
        <v>1309</v>
      </c>
      <c r="BK126" s="199">
        <f>ROUND(I126*H126,2)</f>
        <v>0</v>
      </c>
      <c r="BL126" s="24" t="s">
        <v>1309</v>
      </c>
      <c r="BM126" s="24" t="s">
        <v>1362</v>
      </c>
    </row>
    <row r="127" spans="2:47" s="1" customFormat="1" ht="108">
      <c r="B127" s="42"/>
      <c r="C127" s="64"/>
      <c r="D127" s="200" t="s">
        <v>1311</v>
      </c>
      <c r="E127" s="64"/>
      <c r="F127" s="201" t="s">
        <v>1357</v>
      </c>
      <c r="G127" s="64"/>
      <c r="H127" s="64"/>
      <c r="I127" s="159"/>
      <c r="J127" s="64"/>
      <c r="K127" s="64"/>
      <c r="L127" s="62"/>
      <c r="M127" s="202"/>
      <c r="N127" s="43"/>
      <c r="O127" s="43"/>
      <c r="P127" s="43"/>
      <c r="Q127" s="43"/>
      <c r="R127" s="43"/>
      <c r="S127" s="43"/>
      <c r="T127" s="79"/>
      <c r="AT127" s="24" t="s">
        <v>1311</v>
      </c>
      <c r="AU127" s="24" t="s">
        <v>1234</v>
      </c>
    </row>
    <row r="128" spans="2:51" s="11" customFormat="1" ht="13.5">
      <c r="B128" s="203"/>
      <c r="C128" s="204"/>
      <c r="D128" s="200" t="s">
        <v>1313</v>
      </c>
      <c r="E128" s="205" t="s">
        <v>1169</v>
      </c>
      <c r="F128" s="206" t="s">
        <v>1363</v>
      </c>
      <c r="G128" s="204"/>
      <c r="H128" s="207">
        <v>5000</v>
      </c>
      <c r="I128" s="208"/>
      <c r="J128" s="204"/>
      <c r="K128" s="204"/>
      <c r="L128" s="209"/>
      <c r="M128" s="210"/>
      <c r="N128" s="211"/>
      <c r="O128" s="211"/>
      <c r="P128" s="211"/>
      <c r="Q128" s="211"/>
      <c r="R128" s="211"/>
      <c r="S128" s="211"/>
      <c r="T128" s="212"/>
      <c r="AT128" s="213" t="s">
        <v>1313</v>
      </c>
      <c r="AU128" s="213" t="s">
        <v>1234</v>
      </c>
      <c r="AV128" s="11" t="s">
        <v>1234</v>
      </c>
      <c r="AW128" s="11" t="s">
        <v>1188</v>
      </c>
      <c r="AX128" s="11" t="s">
        <v>1225</v>
      </c>
      <c r="AY128" s="213" t="s">
        <v>1302</v>
      </c>
    </row>
    <row r="129" spans="2:51" s="12" customFormat="1" ht="13.5">
      <c r="B129" s="214"/>
      <c r="C129" s="215"/>
      <c r="D129" s="200" t="s">
        <v>1313</v>
      </c>
      <c r="E129" s="216" t="s">
        <v>1169</v>
      </c>
      <c r="F129" s="217" t="s">
        <v>1315</v>
      </c>
      <c r="G129" s="215"/>
      <c r="H129" s="218">
        <v>5000</v>
      </c>
      <c r="I129" s="219"/>
      <c r="J129" s="215"/>
      <c r="K129" s="215"/>
      <c r="L129" s="220"/>
      <c r="M129" s="221"/>
      <c r="N129" s="222"/>
      <c r="O129" s="222"/>
      <c r="P129" s="222"/>
      <c r="Q129" s="222"/>
      <c r="R129" s="222"/>
      <c r="S129" s="222"/>
      <c r="T129" s="223"/>
      <c r="AT129" s="224" t="s">
        <v>1313</v>
      </c>
      <c r="AU129" s="224" t="s">
        <v>1234</v>
      </c>
      <c r="AV129" s="12" t="s">
        <v>1309</v>
      </c>
      <c r="AW129" s="12" t="s">
        <v>1188</v>
      </c>
      <c r="AX129" s="12" t="s">
        <v>1171</v>
      </c>
      <c r="AY129" s="224" t="s">
        <v>1302</v>
      </c>
    </row>
    <row r="130" spans="2:65" s="1" customFormat="1" ht="34.15" customHeight="1">
      <c r="B130" s="42"/>
      <c r="C130" s="188" t="s">
        <v>1176</v>
      </c>
      <c r="D130" s="188" t="s">
        <v>1304</v>
      </c>
      <c r="E130" s="189" t="s">
        <v>1364</v>
      </c>
      <c r="F130" s="190" t="s">
        <v>1365</v>
      </c>
      <c r="G130" s="191" t="s">
        <v>1349</v>
      </c>
      <c r="H130" s="192">
        <v>10000</v>
      </c>
      <c r="I130" s="193"/>
      <c r="J130" s="194">
        <f>ROUND(I130*H130,2)</f>
        <v>0</v>
      </c>
      <c r="K130" s="190" t="s">
        <v>1308</v>
      </c>
      <c r="L130" s="62"/>
      <c r="M130" s="195" t="s">
        <v>1169</v>
      </c>
      <c r="N130" s="196" t="s">
        <v>1198</v>
      </c>
      <c r="O130" s="43"/>
      <c r="P130" s="197">
        <f>O130*H130</f>
        <v>0</v>
      </c>
      <c r="Q130" s="197">
        <v>0</v>
      </c>
      <c r="R130" s="197">
        <f>Q130*H130</f>
        <v>0</v>
      </c>
      <c r="S130" s="197">
        <v>0</v>
      </c>
      <c r="T130" s="198">
        <f>S130*H130</f>
        <v>0</v>
      </c>
      <c r="AR130" s="24" t="s">
        <v>1309</v>
      </c>
      <c r="AT130" s="24" t="s">
        <v>1304</v>
      </c>
      <c r="AU130" s="24" t="s">
        <v>1234</v>
      </c>
      <c r="AY130" s="24" t="s">
        <v>1302</v>
      </c>
      <c r="BE130" s="199">
        <f>IF(N130="základní",J130,0)</f>
        <v>0</v>
      </c>
      <c r="BF130" s="199">
        <f>IF(N130="snížená",J130,0)</f>
        <v>0</v>
      </c>
      <c r="BG130" s="199">
        <f>IF(N130="zákl. přenesená",J130,0)</f>
        <v>0</v>
      </c>
      <c r="BH130" s="199">
        <f>IF(N130="sníž. přenesená",J130,0)</f>
        <v>0</v>
      </c>
      <c r="BI130" s="199">
        <f>IF(N130="nulová",J130,0)</f>
        <v>0</v>
      </c>
      <c r="BJ130" s="24" t="s">
        <v>1309</v>
      </c>
      <c r="BK130" s="199">
        <f>ROUND(I130*H130,2)</f>
        <v>0</v>
      </c>
      <c r="BL130" s="24" t="s">
        <v>1309</v>
      </c>
      <c r="BM130" s="24" t="s">
        <v>1366</v>
      </c>
    </row>
    <row r="131" spans="2:47" s="1" customFormat="1" ht="108">
      <c r="B131" s="42"/>
      <c r="C131" s="64"/>
      <c r="D131" s="200" t="s">
        <v>1311</v>
      </c>
      <c r="E131" s="64"/>
      <c r="F131" s="201" t="s">
        <v>1357</v>
      </c>
      <c r="G131" s="64"/>
      <c r="H131" s="64"/>
      <c r="I131" s="159"/>
      <c r="J131" s="64"/>
      <c r="K131" s="64"/>
      <c r="L131" s="62"/>
      <c r="M131" s="202"/>
      <c r="N131" s="43"/>
      <c r="O131" s="43"/>
      <c r="P131" s="43"/>
      <c r="Q131" s="43"/>
      <c r="R131" s="43"/>
      <c r="S131" s="43"/>
      <c r="T131" s="79"/>
      <c r="AT131" s="24" t="s">
        <v>1311</v>
      </c>
      <c r="AU131" s="24" t="s">
        <v>1234</v>
      </c>
    </row>
    <row r="132" spans="2:51" s="11" customFormat="1" ht="13.5">
      <c r="B132" s="203"/>
      <c r="C132" s="204"/>
      <c r="D132" s="200" t="s">
        <v>1313</v>
      </c>
      <c r="E132" s="205" t="s">
        <v>1169</v>
      </c>
      <c r="F132" s="206" t="s">
        <v>1358</v>
      </c>
      <c r="G132" s="204"/>
      <c r="H132" s="207">
        <v>10000</v>
      </c>
      <c r="I132" s="208"/>
      <c r="J132" s="204"/>
      <c r="K132" s="204"/>
      <c r="L132" s="209"/>
      <c r="M132" s="210"/>
      <c r="N132" s="211"/>
      <c r="O132" s="211"/>
      <c r="P132" s="211"/>
      <c r="Q132" s="211"/>
      <c r="R132" s="211"/>
      <c r="S132" s="211"/>
      <c r="T132" s="212"/>
      <c r="AT132" s="213" t="s">
        <v>1313</v>
      </c>
      <c r="AU132" s="213" t="s">
        <v>1234</v>
      </c>
      <c r="AV132" s="11" t="s">
        <v>1234</v>
      </c>
      <c r="AW132" s="11" t="s">
        <v>1188</v>
      </c>
      <c r="AX132" s="11" t="s">
        <v>1225</v>
      </c>
      <c r="AY132" s="213" t="s">
        <v>1302</v>
      </c>
    </row>
    <row r="133" spans="2:51" s="12" customFormat="1" ht="13.5">
      <c r="B133" s="214"/>
      <c r="C133" s="215"/>
      <c r="D133" s="200" t="s">
        <v>1313</v>
      </c>
      <c r="E133" s="216" t="s">
        <v>1169</v>
      </c>
      <c r="F133" s="217" t="s">
        <v>1315</v>
      </c>
      <c r="G133" s="215"/>
      <c r="H133" s="218">
        <v>10000</v>
      </c>
      <c r="I133" s="219"/>
      <c r="J133" s="215"/>
      <c r="K133" s="215"/>
      <c r="L133" s="220"/>
      <c r="M133" s="221"/>
      <c r="N133" s="222"/>
      <c r="O133" s="222"/>
      <c r="P133" s="222"/>
      <c r="Q133" s="222"/>
      <c r="R133" s="222"/>
      <c r="S133" s="222"/>
      <c r="T133" s="223"/>
      <c r="AT133" s="224" t="s">
        <v>1313</v>
      </c>
      <c r="AU133" s="224" t="s">
        <v>1234</v>
      </c>
      <c r="AV133" s="12" t="s">
        <v>1309</v>
      </c>
      <c r="AW133" s="12" t="s">
        <v>1188</v>
      </c>
      <c r="AX133" s="12" t="s">
        <v>1171</v>
      </c>
      <c r="AY133" s="224" t="s">
        <v>1302</v>
      </c>
    </row>
    <row r="134" spans="2:65" s="1" customFormat="1" ht="36" customHeight="1">
      <c r="B134" s="42"/>
      <c r="C134" s="188" t="s">
        <v>1367</v>
      </c>
      <c r="D134" s="188" t="s">
        <v>1304</v>
      </c>
      <c r="E134" s="189" t="s">
        <v>1368</v>
      </c>
      <c r="F134" s="190" t="s">
        <v>1369</v>
      </c>
      <c r="G134" s="191" t="s">
        <v>1349</v>
      </c>
      <c r="H134" s="192">
        <v>5000</v>
      </c>
      <c r="I134" s="193"/>
      <c r="J134" s="194">
        <f>ROUND(I134*H134,2)</f>
        <v>0</v>
      </c>
      <c r="K134" s="190" t="s">
        <v>1308</v>
      </c>
      <c r="L134" s="62"/>
      <c r="M134" s="195" t="s">
        <v>1169</v>
      </c>
      <c r="N134" s="196" t="s">
        <v>1198</v>
      </c>
      <c r="O134" s="43"/>
      <c r="P134" s="197">
        <f>O134*H134</f>
        <v>0</v>
      </c>
      <c r="Q134" s="197">
        <v>0</v>
      </c>
      <c r="R134" s="197">
        <f>Q134*H134</f>
        <v>0</v>
      </c>
      <c r="S134" s="197">
        <v>0</v>
      </c>
      <c r="T134" s="198">
        <f>S134*H134</f>
        <v>0</v>
      </c>
      <c r="AR134" s="24" t="s">
        <v>1309</v>
      </c>
      <c r="AT134" s="24" t="s">
        <v>1304</v>
      </c>
      <c r="AU134" s="24" t="s">
        <v>1234</v>
      </c>
      <c r="AY134" s="24" t="s">
        <v>1302</v>
      </c>
      <c r="BE134" s="199">
        <f>IF(N134="základní",J134,0)</f>
        <v>0</v>
      </c>
      <c r="BF134" s="199">
        <f>IF(N134="snížená",J134,0)</f>
        <v>0</v>
      </c>
      <c r="BG134" s="199">
        <f>IF(N134="zákl. přenesená",J134,0)</f>
        <v>0</v>
      </c>
      <c r="BH134" s="199">
        <f>IF(N134="sníž. přenesená",J134,0)</f>
        <v>0</v>
      </c>
      <c r="BI134" s="199">
        <f>IF(N134="nulová",J134,0)</f>
        <v>0</v>
      </c>
      <c r="BJ134" s="24" t="s">
        <v>1309</v>
      </c>
      <c r="BK134" s="199">
        <f>ROUND(I134*H134,2)</f>
        <v>0</v>
      </c>
      <c r="BL134" s="24" t="s">
        <v>1309</v>
      </c>
      <c r="BM134" s="24" t="s">
        <v>1370</v>
      </c>
    </row>
    <row r="135" spans="2:47" s="1" customFormat="1" ht="108">
      <c r="B135" s="42"/>
      <c r="C135" s="64"/>
      <c r="D135" s="200" t="s">
        <v>1311</v>
      </c>
      <c r="E135" s="64"/>
      <c r="F135" s="201" t="s">
        <v>1357</v>
      </c>
      <c r="G135" s="64"/>
      <c r="H135" s="64"/>
      <c r="I135" s="159"/>
      <c r="J135" s="64"/>
      <c r="K135" s="64"/>
      <c r="L135" s="62"/>
      <c r="M135" s="202"/>
      <c r="N135" s="43"/>
      <c r="O135" s="43"/>
      <c r="P135" s="43"/>
      <c r="Q135" s="43"/>
      <c r="R135" s="43"/>
      <c r="S135" s="43"/>
      <c r="T135" s="79"/>
      <c r="AT135" s="24" t="s">
        <v>1311</v>
      </c>
      <c r="AU135" s="24" t="s">
        <v>1234</v>
      </c>
    </row>
    <row r="136" spans="2:51" s="11" customFormat="1" ht="13.5">
      <c r="B136" s="203"/>
      <c r="C136" s="204"/>
      <c r="D136" s="200" t="s">
        <v>1313</v>
      </c>
      <c r="E136" s="205" t="s">
        <v>1169</v>
      </c>
      <c r="F136" s="206" t="s">
        <v>1363</v>
      </c>
      <c r="G136" s="204"/>
      <c r="H136" s="207">
        <v>5000</v>
      </c>
      <c r="I136" s="208"/>
      <c r="J136" s="204"/>
      <c r="K136" s="204"/>
      <c r="L136" s="209"/>
      <c r="M136" s="210"/>
      <c r="N136" s="211"/>
      <c r="O136" s="211"/>
      <c r="P136" s="211"/>
      <c r="Q136" s="211"/>
      <c r="R136" s="211"/>
      <c r="S136" s="211"/>
      <c r="T136" s="212"/>
      <c r="AT136" s="213" t="s">
        <v>1313</v>
      </c>
      <c r="AU136" s="213" t="s">
        <v>1234</v>
      </c>
      <c r="AV136" s="11" t="s">
        <v>1234</v>
      </c>
      <c r="AW136" s="11" t="s">
        <v>1188</v>
      </c>
      <c r="AX136" s="11" t="s">
        <v>1225</v>
      </c>
      <c r="AY136" s="213" t="s">
        <v>1302</v>
      </c>
    </row>
    <row r="137" spans="2:51" s="12" customFormat="1" ht="13.5">
      <c r="B137" s="214"/>
      <c r="C137" s="215"/>
      <c r="D137" s="200" t="s">
        <v>1313</v>
      </c>
      <c r="E137" s="216" t="s">
        <v>1169</v>
      </c>
      <c r="F137" s="217" t="s">
        <v>1315</v>
      </c>
      <c r="G137" s="215"/>
      <c r="H137" s="218">
        <v>5000</v>
      </c>
      <c r="I137" s="219"/>
      <c r="J137" s="215"/>
      <c r="K137" s="215"/>
      <c r="L137" s="220"/>
      <c r="M137" s="221"/>
      <c r="N137" s="222"/>
      <c r="O137" s="222"/>
      <c r="P137" s="222"/>
      <c r="Q137" s="222"/>
      <c r="R137" s="222"/>
      <c r="S137" s="222"/>
      <c r="T137" s="223"/>
      <c r="AT137" s="224" t="s">
        <v>1313</v>
      </c>
      <c r="AU137" s="224" t="s">
        <v>1234</v>
      </c>
      <c r="AV137" s="12" t="s">
        <v>1309</v>
      </c>
      <c r="AW137" s="12" t="s">
        <v>1188</v>
      </c>
      <c r="AX137" s="12" t="s">
        <v>1171</v>
      </c>
      <c r="AY137" s="224" t="s">
        <v>1302</v>
      </c>
    </row>
    <row r="138" spans="2:65" s="1" customFormat="1" ht="24.75" customHeight="1">
      <c r="B138" s="42"/>
      <c r="C138" s="188" t="s">
        <v>1371</v>
      </c>
      <c r="D138" s="188" t="s">
        <v>1304</v>
      </c>
      <c r="E138" s="189" t="s">
        <v>1372</v>
      </c>
      <c r="F138" s="190" t="s">
        <v>1373</v>
      </c>
      <c r="G138" s="191" t="s">
        <v>1349</v>
      </c>
      <c r="H138" s="192">
        <v>10000</v>
      </c>
      <c r="I138" s="193"/>
      <c r="J138" s="194">
        <f>ROUND(I138*H138,2)</f>
        <v>0</v>
      </c>
      <c r="K138" s="190" t="s">
        <v>1308</v>
      </c>
      <c r="L138" s="62"/>
      <c r="M138" s="195" t="s">
        <v>1169</v>
      </c>
      <c r="N138" s="196" t="s">
        <v>1198</v>
      </c>
      <c r="O138" s="43"/>
      <c r="P138" s="197">
        <f>O138*H138</f>
        <v>0</v>
      </c>
      <c r="Q138" s="197">
        <v>0</v>
      </c>
      <c r="R138" s="197">
        <f>Q138*H138</f>
        <v>0</v>
      </c>
      <c r="S138" s="197">
        <v>0</v>
      </c>
      <c r="T138" s="198">
        <f>S138*H138</f>
        <v>0</v>
      </c>
      <c r="AR138" s="24" t="s">
        <v>1309</v>
      </c>
      <c r="AT138" s="24" t="s">
        <v>1304</v>
      </c>
      <c r="AU138" s="24" t="s">
        <v>1234</v>
      </c>
      <c r="AY138" s="24" t="s">
        <v>1302</v>
      </c>
      <c r="BE138" s="199">
        <f>IF(N138="základní",J138,0)</f>
        <v>0</v>
      </c>
      <c r="BF138" s="199">
        <f>IF(N138="snížená",J138,0)</f>
        <v>0</v>
      </c>
      <c r="BG138" s="199">
        <f>IF(N138="zákl. přenesená",J138,0)</f>
        <v>0</v>
      </c>
      <c r="BH138" s="199">
        <f>IF(N138="sníž. přenesená",J138,0)</f>
        <v>0</v>
      </c>
      <c r="BI138" s="199">
        <f>IF(N138="nulová",J138,0)</f>
        <v>0</v>
      </c>
      <c r="BJ138" s="24" t="s">
        <v>1309</v>
      </c>
      <c r="BK138" s="199">
        <f>ROUND(I138*H138,2)</f>
        <v>0</v>
      </c>
      <c r="BL138" s="24" t="s">
        <v>1309</v>
      </c>
      <c r="BM138" s="24" t="s">
        <v>1374</v>
      </c>
    </row>
    <row r="139" spans="2:47" s="1" customFormat="1" ht="229.5">
      <c r="B139" s="42"/>
      <c r="C139" s="64"/>
      <c r="D139" s="200" t="s">
        <v>1311</v>
      </c>
      <c r="E139" s="64"/>
      <c r="F139" s="201" t="s">
        <v>1375</v>
      </c>
      <c r="G139" s="64"/>
      <c r="H139" s="64"/>
      <c r="I139" s="159"/>
      <c r="J139" s="64"/>
      <c r="K139" s="64"/>
      <c r="L139" s="62"/>
      <c r="M139" s="202"/>
      <c r="N139" s="43"/>
      <c r="O139" s="43"/>
      <c r="P139" s="43"/>
      <c r="Q139" s="43"/>
      <c r="R139" s="43"/>
      <c r="S139" s="43"/>
      <c r="T139" s="79"/>
      <c r="AT139" s="24" t="s">
        <v>1311</v>
      </c>
      <c r="AU139" s="24" t="s">
        <v>1234</v>
      </c>
    </row>
    <row r="140" spans="2:51" s="11" customFormat="1" ht="13.5">
      <c r="B140" s="203"/>
      <c r="C140" s="204"/>
      <c r="D140" s="200" t="s">
        <v>1313</v>
      </c>
      <c r="E140" s="205" t="s">
        <v>1169</v>
      </c>
      <c r="F140" s="206" t="s">
        <v>1358</v>
      </c>
      <c r="G140" s="204"/>
      <c r="H140" s="207">
        <v>10000</v>
      </c>
      <c r="I140" s="208"/>
      <c r="J140" s="204"/>
      <c r="K140" s="204"/>
      <c r="L140" s="209"/>
      <c r="M140" s="210"/>
      <c r="N140" s="211"/>
      <c r="O140" s="211"/>
      <c r="P140" s="211"/>
      <c r="Q140" s="211"/>
      <c r="R140" s="211"/>
      <c r="S140" s="211"/>
      <c r="T140" s="212"/>
      <c r="AT140" s="213" t="s">
        <v>1313</v>
      </c>
      <c r="AU140" s="213" t="s">
        <v>1234</v>
      </c>
      <c r="AV140" s="11" t="s">
        <v>1234</v>
      </c>
      <c r="AW140" s="11" t="s">
        <v>1188</v>
      </c>
      <c r="AX140" s="11" t="s">
        <v>1225</v>
      </c>
      <c r="AY140" s="213" t="s">
        <v>1302</v>
      </c>
    </row>
    <row r="141" spans="2:51" s="12" customFormat="1" ht="13.5">
      <c r="B141" s="214"/>
      <c r="C141" s="215"/>
      <c r="D141" s="200" t="s">
        <v>1313</v>
      </c>
      <c r="E141" s="216" t="s">
        <v>1169</v>
      </c>
      <c r="F141" s="217" t="s">
        <v>1315</v>
      </c>
      <c r="G141" s="215"/>
      <c r="H141" s="218">
        <v>10000</v>
      </c>
      <c r="I141" s="219"/>
      <c r="J141" s="215"/>
      <c r="K141" s="215"/>
      <c r="L141" s="220"/>
      <c r="M141" s="221"/>
      <c r="N141" s="222"/>
      <c r="O141" s="222"/>
      <c r="P141" s="222"/>
      <c r="Q141" s="222"/>
      <c r="R141" s="222"/>
      <c r="S141" s="222"/>
      <c r="T141" s="223"/>
      <c r="AT141" s="224" t="s">
        <v>1313</v>
      </c>
      <c r="AU141" s="224" t="s">
        <v>1234</v>
      </c>
      <c r="AV141" s="12" t="s">
        <v>1309</v>
      </c>
      <c r="AW141" s="12" t="s">
        <v>1188</v>
      </c>
      <c r="AX141" s="12" t="s">
        <v>1171</v>
      </c>
      <c r="AY141" s="224" t="s">
        <v>1302</v>
      </c>
    </row>
    <row r="142" spans="2:65" s="1" customFormat="1" ht="34.15" customHeight="1">
      <c r="B142" s="42"/>
      <c r="C142" s="188" t="s">
        <v>1376</v>
      </c>
      <c r="D142" s="188" t="s">
        <v>1304</v>
      </c>
      <c r="E142" s="189" t="s">
        <v>1377</v>
      </c>
      <c r="F142" s="190" t="s">
        <v>1378</v>
      </c>
      <c r="G142" s="191" t="s">
        <v>1349</v>
      </c>
      <c r="H142" s="192">
        <v>5000</v>
      </c>
      <c r="I142" s="193"/>
      <c r="J142" s="194">
        <f>ROUND(I142*H142,2)</f>
        <v>0</v>
      </c>
      <c r="K142" s="190" t="s">
        <v>1308</v>
      </c>
      <c r="L142" s="62"/>
      <c r="M142" s="195" t="s">
        <v>1169</v>
      </c>
      <c r="N142" s="196" t="s">
        <v>1198</v>
      </c>
      <c r="O142" s="43"/>
      <c r="P142" s="197">
        <f>O142*H142</f>
        <v>0</v>
      </c>
      <c r="Q142" s="197">
        <v>0</v>
      </c>
      <c r="R142" s="197">
        <f>Q142*H142</f>
        <v>0</v>
      </c>
      <c r="S142" s="197">
        <v>0</v>
      </c>
      <c r="T142" s="198">
        <f>S142*H142</f>
        <v>0</v>
      </c>
      <c r="AR142" s="24" t="s">
        <v>1309</v>
      </c>
      <c r="AT142" s="24" t="s">
        <v>1304</v>
      </c>
      <c r="AU142" s="24" t="s">
        <v>1234</v>
      </c>
      <c r="AY142" s="24" t="s">
        <v>1302</v>
      </c>
      <c r="BE142" s="199">
        <f>IF(N142="základní",J142,0)</f>
        <v>0</v>
      </c>
      <c r="BF142" s="199">
        <f>IF(N142="snížená",J142,0)</f>
        <v>0</v>
      </c>
      <c r="BG142" s="199">
        <f>IF(N142="zákl. přenesená",J142,0)</f>
        <v>0</v>
      </c>
      <c r="BH142" s="199">
        <f>IF(N142="sníž. přenesená",J142,0)</f>
        <v>0</v>
      </c>
      <c r="BI142" s="199">
        <f>IF(N142="nulová",J142,0)</f>
        <v>0</v>
      </c>
      <c r="BJ142" s="24" t="s">
        <v>1309</v>
      </c>
      <c r="BK142" s="199">
        <f>ROUND(I142*H142,2)</f>
        <v>0</v>
      </c>
      <c r="BL142" s="24" t="s">
        <v>1309</v>
      </c>
      <c r="BM142" s="24" t="s">
        <v>1379</v>
      </c>
    </row>
    <row r="143" spans="2:47" s="1" customFormat="1" ht="229.5">
      <c r="B143" s="42"/>
      <c r="C143" s="64"/>
      <c r="D143" s="200" t="s">
        <v>1311</v>
      </c>
      <c r="E143" s="64"/>
      <c r="F143" s="201" t="s">
        <v>1375</v>
      </c>
      <c r="G143" s="64"/>
      <c r="H143" s="64"/>
      <c r="I143" s="159"/>
      <c r="J143" s="64"/>
      <c r="K143" s="64"/>
      <c r="L143" s="62"/>
      <c r="M143" s="202"/>
      <c r="N143" s="43"/>
      <c r="O143" s="43"/>
      <c r="P143" s="43"/>
      <c r="Q143" s="43"/>
      <c r="R143" s="43"/>
      <c r="S143" s="43"/>
      <c r="T143" s="79"/>
      <c r="AT143" s="24" t="s">
        <v>1311</v>
      </c>
      <c r="AU143" s="24" t="s">
        <v>1234</v>
      </c>
    </row>
    <row r="144" spans="2:51" s="11" customFormat="1" ht="13.5">
      <c r="B144" s="203"/>
      <c r="C144" s="204"/>
      <c r="D144" s="200" t="s">
        <v>1313</v>
      </c>
      <c r="E144" s="205" t="s">
        <v>1169</v>
      </c>
      <c r="F144" s="206" t="s">
        <v>1363</v>
      </c>
      <c r="G144" s="204"/>
      <c r="H144" s="207">
        <v>5000</v>
      </c>
      <c r="I144" s="208"/>
      <c r="J144" s="204"/>
      <c r="K144" s="204"/>
      <c r="L144" s="209"/>
      <c r="M144" s="210"/>
      <c r="N144" s="211"/>
      <c r="O144" s="211"/>
      <c r="P144" s="211"/>
      <c r="Q144" s="211"/>
      <c r="R144" s="211"/>
      <c r="S144" s="211"/>
      <c r="T144" s="212"/>
      <c r="AT144" s="213" t="s">
        <v>1313</v>
      </c>
      <c r="AU144" s="213" t="s">
        <v>1234</v>
      </c>
      <c r="AV144" s="11" t="s">
        <v>1234</v>
      </c>
      <c r="AW144" s="11" t="s">
        <v>1188</v>
      </c>
      <c r="AX144" s="11" t="s">
        <v>1225</v>
      </c>
      <c r="AY144" s="213" t="s">
        <v>1302</v>
      </c>
    </row>
    <row r="145" spans="2:51" s="12" customFormat="1" ht="13.5">
      <c r="B145" s="214"/>
      <c r="C145" s="215"/>
      <c r="D145" s="200" t="s">
        <v>1313</v>
      </c>
      <c r="E145" s="216" t="s">
        <v>1169</v>
      </c>
      <c r="F145" s="217" t="s">
        <v>1315</v>
      </c>
      <c r="G145" s="215"/>
      <c r="H145" s="218">
        <v>5000</v>
      </c>
      <c r="I145" s="219"/>
      <c r="J145" s="215"/>
      <c r="K145" s="215"/>
      <c r="L145" s="220"/>
      <c r="M145" s="221"/>
      <c r="N145" s="222"/>
      <c r="O145" s="222"/>
      <c r="P145" s="222"/>
      <c r="Q145" s="222"/>
      <c r="R145" s="222"/>
      <c r="S145" s="222"/>
      <c r="T145" s="223"/>
      <c r="AT145" s="224" t="s">
        <v>1313</v>
      </c>
      <c r="AU145" s="224" t="s">
        <v>1234</v>
      </c>
      <c r="AV145" s="12" t="s">
        <v>1309</v>
      </c>
      <c r="AW145" s="12" t="s">
        <v>1188</v>
      </c>
      <c r="AX145" s="12" t="s">
        <v>1171</v>
      </c>
      <c r="AY145" s="224" t="s">
        <v>1302</v>
      </c>
    </row>
    <row r="146" spans="2:65" s="1" customFormat="1" ht="22.9" customHeight="1">
      <c r="B146" s="42"/>
      <c r="C146" s="188" t="s">
        <v>1380</v>
      </c>
      <c r="D146" s="188" t="s">
        <v>1304</v>
      </c>
      <c r="E146" s="189" t="s">
        <v>1381</v>
      </c>
      <c r="F146" s="190" t="s">
        <v>1382</v>
      </c>
      <c r="G146" s="191" t="s">
        <v>1349</v>
      </c>
      <c r="H146" s="192">
        <v>10000</v>
      </c>
      <c r="I146" s="193"/>
      <c r="J146" s="194">
        <f>ROUND(I146*H146,2)</f>
        <v>0</v>
      </c>
      <c r="K146" s="190" t="s">
        <v>1308</v>
      </c>
      <c r="L146" s="62"/>
      <c r="M146" s="195" t="s">
        <v>1169</v>
      </c>
      <c r="N146" s="196" t="s">
        <v>1198</v>
      </c>
      <c r="O146" s="43"/>
      <c r="P146" s="197">
        <f>O146*H146</f>
        <v>0</v>
      </c>
      <c r="Q146" s="197">
        <v>0</v>
      </c>
      <c r="R146" s="197">
        <f>Q146*H146</f>
        <v>0</v>
      </c>
      <c r="S146" s="197">
        <v>0</v>
      </c>
      <c r="T146" s="198">
        <f>S146*H146</f>
        <v>0</v>
      </c>
      <c r="AR146" s="24" t="s">
        <v>1309</v>
      </c>
      <c r="AT146" s="24" t="s">
        <v>1304</v>
      </c>
      <c r="AU146" s="24" t="s">
        <v>1234</v>
      </c>
      <c r="AY146" s="24" t="s">
        <v>1302</v>
      </c>
      <c r="BE146" s="199">
        <f>IF(N146="základní",J146,0)</f>
        <v>0</v>
      </c>
      <c r="BF146" s="199">
        <f>IF(N146="snížená",J146,0)</f>
        <v>0</v>
      </c>
      <c r="BG146" s="199">
        <f>IF(N146="zákl. přenesená",J146,0)</f>
        <v>0</v>
      </c>
      <c r="BH146" s="199">
        <f>IF(N146="sníž. přenesená",J146,0)</f>
        <v>0</v>
      </c>
      <c r="BI146" s="199">
        <f>IF(N146="nulová",J146,0)</f>
        <v>0</v>
      </c>
      <c r="BJ146" s="24" t="s">
        <v>1309</v>
      </c>
      <c r="BK146" s="199">
        <f>ROUND(I146*H146,2)</f>
        <v>0</v>
      </c>
      <c r="BL146" s="24" t="s">
        <v>1309</v>
      </c>
      <c r="BM146" s="24" t="s">
        <v>1383</v>
      </c>
    </row>
    <row r="147" spans="2:47" s="1" customFormat="1" ht="229.5">
      <c r="B147" s="42"/>
      <c r="C147" s="64"/>
      <c r="D147" s="200" t="s">
        <v>1311</v>
      </c>
      <c r="E147" s="64"/>
      <c r="F147" s="201" t="s">
        <v>1375</v>
      </c>
      <c r="G147" s="64"/>
      <c r="H147" s="64"/>
      <c r="I147" s="159"/>
      <c r="J147" s="64"/>
      <c r="K147" s="64"/>
      <c r="L147" s="62"/>
      <c r="M147" s="202"/>
      <c r="N147" s="43"/>
      <c r="O147" s="43"/>
      <c r="P147" s="43"/>
      <c r="Q147" s="43"/>
      <c r="R147" s="43"/>
      <c r="S147" s="43"/>
      <c r="T147" s="79"/>
      <c r="AT147" s="24" t="s">
        <v>1311</v>
      </c>
      <c r="AU147" s="24" t="s">
        <v>1234</v>
      </c>
    </row>
    <row r="148" spans="2:51" s="11" customFormat="1" ht="13.5">
      <c r="B148" s="203"/>
      <c r="C148" s="204"/>
      <c r="D148" s="200" t="s">
        <v>1313</v>
      </c>
      <c r="E148" s="205" t="s">
        <v>1169</v>
      </c>
      <c r="F148" s="206" t="s">
        <v>1358</v>
      </c>
      <c r="G148" s="204"/>
      <c r="H148" s="207">
        <v>10000</v>
      </c>
      <c r="I148" s="208"/>
      <c r="J148" s="204"/>
      <c r="K148" s="204"/>
      <c r="L148" s="209"/>
      <c r="M148" s="210"/>
      <c r="N148" s="211"/>
      <c r="O148" s="211"/>
      <c r="P148" s="211"/>
      <c r="Q148" s="211"/>
      <c r="R148" s="211"/>
      <c r="S148" s="211"/>
      <c r="T148" s="212"/>
      <c r="AT148" s="213" t="s">
        <v>1313</v>
      </c>
      <c r="AU148" s="213" t="s">
        <v>1234</v>
      </c>
      <c r="AV148" s="11" t="s">
        <v>1234</v>
      </c>
      <c r="AW148" s="11" t="s">
        <v>1188</v>
      </c>
      <c r="AX148" s="11" t="s">
        <v>1225</v>
      </c>
      <c r="AY148" s="213" t="s">
        <v>1302</v>
      </c>
    </row>
    <row r="149" spans="2:51" s="12" customFormat="1" ht="13.5">
      <c r="B149" s="214"/>
      <c r="C149" s="215"/>
      <c r="D149" s="200" t="s">
        <v>1313</v>
      </c>
      <c r="E149" s="216" t="s">
        <v>1169</v>
      </c>
      <c r="F149" s="217" t="s">
        <v>1315</v>
      </c>
      <c r="G149" s="215"/>
      <c r="H149" s="218">
        <v>10000</v>
      </c>
      <c r="I149" s="219"/>
      <c r="J149" s="215"/>
      <c r="K149" s="215"/>
      <c r="L149" s="220"/>
      <c r="M149" s="221"/>
      <c r="N149" s="222"/>
      <c r="O149" s="222"/>
      <c r="P149" s="222"/>
      <c r="Q149" s="222"/>
      <c r="R149" s="222"/>
      <c r="S149" s="222"/>
      <c r="T149" s="223"/>
      <c r="AT149" s="224" t="s">
        <v>1313</v>
      </c>
      <c r="AU149" s="224" t="s">
        <v>1234</v>
      </c>
      <c r="AV149" s="12" t="s">
        <v>1309</v>
      </c>
      <c r="AW149" s="12" t="s">
        <v>1188</v>
      </c>
      <c r="AX149" s="12" t="s">
        <v>1171</v>
      </c>
      <c r="AY149" s="224" t="s">
        <v>1302</v>
      </c>
    </row>
    <row r="150" spans="2:65" s="1" customFormat="1" ht="34.15" customHeight="1">
      <c r="B150" s="42"/>
      <c r="C150" s="188" t="s">
        <v>1157</v>
      </c>
      <c r="D150" s="188" t="s">
        <v>1304</v>
      </c>
      <c r="E150" s="189" t="s">
        <v>1384</v>
      </c>
      <c r="F150" s="190" t="s">
        <v>1385</v>
      </c>
      <c r="G150" s="191" t="s">
        <v>1349</v>
      </c>
      <c r="H150" s="192">
        <v>5000</v>
      </c>
      <c r="I150" s="193"/>
      <c r="J150" s="194">
        <f>ROUND(I150*H150,2)</f>
        <v>0</v>
      </c>
      <c r="K150" s="190" t="s">
        <v>1308</v>
      </c>
      <c r="L150" s="62"/>
      <c r="M150" s="195" t="s">
        <v>1169</v>
      </c>
      <c r="N150" s="196" t="s">
        <v>1198</v>
      </c>
      <c r="O150" s="43"/>
      <c r="P150" s="197">
        <f>O150*H150</f>
        <v>0</v>
      </c>
      <c r="Q150" s="197">
        <v>0</v>
      </c>
      <c r="R150" s="197">
        <f>Q150*H150</f>
        <v>0</v>
      </c>
      <c r="S150" s="197">
        <v>0</v>
      </c>
      <c r="T150" s="198">
        <f>S150*H150</f>
        <v>0</v>
      </c>
      <c r="AR150" s="24" t="s">
        <v>1309</v>
      </c>
      <c r="AT150" s="24" t="s">
        <v>1304</v>
      </c>
      <c r="AU150" s="24" t="s">
        <v>1234</v>
      </c>
      <c r="AY150" s="24" t="s">
        <v>1302</v>
      </c>
      <c r="BE150" s="199">
        <f>IF(N150="základní",J150,0)</f>
        <v>0</v>
      </c>
      <c r="BF150" s="199">
        <f>IF(N150="snížená",J150,0)</f>
        <v>0</v>
      </c>
      <c r="BG150" s="199">
        <f>IF(N150="zákl. přenesená",J150,0)</f>
        <v>0</v>
      </c>
      <c r="BH150" s="199">
        <f>IF(N150="sníž. přenesená",J150,0)</f>
        <v>0</v>
      </c>
      <c r="BI150" s="199">
        <f>IF(N150="nulová",J150,0)</f>
        <v>0</v>
      </c>
      <c r="BJ150" s="24" t="s">
        <v>1309</v>
      </c>
      <c r="BK150" s="199">
        <f>ROUND(I150*H150,2)</f>
        <v>0</v>
      </c>
      <c r="BL150" s="24" t="s">
        <v>1309</v>
      </c>
      <c r="BM150" s="24" t="s">
        <v>1386</v>
      </c>
    </row>
    <row r="151" spans="2:47" s="1" customFormat="1" ht="229.5">
      <c r="B151" s="42"/>
      <c r="C151" s="64"/>
      <c r="D151" s="200" t="s">
        <v>1311</v>
      </c>
      <c r="E151" s="64"/>
      <c r="F151" s="201" t="s">
        <v>1375</v>
      </c>
      <c r="G151" s="64"/>
      <c r="H151" s="64"/>
      <c r="I151" s="159"/>
      <c r="J151" s="64"/>
      <c r="K151" s="64"/>
      <c r="L151" s="62"/>
      <c r="M151" s="202"/>
      <c r="N151" s="43"/>
      <c r="O151" s="43"/>
      <c r="P151" s="43"/>
      <c r="Q151" s="43"/>
      <c r="R151" s="43"/>
      <c r="S151" s="43"/>
      <c r="T151" s="79"/>
      <c r="AT151" s="24" t="s">
        <v>1311</v>
      </c>
      <c r="AU151" s="24" t="s">
        <v>1234</v>
      </c>
    </row>
    <row r="152" spans="2:51" s="11" customFormat="1" ht="13.5">
      <c r="B152" s="203"/>
      <c r="C152" s="204"/>
      <c r="D152" s="200" t="s">
        <v>1313</v>
      </c>
      <c r="E152" s="205" t="s">
        <v>1169</v>
      </c>
      <c r="F152" s="206" t="s">
        <v>1363</v>
      </c>
      <c r="G152" s="204"/>
      <c r="H152" s="207">
        <v>5000</v>
      </c>
      <c r="I152" s="208"/>
      <c r="J152" s="204"/>
      <c r="K152" s="204"/>
      <c r="L152" s="209"/>
      <c r="M152" s="210"/>
      <c r="N152" s="211"/>
      <c r="O152" s="211"/>
      <c r="P152" s="211"/>
      <c r="Q152" s="211"/>
      <c r="R152" s="211"/>
      <c r="S152" s="211"/>
      <c r="T152" s="212"/>
      <c r="AT152" s="213" t="s">
        <v>1313</v>
      </c>
      <c r="AU152" s="213" t="s">
        <v>1234</v>
      </c>
      <c r="AV152" s="11" t="s">
        <v>1234</v>
      </c>
      <c r="AW152" s="11" t="s">
        <v>1188</v>
      </c>
      <c r="AX152" s="11" t="s">
        <v>1225</v>
      </c>
      <c r="AY152" s="213" t="s">
        <v>1302</v>
      </c>
    </row>
    <row r="153" spans="2:51" s="12" customFormat="1" ht="13.5">
      <c r="B153" s="214"/>
      <c r="C153" s="215"/>
      <c r="D153" s="200" t="s">
        <v>1313</v>
      </c>
      <c r="E153" s="216" t="s">
        <v>1169</v>
      </c>
      <c r="F153" s="217" t="s">
        <v>1315</v>
      </c>
      <c r="G153" s="215"/>
      <c r="H153" s="218">
        <v>5000</v>
      </c>
      <c r="I153" s="219"/>
      <c r="J153" s="215"/>
      <c r="K153" s="215"/>
      <c r="L153" s="220"/>
      <c r="M153" s="221"/>
      <c r="N153" s="222"/>
      <c r="O153" s="222"/>
      <c r="P153" s="222"/>
      <c r="Q153" s="222"/>
      <c r="R153" s="222"/>
      <c r="S153" s="222"/>
      <c r="T153" s="223"/>
      <c r="AT153" s="224" t="s">
        <v>1313</v>
      </c>
      <c r="AU153" s="224" t="s">
        <v>1234</v>
      </c>
      <c r="AV153" s="12" t="s">
        <v>1309</v>
      </c>
      <c r="AW153" s="12" t="s">
        <v>1188</v>
      </c>
      <c r="AX153" s="12" t="s">
        <v>1171</v>
      </c>
      <c r="AY153" s="224" t="s">
        <v>1302</v>
      </c>
    </row>
    <row r="154" spans="2:65" s="1" customFormat="1" ht="34.15" customHeight="1">
      <c r="B154" s="42"/>
      <c r="C154" s="188" t="s">
        <v>1387</v>
      </c>
      <c r="D154" s="188" t="s">
        <v>1304</v>
      </c>
      <c r="E154" s="189" t="s">
        <v>1388</v>
      </c>
      <c r="F154" s="190" t="s">
        <v>1389</v>
      </c>
      <c r="G154" s="191" t="s">
        <v>1349</v>
      </c>
      <c r="H154" s="192">
        <v>4900</v>
      </c>
      <c r="I154" s="193"/>
      <c r="J154" s="194">
        <f>ROUND(I154*H154,2)</f>
        <v>0</v>
      </c>
      <c r="K154" s="190" t="s">
        <v>1308</v>
      </c>
      <c r="L154" s="62"/>
      <c r="M154" s="195" t="s">
        <v>1169</v>
      </c>
      <c r="N154" s="196" t="s">
        <v>1198</v>
      </c>
      <c r="O154" s="43"/>
      <c r="P154" s="197">
        <f>O154*H154</f>
        <v>0</v>
      </c>
      <c r="Q154" s="197">
        <v>0</v>
      </c>
      <c r="R154" s="197">
        <f>Q154*H154</f>
        <v>0</v>
      </c>
      <c r="S154" s="197">
        <v>0</v>
      </c>
      <c r="T154" s="198">
        <f>S154*H154</f>
        <v>0</v>
      </c>
      <c r="AR154" s="24" t="s">
        <v>1309</v>
      </c>
      <c r="AT154" s="24" t="s">
        <v>1304</v>
      </c>
      <c r="AU154" s="24" t="s">
        <v>1234</v>
      </c>
      <c r="AY154" s="24" t="s">
        <v>1302</v>
      </c>
      <c r="BE154" s="199">
        <f>IF(N154="základní",J154,0)</f>
        <v>0</v>
      </c>
      <c r="BF154" s="199">
        <f>IF(N154="snížená",J154,0)</f>
        <v>0</v>
      </c>
      <c r="BG154" s="199">
        <f>IF(N154="zákl. přenesená",J154,0)</f>
        <v>0</v>
      </c>
      <c r="BH154" s="199">
        <f>IF(N154="sníž. přenesená",J154,0)</f>
        <v>0</v>
      </c>
      <c r="BI154" s="199">
        <f>IF(N154="nulová",J154,0)</f>
        <v>0</v>
      </c>
      <c r="BJ154" s="24" t="s">
        <v>1309</v>
      </c>
      <c r="BK154" s="199">
        <f>ROUND(I154*H154,2)</f>
        <v>0</v>
      </c>
      <c r="BL154" s="24" t="s">
        <v>1309</v>
      </c>
      <c r="BM154" s="24" t="s">
        <v>1390</v>
      </c>
    </row>
    <row r="155" spans="2:47" s="1" customFormat="1" ht="229.5">
      <c r="B155" s="42"/>
      <c r="C155" s="64"/>
      <c r="D155" s="200" t="s">
        <v>1311</v>
      </c>
      <c r="E155" s="64"/>
      <c r="F155" s="201" t="s">
        <v>1391</v>
      </c>
      <c r="G155" s="64"/>
      <c r="H155" s="64"/>
      <c r="I155" s="159"/>
      <c r="J155" s="64"/>
      <c r="K155" s="64"/>
      <c r="L155" s="62"/>
      <c r="M155" s="202"/>
      <c r="N155" s="43"/>
      <c r="O155" s="43"/>
      <c r="P155" s="43"/>
      <c r="Q155" s="43"/>
      <c r="R155" s="43"/>
      <c r="S155" s="43"/>
      <c r="T155" s="79"/>
      <c r="AT155" s="24" t="s">
        <v>1311</v>
      </c>
      <c r="AU155" s="24" t="s">
        <v>1234</v>
      </c>
    </row>
    <row r="156" spans="2:51" s="11" customFormat="1" ht="13.5">
      <c r="B156" s="203"/>
      <c r="C156" s="204"/>
      <c r="D156" s="200" t="s">
        <v>1313</v>
      </c>
      <c r="E156" s="205" t="s">
        <v>1169</v>
      </c>
      <c r="F156" s="206" t="s">
        <v>1392</v>
      </c>
      <c r="G156" s="204"/>
      <c r="H156" s="207">
        <v>4900</v>
      </c>
      <c r="I156" s="208"/>
      <c r="J156" s="204"/>
      <c r="K156" s="204"/>
      <c r="L156" s="209"/>
      <c r="M156" s="210"/>
      <c r="N156" s="211"/>
      <c r="O156" s="211"/>
      <c r="P156" s="211"/>
      <c r="Q156" s="211"/>
      <c r="R156" s="211"/>
      <c r="S156" s="211"/>
      <c r="T156" s="212"/>
      <c r="AT156" s="213" t="s">
        <v>1313</v>
      </c>
      <c r="AU156" s="213" t="s">
        <v>1234</v>
      </c>
      <c r="AV156" s="11" t="s">
        <v>1234</v>
      </c>
      <c r="AW156" s="11" t="s">
        <v>1188</v>
      </c>
      <c r="AX156" s="11" t="s">
        <v>1225</v>
      </c>
      <c r="AY156" s="213" t="s">
        <v>1302</v>
      </c>
    </row>
    <row r="157" spans="2:51" s="12" customFormat="1" ht="13.5">
      <c r="B157" s="214"/>
      <c r="C157" s="215"/>
      <c r="D157" s="200" t="s">
        <v>1313</v>
      </c>
      <c r="E157" s="216" t="s">
        <v>1169</v>
      </c>
      <c r="F157" s="217" t="s">
        <v>1315</v>
      </c>
      <c r="G157" s="215"/>
      <c r="H157" s="218">
        <v>4900</v>
      </c>
      <c r="I157" s="219"/>
      <c r="J157" s="215"/>
      <c r="K157" s="215"/>
      <c r="L157" s="220"/>
      <c r="M157" s="221"/>
      <c r="N157" s="222"/>
      <c r="O157" s="222"/>
      <c r="P157" s="222"/>
      <c r="Q157" s="222"/>
      <c r="R157" s="222"/>
      <c r="S157" s="222"/>
      <c r="T157" s="223"/>
      <c r="AT157" s="224" t="s">
        <v>1313</v>
      </c>
      <c r="AU157" s="224" t="s">
        <v>1234</v>
      </c>
      <c r="AV157" s="12" t="s">
        <v>1309</v>
      </c>
      <c r="AW157" s="12" t="s">
        <v>1188</v>
      </c>
      <c r="AX157" s="12" t="s">
        <v>1171</v>
      </c>
      <c r="AY157" s="224" t="s">
        <v>1302</v>
      </c>
    </row>
    <row r="158" spans="2:65" s="1" customFormat="1" ht="37.5" customHeight="1">
      <c r="B158" s="42"/>
      <c r="C158" s="188" t="s">
        <v>1393</v>
      </c>
      <c r="D158" s="188" t="s">
        <v>1304</v>
      </c>
      <c r="E158" s="189" t="s">
        <v>1394</v>
      </c>
      <c r="F158" s="190" t="s">
        <v>1395</v>
      </c>
      <c r="G158" s="191" t="s">
        <v>1349</v>
      </c>
      <c r="H158" s="192">
        <v>2450</v>
      </c>
      <c r="I158" s="193"/>
      <c r="J158" s="194">
        <f>ROUND(I158*H158,2)</f>
        <v>0</v>
      </c>
      <c r="K158" s="190" t="s">
        <v>1308</v>
      </c>
      <c r="L158" s="62"/>
      <c r="M158" s="195" t="s">
        <v>1169</v>
      </c>
      <c r="N158" s="196" t="s">
        <v>1198</v>
      </c>
      <c r="O158" s="43"/>
      <c r="P158" s="197">
        <f>O158*H158</f>
        <v>0</v>
      </c>
      <c r="Q158" s="197">
        <v>0</v>
      </c>
      <c r="R158" s="197">
        <f>Q158*H158</f>
        <v>0</v>
      </c>
      <c r="S158" s="197">
        <v>0</v>
      </c>
      <c r="T158" s="198">
        <f>S158*H158</f>
        <v>0</v>
      </c>
      <c r="AR158" s="24" t="s">
        <v>1309</v>
      </c>
      <c r="AT158" s="24" t="s">
        <v>1304</v>
      </c>
      <c r="AU158" s="24" t="s">
        <v>1234</v>
      </c>
      <c r="AY158" s="24" t="s">
        <v>1302</v>
      </c>
      <c r="BE158" s="199">
        <f>IF(N158="základní",J158,0)</f>
        <v>0</v>
      </c>
      <c r="BF158" s="199">
        <f>IF(N158="snížená",J158,0)</f>
        <v>0</v>
      </c>
      <c r="BG158" s="199">
        <f>IF(N158="zákl. přenesená",J158,0)</f>
        <v>0</v>
      </c>
      <c r="BH158" s="199">
        <f>IF(N158="sníž. přenesená",J158,0)</f>
        <v>0</v>
      </c>
      <c r="BI158" s="199">
        <f>IF(N158="nulová",J158,0)</f>
        <v>0</v>
      </c>
      <c r="BJ158" s="24" t="s">
        <v>1309</v>
      </c>
      <c r="BK158" s="199">
        <f>ROUND(I158*H158,2)</f>
        <v>0</v>
      </c>
      <c r="BL158" s="24" t="s">
        <v>1309</v>
      </c>
      <c r="BM158" s="24" t="s">
        <v>1396</v>
      </c>
    </row>
    <row r="159" spans="2:47" s="1" customFormat="1" ht="229.5">
      <c r="B159" s="42"/>
      <c r="C159" s="64"/>
      <c r="D159" s="200" t="s">
        <v>1311</v>
      </c>
      <c r="E159" s="64"/>
      <c r="F159" s="201" t="s">
        <v>1391</v>
      </c>
      <c r="G159" s="64"/>
      <c r="H159" s="64"/>
      <c r="I159" s="159"/>
      <c r="J159" s="64"/>
      <c r="K159" s="64"/>
      <c r="L159" s="62"/>
      <c r="M159" s="202"/>
      <c r="N159" s="43"/>
      <c r="O159" s="43"/>
      <c r="P159" s="43"/>
      <c r="Q159" s="43"/>
      <c r="R159" s="43"/>
      <c r="S159" s="43"/>
      <c r="T159" s="79"/>
      <c r="AT159" s="24" t="s">
        <v>1311</v>
      </c>
      <c r="AU159" s="24" t="s">
        <v>1234</v>
      </c>
    </row>
    <row r="160" spans="2:51" s="11" customFormat="1" ht="13.5">
      <c r="B160" s="203"/>
      <c r="C160" s="204"/>
      <c r="D160" s="200" t="s">
        <v>1313</v>
      </c>
      <c r="E160" s="205" t="s">
        <v>1169</v>
      </c>
      <c r="F160" s="206" t="s">
        <v>1397</v>
      </c>
      <c r="G160" s="204"/>
      <c r="H160" s="207">
        <v>2450</v>
      </c>
      <c r="I160" s="208"/>
      <c r="J160" s="204"/>
      <c r="K160" s="204"/>
      <c r="L160" s="209"/>
      <c r="M160" s="210"/>
      <c r="N160" s="211"/>
      <c r="O160" s="211"/>
      <c r="P160" s="211"/>
      <c r="Q160" s="211"/>
      <c r="R160" s="211"/>
      <c r="S160" s="211"/>
      <c r="T160" s="212"/>
      <c r="AT160" s="213" t="s">
        <v>1313</v>
      </c>
      <c r="AU160" s="213" t="s">
        <v>1234</v>
      </c>
      <c r="AV160" s="11" t="s">
        <v>1234</v>
      </c>
      <c r="AW160" s="11" t="s">
        <v>1188</v>
      </c>
      <c r="AX160" s="11" t="s">
        <v>1225</v>
      </c>
      <c r="AY160" s="213" t="s">
        <v>1302</v>
      </c>
    </row>
    <row r="161" spans="2:51" s="12" customFormat="1" ht="13.5">
      <c r="B161" s="214"/>
      <c r="C161" s="215"/>
      <c r="D161" s="200" t="s">
        <v>1313</v>
      </c>
      <c r="E161" s="216" t="s">
        <v>1169</v>
      </c>
      <c r="F161" s="217" t="s">
        <v>1315</v>
      </c>
      <c r="G161" s="215"/>
      <c r="H161" s="218">
        <v>2450</v>
      </c>
      <c r="I161" s="219"/>
      <c r="J161" s="215"/>
      <c r="K161" s="215"/>
      <c r="L161" s="220"/>
      <c r="M161" s="221"/>
      <c r="N161" s="222"/>
      <c r="O161" s="222"/>
      <c r="P161" s="222"/>
      <c r="Q161" s="222"/>
      <c r="R161" s="222"/>
      <c r="S161" s="222"/>
      <c r="T161" s="223"/>
      <c r="AT161" s="224" t="s">
        <v>1313</v>
      </c>
      <c r="AU161" s="224" t="s">
        <v>1234</v>
      </c>
      <c r="AV161" s="12" t="s">
        <v>1309</v>
      </c>
      <c r="AW161" s="12" t="s">
        <v>1188</v>
      </c>
      <c r="AX161" s="12" t="s">
        <v>1171</v>
      </c>
      <c r="AY161" s="224" t="s">
        <v>1302</v>
      </c>
    </row>
    <row r="162" spans="2:65" s="1" customFormat="1" ht="36.75" customHeight="1">
      <c r="B162" s="42"/>
      <c r="C162" s="188" t="s">
        <v>1398</v>
      </c>
      <c r="D162" s="188" t="s">
        <v>1304</v>
      </c>
      <c r="E162" s="189" t="s">
        <v>1399</v>
      </c>
      <c r="F162" s="190" t="s">
        <v>1400</v>
      </c>
      <c r="G162" s="191" t="s">
        <v>1349</v>
      </c>
      <c r="H162" s="192">
        <v>4900</v>
      </c>
      <c r="I162" s="193"/>
      <c r="J162" s="194">
        <f>ROUND(I162*H162,2)</f>
        <v>0</v>
      </c>
      <c r="K162" s="190" t="s">
        <v>1308</v>
      </c>
      <c r="L162" s="62"/>
      <c r="M162" s="195" t="s">
        <v>1169</v>
      </c>
      <c r="N162" s="196" t="s">
        <v>1198</v>
      </c>
      <c r="O162" s="43"/>
      <c r="P162" s="197">
        <f>O162*H162</f>
        <v>0</v>
      </c>
      <c r="Q162" s="197">
        <v>0</v>
      </c>
      <c r="R162" s="197">
        <f>Q162*H162</f>
        <v>0</v>
      </c>
      <c r="S162" s="197">
        <v>0</v>
      </c>
      <c r="T162" s="198">
        <f>S162*H162</f>
        <v>0</v>
      </c>
      <c r="AR162" s="24" t="s">
        <v>1309</v>
      </c>
      <c r="AT162" s="24" t="s">
        <v>1304</v>
      </c>
      <c r="AU162" s="24" t="s">
        <v>1234</v>
      </c>
      <c r="AY162" s="24" t="s">
        <v>1302</v>
      </c>
      <c r="BE162" s="199">
        <f>IF(N162="základní",J162,0)</f>
        <v>0</v>
      </c>
      <c r="BF162" s="199">
        <f>IF(N162="snížená",J162,0)</f>
        <v>0</v>
      </c>
      <c r="BG162" s="199">
        <f>IF(N162="zákl. přenesená",J162,0)</f>
        <v>0</v>
      </c>
      <c r="BH162" s="199">
        <f>IF(N162="sníž. přenesená",J162,0)</f>
        <v>0</v>
      </c>
      <c r="BI162" s="199">
        <f>IF(N162="nulová",J162,0)</f>
        <v>0</v>
      </c>
      <c r="BJ162" s="24" t="s">
        <v>1309</v>
      </c>
      <c r="BK162" s="199">
        <f>ROUND(I162*H162,2)</f>
        <v>0</v>
      </c>
      <c r="BL162" s="24" t="s">
        <v>1309</v>
      </c>
      <c r="BM162" s="24" t="s">
        <v>1401</v>
      </c>
    </row>
    <row r="163" spans="2:47" s="1" customFormat="1" ht="229.5">
      <c r="B163" s="42"/>
      <c r="C163" s="64"/>
      <c r="D163" s="200" t="s">
        <v>1311</v>
      </c>
      <c r="E163" s="64"/>
      <c r="F163" s="201" t="s">
        <v>1391</v>
      </c>
      <c r="G163" s="64"/>
      <c r="H163" s="64"/>
      <c r="I163" s="159"/>
      <c r="J163" s="64"/>
      <c r="K163" s="64"/>
      <c r="L163" s="62"/>
      <c r="M163" s="202"/>
      <c r="N163" s="43"/>
      <c r="O163" s="43"/>
      <c r="P163" s="43"/>
      <c r="Q163" s="43"/>
      <c r="R163" s="43"/>
      <c r="S163" s="43"/>
      <c r="T163" s="79"/>
      <c r="AT163" s="24" t="s">
        <v>1311</v>
      </c>
      <c r="AU163" s="24" t="s">
        <v>1234</v>
      </c>
    </row>
    <row r="164" spans="2:51" s="11" customFormat="1" ht="13.5">
      <c r="B164" s="203"/>
      <c r="C164" s="204"/>
      <c r="D164" s="200" t="s">
        <v>1313</v>
      </c>
      <c r="E164" s="205" t="s">
        <v>1169</v>
      </c>
      <c r="F164" s="206" t="s">
        <v>1392</v>
      </c>
      <c r="G164" s="204"/>
      <c r="H164" s="207">
        <v>4900</v>
      </c>
      <c r="I164" s="208"/>
      <c r="J164" s="204"/>
      <c r="K164" s="204"/>
      <c r="L164" s="209"/>
      <c r="M164" s="210"/>
      <c r="N164" s="211"/>
      <c r="O164" s="211"/>
      <c r="P164" s="211"/>
      <c r="Q164" s="211"/>
      <c r="R164" s="211"/>
      <c r="S164" s="211"/>
      <c r="T164" s="212"/>
      <c r="AT164" s="213" t="s">
        <v>1313</v>
      </c>
      <c r="AU164" s="213" t="s">
        <v>1234</v>
      </c>
      <c r="AV164" s="11" t="s">
        <v>1234</v>
      </c>
      <c r="AW164" s="11" t="s">
        <v>1188</v>
      </c>
      <c r="AX164" s="11" t="s">
        <v>1225</v>
      </c>
      <c r="AY164" s="213" t="s">
        <v>1302</v>
      </c>
    </row>
    <row r="165" spans="2:51" s="12" customFormat="1" ht="13.5">
      <c r="B165" s="214"/>
      <c r="C165" s="215"/>
      <c r="D165" s="200" t="s">
        <v>1313</v>
      </c>
      <c r="E165" s="216" t="s">
        <v>1169</v>
      </c>
      <c r="F165" s="217" t="s">
        <v>1315</v>
      </c>
      <c r="G165" s="215"/>
      <c r="H165" s="218">
        <v>4900</v>
      </c>
      <c r="I165" s="219"/>
      <c r="J165" s="215"/>
      <c r="K165" s="215"/>
      <c r="L165" s="220"/>
      <c r="M165" s="221"/>
      <c r="N165" s="222"/>
      <c r="O165" s="222"/>
      <c r="P165" s="222"/>
      <c r="Q165" s="222"/>
      <c r="R165" s="222"/>
      <c r="S165" s="222"/>
      <c r="T165" s="223"/>
      <c r="AT165" s="224" t="s">
        <v>1313</v>
      </c>
      <c r="AU165" s="224" t="s">
        <v>1234</v>
      </c>
      <c r="AV165" s="12" t="s">
        <v>1309</v>
      </c>
      <c r="AW165" s="12" t="s">
        <v>1188</v>
      </c>
      <c r="AX165" s="12" t="s">
        <v>1171</v>
      </c>
      <c r="AY165" s="224" t="s">
        <v>1302</v>
      </c>
    </row>
    <row r="166" spans="2:65" s="1" customFormat="1" ht="34.15" customHeight="1">
      <c r="B166" s="42"/>
      <c r="C166" s="188" t="s">
        <v>1402</v>
      </c>
      <c r="D166" s="188" t="s">
        <v>1304</v>
      </c>
      <c r="E166" s="189" t="s">
        <v>1403</v>
      </c>
      <c r="F166" s="190" t="s">
        <v>1404</v>
      </c>
      <c r="G166" s="191" t="s">
        <v>1349</v>
      </c>
      <c r="H166" s="192">
        <v>2450</v>
      </c>
      <c r="I166" s="193"/>
      <c r="J166" s="194">
        <f>ROUND(I166*H166,2)</f>
        <v>0</v>
      </c>
      <c r="K166" s="190" t="s">
        <v>1308</v>
      </c>
      <c r="L166" s="62"/>
      <c r="M166" s="195" t="s">
        <v>1169</v>
      </c>
      <c r="N166" s="196" t="s">
        <v>1198</v>
      </c>
      <c r="O166" s="43"/>
      <c r="P166" s="197">
        <f>O166*H166</f>
        <v>0</v>
      </c>
      <c r="Q166" s="197">
        <v>0</v>
      </c>
      <c r="R166" s="197">
        <f>Q166*H166</f>
        <v>0</v>
      </c>
      <c r="S166" s="197">
        <v>0</v>
      </c>
      <c r="T166" s="198">
        <f>S166*H166</f>
        <v>0</v>
      </c>
      <c r="AR166" s="24" t="s">
        <v>1309</v>
      </c>
      <c r="AT166" s="24" t="s">
        <v>1304</v>
      </c>
      <c r="AU166" s="24" t="s">
        <v>1234</v>
      </c>
      <c r="AY166" s="24" t="s">
        <v>1302</v>
      </c>
      <c r="BE166" s="199">
        <f>IF(N166="základní",J166,0)</f>
        <v>0</v>
      </c>
      <c r="BF166" s="199">
        <f>IF(N166="snížená",J166,0)</f>
        <v>0</v>
      </c>
      <c r="BG166" s="199">
        <f>IF(N166="zákl. přenesená",J166,0)</f>
        <v>0</v>
      </c>
      <c r="BH166" s="199">
        <f>IF(N166="sníž. přenesená",J166,0)</f>
        <v>0</v>
      </c>
      <c r="BI166" s="199">
        <f>IF(N166="nulová",J166,0)</f>
        <v>0</v>
      </c>
      <c r="BJ166" s="24" t="s">
        <v>1309</v>
      </c>
      <c r="BK166" s="199">
        <f>ROUND(I166*H166,2)</f>
        <v>0</v>
      </c>
      <c r="BL166" s="24" t="s">
        <v>1309</v>
      </c>
      <c r="BM166" s="24" t="s">
        <v>1405</v>
      </c>
    </row>
    <row r="167" spans="2:47" s="1" customFormat="1" ht="229.5">
      <c r="B167" s="42"/>
      <c r="C167" s="64"/>
      <c r="D167" s="200" t="s">
        <v>1311</v>
      </c>
      <c r="E167" s="64"/>
      <c r="F167" s="201" t="s">
        <v>1391</v>
      </c>
      <c r="G167" s="64"/>
      <c r="H167" s="64"/>
      <c r="I167" s="159"/>
      <c r="J167" s="64"/>
      <c r="K167" s="64"/>
      <c r="L167" s="62"/>
      <c r="M167" s="202"/>
      <c r="N167" s="43"/>
      <c r="O167" s="43"/>
      <c r="P167" s="43"/>
      <c r="Q167" s="43"/>
      <c r="R167" s="43"/>
      <c r="S167" s="43"/>
      <c r="T167" s="79"/>
      <c r="AT167" s="24" t="s">
        <v>1311</v>
      </c>
      <c r="AU167" s="24" t="s">
        <v>1234</v>
      </c>
    </row>
    <row r="168" spans="2:51" s="11" customFormat="1" ht="13.5">
      <c r="B168" s="203"/>
      <c r="C168" s="204"/>
      <c r="D168" s="200" t="s">
        <v>1313</v>
      </c>
      <c r="E168" s="205" t="s">
        <v>1169</v>
      </c>
      <c r="F168" s="206" t="s">
        <v>1397</v>
      </c>
      <c r="G168" s="204"/>
      <c r="H168" s="207">
        <v>2450</v>
      </c>
      <c r="I168" s="208"/>
      <c r="J168" s="204"/>
      <c r="K168" s="204"/>
      <c r="L168" s="209"/>
      <c r="M168" s="210"/>
      <c r="N168" s="211"/>
      <c r="O168" s="211"/>
      <c r="P168" s="211"/>
      <c r="Q168" s="211"/>
      <c r="R168" s="211"/>
      <c r="S168" s="211"/>
      <c r="T168" s="212"/>
      <c r="AT168" s="213" t="s">
        <v>1313</v>
      </c>
      <c r="AU168" s="213" t="s">
        <v>1234</v>
      </c>
      <c r="AV168" s="11" t="s">
        <v>1234</v>
      </c>
      <c r="AW168" s="11" t="s">
        <v>1188</v>
      </c>
      <c r="AX168" s="11" t="s">
        <v>1225</v>
      </c>
      <c r="AY168" s="213" t="s">
        <v>1302</v>
      </c>
    </row>
    <row r="169" spans="2:51" s="12" customFormat="1" ht="13.5">
      <c r="B169" s="214"/>
      <c r="C169" s="215"/>
      <c r="D169" s="200" t="s">
        <v>1313</v>
      </c>
      <c r="E169" s="216" t="s">
        <v>1169</v>
      </c>
      <c r="F169" s="217" t="s">
        <v>1315</v>
      </c>
      <c r="G169" s="215"/>
      <c r="H169" s="218">
        <v>2450</v>
      </c>
      <c r="I169" s="219"/>
      <c r="J169" s="215"/>
      <c r="K169" s="215"/>
      <c r="L169" s="220"/>
      <c r="M169" s="221"/>
      <c r="N169" s="222"/>
      <c r="O169" s="222"/>
      <c r="P169" s="222"/>
      <c r="Q169" s="222"/>
      <c r="R169" s="222"/>
      <c r="S169" s="222"/>
      <c r="T169" s="223"/>
      <c r="AT169" s="224" t="s">
        <v>1313</v>
      </c>
      <c r="AU169" s="224" t="s">
        <v>1234</v>
      </c>
      <c r="AV169" s="12" t="s">
        <v>1309</v>
      </c>
      <c r="AW169" s="12" t="s">
        <v>1188</v>
      </c>
      <c r="AX169" s="12" t="s">
        <v>1171</v>
      </c>
      <c r="AY169" s="224" t="s">
        <v>1302</v>
      </c>
    </row>
    <row r="170" spans="2:65" s="1" customFormat="1" ht="37.5" customHeight="1">
      <c r="B170" s="42"/>
      <c r="C170" s="188" t="s">
        <v>1333</v>
      </c>
      <c r="D170" s="188" t="s">
        <v>1304</v>
      </c>
      <c r="E170" s="189" t="s">
        <v>1406</v>
      </c>
      <c r="F170" s="190" t="s">
        <v>1407</v>
      </c>
      <c r="G170" s="191" t="s">
        <v>1325</v>
      </c>
      <c r="H170" s="192">
        <v>60</v>
      </c>
      <c r="I170" s="193"/>
      <c r="J170" s="194">
        <f>ROUND(I170*H170,2)</f>
        <v>0</v>
      </c>
      <c r="K170" s="190" t="s">
        <v>1308</v>
      </c>
      <c r="L170" s="62"/>
      <c r="M170" s="195" t="s">
        <v>1169</v>
      </c>
      <c r="N170" s="196" t="s">
        <v>1198</v>
      </c>
      <c r="O170" s="43"/>
      <c r="P170" s="197">
        <f>O170*H170</f>
        <v>0</v>
      </c>
      <c r="Q170" s="197">
        <v>0</v>
      </c>
      <c r="R170" s="197">
        <f>Q170*H170</f>
        <v>0</v>
      </c>
      <c r="S170" s="197">
        <v>0</v>
      </c>
      <c r="T170" s="198">
        <f>S170*H170</f>
        <v>0</v>
      </c>
      <c r="AR170" s="24" t="s">
        <v>1309</v>
      </c>
      <c r="AT170" s="24" t="s">
        <v>1304</v>
      </c>
      <c r="AU170" s="24" t="s">
        <v>1234</v>
      </c>
      <c r="AY170" s="24" t="s">
        <v>1302</v>
      </c>
      <c r="BE170" s="199">
        <f>IF(N170="základní",J170,0)</f>
        <v>0</v>
      </c>
      <c r="BF170" s="199">
        <f>IF(N170="snížená",J170,0)</f>
        <v>0</v>
      </c>
      <c r="BG170" s="199">
        <f>IF(N170="zákl. přenesená",J170,0)</f>
        <v>0</v>
      </c>
      <c r="BH170" s="199">
        <f>IF(N170="sníž. přenesená",J170,0)</f>
        <v>0</v>
      </c>
      <c r="BI170" s="199">
        <f>IF(N170="nulová",J170,0)</f>
        <v>0</v>
      </c>
      <c r="BJ170" s="24" t="s">
        <v>1309</v>
      </c>
      <c r="BK170" s="199">
        <f>ROUND(I170*H170,2)</f>
        <v>0</v>
      </c>
      <c r="BL170" s="24" t="s">
        <v>1309</v>
      </c>
      <c r="BM170" s="24" t="s">
        <v>1408</v>
      </c>
    </row>
    <row r="171" spans="2:47" s="1" customFormat="1" ht="27">
      <c r="B171" s="42"/>
      <c r="C171" s="64"/>
      <c r="D171" s="200" t="s">
        <v>1311</v>
      </c>
      <c r="E171" s="64"/>
      <c r="F171" s="201" t="s">
        <v>1409</v>
      </c>
      <c r="G171" s="64"/>
      <c r="H171" s="64"/>
      <c r="I171" s="159"/>
      <c r="J171" s="64"/>
      <c r="K171" s="64"/>
      <c r="L171" s="62"/>
      <c r="M171" s="202"/>
      <c r="N171" s="43"/>
      <c r="O171" s="43"/>
      <c r="P171" s="43"/>
      <c r="Q171" s="43"/>
      <c r="R171" s="43"/>
      <c r="S171" s="43"/>
      <c r="T171" s="79"/>
      <c r="AT171" s="24" t="s">
        <v>1311</v>
      </c>
      <c r="AU171" s="24" t="s">
        <v>1234</v>
      </c>
    </row>
    <row r="172" spans="2:51" s="11" customFormat="1" ht="13.5">
      <c r="B172" s="203"/>
      <c r="C172" s="204"/>
      <c r="D172" s="200" t="s">
        <v>1313</v>
      </c>
      <c r="E172" s="205" t="s">
        <v>1169</v>
      </c>
      <c r="F172" s="206" t="s">
        <v>1328</v>
      </c>
      <c r="G172" s="204"/>
      <c r="H172" s="207">
        <v>60</v>
      </c>
      <c r="I172" s="208"/>
      <c r="J172" s="204"/>
      <c r="K172" s="204"/>
      <c r="L172" s="209"/>
      <c r="M172" s="210"/>
      <c r="N172" s="211"/>
      <c r="O172" s="211"/>
      <c r="P172" s="211"/>
      <c r="Q172" s="211"/>
      <c r="R172" s="211"/>
      <c r="S172" s="211"/>
      <c r="T172" s="212"/>
      <c r="AT172" s="213" t="s">
        <v>1313</v>
      </c>
      <c r="AU172" s="213" t="s">
        <v>1234</v>
      </c>
      <c r="AV172" s="11" t="s">
        <v>1234</v>
      </c>
      <c r="AW172" s="11" t="s">
        <v>1188</v>
      </c>
      <c r="AX172" s="11" t="s">
        <v>1225</v>
      </c>
      <c r="AY172" s="213" t="s">
        <v>1302</v>
      </c>
    </row>
    <row r="173" spans="2:51" s="12" customFormat="1" ht="13.5">
      <c r="B173" s="214"/>
      <c r="C173" s="215"/>
      <c r="D173" s="200" t="s">
        <v>1313</v>
      </c>
      <c r="E173" s="216" t="s">
        <v>1169</v>
      </c>
      <c r="F173" s="217" t="s">
        <v>1315</v>
      </c>
      <c r="G173" s="215"/>
      <c r="H173" s="218">
        <v>60</v>
      </c>
      <c r="I173" s="219"/>
      <c r="J173" s="215"/>
      <c r="K173" s="215"/>
      <c r="L173" s="220"/>
      <c r="M173" s="221"/>
      <c r="N173" s="222"/>
      <c r="O173" s="222"/>
      <c r="P173" s="222"/>
      <c r="Q173" s="222"/>
      <c r="R173" s="222"/>
      <c r="S173" s="222"/>
      <c r="T173" s="223"/>
      <c r="AT173" s="224" t="s">
        <v>1313</v>
      </c>
      <c r="AU173" s="224" t="s">
        <v>1234</v>
      </c>
      <c r="AV173" s="12" t="s">
        <v>1309</v>
      </c>
      <c r="AW173" s="12" t="s">
        <v>1188</v>
      </c>
      <c r="AX173" s="12" t="s">
        <v>1171</v>
      </c>
      <c r="AY173" s="224" t="s">
        <v>1302</v>
      </c>
    </row>
    <row r="174" spans="2:51" s="13" customFormat="1" ht="13.5">
      <c r="B174" s="225"/>
      <c r="C174" s="226"/>
      <c r="D174" s="200" t="s">
        <v>1313</v>
      </c>
      <c r="E174" s="227" t="s">
        <v>1169</v>
      </c>
      <c r="F174" s="228" t="s">
        <v>1479</v>
      </c>
      <c r="G174" s="226"/>
      <c r="H174" s="227" t="s">
        <v>1169</v>
      </c>
      <c r="I174" s="229"/>
      <c r="J174" s="226"/>
      <c r="K174" s="226"/>
      <c r="L174" s="230"/>
      <c r="M174" s="231"/>
      <c r="N174" s="232"/>
      <c r="O174" s="232"/>
      <c r="P174" s="232"/>
      <c r="Q174" s="232"/>
      <c r="R174" s="232"/>
      <c r="S174" s="232"/>
      <c r="T174" s="233"/>
      <c r="AT174" s="234" t="s">
        <v>1313</v>
      </c>
      <c r="AU174" s="234" t="s">
        <v>1234</v>
      </c>
      <c r="AV174" s="13" t="s">
        <v>1171</v>
      </c>
      <c r="AW174" s="13" t="s">
        <v>1188</v>
      </c>
      <c r="AX174" s="13" t="s">
        <v>1225</v>
      </c>
      <c r="AY174" s="234" t="s">
        <v>1302</v>
      </c>
    </row>
    <row r="175" spans="2:65" s="1" customFormat="1" ht="37.5" customHeight="1">
      <c r="B175" s="42"/>
      <c r="C175" s="188" t="s">
        <v>1156</v>
      </c>
      <c r="D175" s="188" t="s">
        <v>1304</v>
      </c>
      <c r="E175" s="189" t="s">
        <v>1410</v>
      </c>
      <c r="F175" s="190" t="s">
        <v>1411</v>
      </c>
      <c r="G175" s="191" t="s">
        <v>1325</v>
      </c>
      <c r="H175" s="192">
        <v>60</v>
      </c>
      <c r="I175" s="193"/>
      <c r="J175" s="194">
        <f>ROUND(I175*H175,2)</f>
        <v>0</v>
      </c>
      <c r="K175" s="190" t="s">
        <v>1308</v>
      </c>
      <c r="L175" s="62"/>
      <c r="M175" s="195" t="s">
        <v>1169</v>
      </c>
      <c r="N175" s="196" t="s">
        <v>1198</v>
      </c>
      <c r="O175" s="43"/>
      <c r="P175" s="197">
        <f>O175*H175</f>
        <v>0</v>
      </c>
      <c r="Q175" s="197">
        <v>0</v>
      </c>
      <c r="R175" s="197">
        <f>Q175*H175</f>
        <v>0</v>
      </c>
      <c r="S175" s="197">
        <v>0</v>
      </c>
      <c r="T175" s="198">
        <f>S175*H175</f>
        <v>0</v>
      </c>
      <c r="AR175" s="24" t="s">
        <v>1309</v>
      </c>
      <c r="AT175" s="24" t="s">
        <v>1304</v>
      </c>
      <c r="AU175" s="24" t="s">
        <v>1234</v>
      </c>
      <c r="AY175" s="24" t="s">
        <v>1302</v>
      </c>
      <c r="BE175" s="199">
        <f>IF(N175="základní",J175,0)</f>
        <v>0</v>
      </c>
      <c r="BF175" s="199">
        <f>IF(N175="snížená",J175,0)</f>
        <v>0</v>
      </c>
      <c r="BG175" s="199">
        <f>IF(N175="zákl. přenesená",J175,0)</f>
        <v>0</v>
      </c>
      <c r="BH175" s="199">
        <f>IF(N175="sníž. přenesená",J175,0)</f>
        <v>0</v>
      </c>
      <c r="BI175" s="199">
        <f>IF(N175="nulová",J175,0)</f>
        <v>0</v>
      </c>
      <c r="BJ175" s="24" t="s">
        <v>1309</v>
      </c>
      <c r="BK175" s="199">
        <f>ROUND(I175*H175,2)</f>
        <v>0</v>
      </c>
      <c r="BL175" s="24" t="s">
        <v>1309</v>
      </c>
      <c r="BM175" s="24" t="s">
        <v>1412</v>
      </c>
    </row>
    <row r="176" spans="2:47" s="1" customFormat="1" ht="27">
      <c r="B176" s="42"/>
      <c r="C176" s="64"/>
      <c r="D176" s="200" t="s">
        <v>1311</v>
      </c>
      <c r="E176" s="64"/>
      <c r="F176" s="201" t="s">
        <v>1409</v>
      </c>
      <c r="G176" s="64"/>
      <c r="H176" s="64"/>
      <c r="I176" s="159"/>
      <c r="J176" s="64"/>
      <c r="K176" s="64"/>
      <c r="L176" s="62"/>
      <c r="M176" s="202"/>
      <c r="N176" s="43"/>
      <c r="O176" s="43"/>
      <c r="P176" s="43"/>
      <c r="Q176" s="43"/>
      <c r="R176" s="43"/>
      <c r="S176" s="43"/>
      <c r="T176" s="79"/>
      <c r="AT176" s="24" t="s">
        <v>1311</v>
      </c>
      <c r="AU176" s="24" t="s">
        <v>1234</v>
      </c>
    </row>
    <row r="177" spans="2:51" s="11" customFormat="1" ht="13.5">
      <c r="B177" s="203"/>
      <c r="C177" s="204"/>
      <c r="D177" s="200" t="s">
        <v>1313</v>
      </c>
      <c r="E177" s="205" t="s">
        <v>1169</v>
      </c>
      <c r="F177" s="206" t="s">
        <v>1328</v>
      </c>
      <c r="G177" s="204"/>
      <c r="H177" s="207">
        <v>60</v>
      </c>
      <c r="I177" s="208"/>
      <c r="J177" s="204"/>
      <c r="K177" s="204"/>
      <c r="L177" s="209"/>
      <c r="M177" s="210"/>
      <c r="N177" s="211"/>
      <c r="O177" s="211"/>
      <c r="P177" s="211"/>
      <c r="Q177" s="211"/>
      <c r="R177" s="211"/>
      <c r="S177" s="211"/>
      <c r="T177" s="212"/>
      <c r="AT177" s="213" t="s">
        <v>1313</v>
      </c>
      <c r="AU177" s="213" t="s">
        <v>1234</v>
      </c>
      <c r="AV177" s="11" t="s">
        <v>1234</v>
      </c>
      <c r="AW177" s="11" t="s">
        <v>1188</v>
      </c>
      <c r="AX177" s="11" t="s">
        <v>1225</v>
      </c>
      <c r="AY177" s="213" t="s">
        <v>1302</v>
      </c>
    </row>
    <row r="178" spans="2:51" s="12" customFormat="1" ht="13.5">
      <c r="B178" s="214"/>
      <c r="C178" s="215"/>
      <c r="D178" s="200" t="s">
        <v>1313</v>
      </c>
      <c r="E178" s="216" t="s">
        <v>1169</v>
      </c>
      <c r="F178" s="217" t="s">
        <v>1315</v>
      </c>
      <c r="G178" s="215"/>
      <c r="H178" s="218">
        <v>60</v>
      </c>
      <c r="I178" s="219"/>
      <c r="J178" s="215"/>
      <c r="K178" s="215"/>
      <c r="L178" s="220"/>
      <c r="M178" s="221"/>
      <c r="N178" s="222"/>
      <c r="O178" s="222"/>
      <c r="P178" s="222"/>
      <c r="Q178" s="222"/>
      <c r="R178" s="222"/>
      <c r="S178" s="222"/>
      <c r="T178" s="223"/>
      <c r="AT178" s="224" t="s">
        <v>1313</v>
      </c>
      <c r="AU178" s="224" t="s">
        <v>1234</v>
      </c>
      <c r="AV178" s="12" t="s">
        <v>1309</v>
      </c>
      <c r="AW178" s="12" t="s">
        <v>1188</v>
      </c>
      <c r="AX178" s="12" t="s">
        <v>1171</v>
      </c>
      <c r="AY178" s="224" t="s">
        <v>1302</v>
      </c>
    </row>
    <row r="179" spans="2:51" s="13" customFormat="1" ht="13.5">
      <c r="B179" s="225"/>
      <c r="C179" s="226"/>
      <c r="D179" s="200" t="s">
        <v>1313</v>
      </c>
      <c r="E179" s="227" t="s">
        <v>1169</v>
      </c>
      <c r="F179" s="228" t="s">
        <v>1479</v>
      </c>
      <c r="G179" s="226"/>
      <c r="H179" s="227" t="s">
        <v>1169</v>
      </c>
      <c r="I179" s="229"/>
      <c r="J179" s="226"/>
      <c r="K179" s="226"/>
      <c r="L179" s="230"/>
      <c r="M179" s="231"/>
      <c r="N179" s="232"/>
      <c r="O179" s="232"/>
      <c r="P179" s="232"/>
      <c r="Q179" s="232"/>
      <c r="R179" s="232"/>
      <c r="S179" s="232"/>
      <c r="T179" s="233"/>
      <c r="AT179" s="234" t="s">
        <v>1313</v>
      </c>
      <c r="AU179" s="234" t="s">
        <v>1234</v>
      </c>
      <c r="AV179" s="13" t="s">
        <v>1171</v>
      </c>
      <c r="AW179" s="13" t="s">
        <v>1188</v>
      </c>
      <c r="AX179" s="13" t="s">
        <v>1225</v>
      </c>
      <c r="AY179" s="234" t="s">
        <v>1302</v>
      </c>
    </row>
    <row r="180" spans="2:65" s="1" customFormat="1" ht="34.15" customHeight="1">
      <c r="B180" s="42"/>
      <c r="C180" s="188" t="s">
        <v>1413</v>
      </c>
      <c r="D180" s="188" t="s">
        <v>1304</v>
      </c>
      <c r="E180" s="189" t="s">
        <v>1414</v>
      </c>
      <c r="F180" s="190" t="s">
        <v>1415</v>
      </c>
      <c r="G180" s="191" t="s">
        <v>1325</v>
      </c>
      <c r="H180" s="192">
        <v>20</v>
      </c>
      <c r="I180" s="193"/>
      <c r="J180" s="194">
        <f>ROUND(I180*H180,2)</f>
        <v>0</v>
      </c>
      <c r="K180" s="190" t="s">
        <v>1308</v>
      </c>
      <c r="L180" s="62"/>
      <c r="M180" s="195" t="s">
        <v>1169</v>
      </c>
      <c r="N180" s="196" t="s">
        <v>1198</v>
      </c>
      <c r="O180" s="43"/>
      <c r="P180" s="197">
        <f>O180*H180</f>
        <v>0</v>
      </c>
      <c r="Q180" s="197">
        <v>0</v>
      </c>
      <c r="R180" s="197">
        <f>Q180*H180</f>
        <v>0</v>
      </c>
      <c r="S180" s="197">
        <v>0</v>
      </c>
      <c r="T180" s="198">
        <f>S180*H180</f>
        <v>0</v>
      </c>
      <c r="AR180" s="24" t="s">
        <v>1309</v>
      </c>
      <c r="AT180" s="24" t="s">
        <v>1304</v>
      </c>
      <c r="AU180" s="24" t="s">
        <v>1234</v>
      </c>
      <c r="AY180" s="24" t="s">
        <v>1302</v>
      </c>
      <c r="BE180" s="199">
        <f>IF(N180="základní",J180,0)</f>
        <v>0</v>
      </c>
      <c r="BF180" s="199">
        <f>IF(N180="snížená",J180,0)</f>
        <v>0</v>
      </c>
      <c r="BG180" s="199">
        <f>IF(N180="zákl. přenesená",J180,0)</f>
        <v>0</v>
      </c>
      <c r="BH180" s="199">
        <f>IF(N180="sníž. přenesená",J180,0)</f>
        <v>0</v>
      </c>
      <c r="BI180" s="199">
        <f>IF(N180="nulová",J180,0)</f>
        <v>0</v>
      </c>
      <c r="BJ180" s="24" t="s">
        <v>1309</v>
      </c>
      <c r="BK180" s="199">
        <f>ROUND(I180*H180,2)</f>
        <v>0</v>
      </c>
      <c r="BL180" s="24" t="s">
        <v>1309</v>
      </c>
      <c r="BM180" s="24" t="s">
        <v>1416</v>
      </c>
    </row>
    <row r="181" spans="2:47" s="1" customFormat="1" ht="27">
      <c r="B181" s="42"/>
      <c r="C181" s="64"/>
      <c r="D181" s="200" t="s">
        <v>1311</v>
      </c>
      <c r="E181" s="64"/>
      <c r="F181" s="201" t="s">
        <v>1409</v>
      </c>
      <c r="G181" s="64"/>
      <c r="H181" s="64"/>
      <c r="I181" s="159"/>
      <c r="J181" s="64"/>
      <c r="K181" s="64"/>
      <c r="L181" s="62"/>
      <c r="M181" s="202"/>
      <c r="N181" s="43"/>
      <c r="O181" s="43"/>
      <c r="P181" s="43"/>
      <c r="Q181" s="43"/>
      <c r="R181" s="43"/>
      <c r="S181" s="43"/>
      <c r="T181" s="79"/>
      <c r="AT181" s="24" t="s">
        <v>1311</v>
      </c>
      <c r="AU181" s="24" t="s">
        <v>1234</v>
      </c>
    </row>
    <row r="182" spans="2:51" s="11" customFormat="1" ht="13.5">
      <c r="B182" s="203"/>
      <c r="C182" s="204"/>
      <c r="D182" s="200" t="s">
        <v>1313</v>
      </c>
      <c r="E182" s="205" t="s">
        <v>1169</v>
      </c>
      <c r="F182" s="206" t="s">
        <v>1333</v>
      </c>
      <c r="G182" s="204"/>
      <c r="H182" s="207">
        <v>20</v>
      </c>
      <c r="I182" s="208"/>
      <c r="J182" s="204"/>
      <c r="K182" s="204"/>
      <c r="L182" s="209"/>
      <c r="M182" s="210"/>
      <c r="N182" s="211"/>
      <c r="O182" s="211"/>
      <c r="P182" s="211"/>
      <c r="Q182" s="211"/>
      <c r="R182" s="211"/>
      <c r="S182" s="211"/>
      <c r="T182" s="212"/>
      <c r="AT182" s="213" t="s">
        <v>1313</v>
      </c>
      <c r="AU182" s="213" t="s">
        <v>1234</v>
      </c>
      <c r="AV182" s="11" t="s">
        <v>1234</v>
      </c>
      <c r="AW182" s="11" t="s">
        <v>1188</v>
      </c>
      <c r="AX182" s="11" t="s">
        <v>1225</v>
      </c>
      <c r="AY182" s="213" t="s">
        <v>1302</v>
      </c>
    </row>
    <row r="183" spans="2:51" s="12" customFormat="1" ht="13.5">
      <c r="B183" s="214"/>
      <c r="C183" s="215"/>
      <c r="D183" s="200" t="s">
        <v>1313</v>
      </c>
      <c r="E183" s="216" t="s">
        <v>1169</v>
      </c>
      <c r="F183" s="217" t="s">
        <v>1315</v>
      </c>
      <c r="G183" s="215"/>
      <c r="H183" s="218">
        <v>20</v>
      </c>
      <c r="I183" s="219"/>
      <c r="J183" s="215"/>
      <c r="K183" s="215"/>
      <c r="L183" s="220"/>
      <c r="M183" s="221"/>
      <c r="N183" s="222"/>
      <c r="O183" s="222"/>
      <c r="P183" s="222"/>
      <c r="Q183" s="222"/>
      <c r="R183" s="222"/>
      <c r="S183" s="222"/>
      <c r="T183" s="223"/>
      <c r="AT183" s="224" t="s">
        <v>1313</v>
      </c>
      <c r="AU183" s="224" t="s">
        <v>1234</v>
      </c>
      <c r="AV183" s="12" t="s">
        <v>1309</v>
      </c>
      <c r="AW183" s="12" t="s">
        <v>1188</v>
      </c>
      <c r="AX183" s="12" t="s">
        <v>1171</v>
      </c>
      <c r="AY183" s="224" t="s">
        <v>1302</v>
      </c>
    </row>
    <row r="184" spans="2:51" s="13" customFormat="1" ht="13.5">
      <c r="B184" s="225"/>
      <c r="C184" s="226"/>
      <c r="D184" s="200" t="s">
        <v>1313</v>
      </c>
      <c r="E184" s="227" t="s">
        <v>1169</v>
      </c>
      <c r="F184" s="228" t="s">
        <v>1479</v>
      </c>
      <c r="G184" s="226"/>
      <c r="H184" s="227" t="s">
        <v>1169</v>
      </c>
      <c r="I184" s="229"/>
      <c r="J184" s="226"/>
      <c r="K184" s="226"/>
      <c r="L184" s="230"/>
      <c r="M184" s="231"/>
      <c r="N184" s="232"/>
      <c r="O184" s="232"/>
      <c r="P184" s="232"/>
      <c r="Q184" s="232"/>
      <c r="R184" s="232"/>
      <c r="S184" s="232"/>
      <c r="T184" s="233"/>
      <c r="AT184" s="234" t="s">
        <v>1313</v>
      </c>
      <c r="AU184" s="234" t="s">
        <v>1234</v>
      </c>
      <c r="AV184" s="13" t="s">
        <v>1171</v>
      </c>
      <c r="AW184" s="13" t="s">
        <v>1188</v>
      </c>
      <c r="AX184" s="13" t="s">
        <v>1225</v>
      </c>
      <c r="AY184" s="234" t="s">
        <v>1302</v>
      </c>
    </row>
    <row r="185" spans="2:65" s="1" customFormat="1" ht="34.15" customHeight="1">
      <c r="B185" s="42"/>
      <c r="C185" s="188" t="s">
        <v>1417</v>
      </c>
      <c r="D185" s="188" t="s">
        <v>1304</v>
      </c>
      <c r="E185" s="189" t="s">
        <v>1418</v>
      </c>
      <c r="F185" s="190" t="s">
        <v>1419</v>
      </c>
      <c r="G185" s="191" t="s">
        <v>1325</v>
      </c>
      <c r="H185" s="192">
        <v>60</v>
      </c>
      <c r="I185" s="193"/>
      <c r="J185" s="194">
        <f>ROUND(I185*H185,2)</f>
        <v>0</v>
      </c>
      <c r="K185" s="190" t="s">
        <v>1308</v>
      </c>
      <c r="L185" s="62"/>
      <c r="M185" s="195" t="s">
        <v>1169</v>
      </c>
      <c r="N185" s="196" t="s">
        <v>1198</v>
      </c>
      <c r="O185" s="43"/>
      <c r="P185" s="197">
        <f>O185*H185</f>
        <v>0</v>
      </c>
      <c r="Q185" s="197">
        <v>0</v>
      </c>
      <c r="R185" s="197">
        <f>Q185*H185</f>
        <v>0</v>
      </c>
      <c r="S185" s="197">
        <v>0</v>
      </c>
      <c r="T185" s="198">
        <f>S185*H185</f>
        <v>0</v>
      </c>
      <c r="AR185" s="24" t="s">
        <v>1309</v>
      </c>
      <c r="AT185" s="24" t="s">
        <v>1304</v>
      </c>
      <c r="AU185" s="24" t="s">
        <v>1234</v>
      </c>
      <c r="AY185" s="24" t="s">
        <v>1302</v>
      </c>
      <c r="BE185" s="199">
        <f>IF(N185="základní",J185,0)</f>
        <v>0</v>
      </c>
      <c r="BF185" s="199">
        <f>IF(N185="snížená",J185,0)</f>
        <v>0</v>
      </c>
      <c r="BG185" s="199">
        <f>IF(N185="zákl. přenesená",J185,0)</f>
        <v>0</v>
      </c>
      <c r="BH185" s="199">
        <f>IF(N185="sníž. přenesená",J185,0)</f>
        <v>0</v>
      </c>
      <c r="BI185" s="199">
        <f>IF(N185="nulová",J185,0)</f>
        <v>0</v>
      </c>
      <c r="BJ185" s="24" t="s">
        <v>1309</v>
      </c>
      <c r="BK185" s="199">
        <f>ROUND(I185*H185,2)</f>
        <v>0</v>
      </c>
      <c r="BL185" s="24" t="s">
        <v>1309</v>
      </c>
      <c r="BM185" s="24" t="s">
        <v>1420</v>
      </c>
    </row>
    <row r="186" spans="2:47" s="1" customFormat="1" ht="27">
      <c r="B186" s="42"/>
      <c r="C186" s="64"/>
      <c r="D186" s="200" t="s">
        <v>1311</v>
      </c>
      <c r="E186" s="64"/>
      <c r="F186" s="201" t="s">
        <v>1409</v>
      </c>
      <c r="G186" s="64"/>
      <c r="H186" s="64"/>
      <c r="I186" s="159"/>
      <c r="J186" s="64"/>
      <c r="K186" s="64"/>
      <c r="L186" s="62"/>
      <c r="M186" s="202"/>
      <c r="N186" s="43"/>
      <c r="O186" s="43"/>
      <c r="P186" s="43"/>
      <c r="Q186" s="43"/>
      <c r="R186" s="43"/>
      <c r="S186" s="43"/>
      <c r="T186" s="79"/>
      <c r="AT186" s="24" t="s">
        <v>1311</v>
      </c>
      <c r="AU186" s="24" t="s">
        <v>1234</v>
      </c>
    </row>
    <row r="187" spans="2:51" s="11" customFormat="1" ht="13.5">
      <c r="B187" s="203"/>
      <c r="C187" s="204"/>
      <c r="D187" s="200" t="s">
        <v>1313</v>
      </c>
      <c r="E187" s="205" t="s">
        <v>1169</v>
      </c>
      <c r="F187" s="206" t="s">
        <v>1328</v>
      </c>
      <c r="G187" s="204"/>
      <c r="H187" s="207">
        <v>60</v>
      </c>
      <c r="I187" s="208"/>
      <c r="J187" s="204"/>
      <c r="K187" s="204"/>
      <c r="L187" s="209"/>
      <c r="M187" s="210"/>
      <c r="N187" s="211"/>
      <c r="O187" s="211"/>
      <c r="P187" s="211"/>
      <c r="Q187" s="211"/>
      <c r="R187" s="211"/>
      <c r="S187" s="211"/>
      <c r="T187" s="212"/>
      <c r="AT187" s="213" t="s">
        <v>1313</v>
      </c>
      <c r="AU187" s="213" t="s">
        <v>1234</v>
      </c>
      <c r="AV187" s="11" t="s">
        <v>1234</v>
      </c>
      <c r="AW187" s="11" t="s">
        <v>1188</v>
      </c>
      <c r="AX187" s="11" t="s">
        <v>1225</v>
      </c>
      <c r="AY187" s="213" t="s">
        <v>1302</v>
      </c>
    </row>
    <row r="188" spans="2:51" s="12" customFormat="1" ht="13.5">
      <c r="B188" s="214"/>
      <c r="C188" s="215"/>
      <c r="D188" s="200" t="s">
        <v>1313</v>
      </c>
      <c r="E188" s="216" t="s">
        <v>1169</v>
      </c>
      <c r="F188" s="217" t="s">
        <v>1315</v>
      </c>
      <c r="G188" s="215"/>
      <c r="H188" s="218">
        <v>60</v>
      </c>
      <c r="I188" s="219"/>
      <c r="J188" s="215"/>
      <c r="K188" s="215"/>
      <c r="L188" s="220"/>
      <c r="M188" s="221"/>
      <c r="N188" s="222"/>
      <c r="O188" s="222"/>
      <c r="P188" s="222"/>
      <c r="Q188" s="222"/>
      <c r="R188" s="222"/>
      <c r="S188" s="222"/>
      <c r="T188" s="223"/>
      <c r="AT188" s="224" t="s">
        <v>1313</v>
      </c>
      <c r="AU188" s="224" t="s">
        <v>1234</v>
      </c>
      <c r="AV188" s="12" t="s">
        <v>1309</v>
      </c>
      <c r="AW188" s="12" t="s">
        <v>1188</v>
      </c>
      <c r="AX188" s="12" t="s">
        <v>1171</v>
      </c>
      <c r="AY188" s="224" t="s">
        <v>1302</v>
      </c>
    </row>
    <row r="189" spans="2:51" s="13" customFormat="1" ht="13.5">
      <c r="B189" s="225"/>
      <c r="C189" s="226"/>
      <c r="D189" s="200" t="s">
        <v>1313</v>
      </c>
      <c r="E189" s="227" t="s">
        <v>1169</v>
      </c>
      <c r="F189" s="228" t="s">
        <v>1479</v>
      </c>
      <c r="G189" s="226"/>
      <c r="H189" s="227" t="s">
        <v>1169</v>
      </c>
      <c r="I189" s="229"/>
      <c r="J189" s="226"/>
      <c r="K189" s="226"/>
      <c r="L189" s="230"/>
      <c r="M189" s="231"/>
      <c r="N189" s="232"/>
      <c r="O189" s="232"/>
      <c r="P189" s="232"/>
      <c r="Q189" s="232"/>
      <c r="R189" s="232"/>
      <c r="S189" s="232"/>
      <c r="T189" s="233"/>
      <c r="AT189" s="234" t="s">
        <v>1313</v>
      </c>
      <c r="AU189" s="234" t="s">
        <v>1234</v>
      </c>
      <c r="AV189" s="13" t="s">
        <v>1171</v>
      </c>
      <c r="AW189" s="13" t="s">
        <v>1188</v>
      </c>
      <c r="AX189" s="13" t="s">
        <v>1225</v>
      </c>
      <c r="AY189" s="234" t="s">
        <v>1302</v>
      </c>
    </row>
    <row r="190" spans="2:65" s="1" customFormat="1" ht="34.15" customHeight="1">
      <c r="B190" s="42"/>
      <c r="C190" s="188" t="s">
        <v>1421</v>
      </c>
      <c r="D190" s="188" t="s">
        <v>1304</v>
      </c>
      <c r="E190" s="189" t="s">
        <v>1422</v>
      </c>
      <c r="F190" s="190" t="s">
        <v>1423</v>
      </c>
      <c r="G190" s="191" t="s">
        <v>1325</v>
      </c>
      <c r="H190" s="192">
        <v>60</v>
      </c>
      <c r="I190" s="193"/>
      <c r="J190" s="194">
        <f>ROUND(I190*H190,2)</f>
        <v>0</v>
      </c>
      <c r="K190" s="190" t="s">
        <v>1308</v>
      </c>
      <c r="L190" s="62"/>
      <c r="M190" s="195" t="s">
        <v>1169</v>
      </c>
      <c r="N190" s="196" t="s">
        <v>1198</v>
      </c>
      <c r="O190" s="43"/>
      <c r="P190" s="197">
        <f>O190*H190</f>
        <v>0</v>
      </c>
      <c r="Q190" s="197">
        <v>0</v>
      </c>
      <c r="R190" s="197">
        <f>Q190*H190</f>
        <v>0</v>
      </c>
      <c r="S190" s="197">
        <v>0</v>
      </c>
      <c r="T190" s="198">
        <f>S190*H190</f>
        <v>0</v>
      </c>
      <c r="AR190" s="24" t="s">
        <v>1309</v>
      </c>
      <c r="AT190" s="24" t="s">
        <v>1304</v>
      </c>
      <c r="AU190" s="24" t="s">
        <v>1234</v>
      </c>
      <c r="AY190" s="24" t="s">
        <v>1302</v>
      </c>
      <c r="BE190" s="199">
        <f>IF(N190="základní",J190,0)</f>
        <v>0</v>
      </c>
      <c r="BF190" s="199">
        <f>IF(N190="snížená",J190,0)</f>
        <v>0</v>
      </c>
      <c r="BG190" s="199">
        <f>IF(N190="zákl. přenesená",J190,0)</f>
        <v>0</v>
      </c>
      <c r="BH190" s="199">
        <f>IF(N190="sníž. přenesená",J190,0)</f>
        <v>0</v>
      </c>
      <c r="BI190" s="199">
        <f>IF(N190="nulová",J190,0)</f>
        <v>0</v>
      </c>
      <c r="BJ190" s="24" t="s">
        <v>1309</v>
      </c>
      <c r="BK190" s="199">
        <f>ROUND(I190*H190,2)</f>
        <v>0</v>
      </c>
      <c r="BL190" s="24" t="s">
        <v>1309</v>
      </c>
      <c r="BM190" s="24" t="s">
        <v>1424</v>
      </c>
    </row>
    <row r="191" spans="2:47" s="1" customFormat="1" ht="27">
      <c r="B191" s="42"/>
      <c r="C191" s="64"/>
      <c r="D191" s="200" t="s">
        <v>1311</v>
      </c>
      <c r="E191" s="64"/>
      <c r="F191" s="201" t="s">
        <v>1409</v>
      </c>
      <c r="G191" s="64"/>
      <c r="H191" s="64"/>
      <c r="I191" s="159"/>
      <c r="J191" s="64"/>
      <c r="K191" s="64"/>
      <c r="L191" s="62"/>
      <c r="M191" s="202"/>
      <c r="N191" s="43"/>
      <c r="O191" s="43"/>
      <c r="P191" s="43"/>
      <c r="Q191" s="43"/>
      <c r="R191" s="43"/>
      <c r="S191" s="43"/>
      <c r="T191" s="79"/>
      <c r="AT191" s="24" t="s">
        <v>1311</v>
      </c>
      <c r="AU191" s="24" t="s">
        <v>1234</v>
      </c>
    </row>
    <row r="192" spans="2:51" s="11" customFormat="1" ht="13.5">
      <c r="B192" s="203"/>
      <c r="C192" s="204"/>
      <c r="D192" s="200" t="s">
        <v>1313</v>
      </c>
      <c r="E192" s="205" t="s">
        <v>1169</v>
      </c>
      <c r="F192" s="206" t="s">
        <v>1328</v>
      </c>
      <c r="G192" s="204"/>
      <c r="H192" s="207">
        <v>60</v>
      </c>
      <c r="I192" s="208"/>
      <c r="J192" s="204"/>
      <c r="K192" s="204"/>
      <c r="L192" s="209"/>
      <c r="M192" s="210"/>
      <c r="N192" s="211"/>
      <c r="O192" s="211"/>
      <c r="P192" s="211"/>
      <c r="Q192" s="211"/>
      <c r="R192" s="211"/>
      <c r="S192" s="211"/>
      <c r="T192" s="212"/>
      <c r="AT192" s="213" t="s">
        <v>1313</v>
      </c>
      <c r="AU192" s="213" t="s">
        <v>1234</v>
      </c>
      <c r="AV192" s="11" t="s">
        <v>1234</v>
      </c>
      <c r="AW192" s="11" t="s">
        <v>1188</v>
      </c>
      <c r="AX192" s="11" t="s">
        <v>1225</v>
      </c>
      <c r="AY192" s="213" t="s">
        <v>1302</v>
      </c>
    </row>
    <row r="193" spans="2:51" s="12" customFormat="1" ht="13.5">
      <c r="B193" s="214"/>
      <c r="C193" s="215"/>
      <c r="D193" s="200" t="s">
        <v>1313</v>
      </c>
      <c r="E193" s="216" t="s">
        <v>1169</v>
      </c>
      <c r="F193" s="217" t="s">
        <v>1315</v>
      </c>
      <c r="G193" s="215"/>
      <c r="H193" s="218">
        <v>60</v>
      </c>
      <c r="I193" s="219"/>
      <c r="J193" s="215"/>
      <c r="K193" s="215"/>
      <c r="L193" s="220"/>
      <c r="M193" s="221"/>
      <c r="N193" s="222"/>
      <c r="O193" s="222"/>
      <c r="P193" s="222"/>
      <c r="Q193" s="222"/>
      <c r="R193" s="222"/>
      <c r="S193" s="222"/>
      <c r="T193" s="223"/>
      <c r="AT193" s="224" t="s">
        <v>1313</v>
      </c>
      <c r="AU193" s="224" t="s">
        <v>1234</v>
      </c>
      <c r="AV193" s="12" t="s">
        <v>1309</v>
      </c>
      <c r="AW193" s="12" t="s">
        <v>1188</v>
      </c>
      <c r="AX193" s="12" t="s">
        <v>1171</v>
      </c>
      <c r="AY193" s="224" t="s">
        <v>1302</v>
      </c>
    </row>
    <row r="194" spans="2:51" s="13" customFormat="1" ht="13.5">
      <c r="B194" s="225"/>
      <c r="C194" s="226"/>
      <c r="D194" s="200" t="s">
        <v>1313</v>
      </c>
      <c r="E194" s="227" t="s">
        <v>1169</v>
      </c>
      <c r="F194" s="228" t="s">
        <v>1479</v>
      </c>
      <c r="G194" s="226"/>
      <c r="H194" s="227" t="s">
        <v>1169</v>
      </c>
      <c r="I194" s="229"/>
      <c r="J194" s="226"/>
      <c r="K194" s="226"/>
      <c r="L194" s="230"/>
      <c r="M194" s="231"/>
      <c r="N194" s="232"/>
      <c r="O194" s="232"/>
      <c r="P194" s="232"/>
      <c r="Q194" s="232"/>
      <c r="R194" s="232"/>
      <c r="S194" s="232"/>
      <c r="T194" s="233"/>
      <c r="AT194" s="234" t="s">
        <v>1313</v>
      </c>
      <c r="AU194" s="234" t="s">
        <v>1234</v>
      </c>
      <c r="AV194" s="13" t="s">
        <v>1171</v>
      </c>
      <c r="AW194" s="13" t="s">
        <v>1188</v>
      </c>
      <c r="AX194" s="13" t="s">
        <v>1225</v>
      </c>
      <c r="AY194" s="234" t="s">
        <v>1302</v>
      </c>
    </row>
    <row r="195" spans="2:65" s="1" customFormat="1" ht="34.15" customHeight="1">
      <c r="B195" s="42"/>
      <c r="C195" s="188" t="s">
        <v>1425</v>
      </c>
      <c r="D195" s="188" t="s">
        <v>1304</v>
      </c>
      <c r="E195" s="189" t="s">
        <v>1426</v>
      </c>
      <c r="F195" s="190" t="s">
        <v>1427</v>
      </c>
      <c r="G195" s="191" t="s">
        <v>1325</v>
      </c>
      <c r="H195" s="192">
        <v>20</v>
      </c>
      <c r="I195" s="193"/>
      <c r="J195" s="194">
        <f>ROUND(I195*H195,2)</f>
        <v>0</v>
      </c>
      <c r="K195" s="190" t="s">
        <v>1308</v>
      </c>
      <c r="L195" s="62"/>
      <c r="M195" s="195" t="s">
        <v>1169</v>
      </c>
      <c r="N195" s="196" t="s">
        <v>1198</v>
      </c>
      <c r="O195" s="43"/>
      <c r="P195" s="197">
        <f>O195*H195</f>
        <v>0</v>
      </c>
      <c r="Q195" s="197">
        <v>0</v>
      </c>
      <c r="R195" s="197">
        <f>Q195*H195</f>
        <v>0</v>
      </c>
      <c r="S195" s="197">
        <v>0</v>
      </c>
      <c r="T195" s="198">
        <f>S195*H195</f>
        <v>0</v>
      </c>
      <c r="AR195" s="24" t="s">
        <v>1309</v>
      </c>
      <c r="AT195" s="24" t="s">
        <v>1304</v>
      </c>
      <c r="AU195" s="24" t="s">
        <v>1234</v>
      </c>
      <c r="AY195" s="24" t="s">
        <v>1302</v>
      </c>
      <c r="BE195" s="199">
        <f>IF(N195="základní",J195,0)</f>
        <v>0</v>
      </c>
      <c r="BF195" s="199">
        <f>IF(N195="snížená",J195,0)</f>
        <v>0</v>
      </c>
      <c r="BG195" s="199">
        <f>IF(N195="zákl. přenesená",J195,0)</f>
        <v>0</v>
      </c>
      <c r="BH195" s="199">
        <f>IF(N195="sníž. přenesená",J195,0)</f>
        <v>0</v>
      </c>
      <c r="BI195" s="199">
        <f>IF(N195="nulová",J195,0)</f>
        <v>0</v>
      </c>
      <c r="BJ195" s="24" t="s">
        <v>1309</v>
      </c>
      <c r="BK195" s="199">
        <f>ROUND(I195*H195,2)</f>
        <v>0</v>
      </c>
      <c r="BL195" s="24" t="s">
        <v>1309</v>
      </c>
      <c r="BM195" s="24" t="s">
        <v>1428</v>
      </c>
    </row>
    <row r="196" spans="2:47" s="1" customFormat="1" ht="27">
      <c r="B196" s="42"/>
      <c r="C196" s="64"/>
      <c r="D196" s="200" t="s">
        <v>1311</v>
      </c>
      <c r="E196" s="64"/>
      <c r="F196" s="201" t="s">
        <v>1409</v>
      </c>
      <c r="G196" s="64"/>
      <c r="H196" s="64"/>
      <c r="I196" s="159"/>
      <c r="J196" s="64"/>
      <c r="K196" s="64"/>
      <c r="L196" s="62"/>
      <c r="M196" s="202"/>
      <c r="N196" s="43"/>
      <c r="O196" s="43"/>
      <c r="P196" s="43"/>
      <c r="Q196" s="43"/>
      <c r="R196" s="43"/>
      <c r="S196" s="43"/>
      <c r="T196" s="79"/>
      <c r="AT196" s="24" t="s">
        <v>1311</v>
      </c>
      <c r="AU196" s="24" t="s">
        <v>1234</v>
      </c>
    </row>
    <row r="197" spans="2:51" s="11" customFormat="1" ht="13.5">
      <c r="B197" s="203"/>
      <c r="C197" s="204"/>
      <c r="D197" s="200" t="s">
        <v>1313</v>
      </c>
      <c r="E197" s="205" t="s">
        <v>1169</v>
      </c>
      <c r="F197" s="206" t="s">
        <v>1333</v>
      </c>
      <c r="G197" s="204"/>
      <c r="H197" s="207">
        <v>20</v>
      </c>
      <c r="I197" s="208"/>
      <c r="J197" s="204"/>
      <c r="K197" s="204"/>
      <c r="L197" s="209"/>
      <c r="M197" s="210"/>
      <c r="N197" s="211"/>
      <c r="O197" s="211"/>
      <c r="P197" s="211"/>
      <c r="Q197" s="211"/>
      <c r="R197" s="211"/>
      <c r="S197" s="211"/>
      <c r="T197" s="212"/>
      <c r="AT197" s="213" t="s">
        <v>1313</v>
      </c>
      <c r="AU197" s="213" t="s">
        <v>1234</v>
      </c>
      <c r="AV197" s="11" t="s">
        <v>1234</v>
      </c>
      <c r="AW197" s="11" t="s">
        <v>1188</v>
      </c>
      <c r="AX197" s="11" t="s">
        <v>1225</v>
      </c>
      <c r="AY197" s="213" t="s">
        <v>1302</v>
      </c>
    </row>
    <row r="198" spans="2:51" s="12" customFormat="1" ht="13.5">
      <c r="B198" s="214"/>
      <c r="C198" s="215"/>
      <c r="D198" s="200" t="s">
        <v>1313</v>
      </c>
      <c r="E198" s="216" t="s">
        <v>1169</v>
      </c>
      <c r="F198" s="217" t="s">
        <v>1315</v>
      </c>
      <c r="G198" s="215"/>
      <c r="H198" s="218">
        <v>20</v>
      </c>
      <c r="I198" s="219"/>
      <c r="J198" s="215"/>
      <c r="K198" s="215"/>
      <c r="L198" s="220"/>
      <c r="M198" s="221"/>
      <c r="N198" s="222"/>
      <c r="O198" s="222"/>
      <c r="P198" s="222"/>
      <c r="Q198" s="222"/>
      <c r="R198" s="222"/>
      <c r="S198" s="222"/>
      <c r="T198" s="223"/>
      <c r="AT198" s="224" t="s">
        <v>1313</v>
      </c>
      <c r="AU198" s="224" t="s">
        <v>1234</v>
      </c>
      <c r="AV198" s="12" t="s">
        <v>1309</v>
      </c>
      <c r="AW198" s="12" t="s">
        <v>1188</v>
      </c>
      <c r="AX198" s="12" t="s">
        <v>1171</v>
      </c>
      <c r="AY198" s="224" t="s">
        <v>1302</v>
      </c>
    </row>
    <row r="199" spans="2:51" s="13" customFormat="1" ht="13.5">
      <c r="B199" s="225"/>
      <c r="C199" s="226"/>
      <c r="D199" s="200" t="s">
        <v>1313</v>
      </c>
      <c r="E199" s="227" t="s">
        <v>1169</v>
      </c>
      <c r="F199" s="228" t="s">
        <v>1479</v>
      </c>
      <c r="G199" s="226"/>
      <c r="H199" s="227" t="s">
        <v>1169</v>
      </c>
      <c r="I199" s="229"/>
      <c r="J199" s="226"/>
      <c r="K199" s="226"/>
      <c r="L199" s="230"/>
      <c r="M199" s="231"/>
      <c r="N199" s="232"/>
      <c r="O199" s="232"/>
      <c r="P199" s="232"/>
      <c r="Q199" s="232"/>
      <c r="R199" s="232"/>
      <c r="S199" s="232"/>
      <c r="T199" s="233"/>
      <c r="AT199" s="234" t="s">
        <v>1313</v>
      </c>
      <c r="AU199" s="234" t="s">
        <v>1234</v>
      </c>
      <c r="AV199" s="13" t="s">
        <v>1171</v>
      </c>
      <c r="AW199" s="13" t="s">
        <v>1188</v>
      </c>
      <c r="AX199" s="13" t="s">
        <v>1225</v>
      </c>
      <c r="AY199" s="234" t="s">
        <v>1302</v>
      </c>
    </row>
    <row r="200" spans="2:65" s="1" customFormat="1" ht="45.6" customHeight="1">
      <c r="B200" s="42"/>
      <c r="C200" s="188" t="s">
        <v>1429</v>
      </c>
      <c r="D200" s="188" t="s">
        <v>1304</v>
      </c>
      <c r="E200" s="189" t="s">
        <v>1430</v>
      </c>
      <c r="F200" s="190" t="s">
        <v>1431</v>
      </c>
      <c r="G200" s="191" t="s">
        <v>1349</v>
      </c>
      <c r="H200" s="192">
        <v>6150</v>
      </c>
      <c r="I200" s="193"/>
      <c r="J200" s="194">
        <f>ROUND(I200*H200,2)</f>
        <v>0</v>
      </c>
      <c r="K200" s="190" t="s">
        <v>1308</v>
      </c>
      <c r="L200" s="62"/>
      <c r="M200" s="195" t="s">
        <v>1169</v>
      </c>
      <c r="N200" s="196" t="s">
        <v>1198</v>
      </c>
      <c r="O200" s="43"/>
      <c r="P200" s="197">
        <f>O200*H200</f>
        <v>0</v>
      </c>
      <c r="Q200" s="197">
        <v>0</v>
      </c>
      <c r="R200" s="197">
        <f>Q200*H200</f>
        <v>0</v>
      </c>
      <c r="S200" s="197">
        <v>0</v>
      </c>
      <c r="T200" s="198">
        <f>S200*H200</f>
        <v>0</v>
      </c>
      <c r="AR200" s="24" t="s">
        <v>1309</v>
      </c>
      <c r="AT200" s="24" t="s">
        <v>1304</v>
      </c>
      <c r="AU200" s="24" t="s">
        <v>1234</v>
      </c>
      <c r="AY200" s="24" t="s">
        <v>1302</v>
      </c>
      <c r="BE200" s="199">
        <f>IF(N200="základní",J200,0)</f>
        <v>0</v>
      </c>
      <c r="BF200" s="199">
        <f>IF(N200="snížená",J200,0)</f>
        <v>0</v>
      </c>
      <c r="BG200" s="199">
        <f>IF(N200="zákl. přenesená",J200,0)</f>
        <v>0</v>
      </c>
      <c r="BH200" s="199">
        <f>IF(N200="sníž. přenesená",J200,0)</f>
        <v>0</v>
      </c>
      <c r="BI200" s="199">
        <f>IF(N200="nulová",J200,0)</f>
        <v>0</v>
      </c>
      <c r="BJ200" s="24" t="s">
        <v>1309</v>
      </c>
      <c r="BK200" s="199">
        <f>ROUND(I200*H200,2)</f>
        <v>0</v>
      </c>
      <c r="BL200" s="24" t="s">
        <v>1309</v>
      </c>
      <c r="BM200" s="24" t="s">
        <v>1432</v>
      </c>
    </row>
    <row r="201" spans="2:47" s="1" customFormat="1" ht="229.5">
      <c r="B201" s="42"/>
      <c r="C201" s="64"/>
      <c r="D201" s="200" t="s">
        <v>1311</v>
      </c>
      <c r="E201" s="64"/>
      <c r="F201" s="201" t="s">
        <v>1433</v>
      </c>
      <c r="G201" s="64"/>
      <c r="H201" s="64"/>
      <c r="I201" s="159"/>
      <c r="J201" s="64"/>
      <c r="K201" s="64"/>
      <c r="L201" s="62"/>
      <c r="M201" s="202"/>
      <c r="N201" s="43"/>
      <c r="O201" s="43"/>
      <c r="P201" s="43"/>
      <c r="Q201" s="43"/>
      <c r="R201" s="43"/>
      <c r="S201" s="43"/>
      <c r="T201" s="79"/>
      <c r="AT201" s="24" t="s">
        <v>1311</v>
      </c>
      <c r="AU201" s="24" t="s">
        <v>1234</v>
      </c>
    </row>
    <row r="202" spans="2:51" s="11" customFormat="1" ht="13.5">
      <c r="B202" s="203"/>
      <c r="C202" s="204"/>
      <c r="D202" s="200" t="s">
        <v>1313</v>
      </c>
      <c r="E202" s="205" t="s">
        <v>1169</v>
      </c>
      <c r="F202" s="206" t="s">
        <v>1352</v>
      </c>
      <c r="G202" s="204"/>
      <c r="H202" s="207">
        <v>6150</v>
      </c>
      <c r="I202" s="208"/>
      <c r="J202" s="204"/>
      <c r="K202" s="204"/>
      <c r="L202" s="209"/>
      <c r="M202" s="210"/>
      <c r="N202" s="211"/>
      <c r="O202" s="211"/>
      <c r="P202" s="211"/>
      <c r="Q202" s="211"/>
      <c r="R202" s="211"/>
      <c r="S202" s="211"/>
      <c r="T202" s="212"/>
      <c r="AT202" s="213" t="s">
        <v>1313</v>
      </c>
      <c r="AU202" s="213" t="s">
        <v>1234</v>
      </c>
      <c r="AV202" s="11" t="s">
        <v>1234</v>
      </c>
      <c r="AW202" s="11" t="s">
        <v>1188</v>
      </c>
      <c r="AX202" s="11" t="s">
        <v>1225</v>
      </c>
      <c r="AY202" s="213" t="s">
        <v>1302</v>
      </c>
    </row>
    <row r="203" spans="2:51" s="12" customFormat="1" ht="13.5">
      <c r="B203" s="214"/>
      <c r="C203" s="215"/>
      <c r="D203" s="200" t="s">
        <v>1313</v>
      </c>
      <c r="E203" s="216" t="s">
        <v>1169</v>
      </c>
      <c r="F203" s="217" t="s">
        <v>1315</v>
      </c>
      <c r="G203" s="215"/>
      <c r="H203" s="218">
        <v>6150</v>
      </c>
      <c r="I203" s="219"/>
      <c r="J203" s="215"/>
      <c r="K203" s="215"/>
      <c r="L203" s="220"/>
      <c r="M203" s="221"/>
      <c r="N203" s="222"/>
      <c r="O203" s="222"/>
      <c r="P203" s="222"/>
      <c r="Q203" s="222"/>
      <c r="R203" s="222"/>
      <c r="S203" s="222"/>
      <c r="T203" s="223"/>
      <c r="AT203" s="224" t="s">
        <v>1313</v>
      </c>
      <c r="AU203" s="224" t="s">
        <v>1234</v>
      </c>
      <c r="AV203" s="12" t="s">
        <v>1309</v>
      </c>
      <c r="AW203" s="12" t="s">
        <v>1188</v>
      </c>
      <c r="AX203" s="12" t="s">
        <v>1171</v>
      </c>
      <c r="AY203" s="224" t="s">
        <v>1302</v>
      </c>
    </row>
    <row r="204" spans="2:65" s="1" customFormat="1" ht="34.15" customHeight="1">
      <c r="B204" s="42"/>
      <c r="C204" s="188" t="s">
        <v>1434</v>
      </c>
      <c r="D204" s="188" t="s">
        <v>1304</v>
      </c>
      <c r="E204" s="189" t="s">
        <v>1435</v>
      </c>
      <c r="F204" s="190" t="s">
        <v>1436</v>
      </c>
      <c r="G204" s="191" t="s">
        <v>1325</v>
      </c>
      <c r="H204" s="192">
        <v>60</v>
      </c>
      <c r="I204" s="193"/>
      <c r="J204" s="194">
        <f>ROUND(I204*H204,2)</f>
        <v>0</v>
      </c>
      <c r="K204" s="190" t="s">
        <v>1308</v>
      </c>
      <c r="L204" s="62"/>
      <c r="M204" s="195" t="s">
        <v>1169</v>
      </c>
      <c r="N204" s="196" t="s">
        <v>1198</v>
      </c>
      <c r="O204" s="43"/>
      <c r="P204" s="197">
        <f>O204*H204</f>
        <v>0</v>
      </c>
      <c r="Q204" s="197">
        <v>0</v>
      </c>
      <c r="R204" s="197">
        <f>Q204*H204</f>
        <v>0</v>
      </c>
      <c r="S204" s="197">
        <v>0</v>
      </c>
      <c r="T204" s="198">
        <f>S204*H204</f>
        <v>0</v>
      </c>
      <c r="AR204" s="24" t="s">
        <v>1309</v>
      </c>
      <c r="AT204" s="24" t="s">
        <v>1304</v>
      </c>
      <c r="AU204" s="24" t="s">
        <v>1234</v>
      </c>
      <c r="AY204" s="24" t="s">
        <v>1302</v>
      </c>
      <c r="BE204" s="199">
        <f>IF(N204="základní",J204,0)</f>
        <v>0</v>
      </c>
      <c r="BF204" s="199">
        <f>IF(N204="snížená",J204,0)</f>
        <v>0</v>
      </c>
      <c r="BG204" s="199">
        <f>IF(N204="zákl. přenesená",J204,0)</f>
        <v>0</v>
      </c>
      <c r="BH204" s="199">
        <f>IF(N204="sníž. přenesená",J204,0)</f>
        <v>0</v>
      </c>
      <c r="BI204" s="199">
        <f>IF(N204="nulová",J204,0)</f>
        <v>0</v>
      </c>
      <c r="BJ204" s="24" t="s">
        <v>1309</v>
      </c>
      <c r="BK204" s="199">
        <f>ROUND(I204*H204,2)</f>
        <v>0</v>
      </c>
      <c r="BL204" s="24" t="s">
        <v>1309</v>
      </c>
      <c r="BM204" s="24" t="s">
        <v>1437</v>
      </c>
    </row>
    <row r="205" spans="2:47" s="1" customFormat="1" ht="27">
      <c r="B205" s="42"/>
      <c r="C205" s="64"/>
      <c r="D205" s="200" t="s">
        <v>1311</v>
      </c>
      <c r="E205" s="64"/>
      <c r="F205" s="201" t="s">
        <v>1409</v>
      </c>
      <c r="G205" s="64"/>
      <c r="H205" s="64"/>
      <c r="I205" s="159"/>
      <c r="J205" s="64"/>
      <c r="K205" s="64"/>
      <c r="L205" s="62"/>
      <c r="M205" s="202"/>
      <c r="N205" s="43"/>
      <c r="O205" s="43"/>
      <c r="P205" s="43"/>
      <c r="Q205" s="43"/>
      <c r="R205" s="43"/>
      <c r="S205" s="43"/>
      <c r="T205" s="79"/>
      <c r="AT205" s="24" t="s">
        <v>1311</v>
      </c>
      <c r="AU205" s="24" t="s">
        <v>1234</v>
      </c>
    </row>
    <row r="206" spans="2:51" s="11" customFormat="1" ht="13.5">
      <c r="B206" s="203"/>
      <c r="C206" s="204"/>
      <c r="D206" s="200" t="s">
        <v>1313</v>
      </c>
      <c r="E206" s="205" t="s">
        <v>1169</v>
      </c>
      <c r="F206" s="206" t="s">
        <v>1328</v>
      </c>
      <c r="G206" s="204"/>
      <c r="H206" s="207">
        <v>60</v>
      </c>
      <c r="I206" s="208"/>
      <c r="J206" s="204"/>
      <c r="K206" s="204"/>
      <c r="L206" s="209"/>
      <c r="M206" s="210"/>
      <c r="N206" s="211"/>
      <c r="O206" s="211"/>
      <c r="P206" s="211"/>
      <c r="Q206" s="211"/>
      <c r="R206" s="211"/>
      <c r="S206" s="211"/>
      <c r="T206" s="212"/>
      <c r="AT206" s="213" t="s">
        <v>1313</v>
      </c>
      <c r="AU206" s="213" t="s">
        <v>1234</v>
      </c>
      <c r="AV206" s="11" t="s">
        <v>1234</v>
      </c>
      <c r="AW206" s="11" t="s">
        <v>1188</v>
      </c>
      <c r="AX206" s="11" t="s">
        <v>1225</v>
      </c>
      <c r="AY206" s="213" t="s">
        <v>1302</v>
      </c>
    </row>
    <row r="207" spans="2:51" s="12" customFormat="1" ht="13.5">
      <c r="B207" s="214"/>
      <c r="C207" s="215"/>
      <c r="D207" s="200" t="s">
        <v>1313</v>
      </c>
      <c r="E207" s="216" t="s">
        <v>1169</v>
      </c>
      <c r="F207" s="217" t="s">
        <v>1315</v>
      </c>
      <c r="G207" s="215"/>
      <c r="H207" s="218">
        <v>60</v>
      </c>
      <c r="I207" s="219"/>
      <c r="J207" s="215"/>
      <c r="K207" s="215"/>
      <c r="L207" s="220"/>
      <c r="M207" s="221"/>
      <c r="N207" s="222"/>
      <c r="O207" s="222"/>
      <c r="P207" s="222"/>
      <c r="Q207" s="222"/>
      <c r="R207" s="222"/>
      <c r="S207" s="222"/>
      <c r="T207" s="223"/>
      <c r="AT207" s="224" t="s">
        <v>1313</v>
      </c>
      <c r="AU207" s="224" t="s">
        <v>1234</v>
      </c>
      <c r="AV207" s="12" t="s">
        <v>1309</v>
      </c>
      <c r="AW207" s="12" t="s">
        <v>1188</v>
      </c>
      <c r="AX207" s="12" t="s">
        <v>1171</v>
      </c>
      <c r="AY207" s="224" t="s">
        <v>1302</v>
      </c>
    </row>
    <row r="208" spans="2:51" s="13" customFormat="1" ht="13.5">
      <c r="B208" s="225"/>
      <c r="C208" s="226"/>
      <c r="D208" s="200" t="s">
        <v>1313</v>
      </c>
      <c r="E208" s="227" t="s">
        <v>1169</v>
      </c>
      <c r="F208" s="228" t="s">
        <v>1479</v>
      </c>
      <c r="G208" s="226"/>
      <c r="H208" s="227" t="s">
        <v>1169</v>
      </c>
      <c r="I208" s="229"/>
      <c r="J208" s="226"/>
      <c r="K208" s="226"/>
      <c r="L208" s="230"/>
      <c r="M208" s="231"/>
      <c r="N208" s="232"/>
      <c r="O208" s="232"/>
      <c r="P208" s="232"/>
      <c r="Q208" s="232"/>
      <c r="R208" s="232"/>
      <c r="S208" s="232"/>
      <c r="T208" s="233"/>
      <c r="AT208" s="234" t="s">
        <v>1313</v>
      </c>
      <c r="AU208" s="234" t="s">
        <v>1234</v>
      </c>
      <c r="AV208" s="13" t="s">
        <v>1171</v>
      </c>
      <c r="AW208" s="13" t="s">
        <v>1188</v>
      </c>
      <c r="AX208" s="13" t="s">
        <v>1225</v>
      </c>
      <c r="AY208" s="234" t="s">
        <v>1302</v>
      </c>
    </row>
    <row r="209" spans="2:65" s="1" customFormat="1" ht="34.15" customHeight="1">
      <c r="B209" s="42"/>
      <c r="C209" s="188" t="s">
        <v>1438</v>
      </c>
      <c r="D209" s="188" t="s">
        <v>1304</v>
      </c>
      <c r="E209" s="189" t="s">
        <v>1439</v>
      </c>
      <c r="F209" s="190" t="s">
        <v>1440</v>
      </c>
      <c r="G209" s="191" t="s">
        <v>1325</v>
      </c>
      <c r="H209" s="192">
        <v>60</v>
      </c>
      <c r="I209" s="193"/>
      <c r="J209" s="194">
        <f>ROUND(I209*H209,2)</f>
        <v>0</v>
      </c>
      <c r="K209" s="190" t="s">
        <v>1308</v>
      </c>
      <c r="L209" s="62"/>
      <c r="M209" s="195" t="s">
        <v>1169</v>
      </c>
      <c r="N209" s="196" t="s">
        <v>1198</v>
      </c>
      <c r="O209" s="43"/>
      <c r="P209" s="197">
        <f>O209*H209</f>
        <v>0</v>
      </c>
      <c r="Q209" s="197">
        <v>0</v>
      </c>
      <c r="R209" s="197">
        <f>Q209*H209</f>
        <v>0</v>
      </c>
      <c r="S209" s="197">
        <v>0</v>
      </c>
      <c r="T209" s="198">
        <f>S209*H209</f>
        <v>0</v>
      </c>
      <c r="AR209" s="24" t="s">
        <v>1309</v>
      </c>
      <c r="AT209" s="24" t="s">
        <v>1304</v>
      </c>
      <c r="AU209" s="24" t="s">
        <v>1234</v>
      </c>
      <c r="AY209" s="24" t="s">
        <v>1302</v>
      </c>
      <c r="BE209" s="199">
        <f>IF(N209="základní",J209,0)</f>
        <v>0</v>
      </c>
      <c r="BF209" s="199">
        <f>IF(N209="snížená",J209,0)</f>
        <v>0</v>
      </c>
      <c r="BG209" s="199">
        <f>IF(N209="zákl. přenesená",J209,0)</f>
        <v>0</v>
      </c>
      <c r="BH209" s="199">
        <f>IF(N209="sníž. přenesená",J209,0)</f>
        <v>0</v>
      </c>
      <c r="BI209" s="199">
        <f>IF(N209="nulová",J209,0)</f>
        <v>0</v>
      </c>
      <c r="BJ209" s="24" t="s">
        <v>1309</v>
      </c>
      <c r="BK209" s="199">
        <f>ROUND(I209*H209,2)</f>
        <v>0</v>
      </c>
      <c r="BL209" s="24" t="s">
        <v>1309</v>
      </c>
      <c r="BM209" s="24" t="s">
        <v>1441</v>
      </c>
    </row>
    <row r="210" spans="2:47" s="1" customFormat="1" ht="27">
      <c r="B210" s="42"/>
      <c r="C210" s="64"/>
      <c r="D210" s="200" t="s">
        <v>1311</v>
      </c>
      <c r="E210" s="64"/>
      <c r="F210" s="201" t="s">
        <v>1409</v>
      </c>
      <c r="G210" s="64"/>
      <c r="H210" s="64"/>
      <c r="I210" s="159"/>
      <c r="J210" s="64"/>
      <c r="K210" s="64"/>
      <c r="L210" s="62"/>
      <c r="M210" s="202"/>
      <c r="N210" s="43"/>
      <c r="O210" s="43"/>
      <c r="P210" s="43"/>
      <c r="Q210" s="43"/>
      <c r="R210" s="43"/>
      <c r="S210" s="43"/>
      <c r="T210" s="79"/>
      <c r="AT210" s="24" t="s">
        <v>1311</v>
      </c>
      <c r="AU210" s="24" t="s">
        <v>1234</v>
      </c>
    </row>
    <row r="211" spans="2:51" s="11" customFormat="1" ht="13.5">
      <c r="B211" s="203"/>
      <c r="C211" s="204"/>
      <c r="D211" s="200" t="s">
        <v>1313</v>
      </c>
      <c r="E211" s="205" t="s">
        <v>1169</v>
      </c>
      <c r="F211" s="206" t="s">
        <v>1328</v>
      </c>
      <c r="G211" s="204"/>
      <c r="H211" s="207">
        <v>60</v>
      </c>
      <c r="I211" s="208"/>
      <c r="J211" s="204"/>
      <c r="K211" s="204"/>
      <c r="L211" s="209"/>
      <c r="M211" s="210"/>
      <c r="N211" s="211"/>
      <c r="O211" s="211"/>
      <c r="P211" s="211"/>
      <c r="Q211" s="211"/>
      <c r="R211" s="211"/>
      <c r="S211" s="211"/>
      <c r="T211" s="212"/>
      <c r="AT211" s="213" t="s">
        <v>1313</v>
      </c>
      <c r="AU211" s="213" t="s">
        <v>1234</v>
      </c>
      <c r="AV211" s="11" t="s">
        <v>1234</v>
      </c>
      <c r="AW211" s="11" t="s">
        <v>1188</v>
      </c>
      <c r="AX211" s="11" t="s">
        <v>1225</v>
      </c>
      <c r="AY211" s="213" t="s">
        <v>1302</v>
      </c>
    </row>
    <row r="212" spans="2:51" s="12" customFormat="1" ht="13.5">
      <c r="B212" s="214"/>
      <c r="C212" s="215"/>
      <c r="D212" s="200" t="s">
        <v>1313</v>
      </c>
      <c r="E212" s="216" t="s">
        <v>1169</v>
      </c>
      <c r="F212" s="217" t="s">
        <v>1315</v>
      </c>
      <c r="G212" s="215"/>
      <c r="H212" s="218">
        <v>60</v>
      </c>
      <c r="I212" s="219"/>
      <c r="J212" s="215"/>
      <c r="K212" s="215"/>
      <c r="L212" s="220"/>
      <c r="M212" s="221"/>
      <c r="N212" s="222"/>
      <c r="O212" s="222"/>
      <c r="P212" s="222"/>
      <c r="Q212" s="222"/>
      <c r="R212" s="222"/>
      <c r="S212" s="222"/>
      <c r="T212" s="223"/>
      <c r="AT212" s="224" t="s">
        <v>1313</v>
      </c>
      <c r="AU212" s="224" t="s">
        <v>1234</v>
      </c>
      <c r="AV212" s="12" t="s">
        <v>1309</v>
      </c>
      <c r="AW212" s="12" t="s">
        <v>1188</v>
      </c>
      <c r="AX212" s="12" t="s">
        <v>1171</v>
      </c>
      <c r="AY212" s="224" t="s">
        <v>1302</v>
      </c>
    </row>
    <row r="213" spans="2:51" s="13" customFormat="1" ht="13.5">
      <c r="B213" s="225"/>
      <c r="C213" s="226"/>
      <c r="D213" s="200" t="s">
        <v>1313</v>
      </c>
      <c r="E213" s="227" t="s">
        <v>1169</v>
      </c>
      <c r="F213" s="228" t="s">
        <v>1479</v>
      </c>
      <c r="G213" s="226"/>
      <c r="H213" s="227" t="s">
        <v>1169</v>
      </c>
      <c r="I213" s="229"/>
      <c r="J213" s="226"/>
      <c r="K213" s="226"/>
      <c r="L213" s="230"/>
      <c r="M213" s="231"/>
      <c r="N213" s="232"/>
      <c r="O213" s="232"/>
      <c r="P213" s="232"/>
      <c r="Q213" s="232"/>
      <c r="R213" s="232"/>
      <c r="S213" s="232"/>
      <c r="T213" s="233"/>
      <c r="AT213" s="234" t="s">
        <v>1313</v>
      </c>
      <c r="AU213" s="234" t="s">
        <v>1234</v>
      </c>
      <c r="AV213" s="13" t="s">
        <v>1171</v>
      </c>
      <c r="AW213" s="13" t="s">
        <v>1188</v>
      </c>
      <c r="AX213" s="13" t="s">
        <v>1225</v>
      </c>
      <c r="AY213" s="234" t="s">
        <v>1302</v>
      </c>
    </row>
    <row r="214" spans="2:65" s="1" customFormat="1" ht="34.15" customHeight="1">
      <c r="B214" s="42"/>
      <c r="C214" s="188" t="s">
        <v>1442</v>
      </c>
      <c r="D214" s="188" t="s">
        <v>1304</v>
      </c>
      <c r="E214" s="189" t="s">
        <v>1443</v>
      </c>
      <c r="F214" s="190" t="s">
        <v>1444</v>
      </c>
      <c r="G214" s="191" t="s">
        <v>1325</v>
      </c>
      <c r="H214" s="192">
        <v>20</v>
      </c>
      <c r="I214" s="193"/>
      <c r="J214" s="194">
        <f>ROUND(I214*H214,2)</f>
        <v>0</v>
      </c>
      <c r="K214" s="190" t="s">
        <v>1308</v>
      </c>
      <c r="L214" s="62"/>
      <c r="M214" s="195" t="s">
        <v>1169</v>
      </c>
      <c r="N214" s="196" t="s">
        <v>1198</v>
      </c>
      <c r="O214" s="43"/>
      <c r="P214" s="197">
        <f>O214*H214</f>
        <v>0</v>
      </c>
      <c r="Q214" s="197">
        <v>0</v>
      </c>
      <c r="R214" s="197">
        <f>Q214*H214</f>
        <v>0</v>
      </c>
      <c r="S214" s="197">
        <v>0</v>
      </c>
      <c r="T214" s="198">
        <f>S214*H214</f>
        <v>0</v>
      </c>
      <c r="AR214" s="24" t="s">
        <v>1309</v>
      </c>
      <c r="AT214" s="24" t="s">
        <v>1304</v>
      </c>
      <c r="AU214" s="24" t="s">
        <v>1234</v>
      </c>
      <c r="AY214" s="24" t="s">
        <v>1302</v>
      </c>
      <c r="BE214" s="199">
        <f>IF(N214="základní",J214,0)</f>
        <v>0</v>
      </c>
      <c r="BF214" s="199">
        <f>IF(N214="snížená",J214,0)</f>
        <v>0</v>
      </c>
      <c r="BG214" s="199">
        <f>IF(N214="zákl. přenesená",J214,0)</f>
        <v>0</v>
      </c>
      <c r="BH214" s="199">
        <f>IF(N214="sníž. přenesená",J214,0)</f>
        <v>0</v>
      </c>
      <c r="BI214" s="199">
        <f>IF(N214="nulová",J214,0)</f>
        <v>0</v>
      </c>
      <c r="BJ214" s="24" t="s">
        <v>1309</v>
      </c>
      <c r="BK214" s="199">
        <f>ROUND(I214*H214,2)</f>
        <v>0</v>
      </c>
      <c r="BL214" s="24" t="s">
        <v>1309</v>
      </c>
      <c r="BM214" s="24" t="s">
        <v>1445</v>
      </c>
    </row>
    <row r="215" spans="2:47" s="1" customFormat="1" ht="27">
      <c r="B215" s="42"/>
      <c r="C215" s="64"/>
      <c r="D215" s="200" t="s">
        <v>1311</v>
      </c>
      <c r="E215" s="64"/>
      <c r="F215" s="201" t="s">
        <v>1409</v>
      </c>
      <c r="G215" s="64"/>
      <c r="H215" s="64"/>
      <c r="I215" s="159"/>
      <c r="J215" s="64"/>
      <c r="K215" s="64"/>
      <c r="L215" s="62"/>
      <c r="M215" s="202"/>
      <c r="N215" s="43"/>
      <c r="O215" s="43"/>
      <c r="P215" s="43"/>
      <c r="Q215" s="43"/>
      <c r="R215" s="43"/>
      <c r="S215" s="43"/>
      <c r="T215" s="79"/>
      <c r="AT215" s="24" t="s">
        <v>1311</v>
      </c>
      <c r="AU215" s="24" t="s">
        <v>1234</v>
      </c>
    </row>
    <row r="216" spans="2:51" s="11" customFormat="1" ht="13.5">
      <c r="B216" s="203"/>
      <c r="C216" s="204"/>
      <c r="D216" s="200" t="s">
        <v>1313</v>
      </c>
      <c r="E216" s="205" t="s">
        <v>1169</v>
      </c>
      <c r="F216" s="206" t="s">
        <v>1333</v>
      </c>
      <c r="G216" s="204"/>
      <c r="H216" s="207">
        <v>20</v>
      </c>
      <c r="I216" s="208"/>
      <c r="J216" s="204"/>
      <c r="K216" s="204"/>
      <c r="L216" s="209"/>
      <c r="M216" s="210"/>
      <c r="N216" s="211"/>
      <c r="O216" s="211"/>
      <c r="P216" s="211"/>
      <c r="Q216" s="211"/>
      <c r="R216" s="211"/>
      <c r="S216" s="211"/>
      <c r="T216" s="212"/>
      <c r="AT216" s="213" t="s">
        <v>1313</v>
      </c>
      <c r="AU216" s="213" t="s">
        <v>1234</v>
      </c>
      <c r="AV216" s="11" t="s">
        <v>1234</v>
      </c>
      <c r="AW216" s="11" t="s">
        <v>1188</v>
      </c>
      <c r="AX216" s="11" t="s">
        <v>1225</v>
      </c>
      <c r="AY216" s="213" t="s">
        <v>1302</v>
      </c>
    </row>
    <row r="217" spans="2:51" s="12" customFormat="1" ht="13.5">
      <c r="B217" s="214"/>
      <c r="C217" s="215"/>
      <c r="D217" s="200" t="s">
        <v>1313</v>
      </c>
      <c r="E217" s="216" t="s">
        <v>1169</v>
      </c>
      <c r="F217" s="217" t="s">
        <v>1315</v>
      </c>
      <c r="G217" s="215"/>
      <c r="H217" s="218">
        <v>20</v>
      </c>
      <c r="I217" s="219"/>
      <c r="J217" s="215"/>
      <c r="K217" s="215"/>
      <c r="L217" s="220"/>
      <c r="M217" s="221"/>
      <c r="N217" s="222"/>
      <c r="O217" s="222"/>
      <c r="P217" s="222"/>
      <c r="Q217" s="222"/>
      <c r="R217" s="222"/>
      <c r="S217" s="222"/>
      <c r="T217" s="223"/>
      <c r="AT217" s="224" t="s">
        <v>1313</v>
      </c>
      <c r="AU217" s="224" t="s">
        <v>1234</v>
      </c>
      <c r="AV217" s="12" t="s">
        <v>1309</v>
      </c>
      <c r="AW217" s="12" t="s">
        <v>1188</v>
      </c>
      <c r="AX217" s="12" t="s">
        <v>1171</v>
      </c>
      <c r="AY217" s="224" t="s">
        <v>1302</v>
      </c>
    </row>
    <row r="218" spans="2:51" s="13" customFormat="1" ht="13.5">
      <c r="B218" s="225"/>
      <c r="C218" s="226"/>
      <c r="D218" s="200" t="s">
        <v>1313</v>
      </c>
      <c r="E218" s="227" t="s">
        <v>1169</v>
      </c>
      <c r="F218" s="228" t="s">
        <v>1479</v>
      </c>
      <c r="G218" s="226"/>
      <c r="H218" s="227" t="s">
        <v>1169</v>
      </c>
      <c r="I218" s="229"/>
      <c r="J218" s="226"/>
      <c r="K218" s="226"/>
      <c r="L218" s="230"/>
      <c r="M218" s="231"/>
      <c r="N218" s="232"/>
      <c r="O218" s="232"/>
      <c r="P218" s="232"/>
      <c r="Q218" s="232"/>
      <c r="R218" s="232"/>
      <c r="S218" s="232"/>
      <c r="T218" s="233"/>
      <c r="AT218" s="234" t="s">
        <v>1313</v>
      </c>
      <c r="AU218" s="234" t="s">
        <v>1234</v>
      </c>
      <c r="AV218" s="13" t="s">
        <v>1171</v>
      </c>
      <c r="AW218" s="13" t="s">
        <v>1188</v>
      </c>
      <c r="AX218" s="13" t="s">
        <v>1225</v>
      </c>
      <c r="AY218" s="234" t="s">
        <v>1302</v>
      </c>
    </row>
    <row r="219" spans="2:65" s="1" customFormat="1" ht="22.9" customHeight="1">
      <c r="B219" s="42"/>
      <c r="C219" s="188" t="s">
        <v>1446</v>
      </c>
      <c r="D219" s="188" t="s">
        <v>1304</v>
      </c>
      <c r="E219" s="189" t="s">
        <v>1447</v>
      </c>
      <c r="F219" s="190" t="s">
        <v>1448</v>
      </c>
      <c r="G219" s="191" t="s">
        <v>1307</v>
      </c>
      <c r="H219" s="192">
        <v>38000</v>
      </c>
      <c r="I219" s="193"/>
      <c r="J219" s="194">
        <f>ROUND(I219*H219,2)</f>
        <v>0</v>
      </c>
      <c r="K219" s="190" t="s">
        <v>1308</v>
      </c>
      <c r="L219" s="62"/>
      <c r="M219" s="195" t="s">
        <v>1169</v>
      </c>
      <c r="N219" s="196" t="s">
        <v>1198</v>
      </c>
      <c r="O219" s="43"/>
      <c r="P219" s="197">
        <f>O219*H219</f>
        <v>0</v>
      </c>
      <c r="Q219" s="197">
        <v>0</v>
      </c>
      <c r="R219" s="197">
        <f>Q219*H219</f>
        <v>0</v>
      </c>
      <c r="S219" s="197">
        <v>0</v>
      </c>
      <c r="T219" s="198">
        <f>S219*H219</f>
        <v>0</v>
      </c>
      <c r="AR219" s="24" t="s">
        <v>1309</v>
      </c>
      <c r="AT219" s="24" t="s">
        <v>1304</v>
      </c>
      <c r="AU219" s="24" t="s">
        <v>1234</v>
      </c>
      <c r="AY219" s="24" t="s">
        <v>1302</v>
      </c>
      <c r="BE219" s="199">
        <f>IF(N219="základní",J219,0)</f>
        <v>0</v>
      </c>
      <c r="BF219" s="199">
        <f>IF(N219="snížená",J219,0)</f>
        <v>0</v>
      </c>
      <c r="BG219" s="199">
        <f>IF(N219="zákl. přenesená",J219,0)</f>
        <v>0</v>
      </c>
      <c r="BH219" s="199">
        <f>IF(N219="sníž. přenesená",J219,0)</f>
        <v>0</v>
      </c>
      <c r="BI219" s="199">
        <f>IF(N219="nulová",J219,0)</f>
        <v>0</v>
      </c>
      <c r="BJ219" s="24" t="s">
        <v>1309</v>
      </c>
      <c r="BK219" s="199">
        <f>ROUND(I219*H219,2)</f>
        <v>0</v>
      </c>
      <c r="BL219" s="24" t="s">
        <v>1309</v>
      </c>
      <c r="BM219" s="24" t="s">
        <v>1449</v>
      </c>
    </row>
    <row r="220" spans="2:47" s="1" customFormat="1" ht="81">
      <c r="B220" s="42"/>
      <c r="C220" s="64"/>
      <c r="D220" s="200" t="s">
        <v>1311</v>
      </c>
      <c r="E220" s="64"/>
      <c r="F220" s="201" t="s">
        <v>1450</v>
      </c>
      <c r="G220" s="64"/>
      <c r="H220" s="64"/>
      <c r="I220" s="159"/>
      <c r="J220" s="64"/>
      <c r="K220" s="64"/>
      <c r="L220" s="62"/>
      <c r="M220" s="202"/>
      <c r="N220" s="43"/>
      <c r="O220" s="43"/>
      <c r="P220" s="43"/>
      <c r="Q220" s="43"/>
      <c r="R220" s="43"/>
      <c r="S220" s="43"/>
      <c r="T220" s="79"/>
      <c r="AT220" s="24" t="s">
        <v>1311</v>
      </c>
      <c r="AU220" s="24" t="s">
        <v>1234</v>
      </c>
    </row>
    <row r="221" spans="2:51" s="11" customFormat="1" ht="13.5">
      <c r="B221" s="203"/>
      <c r="C221" s="204"/>
      <c r="D221" s="200" t="s">
        <v>1313</v>
      </c>
      <c r="E221" s="205" t="s">
        <v>1169</v>
      </c>
      <c r="F221" s="206" t="s">
        <v>1314</v>
      </c>
      <c r="G221" s="204"/>
      <c r="H221" s="207">
        <v>38000</v>
      </c>
      <c r="I221" s="208"/>
      <c r="J221" s="204"/>
      <c r="K221" s="204"/>
      <c r="L221" s="209"/>
      <c r="M221" s="210"/>
      <c r="N221" s="211"/>
      <c r="O221" s="211"/>
      <c r="P221" s="211"/>
      <c r="Q221" s="211"/>
      <c r="R221" s="211"/>
      <c r="S221" s="211"/>
      <c r="T221" s="212"/>
      <c r="AT221" s="213" t="s">
        <v>1313</v>
      </c>
      <c r="AU221" s="213" t="s">
        <v>1234</v>
      </c>
      <c r="AV221" s="11" t="s">
        <v>1234</v>
      </c>
      <c r="AW221" s="11" t="s">
        <v>1188</v>
      </c>
      <c r="AX221" s="11" t="s">
        <v>1225</v>
      </c>
      <c r="AY221" s="213" t="s">
        <v>1302</v>
      </c>
    </row>
    <row r="222" spans="2:51" s="12" customFormat="1" ht="13.5">
      <c r="B222" s="214"/>
      <c r="C222" s="215"/>
      <c r="D222" s="200" t="s">
        <v>1313</v>
      </c>
      <c r="E222" s="216" t="s">
        <v>1169</v>
      </c>
      <c r="F222" s="217" t="s">
        <v>1315</v>
      </c>
      <c r="G222" s="215"/>
      <c r="H222" s="218">
        <v>38000</v>
      </c>
      <c r="I222" s="219"/>
      <c r="J222" s="215"/>
      <c r="K222" s="215"/>
      <c r="L222" s="220"/>
      <c r="M222" s="221"/>
      <c r="N222" s="222"/>
      <c r="O222" s="222"/>
      <c r="P222" s="222"/>
      <c r="Q222" s="222"/>
      <c r="R222" s="222"/>
      <c r="S222" s="222"/>
      <c r="T222" s="223"/>
      <c r="AT222" s="224" t="s">
        <v>1313</v>
      </c>
      <c r="AU222" s="224" t="s">
        <v>1234</v>
      </c>
      <c r="AV222" s="12" t="s">
        <v>1309</v>
      </c>
      <c r="AW222" s="12" t="s">
        <v>1188</v>
      </c>
      <c r="AX222" s="12" t="s">
        <v>1171</v>
      </c>
      <c r="AY222" s="224" t="s">
        <v>1302</v>
      </c>
    </row>
    <row r="223" spans="2:51" s="13" customFormat="1" ht="13.5">
      <c r="B223" s="225"/>
      <c r="C223" s="226"/>
      <c r="D223" s="200" t="s">
        <v>1313</v>
      </c>
      <c r="E223" s="227" t="s">
        <v>1169</v>
      </c>
      <c r="F223" s="228" t="s">
        <v>1479</v>
      </c>
      <c r="G223" s="226"/>
      <c r="H223" s="227" t="s">
        <v>1169</v>
      </c>
      <c r="I223" s="229"/>
      <c r="J223" s="226"/>
      <c r="K223" s="226"/>
      <c r="L223" s="230"/>
      <c r="M223" s="231"/>
      <c r="N223" s="232"/>
      <c r="O223" s="232"/>
      <c r="P223" s="232"/>
      <c r="Q223" s="232"/>
      <c r="R223" s="232"/>
      <c r="S223" s="232"/>
      <c r="T223" s="233"/>
      <c r="AT223" s="234" t="s">
        <v>1313</v>
      </c>
      <c r="AU223" s="234" t="s">
        <v>1234</v>
      </c>
      <c r="AV223" s="13" t="s">
        <v>1171</v>
      </c>
      <c r="AW223" s="13" t="s">
        <v>1188</v>
      </c>
      <c r="AX223" s="13" t="s">
        <v>1225</v>
      </c>
      <c r="AY223" s="234" t="s">
        <v>1302</v>
      </c>
    </row>
    <row r="224" spans="2:65" s="1" customFormat="1" ht="45.6" customHeight="1">
      <c r="B224" s="42"/>
      <c r="C224" s="188" t="s">
        <v>1451</v>
      </c>
      <c r="D224" s="188" t="s">
        <v>1304</v>
      </c>
      <c r="E224" s="189" t="s">
        <v>1452</v>
      </c>
      <c r="F224" s="190" t="s">
        <v>1453</v>
      </c>
      <c r="G224" s="191" t="s">
        <v>1325</v>
      </c>
      <c r="H224" s="192">
        <v>60</v>
      </c>
      <c r="I224" s="193"/>
      <c r="J224" s="194">
        <f>ROUND(I224*H224,2)</f>
        <v>0</v>
      </c>
      <c r="K224" s="190" t="s">
        <v>1308</v>
      </c>
      <c r="L224" s="62"/>
      <c r="M224" s="195" t="s">
        <v>1169</v>
      </c>
      <c r="N224" s="196" t="s">
        <v>1198</v>
      </c>
      <c r="O224" s="43"/>
      <c r="P224" s="197">
        <f>O224*H224</f>
        <v>0</v>
      </c>
      <c r="Q224" s="197">
        <v>0</v>
      </c>
      <c r="R224" s="197">
        <f>Q224*H224</f>
        <v>0</v>
      </c>
      <c r="S224" s="197">
        <v>0</v>
      </c>
      <c r="T224" s="198">
        <f>S224*H224</f>
        <v>0</v>
      </c>
      <c r="AR224" s="24" t="s">
        <v>1309</v>
      </c>
      <c r="AT224" s="24" t="s">
        <v>1304</v>
      </c>
      <c r="AU224" s="24" t="s">
        <v>1234</v>
      </c>
      <c r="AY224" s="24" t="s">
        <v>1302</v>
      </c>
      <c r="BE224" s="199">
        <f>IF(N224="základní",J224,0)</f>
        <v>0</v>
      </c>
      <c r="BF224" s="199">
        <f>IF(N224="snížená",J224,0)</f>
        <v>0</v>
      </c>
      <c r="BG224" s="199">
        <f>IF(N224="zákl. přenesená",J224,0)</f>
        <v>0</v>
      </c>
      <c r="BH224" s="199">
        <f>IF(N224="sníž. přenesená",J224,0)</f>
        <v>0</v>
      </c>
      <c r="BI224" s="199">
        <f>IF(N224="nulová",J224,0)</f>
        <v>0</v>
      </c>
      <c r="BJ224" s="24" t="s">
        <v>1309</v>
      </c>
      <c r="BK224" s="199">
        <f>ROUND(I224*H224,2)</f>
        <v>0</v>
      </c>
      <c r="BL224" s="24" t="s">
        <v>1309</v>
      </c>
      <c r="BM224" s="24" t="s">
        <v>1454</v>
      </c>
    </row>
    <row r="225" spans="2:47" s="1" customFormat="1" ht="27">
      <c r="B225" s="42"/>
      <c r="C225" s="64"/>
      <c r="D225" s="200" t="s">
        <v>1311</v>
      </c>
      <c r="E225" s="64"/>
      <c r="F225" s="201" t="s">
        <v>1409</v>
      </c>
      <c r="G225" s="64"/>
      <c r="H225" s="64"/>
      <c r="I225" s="159"/>
      <c r="J225" s="64"/>
      <c r="K225" s="64"/>
      <c r="L225" s="62"/>
      <c r="M225" s="202"/>
      <c r="N225" s="43"/>
      <c r="O225" s="43"/>
      <c r="P225" s="43"/>
      <c r="Q225" s="43"/>
      <c r="R225" s="43"/>
      <c r="S225" s="43"/>
      <c r="T225" s="79"/>
      <c r="AT225" s="24" t="s">
        <v>1311</v>
      </c>
      <c r="AU225" s="24" t="s">
        <v>1234</v>
      </c>
    </row>
    <row r="226" spans="2:51" s="11" customFormat="1" ht="13.5">
      <c r="B226" s="203"/>
      <c r="C226" s="204"/>
      <c r="D226" s="200" t="s">
        <v>1313</v>
      </c>
      <c r="E226" s="205" t="s">
        <v>1169</v>
      </c>
      <c r="F226" s="206" t="s">
        <v>1328</v>
      </c>
      <c r="G226" s="204"/>
      <c r="H226" s="207">
        <v>60</v>
      </c>
      <c r="I226" s="208"/>
      <c r="J226" s="204"/>
      <c r="K226" s="204"/>
      <c r="L226" s="209"/>
      <c r="M226" s="210"/>
      <c r="N226" s="211"/>
      <c r="O226" s="211"/>
      <c r="P226" s="211"/>
      <c r="Q226" s="211"/>
      <c r="R226" s="211"/>
      <c r="S226" s="211"/>
      <c r="T226" s="212"/>
      <c r="AT226" s="213" t="s">
        <v>1313</v>
      </c>
      <c r="AU226" s="213" t="s">
        <v>1234</v>
      </c>
      <c r="AV226" s="11" t="s">
        <v>1234</v>
      </c>
      <c r="AW226" s="11" t="s">
        <v>1188</v>
      </c>
      <c r="AX226" s="11" t="s">
        <v>1225</v>
      </c>
      <c r="AY226" s="213" t="s">
        <v>1302</v>
      </c>
    </row>
    <row r="227" spans="2:51" s="12" customFormat="1" ht="13.5">
      <c r="B227" s="214"/>
      <c r="C227" s="215"/>
      <c r="D227" s="200" t="s">
        <v>1313</v>
      </c>
      <c r="E227" s="216" t="s">
        <v>1169</v>
      </c>
      <c r="F227" s="217" t="s">
        <v>1315</v>
      </c>
      <c r="G227" s="215"/>
      <c r="H227" s="218">
        <v>60</v>
      </c>
      <c r="I227" s="219"/>
      <c r="J227" s="215"/>
      <c r="K227" s="215"/>
      <c r="L227" s="220"/>
      <c r="M227" s="221"/>
      <c r="N227" s="222"/>
      <c r="O227" s="222"/>
      <c r="P227" s="222"/>
      <c r="Q227" s="222"/>
      <c r="R227" s="222"/>
      <c r="S227" s="222"/>
      <c r="T227" s="223"/>
      <c r="AT227" s="224" t="s">
        <v>1313</v>
      </c>
      <c r="AU227" s="224" t="s">
        <v>1234</v>
      </c>
      <c r="AV227" s="12" t="s">
        <v>1309</v>
      </c>
      <c r="AW227" s="12" t="s">
        <v>1188</v>
      </c>
      <c r="AX227" s="12" t="s">
        <v>1171</v>
      </c>
      <c r="AY227" s="224" t="s">
        <v>1302</v>
      </c>
    </row>
    <row r="228" spans="2:51" s="13" customFormat="1" ht="13.5">
      <c r="B228" s="225"/>
      <c r="C228" s="226"/>
      <c r="D228" s="200" t="s">
        <v>1313</v>
      </c>
      <c r="E228" s="227" t="s">
        <v>1169</v>
      </c>
      <c r="F228" s="228" t="s">
        <v>1479</v>
      </c>
      <c r="G228" s="226"/>
      <c r="H228" s="227" t="s">
        <v>1169</v>
      </c>
      <c r="I228" s="229"/>
      <c r="J228" s="226"/>
      <c r="K228" s="226"/>
      <c r="L228" s="230"/>
      <c r="M228" s="231"/>
      <c r="N228" s="232"/>
      <c r="O228" s="232"/>
      <c r="P228" s="232"/>
      <c r="Q228" s="232"/>
      <c r="R228" s="232"/>
      <c r="S228" s="232"/>
      <c r="T228" s="233"/>
      <c r="AT228" s="234" t="s">
        <v>1313</v>
      </c>
      <c r="AU228" s="234" t="s">
        <v>1234</v>
      </c>
      <c r="AV228" s="13" t="s">
        <v>1171</v>
      </c>
      <c r="AW228" s="13" t="s">
        <v>1188</v>
      </c>
      <c r="AX228" s="13" t="s">
        <v>1225</v>
      </c>
      <c r="AY228" s="234" t="s">
        <v>1302</v>
      </c>
    </row>
    <row r="229" spans="2:65" s="1" customFormat="1" ht="45.6" customHeight="1">
      <c r="B229" s="42"/>
      <c r="C229" s="188" t="s">
        <v>1455</v>
      </c>
      <c r="D229" s="188" t="s">
        <v>1304</v>
      </c>
      <c r="E229" s="189" t="s">
        <v>1456</v>
      </c>
      <c r="F229" s="190" t="s">
        <v>1457</v>
      </c>
      <c r="G229" s="191" t="s">
        <v>1325</v>
      </c>
      <c r="H229" s="192">
        <v>60</v>
      </c>
      <c r="I229" s="193"/>
      <c r="J229" s="194">
        <f>ROUND(I229*H229,2)</f>
        <v>0</v>
      </c>
      <c r="K229" s="190" t="s">
        <v>1308</v>
      </c>
      <c r="L229" s="62"/>
      <c r="M229" s="195" t="s">
        <v>1169</v>
      </c>
      <c r="N229" s="196" t="s">
        <v>1198</v>
      </c>
      <c r="O229" s="43"/>
      <c r="P229" s="197">
        <f>O229*H229</f>
        <v>0</v>
      </c>
      <c r="Q229" s="197">
        <v>0</v>
      </c>
      <c r="R229" s="197">
        <f>Q229*H229</f>
        <v>0</v>
      </c>
      <c r="S229" s="197">
        <v>0</v>
      </c>
      <c r="T229" s="198">
        <f>S229*H229</f>
        <v>0</v>
      </c>
      <c r="AR229" s="24" t="s">
        <v>1309</v>
      </c>
      <c r="AT229" s="24" t="s">
        <v>1304</v>
      </c>
      <c r="AU229" s="24" t="s">
        <v>1234</v>
      </c>
      <c r="AY229" s="24" t="s">
        <v>1302</v>
      </c>
      <c r="BE229" s="199">
        <f>IF(N229="základní",J229,0)</f>
        <v>0</v>
      </c>
      <c r="BF229" s="199">
        <f>IF(N229="snížená",J229,0)</f>
        <v>0</v>
      </c>
      <c r="BG229" s="199">
        <f>IF(N229="zákl. přenesená",J229,0)</f>
        <v>0</v>
      </c>
      <c r="BH229" s="199">
        <f>IF(N229="sníž. přenesená",J229,0)</f>
        <v>0</v>
      </c>
      <c r="BI229" s="199">
        <f>IF(N229="nulová",J229,0)</f>
        <v>0</v>
      </c>
      <c r="BJ229" s="24" t="s">
        <v>1309</v>
      </c>
      <c r="BK229" s="199">
        <f>ROUND(I229*H229,2)</f>
        <v>0</v>
      </c>
      <c r="BL229" s="24" t="s">
        <v>1309</v>
      </c>
      <c r="BM229" s="24" t="s">
        <v>1458</v>
      </c>
    </row>
    <row r="230" spans="2:47" s="1" customFormat="1" ht="27">
      <c r="B230" s="42"/>
      <c r="C230" s="64"/>
      <c r="D230" s="200" t="s">
        <v>1311</v>
      </c>
      <c r="E230" s="64"/>
      <c r="F230" s="201" t="s">
        <v>1409</v>
      </c>
      <c r="G230" s="64"/>
      <c r="H230" s="64"/>
      <c r="I230" s="159"/>
      <c r="J230" s="64"/>
      <c r="K230" s="64"/>
      <c r="L230" s="62"/>
      <c r="M230" s="202"/>
      <c r="N230" s="43"/>
      <c r="O230" s="43"/>
      <c r="P230" s="43"/>
      <c r="Q230" s="43"/>
      <c r="R230" s="43"/>
      <c r="S230" s="43"/>
      <c r="T230" s="79"/>
      <c r="AT230" s="24" t="s">
        <v>1311</v>
      </c>
      <c r="AU230" s="24" t="s">
        <v>1234</v>
      </c>
    </row>
    <row r="231" spans="2:51" s="11" customFormat="1" ht="13.5">
      <c r="B231" s="203"/>
      <c r="C231" s="204"/>
      <c r="D231" s="200" t="s">
        <v>1313</v>
      </c>
      <c r="E231" s="205" t="s">
        <v>1169</v>
      </c>
      <c r="F231" s="206" t="s">
        <v>1328</v>
      </c>
      <c r="G231" s="204"/>
      <c r="H231" s="207">
        <v>60</v>
      </c>
      <c r="I231" s="208"/>
      <c r="J231" s="204"/>
      <c r="K231" s="204"/>
      <c r="L231" s="209"/>
      <c r="M231" s="210"/>
      <c r="N231" s="211"/>
      <c r="O231" s="211"/>
      <c r="P231" s="211"/>
      <c r="Q231" s="211"/>
      <c r="R231" s="211"/>
      <c r="S231" s="211"/>
      <c r="T231" s="212"/>
      <c r="AT231" s="213" t="s">
        <v>1313</v>
      </c>
      <c r="AU231" s="213" t="s">
        <v>1234</v>
      </c>
      <c r="AV231" s="11" t="s">
        <v>1234</v>
      </c>
      <c r="AW231" s="11" t="s">
        <v>1188</v>
      </c>
      <c r="AX231" s="11" t="s">
        <v>1225</v>
      </c>
      <c r="AY231" s="213" t="s">
        <v>1302</v>
      </c>
    </row>
    <row r="232" spans="2:51" s="12" customFormat="1" ht="13.5">
      <c r="B232" s="214"/>
      <c r="C232" s="215"/>
      <c r="D232" s="200" t="s">
        <v>1313</v>
      </c>
      <c r="E232" s="216" t="s">
        <v>1169</v>
      </c>
      <c r="F232" s="217" t="s">
        <v>1315</v>
      </c>
      <c r="G232" s="215"/>
      <c r="H232" s="218">
        <v>60</v>
      </c>
      <c r="I232" s="219"/>
      <c r="J232" s="215"/>
      <c r="K232" s="215"/>
      <c r="L232" s="220"/>
      <c r="M232" s="221"/>
      <c r="N232" s="222"/>
      <c r="O232" s="222"/>
      <c r="P232" s="222"/>
      <c r="Q232" s="222"/>
      <c r="R232" s="222"/>
      <c r="S232" s="222"/>
      <c r="T232" s="223"/>
      <c r="AT232" s="224" t="s">
        <v>1313</v>
      </c>
      <c r="AU232" s="224" t="s">
        <v>1234</v>
      </c>
      <c r="AV232" s="12" t="s">
        <v>1309</v>
      </c>
      <c r="AW232" s="12" t="s">
        <v>1188</v>
      </c>
      <c r="AX232" s="12" t="s">
        <v>1171</v>
      </c>
      <c r="AY232" s="224" t="s">
        <v>1302</v>
      </c>
    </row>
    <row r="233" spans="2:51" s="13" customFormat="1" ht="13.5">
      <c r="B233" s="225"/>
      <c r="C233" s="226"/>
      <c r="D233" s="200" t="s">
        <v>1313</v>
      </c>
      <c r="E233" s="227" t="s">
        <v>1169</v>
      </c>
      <c r="F233" s="228" t="s">
        <v>1479</v>
      </c>
      <c r="G233" s="226"/>
      <c r="H233" s="227" t="s">
        <v>1169</v>
      </c>
      <c r="I233" s="229"/>
      <c r="J233" s="226"/>
      <c r="K233" s="226"/>
      <c r="L233" s="230"/>
      <c r="M233" s="231"/>
      <c r="N233" s="232"/>
      <c r="O233" s="232"/>
      <c r="P233" s="232"/>
      <c r="Q233" s="232"/>
      <c r="R233" s="232"/>
      <c r="S233" s="232"/>
      <c r="T233" s="233"/>
      <c r="AT233" s="234" t="s">
        <v>1313</v>
      </c>
      <c r="AU233" s="234" t="s">
        <v>1234</v>
      </c>
      <c r="AV233" s="13" t="s">
        <v>1171</v>
      </c>
      <c r="AW233" s="13" t="s">
        <v>1188</v>
      </c>
      <c r="AX233" s="13" t="s">
        <v>1225</v>
      </c>
      <c r="AY233" s="234" t="s">
        <v>1302</v>
      </c>
    </row>
    <row r="234" spans="2:65" s="1" customFormat="1" ht="45.6" customHeight="1">
      <c r="B234" s="42"/>
      <c r="C234" s="188" t="s">
        <v>1459</v>
      </c>
      <c r="D234" s="188" t="s">
        <v>1304</v>
      </c>
      <c r="E234" s="189" t="s">
        <v>1460</v>
      </c>
      <c r="F234" s="190" t="s">
        <v>1461</v>
      </c>
      <c r="G234" s="191" t="s">
        <v>1325</v>
      </c>
      <c r="H234" s="192">
        <v>20</v>
      </c>
      <c r="I234" s="193"/>
      <c r="J234" s="194">
        <f>ROUND(I234*H234,2)</f>
        <v>0</v>
      </c>
      <c r="K234" s="190" t="s">
        <v>1308</v>
      </c>
      <c r="L234" s="62"/>
      <c r="M234" s="195" t="s">
        <v>1169</v>
      </c>
      <c r="N234" s="196" t="s">
        <v>1198</v>
      </c>
      <c r="O234" s="43"/>
      <c r="P234" s="197">
        <f>O234*H234</f>
        <v>0</v>
      </c>
      <c r="Q234" s="197">
        <v>0</v>
      </c>
      <c r="R234" s="197">
        <f>Q234*H234</f>
        <v>0</v>
      </c>
      <c r="S234" s="197">
        <v>0</v>
      </c>
      <c r="T234" s="198">
        <f>S234*H234</f>
        <v>0</v>
      </c>
      <c r="AR234" s="24" t="s">
        <v>1309</v>
      </c>
      <c r="AT234" s="24" t="s">
        <v>1304</v>
      </c>
      <c r="AU234" s="24" t="s">
        <v>1234</v>
      </c>
      <c r="AY234" s="24" t="s">
        <v>1302</v>
      </c>
      <c r="BE234" s="199">
        <f>IF(N234="základní",J234,0)</f>
        <v>0</v>
      </c>
      <c r="BF234" s="199">
        <f>IF(N234="snížená",J234,0)</f>
        <v>0</v>
      </c>
      <c r="BG234" s="199">
        <f>IF(N234="zákl. přenesená",J234,0)</f>
        <v>0</v>
      </c>
      <c r="BH234" s="199">
        <f>IF(N234="sníž. přenesená",J234,0)</f>
        <v>0</v>
      </c>
      <c r="BI234" s="199">
        <f>IF(N234="nulová",J234,0)</f>
        <v>0</v>
      </c>
      <c r="BJ234" s="24" t="s">
        <v>1309</v>
      </c>
      <c r="BK234" s="199">
        <f>ROUND(I234*H234,2)</f>
        <v>0</v>
      </c>
      <c r="BL234" s="24" t="s">
        <v>1309</v>
      </c>
      <c r="BM234" s="24" t="s">
        <v>1462</v>
      </c>
    </row>
    <row r="235" spans="2:47" s="1" customFormat="1" ht="27">
      <c r="B235" s="42"/>
      <c r="C235" s="64"/>
      <c r="D235" s="200" t="s">
        <v>1311</v>
      </c>
      <c r="E235" s="64"/>
      <c r="F235" s="201" t="s">
        <v>1409</v>
      </c>
      <c r="G235" s="64"/>
      <c r="H235" s="64"/>
      <c r="I235" s="159"/>
      <c r="J235" s="64"/>
      <c r="K235" s="64"/>
      <c r="L235" s="62"/>
      <c r="M235" s="202"/>
      <c r="N235" s="43"/>
      <c r="O235" s="43"/>
      <c r="P235" s="43"/>
      <c r="Q235" s="43"/>
      <c r="R235" s="43"/>
      <c r="S235" s="43"/>
      <c r="T235" s="79"/>
      <c r="AT235" s="24" t="s">
        <v>1311</v>
      </c>
      <c r="AU235" s="24" t="s">
        <v>1234</v>
      </c>
    </row>
    <row r="236" spans="2:51" s="11" customFormat="1" ht="13.5">
      <c r="B236" s="203"/>
      <c r="C236" s="204"/>
      <c r="D236" s="200" t="s">
        <v>1313</v>
      </c>
      <c r="E236" s="205" t="s">
        <v>1169</v>
      </c>
      <c r="F236" s="206" t="s">
        <v>1333</v>
      </c>
      <c r="G236" s="204"/>
      <c r="H236" s="207">
        <v>20</v>
      </c>
      <c r="I236" s="208"/>
      <c r="J236" s="204"/>
      <c r="K236" s="204"/>
      <c r="L236" s="209"/>
      <c r="M236" s="210"/>
      <c r="N236" s="211"/>
      <c r="O236" s="211"/>
      <c r="P236" s="211"/>
      <c r="Q236" s="211"/>
      <c r="R236" s="211"/>
      <c r="S236" s="211"/>
      <c r="T236" s="212"/>
      <c r="AT236" s="213" t="s">
        <v>1313</v>
      </c>
      <c r="AU236" s="213" t="s">
        <v>1234</v>
      </c>
      <c r="AV236" s="11" t="s">
        <v>1234</v>
      </c>
      <c r="AW236" s="11" t="s">
        <v>1188</v>
      </c>
      <c r="AX236" s="11" t="s">
        <v>1225</v>
      </c>
      <c r="AY236" s="213" t="s">
        <v>1302</v>
      </c>
    </row>
    <row r="237" spans="2:51" s="12" customFormat="1" ht="13.5">
      <c r="B237" s="214"/>
      <c r="C237" s="215"/>
      <c r="D237" s="200" t="s">
        <v>1313</v>
      </c>
      <c r="E237" s="216" t="s">
        <v>1169</v>
      </c>
      <c r="F237" s="217" t="s">
        <v>1315</v>
      </c>
      <c r="G237" s="215"/>
      <c r="H237" s="218">
        <v>20</v>
      </c>
      <c r="I237" s="219"/>
      <c r="J237" s="215"/>
      <c r="K237" s="215"/>
      <c r="L237" s="220"/>
      <c r="M237" s="221"/>
      <c r="N237" s="222"/>
      <c r="O237" s="222"/>
      <c r="P237" s="222"/>
      <c r="Q237" s="222"/>
      <c r="R237" s="222"/>
      <c r="S237" s="222"/>
      <c r="T237" s="223"/>
      <c r="AT237" s="224" t="s">
        <v>1313</v>
      </c>
      <c r="AU237" s="224" t="s">
        <v>1234</v>
      </c>
      <c r="AV237" s="12" t="s">
        <v>1309</v>
      </c>
      <c r="AW237" s="12" t="s">
        <v>1188</v>
      </c>
      <c r="AX237" s="12" t="s">
        <v>1171</v>
      </c>
      <c r="AY237" s="224" t="s">
        <v>1302</v>
      </c>
    </row>
    <row r="238" spans="2:51" s="13" customFormat="1" ht="13.5">
      <c r="B238" s="225"/>
      <c r="C238" s="226"/>
      <c r="D238" s="200" t="s">
        <v>1313</v>
      </c>
      <c r="E238" s="227" t="s">
        <v>1169</v>
      </c>
      <c r="F238" s="228" t="s">
        <v>1479</v>
      </c>
      <c r="G238" s="226"/>
      <c r="H238" s="227" t="s">
        <v>1169</v>
      </c>
      <c r="I238" s="229"/>
      <c r="J238" s="226"/>
      <c r="K238" s="226"/>
      <c r="L238" s="230"/>
      <c r="M238" s="231"/>
      <c r="N238" s="232"/>
      <c r="O238" s="232"/>
      <c r="P238" s="232"/>
      <c r="Q238" s="232"/>
      <c r="R238" s="232"/>
      <c r="S238" s="232"/>
      <c r="T238" s="233"/>
      <c r="AT238" s="234" t="s">
        <v>1313</v>
      </c>
      <c r="AU238" s="234" t="s">
        <v>1234</v>
      </c>
      <c r="AV238" s="13" t="s">
        <v>1171</v>
      </c>
      <c r="AW238" s="13" t="s">
        <v>1188</v>
      </c>
      <c r="AX238" s="13" t="s">
        <v>1225</v>
      </c>
      <c r="AY238" s="234" t="s">
        <v>1302</v>
      </c>
    </row>
    <row r="239" spans="2:65" s="1" customFormat="1" ht="14.45" customHeight="1">
      <c r="B239" s="42"/>
      <c r="C239" s="235" t="s">
        <v>1463</v>
      </c>
      <c r="D239" s="235" t="s">
        <v>1464</v>
      </c>
      <c r="E239" s="236" t="s">
        <v>1465</v>
      </c>
      <c r="F239" s="237" t="s">
        <v>1466</v>
      </c>
      <c r="G239" s="238" t="s">
        <v>1467</v>
      </c>
      <c r="H239" s="239">
        <v>140</v>
      </c>
      <c r="I239" s="240"/>
      <c r="J239" s="241">
        <f>ROUND(I239*H239,2)</f>
        <v>0</v>
      </c>
      <c r="K239" s="237" t="s">
        <v>1169</v>
      </c>
      <c r="L239" s="242"/>
      <c r="M239" s="243" t="s">
        <v>1169</v>
      </c>
      <c r="N239" s="244" t="s">
        <v>1198</v>
      </c>
      <c r="O239" s="43"/>
      <c r="P239" s="197">
        <f>O239*H239</f>
        <v>0</v>
      </c>
      <c r="Q239" s="197">
        <v>0</v>
      </c>
      <c r="R239" s="197">
        <f>Q239*H239</f>
        <v>0</v>
      </c>
      <c r="S239" s="197">
        <v>0</v>
      </c>
      <c r="T239" s="198">
        <f>S239*H239</f>
        <v>0</v>
      </c>
      <c r="AR239" s="24" t="s">
        <v>1353</v>
      </c>
      <c r="AT239" s="24" t="s">
        <v>1464</v>
      </c>
      <c r="AU239" s="24" t="s">
        <v>1234</v>
      </c>
      <c r="AY239" s="24" t="s">
        <v>1302</v>
      </c>
      <c r="BE239" s="199">
        <f>IF(N239="základní",J239,0)</f>
        <v>0</v>
      </c>
      <c r="BF239" s="199">
        <f>IF(N239="snížená",J239,0)</f>
        <v>0</v>
      </c>
      <c r="BG239" s="199">
        <f>IF(N239="zákl. přenesená",J239,0)</f>
        <v>0</v>
      </c>
      <c r="BH239" s="199">
        <f>IF(N239="sníž. přenesená",J239,0)</f>
        <v>0</v>
      </c>
      <c r="BI239" s="199">
        <f>IF(N239="nulová",J239,0)</f>
        <v>0</v>
      </c>
      <c r="BJ239" s="24" t="s">
        <v>1309</v>
      </c>
      <c r="BK239" s="199">
        <f>ROUND(I239*H239,2)</f>
        <v>0</v>
      </c>
      <c r="BL239" s="24" t="s">
        <v>1309</v>
      </c>
      <c r="BM239" s="24" t="s">
        <v>1468</v>
      </c>
    </row>
    <row r="240" spans="2:65" s="1" customFormat="1" ht="45.6" customHeight="1">
      <c r="B240" s="42"/>
      <c r="C240" s="188" t="s">
        <v>1469</v>
      </c>
      <c r="D240" s="188" t="s">
        <v>1304</v>
      </c>
      <c r="E240" s="189" t="s">
        <v>1470</v>
      </c>
      <c r="F240" s="190" t="s">
        <v>1471</v>
      </c>
      <c r="G240" s="191" t="s">
        <v>1349</v>
      </c>
      <c r="H240" s="192">
        <v>49800</v>
      </c>
      <c r="I240" s="193"/>
      <c r="J240" s="194">
        <f>ROUND(I240*H240,2)</f>
        <v>0</v>
      </c>
      <c r="K240" s="190" t="s">
        <v>1308</v>
      </c>
      <c r="L240" s="62"/>
      <c r="M240" s="195" t="s">
        <v>1169</v>
      </c>
      <c r="N240" s="196" t="s">
        <v>1198</v>
      </c>
      <c r="O240" s="43"/>
      <c r="P240" s="197">
        <f>O240*H240</f>
        <v>0</v>
      </c>
      <c r="Q240" s="197">
        <v>0</v>
      </c>
      <c r="R240" s="197">
        <f>Q240*H240</f>
        <v>0</v>
      </c>
      <c r="S240" s="197">
        <v>0</v>
      </c>
      <c r="T240" s="198">
        <f>S240*H240</f>
        <v>0</v>
      </c>
      <c r="AR240" s="24" t="s">
        <v>1309</v>
      </c>
      <c r="AT240" s="24" t="s">
        <v>1304</v>
      </c>
      <c r="AU240" s="24" t="s">
        <v>1234</v>
      </c>
      <c r="AY240" s="24" t="s">
        <v>1302</v>
      </c>
      <c r="BE240" s="199">
        <f>IF(N240="základní",J240,0)</f>
        <v>0</v>
      </c>
      <c r="BF240" s="199">
        <f>IF(N240="snížená",J240,0)</f>
        <v>0</v>
      </c>
      <c r="BG240" s="199">
        <f>IF(N240="zákl. přenesená",J240,0)</f>
        <v>0</v>
      </c>
      <c r="BH240" s="199">
        <f>IF(N240="sníž. přenesená",J240,0)</f>
        <v>0</v>
      </c>
      <c r="BI240" s="199">
        <f>IF(N240="nulová",J240,0)</f>
        <v>0</v>
      </c>
      <c r="BJ240" s="24" t="s">
        <v>1309</v>
      </c>
      <c r="BK240" s="199">
        <f>ROUND(I240*H240,2)</f>
        <v>0</v>
      </c>
      <c r="BL240" s="24" t="s">
        <v>1309</v>
      </c>
      <c r="BM240" s="24" t="s">
        <v>1472</v>
      </c>
    </row>
    <row r="241" spans="2:47" s="1" customFormat="1" ht="229.5">
      <c r="B241" s="42"/>
      <c r="C241" s="64"/>
      <c r="D241" s="200" t="s">
        <v>1311</v>
      </c>
      <c r="E241" s="64"/>
      <c r="F241" s="201" t="s">
        <v>1433</v>
      </c>
      <c r="G241" s="64"/>
      <c r="H241" s="64"/>
      <c r="I241" s="159"/>
      <c r="J241" s="64"/>
      <c r="K241" s="64"/>
      <c r="L241" s="62"/>
      <c r="M241" s="202"/>
      <c r="N241" s="43"/>
      <c r="O241" s="43"/>
      <c r="P241" s="43"/>
      <c r="Q241" s="43"/>
      <c r="R241" s="43"/>
      <c r="S241" s="43"/>
      <c r="T241" s="79"/>
      <c r="AT241" s="24" t="s">
        <v>1311</v>
      </c>
      <c r="AU241" s="24" t="s">
        <v>1234</v>
      </c>
    </row>
    <row r="242" spans="2:51" s="11" customFormat="1" ht="13.5">
      <c r="B242" s="203"/>
      <c r="C242" s="204"/>
      <c r="D242" s="200" t="s">
        <v>1313</v>
      </c>
      <c r="E242" s="205" t="s">
        <v>1169</v>
      </c>
      <c r="F242" s="206" t="s">
        <v>1473</v>
      </c>
      <c r="G242" s="204"/>
      <c r="H242" s="207">
        <v>49800</v>
      </c>
      <c r="I242" s="208"/>
      <c r="J242" s="204"/>
      <c r="K242" s="204"/>
      <c r="L242" s="209"/>
      <c r="M242" s="210"/>
      <c r="N242" s="211"/>
      <c r="O242" s="211"/>
      <c r="P242" s="211"/>
      <c r="Q242" s="211"/>
      <c r="R242" s="211"/>
      <c r="S242" s="211"/>
      <c r="T242" s="212"/>
      <c r="AT242" s="213" t="s">
        <v>1313</v>
      </c>
      <c r="AU242" s="213" t="s">
        <v>1234</v>
      </c>
      <c r="AV242" s="11" t="s">
        <v>1234</v>
      </c>
      <c r="AW242" s="11" t="s">
        <v>1188</v>
      </c>
      <c r="AX242" s="11" t="s">
        <v>1225</v>
      </c>
      <c r="AY242" s="213" t="s">
        <v>1302</v>
      </c>
    </row>
    <row r="243" spans="2:51" s="12" customFormat="1" ht="13.5">
      <c r="B243" s="214"/>
      <c r="C243" s="215"/>
      <c r="D243" s="200" t="s">
        <v>1313</v>
      </c>
      <c r="E243" s="216" t="s">
        <v>1169</v>
      </c>
      <c r="F243" s="217" t="s">
        <v>1315</v>
      </c>
      <c r="G243" s="215"/>
      <c r="H243" s="218">
        <v>49800</v>
      </c>
      <c r="I243" s="219"/>
      <c r="J243" s="215"/>
      <c r="K243" s="215"/>
      <c r="L243" s="220"/>
      <c r="M243" s="221"/>
      <c r="N243" s="222"/>
      <c r="O243" s="222"/>
      <c r="P243" s="222"/>
      <c r="Q243" s="222"/>
      <c r="R243" s="222"/>
      <c r="S243" s="222"/>
      <c r="T243" s="223"/>
      <c r="AT243" s="224" t="s">
        <v>1313</v>
      </c>
      <c r="AU243" s="224" t="s">
        <v>1234</v>
      </c>
      <c r="AV243" s="12" t="s">
        <v>1309</v>
      </c>
      <c r="AW243" s="12" t="s">
        <v>1188</v>
      </c>
      <c r="AX243" s="12" t="s">
        <v>1171</v>
      </c>
      <c r="AY243" s="224" t="s">
        <v>1302</v>
      </c>
    </row>
    <row r="244" spans="2:65" s="1" customFormat="1" ht="57" customHeight="1">
      <c r="B244" s="42"/>
      <c r="C244" s="188" t="s">
        <v>1474</v>
      </c>
      <c r="D244" s="188" t="s">
        <v>1304</v>
      </c>
      <c r="E244" s="189" t="s">
        <v>1475</v>
      </c>
      <c r="F244" s="190" t="s">
        <v>1476</v>
      </c>
      <c r="G244" s="191" t="s">
        <v>1349</v>
      </c>
      <c r="H244" s="192">
        <v>31000</v>
      </c>
      <c r="I244" s="193"/>
      <c r="J244" s="194">
        <f>ROUND(I244*H244,2)</f>
        <v>0</v>
      </c>
      <c r="K244" s="190" t="s">
        <v>1308</v>
      </c>
      <c r="L244" s="62"/>
      <c r="M244" s="195" t="s">
        <v>1169</v>
      </c>
      <c r="N244" s="196" t="s">
        <v>1198</v>
      </c>
      <c r="O244" s="43"/>
      <c r="P244" s="197">
        <f>O244*H244</f>
        <v>0</v>
      </c>
      <c r="Q244" s="197">
        <v>0</v>
      </c>
      <c r="R244" s="197">
        <f>Q244*H244</f>
        <v>0</v>
      </c>
      <c r="S244" s="197">
        <v>0</v>
      </c>
      <c r="T244" s="198">
        <f>S244*H244</f>
        <v>0</v>
      </c>
      <c r="AR244" s="24" t="s">
        <v>1309</v>
      </c>
      <c r="AT244" s="24" t="s">
        <v>1304</v>
      </c>
      <c r="AU244" s="24" t="s">
        <v>1234</v>
      </c>
      <c r="AY244" s="24" t="s">
        <v>1302</v>
      </c>
      <c r="BE244" s="199">
        <f>IF(N244="základní",J244,0)</f>
        <v>0</v>
      </c>
      <c r="BF244" s="199">
        <f>IF(N244="snížená",J244,0)</f>
        <v>0</v>
      </c>
      <c r="BG244" s="199">
        <f>IF(N244="zákl. přenesená",J244,0)</f>
        <v>0</v>
      </c>
      <c r="BH244" s="199">
        <f>IF(N244="sníž. přenesená",J244,0)</f>
        <v>0</v>
      </c>
      <c r="BI244" s="199">
        <f>IF(N244="nulová",J244,0)</f>
        <v>0</v>
      </c>
      <c r="BJ244" s="24" t="s">
        <v>1309</v>
      </c>
      <c r="BK244" s="199">
        <f>ROUND(I244*H244,2)</f>
        <v>0</v>
      </c>
      <c r="BL244" s="24" t="s">
        <v>1309</v>
      </c>
      <c r="BM244" s="24" t="s">
        <v>1477</v>
      </c>
    </row>
    <row r="245" spans="2:47" s="1" customFormat="1" ht="409.5">
      <c r="B245" s="42"/>
      <c r="C245" s="64"/>
      <c r="D245" s="200" t="s">
        <v>1311</v>
      </c>
      <c r="E245" s="64"/>
      <c r="F245" s="245" t="s">
        <v>1146</v>
      </c>
      <c r="G245" s="64"/>
      <c r="H245" s="64"/>
      <c r="I245" s="159"/>
      <c r="J245" s="64"/>
      <c r="K245" s="64"/>
      <c r="L245" s="62"/>
      <c r="M245" s="202"/>
      <c r="N245" s="43"/>
      <c r="O245" s="43"/>
      <c r="P245" s="43"/>
      <c r="Q245" s="43"/>
      <c r="R245" s="43"/>
      <c r="S245" s="43"/>
      <c r="T245" s="79"/>
      <c r="AT245" s="24" t="s">
        <v>1311</v>
      </c>
      <c r="AU245" s="24" t="s">
        <v>1234</v>
      </c>
    </row>
    <row r="246" spans="2:51" s="11" customFormat="1" ht="13.5">
      <c r="B246" s="203"/>
      <c r="C246" s="204"/>
      <c r="D246" s="200" t="s">
        <v>1313</v>
      </c>
      <c r="E246" s="205" t="s">
        <v>1169</v>
      </c>
      <c r="F246" s="206" t="s">
        <v>1038</v>
      </c>
      <c r="G246" s="204"/>
      <c r="H246" s="207">
        <v>31000</v>
      </c>
      <c r="I246" s="208"/>
      <c r="J246" s="204"/>
      <c r="K246" s="204"/>
      <c r="L246" s="209"/>
      <c r="M246" s="210"/>
      <c r="N246" s="211"/>
      <c r="O246" s="211"/>
      <c r="P246" s="211"/>
      <c r="Q246" s="211"/>
      <c r="R246" s="211"/>
      <c r="S246" s="211"/>
      <c r="T246" s="212"/>
      <c r="AT246" s="213" t="s">
        <v>1313</v>
      </c>
      <c r="AU246" s="213" t="s">
        <v>1234</v>
      </c>
      <c r="AV246" s="11" t="s">
        <v>1234</v>
      </c>
      <c r="AW246" s="11" t="s">
        <v>1188</v>
      </c>
      <c r="AX246" s="11" t="s">
        <v>1225</v>
      </c>
      <c r="AY246" s="213" t="s">
        <v>1302</v>
      </c>
    </row>
    <row r="247" spans="2:51" s="12" customFormat="1" ht="13.5">
      <c r="B247" s="214"/>
      <c r="C247" s="215"/>
      <c r="D247" s="200" t="s">
        <v>1313</v>
      </c>
      <c r="E247" s="216" t="s">
        <v>1169</v>
      </c>
      <c r="F247" s="217" t="s">
        <v>1315</v>
      </c>
      <c r="G247" s="215"/>
      <c r="H247" s="218">
        <v>31000</v>
      </c>
      <c r="I247" s="219"/>
      <c r="J247" s="215"/>
      <c r="K247" s="215"/>
      <c r="L247" s="220"/>
      <c r="M247" s="221"/>
      <c r="N247" s="222"/>
      <c r="O247" s="222"/>
      <c r="P247" s="222"/>
      <c r="Q247" s="222"/>
      <c r="R247" s="222"/>
      <c r="S247" s="222"/>
      <c r="T247" s="223"/>
      <c r="AT247" s="224" t="s">
        <v>1313</v>
      </c>
      <c r="AU247" s="224" t="s">
        <v>1234</v>
      </c>
      <c r="AV247" s="12" t="s">
        <v>1309</v>
      </c>
      <c r="AW247" s="12" t="s">
        <v>1188</v>
      </c>
      <c r="AX247" s="12" t="s">
        <v>1171</v>
      </c>
      <c r="AY247" s="224" t="s">
        <v>1302</v>
      </c>
    </row>
    <row r="248" spans="2:65" s="1" customFormat="1" ht="14.45" customHeight="1">
      <c r="B248" s="42"/>
      <c r="C248" s="235" t="s">
        <v>1039</v>
      </c>
      <c r="D248" s="235" t="s">
        <v>1464</v>
      </c>
      <c r="E248" s="236" t="s">
        <v>1040</v>
      </c>
      <c r="F248" s="237" t="s">
        <v>1041</v>
      </c>
      <c r="G248" s="238" t="s">
        <v>1467</v>
      </c>
      <c r="H248" s="239">
        <v>11</v>
      </c>
      <c r="I248" s="240"/>
      <c r="J248" s="241">
        <f>ROUND(I248*H248,2)</f>
        <v>0</v>
      </c>
      <c r="K248" s="237" t="s">
        <v>1169</v>
      </c>
      <c r="L248" s="242"/>
      <c r="M248" s="243" t="s">
        <v>1169</v>
      </c>
      <c r="N248" s="244" t="s">
        <v>1198</v>
      </c>
      <c r="O248" s="43"/>
      <c r="P248" s="197">
        <f>O248*H248</f>
        <v>0</v>
      </c>
      <c r="Q248" s="197">
        <v>0</v>
      </c>
      <c r="R248" s="197">
        <f>Q248*H248</f>
        <v>0</v>
      </c>
      <c r="S248" s="197">
        <v>0</v>
      </c>
      <c r="T248" s="198">
        <f>S248*H248</f>
        <v>0</v>
      </c>
      <c r="AR248" s="24" t="s">
        <v>1353</v>
      </c>
      <c r="AT248" s="24" t="s">
        <v>1464</v>
      </c>
      <c r="AU248" s="24" t="s">
        <v>1234</v>
      </c>
      <c r="AY248" s="24" t="s">
        <v>1302</v>
      </c>
      <c r="BE248" s="199">
        <f>IF(N248="základní",J248,0)</f>
        <v>0</v>
      </c>
      <c r="BF248" s="199">
        <f>IF(N248="snížená",J248,0)</f>
        <v>0</v>
      </c>
      <c r="BG248" s="199">
        <f>IF(N248="zákl. přenesená",J248,0)</f>
        <v>0</v>
      </c>
      <c r="BH248" s="199">
        <f>IF(N248="sníž. přenesená",J248,0)</f>
        <v>0</v>
      </c>
      <c r="BI248" s="199">
        <f>IF(N248="nulová",J248,0)</f>
        <v>0</v>
      </c>
      <c r="BJ248" s="24" t="s">
        <v>1309</v>
      </c>
      <c r="BK248" s="199">
        <f>ROUND(I248*H248,2)</f>
        <v>0</v>
      </c>
      <c r="BL248" s="24" t="s">
        <v>1309</v>
      </c>
      <c r="BM248" s="24" t="s">
        <v>1042</v>
      </c>
    </row>
    <row r="249" spans="2:65" s="1" customFormat="1" ht="14.45" customHeight="1">
      <c r="B249" s="42"/>
      <c r="C249" s="235" t="s">
        <v>1043</v>
      </c>
      <c r="D249" s="235" t="s">
        <v>1464</v>
      </c>
      <c r="E249" s="236" t="s">
        <v>1044</v>
      </c>
      <c r="F249" s="237" t="s">
        <v>1045</v>
      </c>
      <c r="G249" s="238" t="s">
        <v>1467</v>
      </c>
      <c r="H249" s="239">
        <v>4</v>
      </c>
      <c r="I249" s="240"/>
      <c r="J249" s="241">
        <f>ROUND(I249*H249,2)</f>
        <v>0</v>
      </c>
      <c r="K249" s="237" t="s">
        <v>1169</v>
      </c>
      <c r="L249" s="242"/>
      <c r="M249" s="243" t="s">
        <v>1169</v>
      </c>
      <c r="N249" s="244" t="s">
        <v>1198</v>
      </c>
      <c r="O249" s="43"/>
      <c r="P249" s="197">
        <f>O249*H249</f>
        <v>0</v>
      </c>
      <c r="Q249" s="197">
        <v>0</v>
      </c>
      <c r="R249" s="197">
        <f>Q249*H249</f>
        <v>0</v>
      </c>
      <c r="S249" s="197">
        <v>0</v>
      </c>
      <c r="T249" s="198">
        <f>S249*H249</f>
        <v>0</v>
      </c>
      <c r="AR249" s="24" t="s">
        <v>1353</v>
      </c>
      <c r="AT249" s="24" t="s">
        <v>1464</v>
      </c>
      <c r="AU249" s="24" t="s">
        <v>1234</v>
      </c>
      <c r="AY249" s="24" t="s">
        <v>1302</v>
      </c>
      <c r="BE249" s="199">
        <f>IF(N249="základní",J249,0)</f>
        <v>0</v>
      </c>
      <c r="BF249" s="199">
        <f>IF(N249="snížená",J249,0)</f>
        <v>0</v>
      </c>
      <c r="BG249" s="199">
        <f>IF(N249="zákl. přenesená",J249,0)</f>
        <v>0</v>
      </c>
      <c r="BH249" s="199">
        <f>IF(N249="sníž. přenesená",J249,0)</f>
        <v>0</v>
      </c>
      <c r="BI249" s="199">
        <f>IF(N249="nulová",J249,0)</f>
        <v>0</v>
      </c>
      <c r="BJ249" s="24" t="s">
        <v>1309</v>
      </c>
      <c r="BK249" s="199">
        <f>ROUND(I249*H249,2)</f>
        <v>0</v>
      </c>
      <c r="BL249" s="24" t="s">
        <v>1309</v>
      </c>
      <c r="BM249" s="24" t="s">
        <v>1046</v>
      </c>
    </row>
    <row r="250" spans="2:65" s="1" customFormat="1" ht="14.45" customHeight="1">
      <c r="B250" s="42"/>
      <c r="C250" s="188" t="s">
        <v>1047</v>
      </c>
      <c r="D250" s="188" t="s">
        <v>1304</v>
      </c>
      <c r="E250" s="189" t="s">
        <v>1048</v>
      </c>
      <c r="F250" s="190" t="s">
        <v>1049</v>
      </c>
      <c r="G250" s="191" t="s">
        <v>1349</v>
      </c>
      <c r="H250" s="192">
        <v>6150</v>
      </c>
      <c r="I250" s="193"/>
      <c r="J250" s="194">
        <f>ROUND(I250*H250,2)</f>
        <v>0</v>
      </c>
      <c r="K250" s="190" t="s">
        <v>1308</v>
      </c>
      <c r="L250" s="62"/>
      <c r="M250" s="195" t="s">
        <v>1169</v>
      </c>
      <c r="N250" s="196" t="s">
        <v>1198</v>
      </c>
      <c r="O250" s="43"/>
      <c r="P250" s="197">
        <f>O250*H250</f>
        <v>0</v>
      </c>
      <c r="Q250" s="197">
        <v>0</v>
      </c>
      <c r="R250" s="197">
        <f>Q250*H250</f>
        <v>0</v>
      </c>
      <c r="S250" s="197">
        <v>0</v>
      </c>
      <c r="T250" s="198">
        <f>S250*H250</f>
        <v>0</v>
      </c>
      <c r="AR250" s="24" t="s">
        <v>1309</v>
      </c>
      <c r="AT250" s="24" t="s">
        <v>1304</v>
      </c>
      <c r="AU250" s="24" t="s">
        <v>1234</v>
      </c>
      <c r="AY250" s="24" t="s">
        <v>1302</v>
      </c>
      <c r="BE250" s="199">
        <f>IF(N250="základní",J250,0)</f>
        <v>0</v>
      </c>
      <c r="BF250" s="199">
        <f>IF(N250="snížená",J250,0)</f>
        <v>0</v>
      </c>
      <c r="BG250" s="199">
        <f>IF(N250="zákl. přenesená",J250,0)</f>
        <v>0</v>
      </c>
      <c r="BH250" s="199">
        <f>IF(N250="sníž. přenesená",J250,0)</f>
        <v>0</v>
      </c>
      <c r="BI250" s="199">
        <f>IF(N250="nulová",J250,0)</f>
        <v>0</v>
      </c>
      <c r="BJ250" s="24" t="s">
        <v>1309</v>
      </c>
      <c r="BK250" s="199">
        <f>ROUND(I250*H250,2)</f>
        <v>0</v>
      </c>
      <c r="BL250" s="24" t="s">
        <v>1309</v>
      </c>
      <c r="BM250" s="24" t="s">
        <v>1050</v>
      </c>
    </row>
    <row r="251" spans="2:47" s="1" customFormat="1" ht="337.5">
      <c r="B251" s="42"/>
      <c r="C251" s="64"/>
      <c r="D251" s="200" t="s">
        <v>1311</v>
      </c>
      <c r="E251" s="64"/>
      <c r="F251" s="201" t="s">
        <v>1051</v>
      </c>
      <c r="G251" s="64"/>
      <c r="H251" s="64"/>
      <c r="I251" s="159"/>
      <c r="J251" s="64"/>
      <c r="K251" s="64"/>
      <c r="L251" s="62"/>
      <c r="M251" s="202"/>
      <c r="N251" s="43"/>
      <c r="O251" s="43"/>
      <c r="P251" s="43"/>
      <c r="Q251" s="43"/>
      <c r="R251" s="43"/>
      <c r="S251" s="43"/>
      <c r="T251" s="79"/>
      <c r="AT251" s="24" t="s">
        <v>1311</v>
      </c>
      <c r="AU251" s="24" t="s">
        <v>1234</v>
      </c>
    </row>
    <row r="252" spans="2:51" s="11" customFormat="1" ht="13.5">
      <c r="B252" s="203"/>
      <c r="C252" s="204"/>
      <c r="D252" s="200" t="s">
        <v>1313</v>
      </c>
      <c r="E252" s="205" t="s">
        <v>1169</v>
      </c>
      <c r="F252" s="206" t="s">
        <v>1352</v>
      </c>
      <c r="G252" s="204"/>
      <c r="H252" s="207">
        <v>6150</v>
      </c>
      <c r="I252" s="208"/>
      <c r="J252" s="204"/>
      <c r="K252" s="204"/>
      <c r="L252" s="209"/>
      <c r="M252" s="210"/>
      <c r="N252" s="211"/>
      <c r="O252" s="211"/>
      <c r="P252" s="211"/>
      <c r="Q252" s="211"/>
      <c r="R252" s="211"/>
      <c r="S252" s="211"/>
      <c r="T252" s="212"/>
      <c r="AT252" s="213" t="s">
        <v>1313</v>
      </c>
      <c r="AU252" s="213" t="s">
        <v>1234</v>
      </c>
      <c r="AV252" s="11" t="s">
        <v>1234</v>
      </c>
      <c r="AW252" s="11" t="s">
        <v>1188</v>
      </c>
      <c r="AX252" s="11" t="s">
        <v>1225</v>
      </c>
      <c r="AY252" s="213" t="s">
        <v>1302</v>
      </c>
    </row>
    <row r="253" spans="2:51" s="12" customFormat="1" ht="13.5">
      <c r="B253" s="214"/>
      <c r="C253" s="215"/>
      <c r="D253" s="200" t="s">
        <v>1313</v>
      </c>
      <c r="E253" s="216" t="s">
        <v>1169</v>
      </c>
      <c r="F253" s="217" t="s">
        <v>1315</v>
      </c>
      <c r="G253" s="215"/>
      <c r="H253" s="218">
        <v>6150</v>
      </c>
      <c r="I253" s="219"/>
      <c r="J253" s="215"/>
      <c r="K253" s="215"/>
      <c r="L253" s="220"/>
      <c r="M253" s="221"/>
      <c r="N253" s="222"/>
      <c r="O253" s="222"/>
      <c r="P253" s="222"/>
      <c r="Q253" s="222"/>
      <c r="R253" s="222"/>
      <c r="S253" s="222"/>
      <c r="T253" s="223"/>
      <c r="AT253" s="224" t="s">
        <v>1313</v>
      </c>
      <c r="AU253" s="224" t="s">
        <v>1234</v>
      </c>
      <c r="AV253" s="12" t="s">
        <v>1309</v>
      </c>
      <c r="AW253" s="12" t="s">
        <v>1188</v>
      </c>
      <c r="AX253" s="12" t="s">
        <v>1171</v>
      </c>
      <c r="AY253" s="224" t="s">
        <v>1302</v>
      </c>
    </row>
    <row r="254" spans="2:65" s="1" customFormat="1" ht="14.45" customHeight="1">
      <c r="B254" s="42"/>
      <c r="C254" s="188" t="s">
        <v>1052</v>
      </c>
      <c r="D254" s="188" t="s">
        <v>1304</v>
      </c>
      <c r="E254" s="189" t="s">
        <v>1048</v>
      </c>
      <c r="F254" s="190" t="s">
        <v>1049</v>
      </c>
      <c r="G254" s="191" t="s">
        <v>1349</v>
      </c>
      <c r="H254" s="192">
        <v>49800</v>
      </c>
      <c r="I254" s="193"/>
      <c r="J254" s="194">
        <f>ROUND(I254*H254,2)</f>
        <v>0</v>
      </c>
      <c r="K254" s="190" t="s">
        <v>1308</v>
      </c>
      <c r="L254" s="62"/>
      <c r="M254" s="195" t="s">
        <v>1169</v>
      </c>
      <c r="N254" s="196" t="s">
        <v>1198</v>
      </c>
      <c r="O254" s="43"/>
      <c r="P254" s="197">
        <f>O254*H254</f>
        <v>0</v>
      </c>
      <c r="Q254" s="197">
        <v>0</v>
      </c>
      <c r="R254" s="197">
        <f>Q254*H254</f>
        <v>0</v>
      </c>
      <c r="S254" s="197">
        <v>0</v>
      </c>
      <c r="T254" s="198">
        <f>S254*H254</f>
        <v>0</v>
      </c>
      <c r="AR254" s="24" t="s">
        <v>1309</v>
      </c>
      <c r="AT254" s="24" t="s">
        <v>1304</v>
      </c>
      <c r="AU254" s="24" t="s">
        <v>1234</v>
      </c>
      <c r="AY254" s="24" t="s">
        <v>1302</v>
      </c>
      <c r="BE254" s="199">
        <f>IF(N254="základní",J254,0)</f>
        <v>0</v>
      </c>
      <c r="BF254" s="199">
        <f>IF(N254="snížená",J254,0)</f>
        <v>0</v>
      </c>
      <c r="BG254" s="199">
        <f>IF(N254="zákl. přenesená",J254,0)</f>
        <v>0</v>
      </c>
      <c r="BH254" s="199">
        <f>IF(N254="sníž. přenesená",J254,0)</f>
        <v>0</v>
      </c>
      <c r="BI254" s="199">
        <f>IF(N254="nulová",J254,0)</f>
        <v>0</v>
      </c>
      <c r="BJ254" s="24" t="s">
        <v>1309</v>
      </c>
      <c r="BK254" s="199">
        <f>ROUND(I254*H254,2)</f>
        <v>0</v>
      </c>
      <c r="BL254" s="24" t="s">
        <v>1309</v>
      </c>
      <c r="BM254" s="24" t="s">
        <v>1053</v>
      </c>
    </row>
    <row r="255" spans="2:47" s="1" customFormat="1" ht="337.5">
      <c r="B255" s="42"/>
      <c r="C255" s="64"/>
      <c r="D255" s="200" t="s">
        <v>1311</v>
      </c>
      <c r="E255" s="64"/>
      <c r="F255" s="201" t="s">
        <v>1051</v>
      </c>
      <c r="G255" s="64"/>
      <c r="H255" s="64"/>
      <c r="I255" s="159"/>
      <c r="J255" s="64"/>
      <c r="K255" s="64"/>
      <c r="L255" s="62"/>
      <c r="M255" s="202"/>
      <c r="N255" s="43"/>
      <c r="O255" s="43"/>
      <c r="P255" s="43"/>
      <c r="Q255" s="43"/>
      <c r="R255" s="43"/>
      <c r="S255" s="43"/>
      <c r="T255" s="79"/>
      <c r="AT255" s="24" t="s">
        <v>1311</v>
      </c>
      <c r="AU255" s="24" t="s">
        <v>1234</v>
      </c>
    </row>
    <row r="256" spans="2:51" s="11" customFormat="1" ht="13.5">
      <c r="B256" s="203"/>
      <c r="C256" s="204"/>
      <c r="D256" s="200" t="s">
        <v>1313</v>
      </c>
      <c r="E256" s="205" t="s">
        <v>1169</v>
      </c>
      <c r="F256" s="206" t="s">
        <v>1473</v>
      </c>
      <c r="G256" s="204"/>
      <c r="H256" s="207">
        <v>49800</v>
      </c>
      <c r="I256" s="208"/>
      <c r="J256" s="204"/>
      <c r="K256" s="204"/>
      <c r="L256" s="209"/>
      <c r="M256" s="210"/>
      <c r="N256" s="211"/>
      <c r="O256" s="211"/>
      <c r="P256" s="211"/>
      <c r="Q256" s="211"/>
      <c r="R256" s="211"/>
      <c r="S256" s="211"/>
      <c r="T256" s="212"/>
      <c r="AT256" s="213" t="s">
        <v>1313</v>
      </c>
      <c r="AU256" s="213" t="s">
        <v>1234</v>
      </c>
      <c r="AV256" s="11" t="s">
        <v>1234</v>
      </c>
      <c r="AW256" s="11" t="s">
        <v>1188</v>
      </c>
      <c r="AX256" s="11" t="s">
        <v>1225</v>
      </c>
      <c r="AY256" s="213" t="s">
        <v>1302</v>
      </c>
    </row>
    <row r="257" spans="2:51" s="12" customFormat="1" ht="13.5">
      <c r="B257" s="214"/>
      <c r="C257" s="215"/>
      <c r="D257" s="200" t="s">
        <v>1313</v>
      </c>
      <c r="E257" s="216" t="s">
        <v>1169</v>
      </c>
      <c r="F257" s="217" t="s">
        <v>1315</v>
      </c>
      <c r="G257" s="215"/>
      <c r="H257" s="218">
        <v>49800</v>
      </c>
      <c r="I257" s="219"/>
      <c r="J257" s="215"/>
      <c r="K257" s="215"/>
      <c r="L257" s="220"/>
      <c r="M257" s="221"/>
      <c r="N257" s="222"/>
      <c r="O257" s="222"/>
      <c r="P257" s="222"/>
      <c r="Q257" s="222"/>
      <c r="R257" s="222"/>
      <c r="S257" s="222"/>
      <c r="T257" s="223"/>
      <c r="AT257" s="224" t="s">
        <v>1313</v>
      </c>
      <c r="AU257" s="224" t="s">
        <v>1234</v>
      </c>
      <c r="AV257" s="12" t="s">
        <v>1309</v>
      </c>
      <c r="AW257" s="12" t="s">
        <v>1188</v>
      </c>
      <c r="AX257" s="12" t="s">
        <v>1171</v>
      </c>
      <c r="AY257" s="224" t="s">
        <v>1302</v>
      </c>
    </row>
    <row r="258" spans="2:65" s="1" customFormat="1" ht="34.15" customHeight="1">
      <c r="B258" s="42"/>
      <c r="C258" s="188" t="s">
        <v>1054</v>
      </c>
      <c r="D258" s="188" t="s">
        <v>1304</v>
      </c>
      <c r="E258" s="189" t="s">
        <v>1055</v>
      </c>
      <c r="F258" s="190" t="s">
        <v>1056</v>
      </c>
      <c r="G258" s="191" t="s">
        <v>1325</v>
      </c>
      <c r="H258" s="192">
        <v>60</v>
      </c>
      <c r="I258" s="193"/>
      <c r="J258" s="194">
        <f>ROUND(I258*H258,2)</f>
        <v>0</v>
      </c>
      <c r="K258" s="190" t="s">
        <v>1308</v>
      </c>
      <c r="L258" s="62"/>
      <c r="M258" s="195" t="s">
        <v>1169</v>
      </c>
      <c r="N258" s="196" t="s">
        <v>1198</v>
      </c>
      <c r="O258" s="43"/>
      <c r="P258" s="197">
        <f>O258*H258</f>
        <v>0</v>
      </c>
      <c r="Q258" s="197">
        <v>0</v>
      </c>
      <c r="R258" s="197">
        <f>Q258*H258</f>
        <v>0</v>
      </c>
      <c r="S258" s="197">
        <v>0</v>
      </c>
      <c r="T258" s="198">
        <f>S258*H258</f>
        <v>0</v>
      </c>
      <c r="AR258" s="24" t="s">
        <v>1309</v>
      </c>
      <c r="AT258" s="24" t="s">
        <v>1304</v>
      </c>
      <c r="AU258" s="24" t="s">
        <v>1234</v>
      </c>
      <c r="AY258" s="24" t="s">
        <v>1302</v>
      </c>
      <c r="BE258" s="199">
        <f>IF(N258="základní",J258,0)</f>
        <v>0</v>
      </c>
      <c r="BF258" s="199">
        <f>IF(N258="snížená",J258,0)</f>
        <v>0</v>
      </c>
      <c r="BG258" s="199">
        <f>IF(N258="zákl. přenesená",J258,0)</f>
        <v>0</v>
      </c>
      <c r="BH258" s="199">
        <f>IF(N258="sníž. přenesená",J258,0)</f>
        <v>0</v>
      </c>
      <c r="BI258" s="199">
        <f>IF(N258="nulová",J258,0)</f>
        <v>0</v>
      </c>
      <c r="BJ258" s="24" t="s">
        <v>1309</v>
      </c>
      <c r="BK258" s="199">
        <f>ROUND(I258*H258,2)</f>
        <v>0</v>
      </c>
      <c r="BL258" s="24" t="s">
        <v>1309</v>
      </c>
      <c r="BM258" s="24" t="s">
        <v>1057</v>
      </c>
    </row>
    <row r="259" spans="2:47" s="1" customFormat="1" ht="81">
      <c r="B259" s="42"/>
      <c r="C259" s="64"/>
      <c r="D259" s="200" t="s">
        <v>1311</v>
      </c>
      <c r="E259" s="64"/>
      <c r="F259" s="201" t="s">
        <v>1058</v>
      </c>
      <c r="G259" s="64"/>
      <c r="H259" s="64"/>
      <c r="I259" s="159"/>
      <c r="J259" s="64"/>
      <c r="K259" s="64"/>
      <c r="L259" s="62"/>
      <c r="M259" s="202"/>
      <c r="N259" s="43"/>
      <c r="O259" s="43"/>
      <c r="P259" s="43"/>
      <c r="Q259" s="43"/>
      <c r="R259" s="43"/>
      <c r="S259" s="43"/>
      <c r="T259" s="79"/>
      <c r="AT259" s="24" t="s">
        <v>1311</v>
      </c>
      <c r="AU259" s="24" t="s">
        <v>1234</v>
      </c>
    </row>
    <row r="260" spans="2:51" s="11" customFormat="1" ht="13.5">
      <c r="B260" s="203"/>
      <c r="C260" s="204"/>
      <c r="D260" s="200" t="s">
        <v>1313</v>
      </c>
      <c r="E260" s="205" t="s">
        <v>1169</v>
      </c>
      <c r="F260" s="206" t="s">
        <v>1328</v>
      </c>
      <c r="G260" s="204"/>
      <c r="H260" s="207">
        <v>60</v>
      </c>
      <c r="I260" s="208"/>
      <c r="J260" s="204"/>
      <c r="K260" s="204"/>
      <c r="L260" s="209"/>
      <c r="M260" s="210"/>
      <c r="N260" s="211"/>
      <c r="O260" s="211"/>
      <c r="P260" s="211"/>
      <c r="Q260" s="211"/>
      <c r="R260" s="211"/>
      <c r="S260" s="211"/>
      <c r="T260" s="212"/>
      <c r="AT260" s="213" t="s">
        <v>1313</v>
      </c>
      <c r="AU260" s="213" t="s">
        <v>1234</v>
      </c>
      <c r="AV260" s="11" t="s">
        <v>1234</v>
      </c>
      <c r="AW260" s="11" t="s">
        <v>1188</v>
      </c>
      <c r="AX260" s="11" t="s">
        <v>1225</v>
      </c>
      <c r="AY260" s="213" t="s">
        <v>1302</v>
      </c>
    </row>
    <row r="261" spans="2:51" s="12" customFormat="1" ht="13.5">
      <c r="B261" s="214"/>
      <c r="C261" s="215"/>
      <c r="D261" s="200" t="s">
        <v>1313</v>
      </c>
      <c r="E261" s="216" t="s">
        <v>1169</v>
      </c>
      <c r="F261" s="217" t="s">
        <v>1315</v>
      </c>
      <c r="G261" s="215"/>
      <c r="H261" s="218">
        <v>60</v>
      </c>
      <c r="I261" s="219"/>
      <c r="J261" s="215"/>
      <c r="K261" s="215"/>
      <c r="L261" s="220"/>
      <c r="M261" s="221"/>
      <c r="N261" s="222"/>
      <c r="O261" s="222"/>
      <c r="P261" s="222"/>
      <c r="Q261" s="222"/>
      <c r="R261" s="222"/>
      <c r="S261" s="222"/>
      <c r="T261" s="223"/>
      <c r="AT261" s="224" t="s">
        <v>1313</v>
      </c>
      <c r="AU261" s="224" t="s">
        <v>1234</v>
      </c>
      <c r="AV261" s="12" t="s">
        <v>1309</v>
      </c>
      <c r="AW261" s="12" t="s">
        <v>1188</v>
      </c>
      <c r="AX261" s="12" t="s">
        <v>1171</v>
      </c>
      <c r="AY261" s="224" t="s">
        <v>1302</v>
      </c>
    </row>
    <row r="262" spans="2:51" s="13" customFormat="1" ht="13.5">
      <c r="B262" s="225"/>
      <c r="C262" s="226"/>
      <c r="D262" s="200" t="s">
        <v>1313</v>
      </c>
      <c r="E262" s="227" t="s">
        <v>1169</v>
      </c>
      <c r="F262" s="228" t="s">
        <v>1479</v>
      </c>
      <c r="G262" s="226"/>
      <c r="H262" s="227" t="s">
        <v>1169</v>
      </c>
      <c r="I262" s="229"/>
      <c r="J262" s="226"/>
      <c r="K262" s="226"/>
      <c r="L262" s="230"/>
      <c r="M262" s="231"/>
      <c r="N262" s="232"/>
      <c r="O262" s="232"/>
      <c r="P262" s="232"/>
      <c r="Q262" s="232"/>
      <c r="R262" s="232"/>
      <c r="S262" s="232"/>
      <c r="T262" s="233"/>
      <c r="AT262" s="234" t="s">
        <v>1313</v>
      </c>
      <c r="AU262" s="234" t="s">
        <v>1234</v>
      </c>
      <c r="AV262" s="13" t="s">
        <v>1171</v>
      </c>
      <c r="AW262" s="13" t="s">
        <v>1188</v>
      </c>
      <c r="AX262" s="13" t="s">
        <v>1225</v>
      </c>
      <c r="AY262" s="234" t="s">
        <v>1302</v>
      </c>
    </row>
    <row r="263" spans="2:65" s="1" customFormat="1" ht="34.15" customHeight="1">
      <c r="B263" s="42"/>
      <c r="C263" s="188" t="s">
        <v>1059</v>
      </c>
      <c r="D263" s="188" t="s">
        <v>1304</v>
      </c>
      <c r="E263" s="189" t="s">
        <v>1060</v>
      </c>
      <c r="F263" s="190" t="s">
        <v>1061</v>
      </c>
      <c r="G263" s="191" t="s">
        <v>1325</v>
      </c>
      <c r="H263" s="192">
        <v>60</v>
      </c>
      <c r="I263" s="193"/>
      <c r="J263" s="194">
        <f>ROUND(I263*H263,2)</f>
        <v>0</v>
      </c>
      <c r="K263" s="190" t="s">
        <v>1308</v>
      </c>
      <c r="L263" s="62"/>
      <c r="M263" s="195" t="s">
        <v>1169</v>
      </c>
      <c r="N263" s="196" t="s">
        <v>1198</v>
      </c>
      <c r="O263" s="43"/>
      <c r="P263" s="197">
        <f>O263*H263</f>
        <v>0</v>
      </c>
      <c r="Q263" s="197">
        <v>0</v>
      </c>
      <c r="R263" s="197">
        <f>Q263*H263</f>
        <v>0</v>
      </c>
      <c r="S263" s="197">
        <v>0</v>
      </c>
      <c r="T263" s="198">
        <f>S263*H263</f>
        <v>0</v>
      </c>
      <c r="AR263" s="24" t="s">
        <v>1309</v>
      </c>
      <c r="AT263" s="24" t="s">
        <v>1304</v>
      </c>
      <c r="AU263" s="24" t="s">
        <v>1234</v>
      </c>
      <c r="AY263" s="24" t="s">
        <v>1302</v>
      </c>
      <c r="BE263" s="199">
        <f>IF(N263="základní",J263,0)</f>
        <v>0</v>
      </c>
      <c r="BF263" s="199">
        <f>IF(N263="snížená",J263,0)</f>
        <v>0</v>
      </c>
      <c r="BG263" s="199">
        <f>IF(N263="zákl. přenesená",J263,0)</f>
        <v>0</v>
      </c>
      <c r="BH263" s="199">
        <f>IF(N263="sníž. přenesená",J263,0)</f>
        <v>0</v>
      </c>
      <c r="BI263" s="199">
        <f>IF(N263="nulová",J263,0)</f>
        <v>0</v>
      </c>
      <c r="BJ263" s="24" t="s">
        <v>1309</v>
      </c>
      <c r="BK263" s="199">
        <f>ROUND(I263*H263,2)</f>
        <v>0</v>
      </c>
      <c r="BL263" s="24" t="s">
        <v>1309</v>
      </c>
      <c r="BM263" s="24" t="s">
        <v>1062</v>
      </c>
    </row>
    <row r="264" spans="2:47" s="1" customFormat="1" ht="81">
      <c r="B264" s="42"/>
      <c r="C264" s="64"/>
      <c r="D264" s="200" t="s">
        <v>1311</v>
      </c>
      <c r="E264" s="64"/>
      <c r="F264" s="201" t="s">
        <v>1058</v>
      </c>
      <c r="G264" s="64"/>
      <c r="H264" s="64"/>
      <c r="I264" s="159"/>
      <c r="J264" s="64"/>
      <c r="K264" s="64"/>
      <c r="L264" s="62"/>
      <c r="M264" s="202"/>
      <c r="N264" s="43"/>
      <c r="O264" s="43"/>
      <c r="P264" s="43"/>
      <c r="Q264" s="43"/>
      <c r="R264" s="43"/>
      <c r="S264" s="43"/>
      <c r="T264" s="79"/>
      <c r="AT264" s="24" t="s">
        <v>1311</v>
      </c>
      <c r="AU264" s="24" t="s">
        <v>1234</v>
      </c>
    </row>
    <row r="265" spans="2:51" s="11" customFormat="1" ht="13.5">
      <c r="B265" s="203"/>
      <c r="C265" s="204"/>
      <c r="D265" s="200" t="s">
        <v>1313</v>
      </c>
      <c r="E265" s="205" t="s">
        <v>1169</v>
      </c>
      <c r="F265" s="206" t="s">
        <v>1328</v>
      </c>
      <c r="G265" s="204"/>
      <c r="H265" s="207">
        <v>60</v>
      </c>
      <c r="I265" s="208"/>
      <c r="J265" s="204"/>
      <c r="K265" s="204"/>
      <c r="L265" s="209"/>
      <c r="M265" s="210"/>
      <c r="N265" s="211"/>
      <c r="O265" s="211"/>
      <c r="P265" s="211"/>
      <c r="Q265" s="211"/>
      <c r="R265" s="211"/>
      <c r="S265" s="211"/>
      <c r="T265" s="212"/>
      <c r="AT265" s="213" t="s">
        <v>1313</v>
      </c>
      <c r="AU265" s="213" t="s">
        <v>1234</v>
      </c>
      <c r="AV265" s="11" t="s">
        <v>1234</v>
      </c>
      <c r="AW265" s="11" t="s">
        <v>1188</v>
      </c>
      <c r="AX265" s="11" t="s">
        <v>1225</v>
      </c>
      <c r="AY265" s="213" t="s">
        <v>1302</v>
      </c>
    </row>
    <row r="266" spans="2:51" s="12" customFormat="1" ht="13.5">
      <c r="B266" s="214"/>
      <c r="C266" s="215"/>
      <c r="D266" s="200" t="s">
        <v>1313</v>
      </c>
      <c r="E266" s="216" t="s">
        <v>1169</v>
      </c>
      <c r="F266" s="217" t="s">
        <v>1315</v>
      </c>
      <c r="G266" s="215"/>
      <c r="H266" s="218">
        <v>60</v>
      </c>
      <c r="I266" s="219"/>
      <c r="J266" s="215"/>
      <c r="K266" s="215"/>
      <c r="L266" s="220"/>
      <c r="M266" s="221"/>
      <c r="N266" s="222"/>
      <c r="O266" s="222"/>
      <c r="P266" s="222"/>
      <c r="Q266" s="222"/>
      <c r="R266" s="222"/>
      <c r="S266" s="222"/>
      <c r="T266" s="223"/>
      <c r="AT266" s="224" t="s">
        <v>1313</v>
      </c>
      <c r="AU266" s="224" t="s">
        <v>1234</v>
      </c>
      <c r="AV266" s="12" t="s">
        <v>1309</v>
      </c>
      <c r="AW266" s="12" t="s">
        <v>1188</v>
      </c>
      <c r="AX266" s="12" t="s">
        <v>1171</v>
      </c>
      <c r="AY266" s="224" t="s">
        <v>1302</v>
      </c>
    </row>
    <row r="267" spans="2:51" s="13" customFormat="1" ht="13.5">
      <c r="B267" s="225"/>
      <c r="C267" s="226"/>
      <c r="D267" s="200" t="s">
        <v>1313</v>
      </c>
      <c r="E267" s="227" t="s">
        <v>1169</v>
      </c>
      <c r="F267" s="228" t="s">
        <v>1479</v>
      </c>
      <c r="G267" s="226"/>
      <c r="H267" s="227" t="s">
        <v>1169</v>
      </c>
      <c r="I267" s="229"/>
      <c r="J267" s="226"/>
      <c r="K267" s="226"/>
      <c r="L267" s="230"/>
      <c r="M267" s="231"/>
      <c r="N267" s="232"/>
      <c r="O267" s="232"/>
      <c r="P267" s="232"/>
      <c r="Q267" s="232"/>
      <c r="R267" s="232"/>
      <c r="S267" s="232"/>
      <c r="T267" s="233"/>
      <c r="AT267" s="234" t="s">
        <v>1313</v>
      </c>
      <c r="AU267" s="234" t="s">
        <v>1234</v>
      </c>
      <c r="AV267" s="13" t="s">
        <v>1171</v>
      </c>
      <c r="AW267" s="13" t="s">
        <v>1188</v>
      </c>
      <c r="AX267" s="13" t="s">
        <v>1225</v>
      </c>
      <c r="AY267" s="234" t="s">
        <v>1302</v>
      </c>
    </row>
    <row r="268" spans="2:65" s="1" customFormat="1" ht="34.15" customHeight="1">
      <c r="B268" s="42"/>
      <c r="C268" s="188" t="s">
        <v>1063</v>
      </c>
      <c r="D268" s="188" t="s">
        <v>1304</v>
      </c>
      <c r="E268" s="189" t="s">
        <v>1064</v>
      </c>
      <c r="F268" s="190" t="s">
        <v>1065</v>
      </c>
      <c r="G268" s="191" t="s">
        <v>1325</v>
      </c>
      <c r="H268" s="192">
        <v>20</v>
      </c>
      <c r="I268" s="193"/>
      <c r="J268" s="194">
        <f>ROUND(I268*H268,2)</f>
        <v>0</v>
      </c>
      <c r="K268" s="190" t="s">
        <v>1308</v>
      </c>
      <c r="L268" s="62"/>
      <c r="M268" s="195" t="s">
        <v>1169</v>
      </c>
      <c r="N268" s="196" t="s">
        <v>1198</v>
      </c>
      <c r="O268" s="43"/>
      <c r="P268" s="197">
        <f>O268*H268</f>
        <v>0</v>
      </c>
      <c r="Q268" s="197">
        <v>0</v>
      </c>
      <c r="R268" s="197">
        <f>Q268*H268</f>
        <v>0</v>
      </c>
      <c r="S268" s="197">
        <v>0</v>
      </c>
      <c r="T268" s="198">
        <f>S268*H268</f>
        <v>0</v>
      </c>
      <c r="AR268" s="24" t="s">
        <v>1309</v>
      </c>
      <c r="AT268" s="24" t="s">
        <v>1304</v>
      </c>
      <c r="AU268" s="24" t="s">
        <v>1234</v>
      </c>
      <c r="AY268" s="24" t="s">
        <v>1302</v>
      </c>
      <c r="BE268" s="199">
        <f>IF(N268="základní",J268,0)</f>
        <v>0</v>
      </c>
      <c r="BF268" s="199">
        <f>IF(N268="snížená",J268,0)</f>
        <v>0</v>
      </c>
      <c r="BG268" s="199">
        <f>IF(N268="zákl. přenesená",J268,0)</f>
        <v>0</v>
      </c>
      <c r="BH268" s="199">
        <f>IF(N268="sníž. přenesená",J268,0)</f>
        <v>0</v>
      </c>
      <c r="BI268" s="199">
        <f>IF(N268="nulová",J268,0)</f>
        <v>0</v>
      </c>
      <c r="BJ268" s="24" t="s">
        <v>1309</v>
      </c>
      <c r="BK268" s="199">
        <f>ROUND(I268*H268,2)</f>
        <v>0</v>
      </c>
      <c r="BL268" s="24" t="s">
        <v>1309</v>
      </c>
      <c r="BM268" s="24" t="s">
        <v>1066</v>
      </c>
    </row>
    <row r="269" spans="2:47" s="1" customFormat="1" ht="81">
      <c r="B269" s="42"/>
      <c r="C269" s="64"/>
      <c r="D269" s="200" t="s">
        <v>1311</v>
      </c>
      <c r="E269" s="64"/>
      <c r="F269" s="201" t="s">
        <v>1058</v>
      </c>
      <c r="G269" s="64"/>
      <c r="H269" s="64"/>
      <c r="I269" s="159"/>
      <c r="J269" s="64"/>
      <c r="K269" s="64"/>
      <c r="L269" s="62"/>
      <c r="M269" s="202"/>
      <c r="N269" s="43"/>
      <c r="O269" s="43"/>
      <c r="P269" s="43"/>
      <c r="Q269" s="43"/>
      <c r="R269" s="43"/>
      <c r="S269" s="43"/>
      <c r="T269" s="79"/>
      <c r="AT269" s="24" t="s">
        <v>1311</v>
      </c>
      <c r="AU269" s="24" t="s">
        <v>1234</v>
      </c>
    </row>
    <row r="270" spans="2:51" s="11" customFormat="1" ht="13.5">
      <c r="B270" s="203"/>
      <c r="C270" s="204"/>
      <c r="D270" s="200" t="s">
        <v>1313</v>
      </c>
      <c r="E270" s="205" t="s">
        <v>1169</v>
      </c>
      <c r="F270" s="206" t="s">
        <v>1333</v>
      </c>
      <c r="G270" s="204"/>
      <c r="H270" s="207">
        <v>20</v>
      </c>
      <c r="I270" s="208"/>
      <c r="J270" s="204"/>
      <c r="K270" s="204"/>
      <c r="L270" s="209"/>
      <c r="M270" s="210"/>
      <c r="N270" s="211"/>
      <c r="O270" s="211"/>
      <c r="P270" s="211"/>
      <c r="Q270" s="211"/>
      <c r="R270" s="211"/>
      <c r="S270" s="211"/>
      <c r="T270" s="212"/>
      <c r="AT270" s="213" t="s">
        <v>1313</v>
      </c>
      <c r="AU270" s="213" t="s">
        <v>1234</v>
      </c>
      <c r="AV270" s="11" t="s">
        <v>1234</v>
      </c>
      <c r="AW270" s="11" t="s">
        <v>1188</v>
      </c>
      <c r="AX270" s="11" t="s">
        <v>1225</v>
      </c>
      <c r="AY270" s="213" t="s">
        <v>1302</v>
      </c>
    </row>
    <row r="271" spans="2:51" s="12" customFormat="1" ht="13.5">
      <c r="B271" s="214"/>
      <c r="C271" s="215"/>
      <c r="D271" s="200" t="s">
        <v>1313</v>
      </c>
      <c r="E271" s="216" t="s">
        <v>1169</v>
      </c>
      <c r="F271" s="217" t="s">
        <v>1315</v>
      </c>
      <c r="G271" s="215"/>
      <c r="H271" s="218">
        <v>20</v>
      </c>
      <c r="I271" s="219"/>
      <c r="J271" s="215"/>
      <c r="K271" s="215"/>
      <c r="L271" s="220"/>
      <c r="M271" s="221"/>
      <c r="N271" s="222"/>
      <c r="O271" s="222"/>
      <c r="P271" s="222"/>
      <c r="Q271" s="222"/>
      <c r="R271" s="222"/>
      <c r="S271" s="222"/>
      <c r="T271" s="223"/>
      <c r="AT271" s="224" t="s">
        <v>1313</v>
      </c>
      <c r="AU271" s="224" t="s">
        <v>1234</v>
      </c>
      <c r="AV271" s="12" t="s">
        <v>1309</v>
      </c>
      <c r="AW271" s="12" t="s">
        <v>1188</v>
      </c>
      <c r="AX271" s="12" t="s">
        <v>1171</v>
      </c>
      <c r="AY271" s="224" t="s">
        <v>1302</v>
      </c>
    </row>
    <row r="272" spans="2:51" s="13" customFormat="1" ht="13.5">
      <c r="B272" s="225"/>
      <c r="C272" s="226"/>
      <c r="D272" s="200" t="s">
        <v>1313</v>
      </c>
      <c r="E272" s="227" t="s">
        <v>1169</v>
      </c>
      <c r="F272" s="228" t="s">
        <v>1479</v>
      </c>
      <c r="G272" s="226"/>
      <c r="H272" s="227" t="s">
        <v>1169</v>
      </c>
      <c r="I272" s="229"/>
      <c r="J272" s="226"/>
      <c r="K272" s="226"/>
      <c r="L272" s="230"/>
      <c r="M272" s="231"/>
      <c r="N272" s="232"/>
      <c r="O272" s="232"/>
      <c r="P272" s="232"/>
      <c r="Q272" s="232"/>
      <c r="R272" s="232"/>
      <c r="S272" s="232"/>
      <c r="T272" s="233"/>
      <c r="AT272" s="234" t="s">
        <v>1313</v>
      </c>
      <c r="AU272" s="234" t="s">
        <v>1234</v>
      </c>
      <c r="AV272" s="13" t="s">
        <v>1171</v>
      </c>
      <c r="AW272" s="13" t="s">
        <v>1188</v>
      </c>
      <c r="AX272" s="13" t="s">
        <v>1225</v>
      </c>
      <c r="AY272" s="234" t="s">
        <v>1302</v>
      </c>
    </row>
    <row r="273" spans="2:65" s="1" customFormat="1" ht="14.45" customHeight="1">
      <c r="B273" s="42"/>
      <c r="C273" s="188" t="s">
        <v>1067</v>
      </c>
      <c r="D273" s="188" t="s">
        <v>1304</v>
      </c>
      <c r="E273" s="189" t="s">
        <v>1068</v>
      </c>
      <c r="F273" s="190" t="s">
        <v>1069</v>
      </c>
      <c r="G273" s="191" t="s">
        <v>1349</v>
      </c>
      <c r="H273" s="192">
        <v>6150</v>
      </c>
      <c r="I273" s="193"/>
      <c r="J273" s="194">
        <f>ROUND(I273*H273,2)</f>
        <v>0</v>
      </c>
      <c r="K273" s="190" t="s">
        <v>1308</v>
      </c>
      <c r="L273" s="62"/>
      <c r="M273" s="195" t="s">
        <v>1169</v>
      </c>
      <c r="N273" s="196" t="s">
        <v>1198</v>
      </c>
      <c r="O273" s="43"/>
      <c r="P273" s="197">
        <f>O273*H273</f>
        <v>0</v>
      </c>
      <c r="Q273" s="197">
        <v>0</v>
      </c>
      <c r="R273" s="197">
        <f>Q273*H273</f>
        <v>0</v>
      </c>
      <c r="S273" s="197">
        <v>0</v>
      </c>
      <c r="T273" s="198">
        <f>S273*H273</f>
        <v>0</v>
      </c>
      <c r="AR273" s="24" t="s">
        <v>1309</v>
      </c>
      <c r="AT273" s="24" t="s">
        <v>1304</v>
      </c>
      <c r="AU273" s="24" t="s">
        <v>1234</v>
      </c>
      <c r="AY273" s="24" t="s">
        <v>1302</v>
      </c>
      <c r="BE273" s="199">
        <f>IF(N273="základní",J273,0)</f>
        <v>0</v>
      </c>
      <c r="BF273" s="199">
        <f>IF(N273="snížená",J273,0)</f>
        <v>0</v>
      </c>
      <c r="BG273" s="199">
        <f>IF(N273="zákl. přenesená",J273,0)</f>
        <v>0</v>
      </c>
      <c r="BH273" s="199">
        <f>IF(N273="sníž. přenesená",J273,0)</f>
        <v>0</v>
      </c>
      <c r="BI273" s="199">
        <f>IF(N273="nulová",J273,0)</f>
        <v>0</v>
      </c>
      <c r="BJ273" s="24" t="s">
        <v>1309</v>
      </c>
      <c r="BK273" s="199">
        <f>ROUND(I273*H273,2)</f>
        <v>0</v>
      </c>
      <c r="BL273" s="24" t="s">
        <v>1309</v>
      </c>
      <c r="BM273" s="24" t="s">
        <v>1070</v>
      </c>
    </row>
    <row r="274" spans="2:47" s="1" customFormat="1" ht="40.5">
      <c r="B274" s="42"/>
      <c r="C274" s="64"/>
      <c r="D274" s="200" t="s">
        <v>1311</v>
      </c>
      <c r="E274" s="64"/>
      <c r="F274" s="201" t="s">
        <v>1071</v>
      </c>
      <c r="G274" s="64"/>
      <c r="H274" s="64"/>
      <c r="I274" s="159"/>
      <c r="J274" s="64"/>
      <c r="K274" s="64"/>
      <c r="L274" s="62"/>
      <c r="M274" s="202"/>
      <c r="N274" s="43"/>
      <c r="O274" s="43"/>
      <c r="P274" s="43"/>
      <c r="Q274" s="43"/>
      <c r="R274" s="43"/>
      <c r="S274" s="43"/>
      <c r="T274" s="79"/>
      <c r="AT274" s="24" t="s">
        <v>1311</v>
      </c>
      <c r="AU274" s="24" t="s">
        <v>1234</v>
      </c>
    </row>
    <row r="275" spans="2:51" s="11" customFormat="1" ht="13.5">
      <c r="B275" s="203"/>
      <c r="C275" s="204"/>
      <c r="D275" s="200" t="s">
        <v>1313</v>
      </c>
      <c r="E275" s="205" t="s">
        <v>1169</v>
      </c>
      <c r="F275" s="206" t="s">
        <v>1352</v>
      </c>
      <c r="G275" s="204"/>
      <c r="H275" s="207">
        <v>6150</v>
      </c>
      <c r="I275" s="208"/>
      <c r="J275" s="204"/>
      <c r="K275" s="204"/>
      <c r="L275" s="209"/>
      <c r="M275" s="210"/>
      <c r="N275" s="211"/>
      <c r="O275" s="211"/>
      <c r="P275" s="211"/>
      <c r="Q275" s="211"/>
      <c r="R275" s="211"/>
      <c r="S275" s="211"/>
      <c r="T275" s="212"/>
      <c r="AT275" s="213" t="s">
        <v>1313</v>
      </c>
      <c r="AU275" s="213" t="s">
        <v>1234</v>
      </c>
      <c r="AV275" s="11" t="s">
        <v>1234</v>
      </c>
      <c r="AW275" s="11" t="s">
        <v>1188</v>
      </c>
      <c r="AX275" s="11" t="s">
        <v>1225</v>
      </c>
      <c r="AY275" s="213" t="s">
        <v>1302</v>
      </c>
    </row>
    <row r="276" spans="2:51" s="12" customFormat="1" ht="13.5">
      <c r="B276" s="214"/>
      <c r="C276" s="215"/>
      <c r="D276" s="200" t="s">
        <v>1313</v>
      </c>
      <c r="E276" s="216" t="s">
        <v>1169</v>
      </c>
      <c r="F276" s="217" t="s">
        <v>1315</v>
      </c>
      <c r="G276" s="215"/>
      <c r="H276" s="218">
        <v>6150</v>
      </c>
      <c r="I276" s="219"/>
      <c r="J276" s="215"/>
      <c r="K276" s="215"/>
      <c r="L276" s="220"/>
      <c r="M276" s="221"/>
      <c r="N276" s="222"/>
      <c r="O276" s="222"/>
      <c r="P276" s="222"/>
      <c r="Q276" s="222"/>
      <c r="R276" s="222"/>
      <c r="S276" s="222"/>
      <c r="T276" s="223"/>
      <c r="AT276" s="224" t="s">
        <v>1313</v>
      </c>
      <c r="AU276" s="224" t="s">
        <v>1234</v>
      </c>
      <c r="AV276" s="12" t="s">
        <v>1309</v>
      </c>
      <c r="AW276" s="12" t="s">
        <v>1188</v>
      </c>
      <c r="AX276" s="12" t="s">
        <v>1171</v>
      </c>
      <c r="AY276" s="224" t="s">
        <v>1302</v>
      </c>
    </row>
    <row r="277" spans="2:65" s="1" customFormat="1" ht="22.9" customHeight="1">
      <c r="B277" s="42"/>
      <c r="C277" s="188" t="s">
        <v>1072</v>
      </c>
      <c r="D277" s="188" t="s">
        <v>1304</v>
      </c>
      <c r="E277" s="189" t="s">
        <v>1073</v>
      </c>
      <c r="F277" s="190" t="s">
        <v>1074</v>
      </c>
      <c r="G277" s="191" t="s">
        <v>1307</v>
      </c>
      <c r="H277" s="192">
        <v>41000</v>
      </c>
      <c r="I277" s="193"/>
      <c r="J277" s="194">
        <f>ROUND(I277*H277,2)</f>
        <v>0</v>
      </c>
      <c r="K277" s="190" t="s">
        <v>1308</v>
      </c>
      <c r="L277" s="62"/>
      <c r="M277" s="195" t="s">
        <v>1169</v>
      </c>
      <c r="N277" s="196" t="s">
        <v>1198</v>
      </c>
      <c r="O277" s="43"/>
      <c r="P277" s="197">
        <f>O277*H277</f>
        <v>0</v>
      </c>
      <c r="Q277" s="197">
        <v>0</v>
      </c>
      <c r="R277" s="197">
        <f>Q277*H277</f>
        <v>0</v>
      </c>
      <c r="S277" s="197">
        <v>0</v>
      </c>
      <c r="T277" s="198">
        <f>S277*H277</f>
        <v>0</v>
      </c>
      <c r="AR277" s="24" t="s">
        <v>1309</v>
      </c>
      <c r="AT277" s="24" t="s">
        <v>1304</v>
      </c>
      <c r="AU277" s="24" t="s">
        <v>1234</v>
      </c>
      <c r="AY277" s="24" t="s">
        <v>1302</v>
      </c>
      <c r="BE277" s="199">
        <f>IF(N277="základní",J277,0)</f>
        <v>0</v>
      </c>
      <c r="BF277" s="199">
        <f>IF(N277="snížená",J277,0)</f>
        <v>0</v>
      </c>
      <c r="BG277" s="199">
        <f>IF(N277="zákl. přenesená",J277,0)</f>
        <v>0</v>
      </c>
      <c r="BH277" s="199">
        <f>IF(N277="sníž. přenesená",J277,0)</f>
        <v>0</v>
      </c>
      <c r="BI277" s="199">
        <f>IF(N277="nulová",J277,0)</f>
        <v>0</v>
      </c>
      <c r="BJ277" s="24" t="s">
        <v>1309</v>
      </c>
      <c r="BK277" s="199">
        <f>ROUND(I277*H277,2)</f>
        <v>0</v>
      </c>
      <c r="BL277" s="24" t="s">
        <v>1309</v>
      </c>
      <c r="BM277" s="24" t="s">
        <v>1075</v>
      </c>
    </row>
    <row r="278" spans="2:47" s="1" customFormat="1" ht="189">
      <c r="B278" s="42"/>
      <c r="C278" s="64"/>
      <c r="D278" s="200" t="s">
        <v>1311</v>
      </c>
      <c r="E278" s="64"/>
      <c r="F278" s="201" t="s">
        <v>1076</v>
      </c>
      <c r="G278" s="64"/>
      <c r="H278" s="64"/>
      <c r="I278" s="159"/>
      <c r="J278" s="64"/>
      <c r="K278" s="64"/>
      <c r="L278" s="62"/>
      <c r="M278" s="202"/>
      <c r="N278" s="43"/>
      <c r="O278" s="43"/>
      <c r="P278" s="43"/>
      <c r="Q278" s="43"/>
      <c r="R278" s="43"/>
      <c r="S278" s="43"/>
      <c r="T278" s="79"/>
      <c r="AT278" s="24" t="s">
        <v>1311</v>
      </c>
      <c r="AU278" s="24" t="s">
        <v>1234</v>
      </c>
    </row>
    <row r="279" spans="2:51" s="11" customFormat="1" ht="13.5">
      <c r="B279" s="203"/>
      <c r="C279" s="204"/>
      <c r="D279" s="200" t="s">
        <v>1313</v>
      </c>
      <c r="E279" s="205" t="s">
        <v>1169</v>
      </c>
      <c r="F279" s="206" t="s">
        <v>1077</v>
      </c>
      <c r="G279" s="204"/>
      <c r="H279" s="207">
        <v>41000</v>
      </c>
      <c r="I279" s="208"/>
      <c r="J279" s="204"/>
      <c r="K279" s="204"/>
      <c r="L279" s="209"/>
      <c r="M279" s="210"/>
      <c r="N279" s="211"/>
      <c r="O279" s="211"/>
      <c r="P279" s="211"/>
      <c r="Q279" s="211"/>
      <c r="R279" s="211"/>
      <c r="S279" s="211"/>
      <c r="T279" s="212"/>
      <c r="AT279" s="213" t="s">
        <v>1313</v>
      </c>
      <c r="AU279" s="213" t="s">
        <v>1234</v>
      </c>
      <c r="AV279" s="11" t="s">
        <v>1234</v>
      </c>
      <c r="AW279" s="11" t="s">
        <v>1188</v>
      </c>
      <c r="AX279" s="11" t="s">
        <v>1225</v>
      </c>
      <c r="AY279" s="213" t="s">
        <v>1302</v>
      </c>
    </row>
    <row r="280" spans="2:51" s="12" customFormat="1" ht="13.5">
      <c r="B280" s="214"/>
      <c r="C280" s="215"/>
      <c r="D280" s="200" t="s">
        <v>1313</v>
      </c>
      <c r="E280" s="216" t="s">
        <v>1169</v>
      </c>
      <c r="F280" s="217" t="s">
        <v>1315</v>
      </c>
      <c r="G280" s="215"/>
      <c r="H280" s="218">
        <v>41000</v>
      </c>
      <c r="I280" s="219"/>
      <c r="J280" s="215"/>
      <c r="K280" s="215"/>
      <c r="L280" s="220"/>
      <c r="M280" s="246"/>
      <c r="N280" s="247"/>
      <c r="O280" s="247"/>
      <c r="P280" s="247"/>
      <c r="Q280" s="247"/>
      <c r="R280" s="247"/>
      <c r="S280" s="247"/>
      <c r="T280" s="248"/>
      <c r="AT280" s="224" t="s">
        <v>1313</v>
      </c>
      <c r="AU280" s="224" t="s">
        <v>1234</v>
      </c>
      <c r="AV280" s="12" t="s">
        <v>1309</v>
      </c>
      <c r="AW280" s="12" t="s">
        <v>1188</v>
      </c>
      <c r="AX280" s="12" t="s">
        <v>1171</v>
      </c>
      <c r="AY280" s="224" t="s">
        <v>1302</v>
      </c>
    </row>
    <row r="281" spans="2:12" s="1" customFormat="1" ht="6.95" customHeight="1">
      <c r="B281" s="57"/>
      <c r="C281" s="58"/>
      <c r="D281" s="58"/>
      <c r="E281" s="58"/>
      <c r="F281" s="58"/>
      <c r="G281" s="58"/>
      <c r="H281" s="58"/>
      <c r="I281" s="136"/>
      <c r="J281" s="58"/>
      <c r="K281" s="58"/>
      <c r="L281" s="62"/>
    </row>
  </sheetData>
  <sheetProtection password="CC55" sheet="1" objects="1" scenarios="1" formatColumns="0" formatRows="0" autoFilter="0"/>
  <autoFilter ref="C77:K280"/>
  <mergeCells count="10">
    <mergeCell ref="L2:V2"/>
    <mergeCell ref="E7:H7"/>
    <mergeCell ref="E9:H9"/>
    <mergeCell ref="E24:H24"/>
    <mergeCell ref="E70:H70"/>
    <mergeCell ref="G1:H1"/>
    <mergeCell ref="E45:H45"/>
    <mergeCell ref="E47:H47"/>
    <mergeCell ref="E68:H68"/>
    <mergeCell ref="J51:J5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0"/>
  <sheetViews>
    <sheetView showGridLines="0" workbookViewId="0" topLeftCell="A1">
      <pane ySplit="1" topLeftCell="A215" activePane="bottomLeft" state="frozen"/>
      <selection pane="bottomLeft" activeCell="F228" sqref="F228"/>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0.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1148</v>
      </c>
      <c r="E1" s="112"/>
      <c r="F1" s="114" t="s">
        <v>1271</v>
      </c>
      <c r="G1" s="386" t="s">
        <v>1272</v>
      </c>
      <c r="H1" s="386"/>
      <c r="I1" s="115"/>
      <c r="J1" s="114" t="s">
        <v>1273</v>
      </c>
      <c r="K1" s="113" t="s">
        <v>1274</v>
      </c>
      <c r="L1" s="114" t="s">
        <v>1275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1"/>
      <c r="M2" s="361"/>
      <c r="N2" s="361"/>
      <c r="O2" s="361"/>
      <c r="P2" s="361"/>
      <c r="Q2" s="361"/>
      <c r="R2" s="361"/>
      <c r="S2" s="361"/>
      <c r="T2" s="361"/>
      <c r="U2" s="361"/>
      <c r="V2" s="361"/>
      <c r="AT2" s="24" t="s">
        <v>1237</v>
      </c>
    </row>
    <row r="3" spans="2:46" ht="6.95" customHeight="1">
      <c r="B3" s="25"/>
      <c r="C3" s="26"/>
      <c r="D3" s="26"/>
      <c r="E3" s="26"/>
      <c r="F3" s="26"/>
      <c r="G3" s="26"/>
      <c r="H3" s="26"/>
      <c r="I3" s="116"/>
      <c r="J3" s="26"/>
      <c r="K3" s="27"/>
      <c r="AT3" s="24" t="s">
        <v>1234</v>
      </c>
    </row>
    <row r="4" spans="2:46" ht="36.95" customHeight="1">
      <c r="B4" s="28"/>
      <c r="C4" s="29"/>
      <c r="D4" s="30" t="s">
        <v>1276</v>
      </c>
      <c r="E4" s="29"/>
      <c r="F4" s="29"/>
      <c r="G4" s="29"/>
      <c r="H4" s="29"/>
      <c r="I4" s="117"/>
      <c r="J4" s="29"/>
      <c r="K4" s="31"/>
      <c r="M4" s="32" t="s">
        <v>1159</v>
      </c>
      <c r="AT4" s="24" t="s">
        <v>1188</v>
      </c>
    </row>
    <row r="5" spans="2:11" ht="6.95" customHeight="1">
      <c r="B5" s="28"/>
      <c r="C5" s="29"/>
      <c r="D5" s="29"/>
      <c r="E5" s="29"/>
      <c r="F5" s="29"/>
      <c r="G5" s="29"/>
      <c r="H5" s="29"/>
      <c r="I5" s="117"/>
      <c r="J5" s="29"/>
      <c r="K5" s="31"/>
    </row>
    <row r="6" spans="2:11" ht="15">
      <c r="B6" s="28"/>
      <c r="C6" s="29"/>
      <c r="D6" s="37" t="s">
        <v>1165</v>
      </c>
      <c r="E6" s="29"/>
      <c r="F6" s="29"/>
      <c r="G6" s="29"/>
      <c r="H6" s="29"/>
      <c r="I6" s="117"/>
      <c r="J6" s="29"/>
      <c r="K6" s="31"/>
    </row>
    <row r="7" spans="2:11" ht="14.45" customHeight="1">
      <c r="B7" s="28"/>
      <c r="C7" s="29"/>
      <c r="D7" s="29"/>
      <c r="E7" s="387" t="str">
        <f>'Rekapitulace stavby'!K6</f>
        <v>KOHINOOR MARÁNSKÉ RADČICE - Biotechnologický systém ČDV Z MR1</v>
      </c>
      <c r="F7" s="388"/>
      <c r="G7" s="388"/>
      <c r="H7" s="388"/>
      <c r="I7" s="117"/>
      <c r="J7" s="29"/>
      <c r="K7" s="31"/>
    </row>
    <row r="8" spans="2:11" s="1" customFormat="1" ht="15">
      <c r="B8" s="42"/>
      <c r="C8" s="43"/>
      <c r="D8" s="37" t="s">
        <v>1277</v>
      </c>
      <c r="E8" s="43"/>
      <c r="F8" s="43"/>
      <c r="G8" s="43"/>
      <c r="H8" s="43"/>
      <c r="I8" s="118"/>
      <c r="J8" s="43"/>
      <c r="K8" s="46"/>
    </row>
    <row r="9" spans="2:11" s="1" customFormat="1" ht="36.95" customHeight="1">
      <c r="B9" s="42"/>
      <c r="C9" s="43"/>
      <c r="D9" s="43"/>
      <c r="E9" s="389" t="s">
        <v>1078</v>
      </c>
      <c r="F9" s="390"/>
      <c r="G9" s="390"/>
      <c r="H9" s="390"/>
      <c r="I9" s="118"/>
      <c r="J9" s="43"/>
      <c r="K9" s="46"/>
    </row>
    <row r="10" spans="2:11" s="1" customFormat="1" ht="13.5">
      <c r="B10" s="42"/>
      <c r="C10" s="43"/>
      <c r="D10" s="43"/>
      <c r="E10" s="43"/>
      <c r="F10" s="43"/>
      <c r="G10" s="43"/>
      <c r="H10" s="43"/>
      <c r="I10" s="118"/>
      <c r="J10" s="43"/>
      <c r="K10" s="46"/>
    </row>
    <row r="11" spans="2:11" s="1" customFormat="1" ht="14.45" customHeight="1">
      <c r="B11" s="42"/>
      <c r="C11" s="43"/>
      <c r="D11" s="37" t="s">
        <v>1168</v>
      </c>
      <c r="E11" s="43"/>
      <c r="F11" s="35" t="s">
        <v>1169</v>
      </c>
      <c r="G11" s="43"/>
      <c r="H11" s="43"/>
      <c r="I11" s="119" t="s">
        <v>1170</v>
      </c>
      <c r="J11" s="35" t="s">
        <v>1169</v>
      </c>
      <c r="K11" s="46"/>
    </row>
    <row r="12" spans="2:11" s="1" customFormat="1" ht="14.45" customHeight="1">
      <c r="B12" s="42"/>
      <c r="C12" s="43"/>
      <c r="D12" s="37" t="s">
        <v>1172</v>
      </c>
      <c r="E12" s="43"/>
      <c r="F12" s="35" t="s">
        <v>1173</v>
      </c>
      <c r="G12" s="43"/>
      <c r="H12" s="43"/>
      <c r="I12" s="119" t="s">
        <v>1174</v>
      </c>
      <c r="J12" s="120" t="str">
        <f>'Rekapitulace stavby'!AN8</f>
        <v>20. 6. 2017</v>
      </c>
      <c r="K12" s="46"/>
    </row>
    <row r="13" spans="2:11" s="1" customFormat="1" ht="10.9" customHeight="1">
      <c r="B13" s="42"/>
      <c r="C13" s="43"/>
      <c r="D13" s="43"/>
      <c r="E13" s="43"/>
      <c r="F13" s="43"/>
      <c r="G13" s="43"/>
      <c r="H13" s="43"/>
      <c r="I13" s="118"/>
      <c r="J13" s="43"/>
      <c r="K13" s="46"/>
    </row>
    <row r="14" spans="2:11" s="1" customFormat="1" ht="14.45" customHeight="1">
      <c r="B14" s="42"/>
      <c r="C14" s="43"/>
      <c r="D14" s="37" t="s">
        <v>1180</v>
      </c>
      <c r="E14" s="43"/>
      <c r="F14" s="43"/>
      <c r="G14" s="43"/>
      <c r="H14" s="43"/>
      <c r="I14" s="119" t="s">
        <v>1181</v>
      </c>
      <c r="J14" s="35" t="s">
        <v>1169</v>
      </c>
      <c r="K14" s="46"/>
    </row>
    <row r="15" spans="2:11" s="1" customFormat="1" ht="18" customHeight="1">
      <c r="B15" s="42"/>
      <c r="C15" s="43"/>
      <c r="D15" s="43"/>
      <c r="E15" s="35" t="s">
        <v>1182</v>
      </c>
      <c r="F15" s="43"/>
      <c r="G15" s="43"/>
      <c r="H15" s="43"/>
      <c r="I15" s="119" t="s">
        <v>1183</v>
      </c>
      <c r="J15" s="35" t="s">
        <v>1169</v>
      </c>
      <c r="K15" s="46"/>
    </row>
    <row r="16" spans="2:11" s="1" customFormat="1" ht="6.95" customHeight="1">
      <c r="B16" s="42"/>
      <c r="C16" s="43"/>
      <c r="D16" s="43"/>
      <c r="E16" s="43"/>
      <c r="F16" s="43"/>
      <c r="G16" s="43"/>
      <c r="H16" s="43"/>
      <c r="I16" s="118"/>
      <c r="J16" s="43"/>
      <c r="K16" s="46"/>
    </row>
    <row r="17" spans="2:11" s="1" customFormat="1" ht="14.45" customHeight="1">
      <c r="B17" s="42"/>
      <c r="C17" s="43"/>
      <c r="D17" s="37" t="s">
        <v>1184</v>
      </c>
      <c r="E17" s="43"/>
      <c r="F17" s="43"/>
      <c r="G17" s="43"/>
      <c r="H17" s="43"/>
      <c r="I17" s="119" t="s">
        <v>1181</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9" t="s">
        <v>1183</v>
      </c>
      <c r="J18" s="35" t="str">
        <f>IF('Rekapitulace stavby'!AN14="Vyplň údaj","",IF('Rekapitulace stavby'!AN14="","",'Rekapitulace stavby'!AN14))</f>
        <v/>
      </c>
      <c r="K18" s="46"/>
    </row>
    <row r="19" spans="2:11" s="1" customFormat="1" ht="6.95" customHeight="1">
      <c r="B19" s="42"/>
      <c r="C19" s="43"/>
      <c r="D19" s="43"/>
      <c r="E19" s="43"/>
      <c r="F19" s="43"/>
      <c r="G19" s="43"/>
      <c r="H19" s="43"/>
      <c r="I19" s="118"/>
      <c r="J19" s="43"/>
      <c r="K19" s="46"/>
    </row>
    <row r="20" spans="2:11" s="1" customFormat="1" ht="14.45" customHeight="1">
      <c r="B20" s="42"/>
      <c r="C20" s="43"/>
      <c r="D20" s="37" t="s">
        <v>1186</v>
      </c>
      <c r="E20" s="43"/>
      <c r="F20" s="43"/>
      <c r="G20" s="43"/>
      <c r="H20" s="43"/>
      <c r="I20" s="119" t="s">
        <v>1181</v>
      </c>
      <c r="J20" s="35" t="s">
        <v>1169</v>
      </c>
      <c r="K20" s="46"/>
    </row>
    <row r="21" spans="2:11" s="1" customFormat="1" ht="18" customHeight="1">
      <c r="B21" s="42"/>
      <c r="C21" s="43"/>
      <c r="D21" s="43"/>
      <c r="E21" s="35" t="s">
        <v>1187</v>
      </c>
      <c r="F21" s="43"/>
      <c r="G21" s="43"/>
      <c r="H21" s="43"/>
      <c r="I21" s="119" t="s">
        <v>1183</v>
      </c>
      <c r="J21" s="35" t="s">
        <v>1169</v>
      </c>
      <c r="K21" s="46"/>
    </row>
    <row r="22" spans="2:11" s="1" customFormat="1" ht="6.95" customHeight="1">
      <c r="B22" s="42"/>
      <c r="C22" s="43"/>
      <c r="D22" s="43"/>
      <c r="E22" s="43"/>
      <c r="F22" s="43"/>
      <c r="G22" s="43"/>
      <c r="H22" s="43"/>
      <c r="I22" s="118"/>
      <c r="J22" s="43"/>
      <c r="K22" s="46"/>
    </row>
    <row r="23" spans="2:11" s="1" customFormat="1" ht="14.45" customHeight="1">
      <c r="B23" s="42"/>
      <c r="C23" s="43"/>
      <c r="D23" s="37" t="s">
        <v>1189</v>
      </c>
      <c r="E23" s="43"/>
      <c r="F23" s="43"/>
      <c r="G23" s="43"/>
      <c r="H23" s="43"/>
      <c r="I23" s="118"/>
      <c r="J23" s="43"/>
      <c r="K23" s="46"/>
    </row>
    <row r="24" spans="2:11" s="6" customFormat="1" ht="14.45" customHeight="1">
      <c r="B24" s="121"/>
      <c r="C24" s="122"/>
      <c r="D24" s="122"/>
      <c r="E24" s="383" t="s">
        <v>1169</v>
      </c>
      <c r="F24" s="383"/>
      <c r="G24" s="383"/>
      <c r="H24" s="383"/>
      <c r="I24" s="123"/>
      <c r="J24" s="122"/>
      <c r="K24" s="124"/>
    </row>
    <row r="25" spans="2:11" s="1" customFormat="1" ht="6.95" customHeight="1">
      <c r="B25" s="42"/>
      <c r="C25" s="43"/>
      <c r="D25" s="43"/>
      <c r="E25" s="43"/>
      <c r="F25" s="43"/>
      <c r="G25" s="43"/>
      <c r="H25" s="43"/>
      <c r="I25" s="118"/>
      <c r="J25" s="43"/>
      <c r="K25" s="46"/>
    </row>
    <row r="26" spans="2:11" s="1" customFormat="1" ht="6.95" customHeight="1">
      <c r="B26" s="42"/>
      <c r="C26" s="43"/>
      <c r="D26" s="85"/>
      <c r="E26" s="85"/>
      <c r="F26" s="85"/>
      <c r="G26" s="85"/>
      <c r="H26" s="85"/>
      <c r="I26" s="125"/>
      <c r="J26" s="85"/>
      <c r="K26" s="126"/>
    </row>
    <row r="27" spans="2:11" s="1" customFormat="1" ht="25.35" customHeight="1">
      <c r="B27" s="42"/>
      <c r="C27" s="43"/>
      <c r="D27" s="127" t="s">
        <v>1191</v>
      </c>
      <c r="E27" s="43"/>
      <c r="F27" s="43"/>
      <c r="G27" s="43"/>
      <c r="H27" s="43"/>
      <c r="I27" s="118"/>
      <c r="J27" s="128">
        <f>ROUND(J85,2)</f>
        <v>0</v>
      </c>
      <c r="K27" s="46"/>
    </row>
    <row r="28" spans="2:11" s="1" customFormat="1" ht="6.95" customHeight="1">
      <c r="B28" s="42"/>
      <c r="C28" s="43"/>
      <c r="D28" s="85"/>
      <c r="E28" s="85"/>
      <c r="F28" s="85"/>
      <c r="G28" s="85"/>
      <c r="H28" s="85"/>
      <c r="I28" s="125"/>
      <c r="J28" s="85"/>
      <c r="K28" s="126"/>
    </row>
    <row r="29" spans="2:11" s="1" customFormat="1" ht="14.45" customHeight="1">
      <c r="B29" s="42"/>
      <c r="C29" s="43"/>
      <c r="D29" s="43"/>
      <c r="E29" s="43"/>
      <c r="F29" s="47" t="s">
        <v>1193</v>
      </c>
      <c r="G29" s="43"/>
      <c r="H29" s="43"/>
      <c r="I29" s="129" t="s">
        <v>1192</v>
      </c>
      <c r="J29" s="47" t="s">
        <v>1194</v>
      </c>
      <c r="K29" s="46"/>
    </row>
    <row r="30" spans="2:11" s="1" customFormat="1" ht="14.45" customHeight="1" hidden="1">
      <c r="B30" s="42"/>
      <c r="C30" s="43"/>
      <c r="D30" s="50" t="s">
        <v>1195</v>
      </c>
      <c r="E30" s="50" t="s">
        <v>1196</v>
      </c>
      <c r="F30" s="130">
        <f>ROUND(SUM(BE85:BE229),2)</f>
        <v>0</v>
      </c>
      <c r="G30" s="43"/>
      <c r="H30" s="43"/>
      <c r="I30" s="131">
        <v>0.21</v>
      </c>
      <c r="J30" s="130">
        <f>ROUND(ROUND((SUM(BE85:BE229)),2)*I30,2)</f>
        <v>0</v>
      </c>
      <c r="K30" s="46"/>
    </row>
    <row r="31" spans="2:11" s="1" customFormat="1" ht="14.45" customHeight="1" hidden="1">
      <c r="B31" s="42"/>
      <c r="C31" s="43"/>
      <c r="D31" s="43"/>
      <c r="E31" s="50" t="s">
        <v>1197</v>
      </c>
      <c r="F31" s="130">
        <f>ROUND(SUM(BF85:BF229),2)</f>
        <v>0</v>
      </c>
      <c r="G31" s="43"/>
      <c r="H31" s="43"/>
      <c r="I31" s="131">
        <v>0.15</v>
      </c>
      <c r="J31" s="130">
        <f>ROUND(ROUND((SUM(BF85:BF229)),2)*I31,2)</f>
        <v>0</v>
      </c>
      <c r="K31" s="46"/>
    </row>
    <row r="32" spans="2:11" s="1" customFormat="1" ht="14.45" customHeight="1">
      <c r="B32" s="42"/>
      <c r="C32" s="43"/>
      <c r="D32" s="50" t="s">
        <v>1195</v>
      </c>
      <c r="E32" s="50" t="s">
        <v>1198</v>
      </c>
      <c r="F32" s="130">
        <f>ROUND(SUM(BG85:BG229),2)</f>
        <v>0</v>
      </c>
      <c r="G32" s="43"/>
      <c r="H32" s="43"/>
      <c r="I32" s="131">
        <v>0.21</v>
      </c>
      <c r="J32" s="130">
        <v>0</v>
      </c>
      <c r="K32" s="46"/>
    </row>
    <row r="33" spans="2:11" s="1" customFormat="1" ht="14.45" customHeight="1">
      <c r="B33" s="42"/>
      <c r="C33" s="43"/>
      <c r="D33" s="43"/>
      <c r="E33" s="50" t="s">
        <v>1199</v>
      </c>
      <c r="F33" s="130">
        <f>ROUND(SUM(BH85:BH229),2)</f>
        <v>0</v>
      </c>
      <c r="G33" s="43"/>
      <c r="H33" s="43"/>
      <c r="I33" s="131">
        <v>0.15</v>
      </c>
      <c r="J33" s="130">
        <v>0</v>
      </c>
      <c r="K33" s="46"/>
    </row>
    <row r="34" spans="2:11" s="1" customFormat="1" ht="14.45" customHeight="1" hidden="1">
      <c r="B34" s="42"/>
      <c r="C34" s="43"/>
      <c r="D34" s="43"/>
      <c r="E34" s="50" t="s">
        <v>1200</v>
      </c>
      <c r="F34" s="130">
        <f>ROUND(SUM(BI85:BI229),2)</f>
        <v>0</v>
      </c>
      <c r="G34" s="43"/>
      <c r="H34" s="43"/>
      <c r="I34" s="131">
        <v>0</v>
      </c>
      <c r="J34" s="130">
        <v>0</v>
      </c>
      <c r="K34" s="46"/>
    </row>
    <row r="35" spans="2:11" s="1" customFormat="1" ht="6.95" customHeight="1">
      <c r="B35" s="42"/>
      <c r="C35" s="43"/>
      <c r="D35" s="43"/>
      <c r="E35" s="43"/>
      <c r="F35" s="43"/>
      <c r="G35" s="43"/>
      <c r="H35" s="43"/>
      <c r="I35" s="118"/>
      <c r="J35" s="43"/>
      <c r="K35" s="46"/>
    </row>
    <row r="36" spans="2:11" s="1" customFormat="1" ht="25.35" customHeight="1">
      <c r="B36" s="42"/>
      <c r="C36" s="52"/>
      <c r="D36" s="53" t="s">
        <v>1201</v>
      </c>
      <c r="E36" s="54"/>
      <c r="F36" s="54"/>
      <c r="G36" s="132" t="s">
        <v>1202</v>
      </c>
      <c r="H36" s="55" t="s">
        <v>1203</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137"/>
      <c r="C41" s="138"/>
      <c r="D41" s="138"/>
      <c r="E41" s="138"/>
      <c r="F41" s="138"/>
      <c r="G41" s="138"/>
      <c r="H41" s="138"/>
      <c r="I41" s="139"/>
      <c r="J41" s="138"/>
      <c r="K41" s="140"/>
    </row>
    <row r="42" spans="2:11" s="1" customFormat="1" ht="36.95" customHeight="1">
      <c r="B42" s="42"/>
      <c r="C42" s="30" t="s">
        <v>1279</v>
      </c>
      <c r="D42" s="43"/>
      <c r="E42" s="43"/>
      <c r="F42" s="43"/>
      <c r="G42" s="43"/>
      <c r="H42" s="43"/>
      <c r="I42" s="118"/>
      <c r="J42" s="43"/>
      <c r="K42" s="46"/>
    </row>
    <row r="43" spans="2:11" s="1" customFormat="1" ht="6.95" customHeight="1">
      <c r="B43" s="42"/>
      <c r="C43" s="43"/>
      <c r="D43" s="43"/>
      <c r="E43" s="43"/>
      <c r="F43" s="43"/>
      <c r="G43" s="43"/>
      <c r="H43" s="43"/>
      <c r="I43" s="118"/>
      <c r="J43" s="43"/>
      <c r="K43" s="46"/>
    </row>
    <row r="44" spans="2:11" s="1" customFormat="1" ht="14.45" customHeight="1">
      <c r="B44" s="42"/>
      <c r="C44" s="37" t="s">
        <v>1165</v>
      </c>
      <c r="D44" s="43"/>
      <c r="E44" s="43"/>
      <c r="F44" s="43"/>
      <c r="G44" s="43"/>
      <c r="H44" s="43"/>
      <c r="I44" s="118"/>
      <c r="J44" s="43"/>
      <c r="K44" s="46"/>
    </row>
    <row r="45" spans="2:11" s="1" customFormat="1" ht="14.45" customHeight="1">
      <c r="B45" s="42"/>
      <c r="C45" s="43"/>
      <c r="D45" s="43"/>
      <c r="E45" s="387" t="str">
        <f>E7</f>
        <v>KOHINOOR MARÁNSKÉ RADČICE - Biotechnologický systém ČDV Z MR1</v>
      </c>
      <c r="F45" s="388"/>
      <c r="G45" s="388"/>
      <c r="H45" s="388"/>
      <c r="I45" s="118"/>
      <c r="J45" s="43"/>
      <c r="K45" s="46"/>
    </row>
    <row r="46" spans="2:11" s="1" customFormat="1" ht="14.45" customHeight="1">
      <c r="B46" s="42"/>
      <c r="C46" s="37" t="s">
        <v>1277</v>
      </c>
      <c r="D46" s="43"/>
      <c r="E46" s="43"/>
      <c r="F46" s="43"/>
      <c r="G46" s="43"/>
      <c r="H46" s="43"/>
      <c r="I46" s="118"/>
      <c r="J46" s="43"/>
      <c r="K46" s="46"/>
    </row>
    <row r="47" spans="2:11" s="1" customFormat="1" ht="16.15" customHeight="1">
      <c r="B47" s="42"/>
      <c r="C47" s="43"/>
      <c r="D47" s="43"/>
      <c r="E47" s="389" t="str">
        <f>E9</f>
        <v>063/13/08/2015 - SO 02.1 Nádrže A.1 a A.2</v>
      </c>
      <c r="F47" s="390"/>
      <c r="G47" s="390"/>
      <c r="H47" s="390"/>
      <c r="I47" s="118"/>
      <c r="J47" s="43"/>
      <c r="K47" s="46"/>
    </row>
    <row r="48" spans="2:11" s="1" customFormat="1" ht="6.95" customHeight="1">
      <c r="B48" s="42"/>
      <c r="C48" s="43"/>
      <c r="D48" s="43"/>
      <c r="E48" s="43"/>
      <c r="F48" s="43"/>
      <c r="G48" s="43"/>
      <c r="H48" s="43"/>
      <c r="I48" s="118"/>
      <c r="J48" s="43"/>
      <c r="K48" s="46"/>
    </row>
    <row r="49" spans="2:11" s="1" customFormat="1" ht="18" customHeight="1">
      <c r="B49" s="42"/>
      <c r="C49" s="37" t="s">
        <v>1172</v>
      </c>
      <c r="D49" s="43"/>
      <c r="E49" s="43"/>
      <c r="F49" s="35" t="str">
        <f>F12</f>
        <v>Mariánské Radčice</v>
      </c>
      <c r="G49" s="43"/>
      <c r="H49" s="43"/>
      <c r="I49" s="119" t="s">
        <v>1174</v>
      </c>
      <c r="J49" s="120" t="str">
        <f>IF(J12="","",J12)</f>
        <v>20. 6. 2017</v>
      </c>
      <c r="K49" s="46"/>
    </row>
    <row r="50" spans="2:11" s="1" customFormat="1" ht="6.95" customHeight="1">
      <c r="B50" s="42"/>
      <c r="C50" s="43"/>
      <c r="D50" s="43"/>
      <c r="E50" s="43"/>
      <c r="F50" s="43"/>
      <c r="G50" s="43"/>
      <c r="H50" s="43"/>
      <c r="I50" s="118"/>
      <c r="J50" s="43"/>
      <c r="K50" s="46"/>
    </row>
    <row r="51" spans="2:11" s="1" customFormat="1" ht="15">
      <c r="B51" s="42"/>
      <c r="C51" s="37" t="s">
        <v>1180</v>
      </c>
      <c r="D51" s="43"/>
      <c r="E51" s="43"/>
      <c r="F51" s="35" t="str">
        <f>E15</f>
        <v>PK Ústí nad Labem</v>
      </c>
      <c r="G51" s="43"/>
      <c r="H51" s="43"/>
      <c r="I51" s="119" t="s">
        <v>1186</v>
      </c>
      <c r="J51" s="383" t="str">
        <f>E21</f>
        <v>Terén Design</v>
      </c>
      <c r="K51" s="46"/>
    </row>
    <row r="52" spans="2:11" s="1" customFormat="1" ht="14.45" customHeight="1">
      <c r="B52" s="42"/>
      <c r="C52" s="37" t="s">
        <v>1184</v>
      </c>
      <c r="D52" s="43"/>
      <c r="E52" s="43"/>
      <c r="F52" s="35" t="str">
        <f>IF(E18="","",E18)</f>
        <v/>
      </c>
      <c r="G52" s="43"/>
      <c r="H52" s="43"/>
      <c r="I52" s="118"/>
      <c r="J52" s="393"/>
      <c r="K52" s="46"/>
    </row>
    <row r="53" spans="2:11" s="1" customFormat="1" ht="10.35" customHeight="1">
      <c r="B53" s="42"/>
      <c r="C53" s="43"/>
      <c r="D53" s="43"/>
      <c r="E53" s="43"/>
      <c r="F53" s="43"/>
      <c r="G53" s="43"/>
      <c r="H53" s="43"/>
      <c r="I53" s="118"/>
      <c r="J53" s="43"/>
      <c r="K53" s="46"/>
    </row>
    <row r="54" spans="2:11" s="1" customFormat="1" ht="29.25" customHeight="1">
      <c r="B54" s="42"/>
      <c r="C54" s="141" t="s">
        <v>1280</v>
      </c>
      <c r="D54" s="52"/>
      <c r="E54" s="52"/>
      <c r="F54" s="52"/>
      <c r="G54" s="52"/>
      <c r="H54" s="52"/>
      <c r="I54" s="142"/>
      <c r="J54" s="143" t="s">
        <v>1281</v>
      </c>
      <c r="K54" s="56"/>
    </row>
    <row r="55" spans="2:11" s="1" customFormat="1" ht="10.35" customHeight="1">
      <c r="B55" s="42"/>
      <c r="C55" s="43"/>
      <c r="D55" s="43"/>
      <c r="E55" s="43"/>
      <c r="F55" s="43"/>
      <c r="G55" s="43"/>
      <c r="H55" s="43"/>
      <c r="I55" s="118"/>
      <c r="J55" s="43"/>
      <c r="K55" s="46"/>
    </row>
    <row r="56" spans="2:47" s="1" customFormat="1" ht="29.25" customHeight="1">
      <c r="B56" s="42"/>
      <c r="C56" s="144" t="s">
        <v>1282</v>
      </c>
      <c r="D56" s="43"/>
      <c r="E56" s="43"/>
      <c r="F56" s="43"/>
      <c r="G56" s="43"/>
      <c r="H56" s="43"/>
      <c r="I56" s="118"/>
      <c r="J56" s="128">
        <f>J85</f>
        <v>0</v>
      </c>
      <c r="K56" s="46"/>
      <c r="AU56" s="24" t="s">
        <v>1283</v>
      </c>
    </row>
    <row r="57" spans="2:11" s="7" customFormat="1" ht="24.95" customHeight="1">
      <c r="B57" s="145"/>
      <c r="C57" s="146"/>
      <c r="D57" s="147" t="s">
        <v>1284</v>
      </c>
      <c r="E57" s="148"/>
      <c r="F57" s="148"/>
      <c r="G57" s="148"/>
      <c r="H57" s="148"/>
      <c r="I57" s="149"/>
      <c r="J57" s="150">
        <f>J86</f>
        <v>0</v>
      </c>
      <c r="K57" s="151"/>
    </row>
    <row r="58" spans="2:11" s="8" customFormat="1" ht="19.9" customHeight="1">
      <c r="B58" s="152"/>
      <c r="C58" s="153"/>
      <c r="D58" s="154" t="s">
        <v>1285</v>
      </c>
      <c r="E58" s="155"/>
      <c r="F58" s="155"/>
      <c r="G58" s="155"/>
      <c r="H58" s="155"/>
      <c r="I58" s="156"/>
      <c r="J58" s="157">
        <f>J87</f>
        <v>0</v>
      </c>
      <c r="K58" s="158"/>
    </row>
    <row r="59" spans="2:11" s="8" customFormat="1" ht="19.9" customHeight="1">
      <c r="B59" s="152"/>
      <c r="C59" s="153"/>
      <c r="D59" s="154" t="s">
        <v>1079</v>
      </c>
      <c r="E59" s="155"/>
      <c r="F59" s="155"/>
      <c r="G59" s="155"/>
      <c r="H59" s="155"/>
      <c r="I59" s="156"/>
      <c r="J59" s="157">
        <f>J160</f>
        <v>0</v>
      </c>
      <c r="K59" s="158"/>
    </row>
    <row r="60" spans="2:11" s="8" customFormat="1" ht="19.9" customHeight="1">
      <c r="B60" s="152"/>
      <c r="C60" s="153"/>
      <c r="D60" s="154" t="s">
        <v>1080</v>
      </c>
      <c r="E60" s="155"/>
      <c r="F60" s="155"/>
      <c r="G60" s="155"/>
      <c r="H60" s="155"/>
      <c r="I60" s="156"/>
      <c r="J60" s="157">
        <f>J177</f>
        <v>0</v>
      </c>
      <c r="K60" s="158"/>
    </row>
    <row r="61" spans="2:11" s="8" customFormat="1" ht="19.9" customHeight="1">
      <c r="B61" s="152"/>
      <c r="C61" s="153"/>
      <c r="D61" s="154" t="s">
        <v>1081</v>
      </c>
      <c r="E61" s="155"/>
      <c r="F61" s="155"/>
      <c r="G61" s="155"/>
      <c r="H61" s="155"/>
      <c r="I61" s="156"/>
      <c r="J61" s="157">
        <f>J205</f>
        <v>0</v>
      </c>
      <c r="K61" s="158"/>
    </row>
    <row r="62" spans="2:11" s="8" customFormat="1" ht="19.9" customHeight="1">
      <c r="B62" s="152"/>
      <c r="C62" s="153"/>
      <c r="D62" s="154" t="s">
        <v>1082</v>
      </c>
      <c r="E62" s="155"/>
      <c r="F62" s="155"/>
      <c r="G62" s="155"/>
      <c r="H62" s="155"/>
      <c r="I62" s="156"/>
      <c r="J62" s="157">
        <f>J210</f>
        <v>0</v>
      </c>
      <c r="K62" s="158"/>
    </row>
    <row r="63" spans="2:11" s="8" customFormat="1" ht="19.9" customHeight="1">
      <c r="B63" s="152"/>
      <c r="C63" s="153"/>
      <c r="D63" s="154" t="s">
        <v>1083</v>
      </c>
      <c r="E63" s="155"/>
      <c r="F63" s="155"/>
      <c r="G63" s="155"/>
      <c r="H63" s="155"/>
      <c r="I63" s="156"/>
      <c r="J63" s="157">
        <f>J215</f>
        <v>0</v>
      </c>
      <c r="K63" s="158"/>
    </row>
    <row r="64" spans="2:11" s="7" customFormat="1" ht="24.95" customHeight="1">
      <c r="B64" s="145"/>
      <c r="C64" s="146"/>
      <c r="D64" s="147" t="s">
        <v>1084</v>
      </c>
      <c r="E64" s="148"/>
      <c r="F64" s="148"/>
      <c r="G64" s="148"/>
      <c r="H64" s="148"/>
      <c r="I64" s="149"/>
      <c r="J64" s="150">
        <f>J218</f>
        <v>0</v>
      </c>
      <c r="K64" s="151"/>
    </row>
    <row r="65" spans="2:11" s="8" customFormat="1" ht="19.9" customHeight="1">
      <c r="B65" s="152"/>
      <c r="C65" s="153"/>
      <c r="D65" s="154" t="s">
        <v>1085</v>
      </c>
      <c r="E65" s="155"/>
      <c r="F65" s="155"/>
      <c r="G65" s="155"/>
      <c r="H65" s="155"/>
      <c r="I65" s="156"/>
      <c r="J65" s="157">
        <f>J219</f>
        <v>0</v>
      </c>
      <c r="K65" s="158"/>
    </row>
    <row r="66" spans="2:11" s="1" customFormat="1" ht="21.75" customHeight="1">
      <c r="B66" s="42"/>
      <c r="C66" s="43"/>
      <c r="D66" s="43"/>
      <c r="E66" s="43"/>
      <c r="F66" s="43"/>
      <c r="G66" s="43"/>
      <c r="H66" s="43"/>
      <c r="I66" s="118"/>
      <c r="J66" s="43"/>
      <c r="K66" s="46"/>
    </row>
    <row r="67" spans="2:11" s="1" customFormat="1" ht="6.95" customHeight="1">
      <c r="B67" s="57"/>
      <c r="C67" s="58"/>
      <c r="D67" s="58"/>
      <c r="E67" s="58"/>
      <c r="F67" s="58"/>
      <c r="G67" s="58"/>
      <c r="H67" s="58"/>
      <c r="I67" s="136"/>
      <c r="J67" s="58"/>
      <c r="K67" s="59"/>
    </row>
    <row r="71" spans="2:12" s="1" customFormat="1" ht="6.95" customHeight="1">
      <c r="B71" s="60"/>
      <c r="C71" s="61"/>
      <c r="D71" s="61"/>
      <c r="E71" s="61"/>
      <c r="F71" s="61"/>
      <c r="G71" s="61"/>
      <c r="H71" s="61"/>
      <c r="I71" s="139"/>
      <c r="J71" s="61"/>
      <c r="K71" s="61"/>
      <c r="L71" s="62"/>
    </row>
    <row r="72" spans="2:12" s="1" customFormat="1" ht="36.95" customHeight="1">
      <c r="B72" s="42"/>
      <c r="C72" s="63" t="s">
        <v>1286</v>
      </c>
      <c r="D72" s="64"/>
      <c r="E72" s="64"/>
      <c r="F72" s="64"/>
      <c r="G72" s="64"/>
      <c r="H72" s="64"/>
      <c r="I72" s="159"/>
      <c r="J72" s="64"/>
      <c r="K72" s="64"/>
      <c r="L72" s="62"/>
    </row>
    <row r="73" spans="2:12" s="1" customFormat="1" ht="6.95" customHeight="1">
      <c r="B73" s="42"/>
      <c r="C73" s="64"/>
      <c r="D73" s="64"/>
      <c r="E73" s="64"/>
      <c r="F73" s="64"/>
      <c r="G73" s="64"/>
      <c r="H73" s="64"/>
      <c r="I73" s="159"/>
      <c r="J73" s="64"/>
      <c r="K73" s="64"/>
      <c r="L73" s="62"/>
    </row>
    <row r="74" spans="2:12" s="1" customFormat="1" ht="14.45" customHeight="1">
      <c r="B74" s="42"/>
      <c r="C74" s="66" t="s">
        <v>1165</v>
      </c>
      <c r="D74" s="64"/>
      <c r="E74" s="64"/>
      <c r="F74" s="64"/>
      <c r="G74" s="64"/>
      <c r="H74" s="64"/>
      <c r="I74" s="159"/>
      <c r="J74" s="64"/>
      <c r="K74" s="64"/>
      <c r="L74" s="62"/>
    </row>
    <row r="75" spans="2:12" s="1" customFormat="1" ht="14.45" customHeight="1">
      <c r="B75" s="42"/>
      <c r="C75" s="64"/>
      <c r="D75" s="64"/>
      <c r="E75" s="391" t="str">
        <f>E7</f>
        <v>KOHINOOR MARÁNSKÉ RADČICE - Biotechnologický systém ČDV Z MR1</v>
      </c>
      <c r="F75" s="392"/>
      <c r="G75" s="392"/>
      <c r="H75" s="392"/>
      <c r="I75" s="159"/>
      <c r="J75" s="64"/>
      <c r="K75" s="64"/>
      <c r="L75" s="62"/>
    </row>
    <row r="76" spans="2:12" s="1" customFormat="1" ht="14.45" customHeight="1">
      <c r="B76" s="42"/>
      <c r="C76" s="66" t="s">
        <v>1277</v>
      </c>
      <c r="D76" s="64"/>
      <c r="E76" s="64"/>
      <c r="F76" s="64"/>
      <c r="G76" s="64"/>
      <c r="H76" s="64"/>
      <c r="I76" s="159"/>
      <c r="J76" s="64"/>
      <c r="K76" s="64"/>
      <c r="L76" s="62"/>
    </row>
    <row r="77" spans="2:12" s="1" customFormat="1" ht="16.15" customHeight="1">
      <c r="B77" s="42"/>
      <c r="C77" s="64"/>
      <c r="D77" s="64"/>
      <c r="E77" s="357" t="str">
        <f>E9</f>
        <v>063/13/08/2015 - SO 02.1 Nádrže A.1 a A.2</v>
      </c>
      <c r="F77" s="394"/>
      <c r="G77" s="394"/>
      <c r="H77" s="394"/>
      <c r="I77" s="159"/>
      <c r="J77" s="64"/>
      <c r="K77" s="64"/>
      <c r="L77" s="62"/>
    </row>
    <row r="78" spans="2:12" s="1" customFormat="1" ht="6.95" customHeight="1">
      <c r="B78" s="42"/>
      <c r="C78" s="64"/>
      <c r="D78" s="64"/>
      <c r="E78" s="64"/>
      <c r="F78" s="64"/>
      <c r="G78" s="64"/>
      <c r="H78" s="64"/>
      <c r="I78" s="159"/>
      <c r="J78" s="64"/>
      <c r="K78" s="64"/>
      <c r="L78" s="62"/>
    </row>
    <row r="79" spans="2:12" s="1" customFormat="1" ht="18" customHeight="1">
      <c r="B79" s="42"/>
      <c r="C79" s="66" t="s">
        <v>1172</v>
      </c>
      <c r="D79" s="64"/>
      <c r="E79" s="64"/>
      <c r="F79" s="160" t="str">
        <f>F12</f>
        <v>Mariánské Radčice</v>
      </c>
      <c r="G79" s="64"/>
      <c r="H79" s="64"/>
      <c r="I79" s="161" t="s">
        <v>1174</v>
      </c>
      <c r="J79" s="74" t="str">
        <f>IF(J12="","",J12)</f>
        <v>20. 6. 2017</v>
      </c>
      <c r="K79" s="64"/>
      <c r="L79" s="62"/>
    </row>
    <row r="80" spans="2:12" s="1" customFormat="1" ht="6.95" customHeight="1">
      <c r="B80" s="42"/>
      <c r="C80" s="64"/>
      <c r="D80" s="64"/>
      <c r="E80" s="64"/>
      <c r="F80" s="64"/>
      <c r="G80" s="64"/>
      <c r="H80" s="64"/>
      <c r="I80" s="159"/>
      <c r="J80" s="64"/>
      <c r="K80" s="64"/>
      <c r="L80" s="62"/>
    </row>
    <row r="81" spans="2:12" s="1" customFormat="1" ht="15">
      <c r="B81" s="42"/>
      <c r="C81" s="66" t="s">
        <v>1180</v>
      </c>
      <c r="D81" s="64"/>
      <c r="E81" s="64"/>
      <c r="F81" s="160" t="str">
        <f>E15</f>
        <v>PK Ústí nad Labem</v>
      </c>
      <c r="G81" s="64"/>
      <c r="H81" s="64"/>
      <c r="I81" s="161" t="s">
        <v>1186</v>
      </c>
      <c r="J81" s="160" t="str">
        <f>E21</f>
        <v>Terén Design</v>
      </c>
      <c r="K81" s="64"/>
      <c r="L81" s="62"/>
    </row>
    <row r="82" spans="2:12" s="1" customFormat="1" ht="14.45" customHeight="1">
      <c r="B82" s="42"/>
      <c r="C82" s="66" t="s">
        <v>1184</v>
      </c>
      <c r="D82" s="64"/>
      <c r="E82" s="64"/>
      <c r="F82" s="160" t="str">
        <f>IF(E18="","",E18)</f>
        <v/>
      </c>
      <c r="G82" s="64"/>
      <c r="H82" s="64"/>
      <c r="I82" s="159"/>
      <c r="J82" s="64"/>
      <c r="K82" s="64"/>
      <c r="L82" s="62"/>
    </row>
    <row r="83" spans="2:12" s="1" customFormat="1" ht="10.35" customHeight="1">
      <c r="B83" s="42"/>
      <c r="C83" s="64"/>
      <c r="D83" s="64"/>
      <c r="E83" s="64"/>
      <c r="F83" s="64"/>
      <c r="G83" s="64"/>
      <c r="H83" s="64"/>
      <c r="I83" s="159"/>
      <c r="J83" s="64"/>
      <c r="K83" s="64"/>
      <c r="L83" s="62"/>
    </row>
    <row r="84" spans="2:20" s="9" customFormat="1" ht="29.25" customHeight="1">
      <c r="B84" s="162"/>
      <c r="C84" s="163" t="s">
        <v>1287</v>
      </c>
      <c r="D84" s="164" t="s">
        <v>1210</v>
      </c>
      <c r="E84" s="164" t="s">
        <v>1206</v>
      </c>
      <c r="F84" s="164" t="s">
        <v>1288</v>
      </c>
      <c r="G84" s="164" t="s">
        <v>1289</v>
      </c>
      <c r="H84" s="164" t="s">
        <v>1290</v>
      </c>
      <c r="I84" s="165" t="s">
        <v>1291</v>
      </c>
      <c r="J84" s="164" t="s">
        <v>1281</v>
      </c>
      <c r="K84" s="166" t="s">
        <v>1292</v>
      </c>
      <c r="L84" s="167"/>
      <c r="M84" s="81" t="s">
        <v>1293</v>
      </c>
      <c r="N84" s="82" t="s">
        <v>1195</v>
      </c>
      <c r="O84" s="82" t="s">
        <v>1294</v>
      </c>
      <c r="P84" s="82" t="s">
        <v>1295</v>
      </c>
      <c r="Q84" s="82" t="s">
        <v>1296</v>
      </c>
      <c r="R84" s="82" t="s">
        <v>1297</v>
      </c>
      <c r="S84" s="82" t="s">
        <v>1298</v>
      </c>
      <c r="T84" s="83" t="s">
        <v>1299</v>
      </c>
    </row>
    <row r="85" spans="2:63" s="1" customFormat="1" ht="29.25" customHeight="1">
      <c r="B85" s="42"/>
      <c r="C85" s="87" t="s">
        <v>1282</v>
      </c>
      <c r="D85" s="64"/>
      <c r="E85" s="64"/>
      <c r="F85" s="64"/>
      <c r="G85" s="64"/>
      <c r="H85" s="64"/>
      <c r="I85" s="159"/>
      <c r="J85" s="168">
        <f>BK85</f>
        <v>0</v>
      </c>
      <c r="K85" s="64"/>
      <c r="L85" s="62"/>
      <c r="M85" s="84"/>
      <c r="N85" s="85"/>
      <c r="O85" s="85"/>
      <c r="P85" s="169">
        <f>P86+P218</f>
        <v>0</v>
      </c>
      <c r="Q85" s="85"/>
      <c r="R85" s="169">
        <f>R86+R218</f>
        <v>1981.9393800499997</v>
      </c>
      <c r="S85" s="85"/>
      <c r="T85" s="170">
        <f>T86+T218</f>
        <v>0</v>
      </c>
      <c r="AT85" s="24" t="s">
        <v>1224</v>
      </c>
      <c r="AU85" s="24" t="s">
        <v>1283</v>
      </c>
      <c r="BK85" s="171">
        <f>BK86+BK218</f>
        <v>0</v>
      </c>
    </row>
    <row r="86" spans="2:63" s="10" customFormat="1" ht="37.35" customHeight="1">
      <c r="B86" s="172"/>
      <c r="C86" s="173"/>
      <c r="D86" s="174" t="s">
        <v>1224</v>
      </c>
      <c r="E86" s="175" t="s">
        <v>1300</v>
      </c>
      <c r="F86" s="175" t="s">
        <v>1301</v>
      </c>
      <c r="G86" s="173"/>
      <c r="H86" s="173"/>
      <c r="I86" s="176"/>
      <c r="J86" s="177">
        <f>BK86</f>
        <v>0</v>
      </c>
      <c r="K86" s="173"/>
      <c r="L86" s="178"/>
      <c r="M86" s="179"/>
      <c r="N86" s="180"/>
      <c r="O86" s="180"/>
      <c r="P86" s="181">
        <f>P87+P160+P177+P205+P210+P215</f>
        <v>0</v>
      </c>
      <c r="Q86" s="180"/>
      <c r="R86" s="181">
        <f>R87+R160+R177+R205+R210+R215</f>
        <v>1950.0413800499998</v>
      </c>
      <c r="S86" s="180"/>
      <c r="T86" s="182">
        <f>T87+T160+T177+T205+T210+T215</f>
        <v>0</v>
      </c>
      <c r="AR86" s="183" t="s">
        <v>1171</v>
      </c>
      <c r="AT86" s="184" t="s">
        <v>1224</v>
      </c>
      <c r="AU86" s="184" t="s">
        <v>1225</v>
      </c>
      <c r="AY86" s="183" t="s">
        <v>1302</v>
      </c>
      <c r="BK86" s="185">
        <f>BK87+BK160+BK177+BK205+BK210+BK215</f>
        <v>0</v>
      </c>
    </row>
    <row r="87" spans="2:63" s="10" customFormat="1" ht="19.9" customHeight="1">
      <c r="B87" s="172"/>
      <c r="C87" s="173"/>
      <c r="D87" s="174" t="s">
        <v>1224</v>
      </c>
      <c r="E87" s="186" t="s">
        <v>1171</v>
      </c>
      <c r="F87" s="186" t="s">
        <v>1303</v>
      </c>
      <c r="G87" s="173"/>
      <c r="H87" s="173"/>
      <c r="I87" s="176"/>
      <c r="J87" s="187">
        <f>BK87</f>
        <v>0</v>
      </c>
      <c r="K87" s="173"/>
      <c r="L87" s="178"/>
      <c r="M87" s="179"/>
      <c r="N87" s="180"/>
      <c r="O87" s="180"/>
      <c r="P87" s="181">
        <f>SUM(P88:P159)</f>
        <v>0</v>
      </c>
      <c r="Q87" s="180"/>
      <c r="R87" s="181">
        <f>SUM(R88:R159)</f>
        <v>1.854248</v>
      </c>
      <c r="S87" s="180"/>
      <c r="T87" s="182">
        <f>SUM(T88:T159)</f>
        <v>0</v>
      </c>
      <c r="AR87" s="183" t="s">
        <v>1171</v>
      </c>
      <c r="AT87" s="184" t="s">
        <v>1224</v>
      </c>
      <c r="AU87" s="184" t="s">
        <v>1171</v>
      </c>
      <c r="AY87" s="183" t="s">
        <v>1302</v>
      </c>
      <c r="BK87" s="185">
        <f>SUM(BK88:BK159)</f>
        <v>0</v>
      </c>
    </row>
    <row r="88" spans="2:65" s="1" customFormat="1" ht="14.45" customHeight="1">
      <c r="B88" s="42"/>
      <c r="C88" s="188" t="s">
        <v>1171</v>
      </c>
      <c r="D88" s="188" t="s">
        <v>1304</v>
      </c>
      <c r="E88" s="189" t="s">
        <v>1086</v>
      </c>
      <c r="F88" s="190" t="s">
        <v>1087</v>
      </c>
      <c r="G88" s="191" t="s">
        <v>1088</v>
      </c>
      <c r="H88" s="192">
        <v>80</v>
      </c>
      <c r="I88" s="193"/>
      <c r="J88" s="194">
        <f>ROUND(I88*H88,2)</f>
        <v>0</v>
      </c>
      <c r="K88" s="190" t="s">
        <v>1308</v>
      </c>
      <c r="L88" s="62"/>
      <c r="M88" s="195" t="s">
        <v>1169</v>
      </c>
      <c r="N88" s="196" t="s">
        <v>1198</v>
      </c>
      <c r="O88" s="43"/>
      <c r="P88" s="197">
        <f>O88*H88</f>
        <v>0</v>
      </c>
      <c r="Q88" s="197">
        <v>0.00789</v>
      </c>
      <c r="R88" s="197">
        <f>Q88*H88</f>
        <v>0.6312</v>
      </c>
      <c r="S88" s="197">
        <v>0</v>
      </c>
      <c r="T88" s="198">
        <f>S88*H88</f>
        <v>0</v>
      </c>
      <c r="AR88" s="24" t="s">
        <v>1309</v>
      </c>
      <c r="AT88" s="24" t="s">
        <v>1304</v>
      </c>
      <c r="AU88" s="24" t="s">
        <v>1234</v>
      </c>
      <c r="AY88" s="24" t="s">
        <v>1302</v>
      </c>
      <c r="BE88" s="199">
        <f>IF(N88="základní",J88,0)</f>
        <v>0</v>
      </c>
      <c r="BF88" s="199">
        <f>IF(N88="snížená",J88,0)</f>
        <v>0</v>
      </c>
      <c r="BG88" s="199">
        <f>IF(N88="zákl. přenesená",J88,0)</f>
        <v>0</v>
      </c>
      <c r="BH88" s="199">
        <f>IF(N88="sníž. přenesená",J88,0)</f>
        <v>0</v>
      </c>
      <c r="BI88" s="199">
        <f>IF(N88="nulová",J88,0)</f>
        <v>0</v>
      </c>
      <c r="BJ88" s="24" t="s">
        <v>1309</v>
      </c>
      <c r="BK88" s="199">
        <f>ROUND(I88*H88,2)</f>
        <v>0</v>
      </c>
      <c r="BL88" s="24" t="s">
        <v>1309</v>
      </c>
      <c r="BM88" s="24" t="s">
        <v>1089</v>
      </c>
    </row>
    <row r="89" spans="2:47" s="1" customFormat="1" ht="162">
      <c r="B89" s="42"/>
      <c r="C89" s="64"/>
      <c r="D89" s="200" t="s">
        <v>1311</v>
      </c>
      <c r="E89" s="64"/>
      <c r="F89" s="201" t="s">
        <v>1090</v>
      </c>
      <c r="G89" s="64"/>
      <c r="H89" s="64"/>
      <c r="I89" s="159"/>
      <c r="J89" s="64"/>
      <c r="K89" s="64"/>
      <c r="L89" s="62"/>
      <c r="M89" s="202"/>
      <c r="N89" s="43"/>
      <c r="O89" s="43"/>
      <c r="P89" s="43"/>
      <c r="Q89" s="43"/>
      <c r="R89" s="43"/>
      <c r="S89" s="43"/>
      <c r="T89" s="79"/>
      <c r="AT89" s="24" t="s">
        <v>1311</v>
      </c>
      <c r="AU89" s="24" t="s">
        <v>1234</v>
      </c>
    </row>
    <row r="90" spans="2:51" s="11" customFormat="1" ht="13.5">
      <c r="B90" s="203"/>
      <c r="C90" s="204"/>
      <c r="D90" s="200" t="s">
        <v>1313</v>
      </c>
      <c r="E90" s="205" t="s">
        <v>1169</v>
      </c>
      <c r="F90" s="206" t="s">
        <v>1091</v>
      </c>
      <c r="G90" s="204"/>
      <c r="H90" s="207">
        <v>80</v>
      </c>
      <c r="I90" s="208"/>
      <c r="J90" s="204"/>
      <c r="K90" s="204"/>
      <c r="L90" s="209"/>
      <c r="M90" s="210"/>
      <c r="N90" s="211"/>
      <c r="O90" s="211"/>
      <c r="P90" s="211"/>
      <c r="Q90" s="211"/>
      <c r="R90" s="211"/>
      <c r="S90" s="211"/>
      <c r="T90" s="212"/>
      <c r="AT90" s="213" t="s">
        <v>1313</v>
      </c>
      <c r="AU90" s="213" t="s">
        <v>1234</v>
      </c>
      <c r="AV90" s="11" t="s">
        <v>1234</v>
      </c>
      <c r="AW90" s="11" t="s">
        <v>1188</v>
      </c>
      <c r="AX90" s="11" t="s">
        <v>1225</v>
      </c>
      <c r="AY90" s="213" t="s">
        <v>1302</v>
      </c>
    </row>
    <row r="91" spans="2:51" s="12" customFormat="1" ht="13.5">
      <c r="B91" s="214"/>
      <c r="C91" s="215"/>
      <c r="D91" s="200" t="s">
        <v>1313</v>
      </c>
      <c r="E91" s="216" t="s">
        <v>1169</v>
      </c>
      <c r="F91" s="217" t="s">
        <v>1315</v>
      </c>
      <c r="G91" s="215"/>
      <c r="H91" s="218">
        <v>80</v>
      </c>
      <c r="I91" s="219"/>
      <c r="J91" s="215"/>
      <c r="K91" s="215"/>
      <c r="L91" s="220"/>
      <c r="M91" s="221"/>
      <c r="N91" s="222"/>
      <c r="O91" s="222"/>
      <c r="P91" s="222"/>
      <c r="Q91" s="222"/>
      <c r="R91" s="222"/>
      <c r="S91" s="222"/>
      <c r="T91" s="223"/>
      <c r="AT91" s="224" t="s">
        <v>1313</v>
      </c>
      <c r="AU91" s="224" t="s">
        <v>1234</v>
      </c>
      <c r="AV91" s="12" t="s">
        <v>1309</v>
      </c>
      <c r="AW91" s="12" t="s">
        <v>1188</v>
      </c>
      <c r="AX91" s="12" t="s">
        <v>1171</v>
      </c>
      <c r="AY91" s="224" t="s">
        <v>1302</v>
      </c>
    </row>
    <row r="92" spans="2:65" s="1" customFormat="1" ht="22.9" customHeight="1">
      <c r="B92" s="42"/>
      <c r="C92" s="188" t="s">
        <v>1234</v>
      </c>
      <c r="D92" s="188" t="s">
        <v>1304</v>
      </c>
      <c r="E92" s="189" t="s">
        <v>1092</v>
      </c>
      <c r="F92" s="190" t="s">
        <v>1093</v>
      </c>
      <c r="G92" s="191" t="s">
        <v>1094</v>
      </c>
      <c r="H92" s="192">
        <v>250</v>
      </c>
      <c r="I92" s="193"/>
      <c r="J92" s="194">
        <f>ROUND(I92*H92,2)</f>
        <v>0</v>
      </c>
      <c r="K92" s="190" t="s">
        <v>1308</v>
      </c>
      <c r="L92" s="62"/>
      <c r="M92" s="195" t="s">
        <v>1169</v>
      </c>
      <c r="N92" s="196" t="s">
        <v>1198</v>
      </c>
      <c r="O92" s="43"/>
      <c r="P92" s="197">
        <f>O92*H92</f>
        <v>0</v>
      </c>
      <c r="Q92" s="197">
        <v>0</v>
      </c>
      <c r="R92" s="197">
        <f>Q92*H92</f>
        <v>0</v>
      </c>
      <c r="S92" s="197">
        <v>0</v>
      </c>
      <c r="T92" s="198">
        <f>S92*H92</f>
        <v>0</v>
      </c>
      <c r="AR92" s="24" t="s">
        <v>1309</v>
      </c>
      <c r="AT92" s="24" t="s">
        <v>1304</v>
      </c>
      <c r="AU92" s="24" t="s">
        <v>1234</v>
      </c>
      <c r="AY92" s="24" t="s">
        <v>1302</v>
      </c>
      <c r="BE92" s="199">
        <f>IF(N92="základní",J92,0)</f>
        <v>0</v>
      </c>
      <c r="BF92" s="199">
        <f>IF(N92="snížená",J92,0)</f>
        <v>0</v>
      </c>
      <c r="BG92" s="199">
        <f>IF(N92="zákl. přenesená",J92,0)</f>
        <v>0</v>
      </c>
      <c r="BH92" s="199">
        <f>IF(N92="sníž. přenesená",J92,0)</f>
        <v>0</v>
      </c>
      <c r="BI92" s="199">
        <f>IF(N92="nulová",J92,0)</f>
        <v>0</v>
      </c>
      <c r="BJ92" s="24" t="s">
        <v>1309</v>
      </c>
      <c r="BK92" s="199">
        <f>ROUND(I92*H92,2)</f>
        <v>0</v>
      </c>
      <c r="BL92" s="24" t="s">
        <v>1309</v>
      </c>
      <c r="BM92" s="24" t="s">
        <v>1095</v>
      </c>
    </row>
    <row r="93" spans="2:47" s="1" customFormat="1" ht="283.5">
      <c r="B93" s="42"/>
      <c r="C93" s="64"/>
      <c r="D93" s="200" t="s">
        <v>1311</v>
      </c>
      <c r="E93" s="64"/>
      <c r="F93" s="201" t="s">
        <v>1096</v>
      </c>
      <c r="G93" s="64"/>
      <c r="H93" s="64"/>
      <c r="I93" s="159"/>
      <c r="J93" s="64"/>
      <c r="K93" s="64"/>
      <c r="L93" s="62"/>
      <c r="M93" s="202"/>
      <c r="N93" s="43"/>
      <c r="O93" s="43"/>
      <c r="P93" s="43"/>
      <c r="Q93" s="43"/>
      <c r="R93" s="43"/>
      <c r="S93" s="43"/>
      <c r="T93" s="79"/>
      <c r="AT93" s="24" t="s">
        <v>1311</v>
      </c>
      <c r="AU93" s="24" t="s">
        <v>1234</v>
      </c>
    </row>
    <row r="94" spans="2:51" s="11" customFormat="1" ht="13.5">
      <c r="B94" s="203"/>
      <c r="C94" s="204"/>
      <c r="D94" s="200" t="s">
        <v>1313</v>
      </c>
      <c r="E94" s="205" t="s">
        <v>1169</v>
      </c>
      <c r="F94" s="206" t="s">
        <v>1097</v>
      </c>
      <c r="G94" s="204"/>
      <c r="H94" s="207">
        <v>250</v>
      </c>
      <c r="I94" s="208"/>
      <c r="J94" s="204"/>
      <c r="K94" s="204"/>
      <c r="L94" s="209"/>
      <c r="M94" s="210"/>
      <c r="N94" s="211"/>
      <c r="O94" s="211"/>
      <c r="P94" s="211"/>
      <c r="Q94" s="211"/>
      <c r="R94" s="211"/>
      <c r="S94" s="211"/>
      <c r="T94" s="212"/>
      <c r="AT94" s="213" t="s">
        <v>1313</v>
      </c>
      <c r="AU94" s="213" t="s">
        <v>1234</v>
      </c>
      <c r="AV94" s="11" t="s">
        <v>1234</v>
      </c>
      <c r="AW94" s="11" t="s">
        <v>1188</v>
      </c>
      <c r="AX94" s="11" t="s">
        <v>1225</v>
      </c>
      <c r="AY94" s="213" t="s">
        <v>1302</v>
      </c>
    </row>
    <row r="95" spans="2:51" s="12" customFormat="1" ht="13.5">
      <c r="B95" s="214"/>
      <c r="C95" s="215"/>
      <c r="D95" s="200" t="s">
        <v>1313</v>
      </c>
      <c r="E95" s="216" t="s">
        <v>1169</v>
      </c>
      <c r="F95" s="217" t="s">
        <v>1315</v>
      </c>
      <c r="G95" s="215"/>
      <c r="H95" s="218">
        <v>250</v>
      </c>
      <c r="I95" s="219"/>
      <c r="J95" s="215"/>
      <c r="K95" s="215"/>
      <c r="L95" s="220"/>
      <c r="M95" s="221"/>
      <c r="N95" s="222"/>
      <c r="O95" s="222"/>
      <c r="P95" s="222"/>
      <c r="Q95" s="222"/>
      <c r="R95" s="222"/>
      <c r="S95" s="222"/>
      <c r="T95" s="223"/>
      <c r="AT95" s="224" t="s">
        <v>1313</v>
      </c>
      <c r="AU95" s="224" t="s">
        <v>1234</v>
      </c>
      <c r="AV95" s="12" t="s">
        <v>1309</v>
      </c>
      <c r="AW95" s="12" t="s">
        <v>1188</v>
      </c>
      <c r="AX95" s="12" t="s">
        <v>1171</v>
      </c>
      <c r="AY95" s="224" t="s">
        <v>1302</v>
      </c>
    </row>
    <row r="96" spans="2:65" s="1" customFormat="1" ht="22.9" customHeight="1">
      <c r="B96" s="42"/>
      <c r="C96" s="188" t="s">
        <v>1329</v>
      </c>
      <c r="D96" s="188" t="s">
        <v>1304</v>
      </c>
      <c r="E96" s="189" t="s">
        <v>1098</v>
      </c>
      <c r="F96" s="190" t="s">
        <v>1099</v>
      </c>
      <c r="G96" s="191" t="s">
        <v>1100</v>
      </c>
      <c r="H96" s="192">
        <v>150</v>
      </c>
      <c r="I96" s="193"/>
      <c r="J96" s="194">
        <f>ROUND(I96*H96,2)</f>
        <v>0</v>
      </c>
      <c r="K96" s="190" t="s">
        <v>1308</v>
      </c>
      <c r="L96" s="62"/>
      <c r="M96" s="195" t="s">
        <v>1169</v>
      </c>
      <c r="N96" s="196" t="s">
        <v>1198</v>
      </c>
      <c r="O96" s="43"/>
      <c r="P96" s="197">
        <f>O96*H96</f>
        <v>0</v>
      </c>
      <c r="Q96" s="197">
        <v>0</v>
      </c>
      <c r="R96" s="197">
        <f>Q96*H96</f>
        <v>0</v>
      </c>
      <c r="S96" s="197">
        <v>0</v>
      </c>
      <c r="T96" s="198">
        <f>S96*H96</f>
        <v>0</v>
      </c>
      <c r="AR96" s="24" t="s">
        <v>1309</v>
      </c>
      <c r="AT96" s="24" t="s">
        <v>1304</v>
      </c>
      <c r="AU96" s="24" t="s">
        <v>1234</v>
      </c>
      <c r="AY96" s="24" t="s">
        <v>1302</v>
      </c>
      <c r="BE96" s="199">
        <f>IF(N96="základní",J96,0)</f>
        <v>0</v>
      </c>
      <c r="BF96" s="199">
        <f>IF(N96="snížená",J96,0)</f>
        <v>0</v>
      </c>
      <c r="BG96" s="199">
        <f>IF(N96="zákl. přenesená",J96,0)</f>
        <v>0</v>
      </c>
      <c r="BH96" s="199">
        <f>IF(N96="sníž. přenesená",J96,0)</f>
        <v>0</v>
      </c>
      <c r="BI96" s="199">
        <f>IF(N96="nulová",J96,0)</f>
        <v>0</v>
      </c>
      <c r="BJ96" s="24" t="s">
        <v>1309</v>
      </c>
      <c r="BK96" s="199">
        <f>ROUND(I96*H96,2)</f>
        <v>0</v>
      </c>
      <c r="BL96" s="24" t="s">
        <v>1309</v>
      </c>
      <c r="BM96" s="24" t="s">
        <v>1101</v>
      </c>
    </row>
    <row r="97" spans="2:47" s="1" customFormat="1" ht="189">
      <c r="B97" s="42"/>
      <c r="C97" s="64"/>
      <c r="D97" s="200" t="s">
        <v>1311</v>
      </c>
      <c r="E97" s="64"/>
      <c r="F97" s="201" t="s">
        <v>1102</v>
      </c>
      <c r="G97" s="64"/>
      <c r="H97" s="64"/>
      <c r="I97" s="159"/>
      <c r="J97" s="64"/>
      <c r="K97" s="64"/>
      <c r="L97" s="62"/>
      <c r="M97" s="202"/>
      <c r="N97" s="43"/>
      <c r="O97" s="43"/>
      <c r="P97" s="43"/>
      <c r="Q97" s="43"/>
      <c r="R97" s="43"/>
      <c r="S97" s="43"/>
      <c r="T97" s="79"/>
      <c r="AT97" s="24" t="s">
        <v>1311</v>
      </c>
      <c r="AU97" s="24" t="s">
        <v>1234</v>
      </c>
    </row>
    <row r="98" spans="2:51" s="11" customFormat="1" ht="13.5">
      <c r="B98" s="203"/>
      <c r="C98" s="204"/>
      <c r="D98" s="200" t="s">
        <v>1313</v>
      </c>
      <c r="E98" s="205" t="s">
        <v>1169</v>
      </c>
      <c r="F98" s="206" t="s">
        <v>1103</v>
      </c>
      <c r="G98" s="204"/>
      <c r="H98" s="207">
        <v>150</v>
      </c>
      <c r="I98" s="208"/>
      <c r="J98" s="204"/>
      <c r="K98" s="204"/>
      <c r="L98" s="209"/>
      <c r="M98" s="210"/>
      <c r="N98" s="211"/>
      <c r="O98" s="211"/>
      <c r="P98" s="211"/>
      <c r="Q98" s="211"/>
      <c r="R98" s="211"/>
      <c r="S98" s="211"/>
      <c r="T98" s="212"/>
      <c r="AT98" s="213" t="s">
        <v>1313</v>
      </c>
      <c r="AU98" s="213" t="s">
        <v>1234</v>
      </c>
      <c r="AV98" s="11" t="s">
        <v>1234</v>
      </c>
      <c r="AW98" s="11" t="s">
        <v>1188</v>
      </c>
      <c r="AX98" s="11" t="s">
        <v>1225</v>
      </c>
      <c r="AY98" s="213" t="s">
        <v>1302</v>
      </c>
    </row>
    <row r="99" spans="2:51" s="12" customFormat="1" ht="13.5">
      <c r="B99" s="214"/>
      <c r="C99" s="215"/>
      <c r="D99" s="200" t="s">
        <v>1313</v>
      </c>
      <c r="E99" s="216" t="s">
        <v>1169</v>
      </c>
      <c r="F99" s="217" t="s">
        <v>1315</v>
      </c>
      <c r="G99" s="215"/>
      <c r="H99" s="218">
        <v>150</v>
      </c>
      <c r="I99" s="219"/>
      <c r="J99" s="215"/>
      <c r="K99" s="215"/>
      <c r="L99" s="220"/>
      <c r="M99" s="221"/>
      <c r="N99" s="222"/>
      <c r="O99" s="222"/>
      <c r="P99" s="222"/>
      <c r="Q99" s="222"/>
      <c r="R99" s="222"/>
      <c r="S99" s="222"/>
      <c r="T99" s="223"/>
      <c r="AT99" s="224" t="s">
        <v>1313</v>
      </c>
      <c r="AU99" s="224" t="s">
        <v>1234</v>
      </c>
      <c r="AV99" s="12" t="s">
        <v>1309</v>
      </c>
      <c r="AW99" s="12" t="s">
        <v>1188</v>
      </c>
      <c r="AX99" s="12" t="s">
        <v>1171</v>
      </c>
      <c r="AY99" s="224" t="s">
        <v>1302</v>
      </c>
    </row>
    <row r="100" spans="2:65" s="1" customFormat="1" ht="34.15" customHeight="1">
      <c r="B100" s="42"/>
      <c r="C100" s="188" t="s">
        <v>1309</v>
      </c>
      <c r="D100" s="188" t="s">
        <v>1304</v>
      </c>
      <c r="E100" s="189" t="s">
        <v>1104</v>
      </c>
      <c r="F100" s="190" t="s">
        <v>1105</v>
      </c>
      <c r="G100" s="191" t="s">
        <v>1349</v>
      </c>
      <c r="H100" s="192">
        <v>28</v>
      </c>
      <c r="I100" s="193"/>
      <c r="J100" s="194">
        <f>ROUND(I100*H100,2)</f>
        <v>0</v>
      </c>
      <c r="K100" s="190" t="s">
        <v>1308</v>
      </c>
      <c r="L100" s="62"/>
      <c r="M100" s="195" t="s">
        <v>1169</v>
      </c>
      <c r="N100" s="196" t="s">
        <v>1198</v>
      </c>
      <c r="O100" s="43"/>
      <c r="P100" s="197">
        <f>O100*H100</f>
        <v>0</v>
      </c>
      <c r="Q100" s="197">
        <v>0</v>
      </c>
      <c r="R100" s="197">
        <f>Q100*H100</f>
        <v>0</v>
      </c>
      <c r="S100" s="197">
        <v>0</v>
      </c>
      <c r="T100" s="198">
        <f>S100*H100</f>
        <v>0</v>
      </c>
      <c r="AR100" s="24" t="s">
        <v>1309</v>
      </c>
      <c r="AT100" s="24" t="s">
        <v>1304</v>
      </c>
      <c r="AU100" s="24" t="s">
        <v>1234</v>
      </c>
      <c r="AY100" s="24" t="s">
        <v>1302</v>
      </c>
      <c r="BE100" s="199">
        <f>IF(N100="základní",J100,0)</f>
        <v>0</v>
      </c>
      <c r="BF100" s="199">
        <f>IF(N100="snížená",J100,0)</f>
        <v>0</v>
      </c>
      <c r="BG100" s="199">
        <f>IF(N100="zákl. přenesená",J100,0)</f>
        <v>0</v>
      </c>
      <c r="BH100" s="199">
        <f>IF(N100="sníž. přenesená",J100,0)</f>
        <v>0</v>
      </c>
      <c r="BI100" s="199">
        <f>IF(N100="nulová",J100,0)</f>
        <v>0</v>
      </c>
      <c r="BJ100" s="24" t="s">
        <v>1309</v>
      </c>
      <c r="BK100" s="199">
        <f>ROUND(I100*H100,2)</f>
        <v>0</v>
      </c>
      <c r="BL100" s="24" t="s">
        <v>1309</v>
      </c>
      <c r="BM100" s="24" t="s">
        <v>1106</v>
      </c>
    </row>
    <row r="101" spans="2:47" s="1" customFormat="1" ht="229.5">
      <c r="B101" s="42"/>
      <c r="C101" s="64"/>
      <c r="D101" s="200" t="s">
        <v>1311</v>
      </c>
      <c r="E101" s="64"/>
      <c r="F101" s="201" t="s">
        <v>1391</v>
      </c>
      <c r="G101" s="64"/>
      <c r="H101" s="64"/>
      <c r="I101" s="159"/>
      <c r="J101" s="64"/>
      <c r="K101" s="64"/>
      <c r="L101" s="62"/>
      <c r="M101" s="202"/>
      <c r="N101" s="43"/>
      <c r="O101" s="43"/>
      <c r="P101" s="43"/>
      <c r="Q101" s="43"/>
      <c r="R101" s="43"/>
      <c r="S101" s="43"/>
      <c r="T101" s="79"/>
      <c r="AT101" s="24" t="s">
        <v>1311</v>
      </c>
      <c r="AU101" s="24" t="s">
        <v>1234</v>
      </c>
    </row>
    <row r="102" spans="2:51" s="11" customFormat="1" ht="13.5">
      <c r="B102" s="203"/>
      <c r="C102" s="204"/>
      <c r="D102" s="200" t="s">
        <v>1313</v>
      </c>
      <c r="E102" s="205" t="s">
        <v>1169</v>
      </c>
      <c r="F102" s="206" t="s">
        <v>1107</v>
      </c>
      <c r="G102" s="204"/>
      <c r="H102" s="207">
        <v>28</v>
      </c>
      <c r="I102" s="208"/>
      <c r="J102" s="204"/>
      <c r="K102" s="204"/>
      <c r="L102" s="209"/>
      <c r="M102" s="210"/>
      <c r="N102" s="211"/>
      <c r="O102" s="211"/>
      <c r="P102" s="211"/>
      <c r="Q102" s="211"/>
      <c r="R102" s="211"/>
      <c r="S102" s="211"/>
      <c r="T102" s="212"/>
      <c r="AT102" s="213" t="s">
        <v>1313</v>
      </c>
      <c r="AU102" s="213" t="s">
        <v>1234</v>
      </c>
      <c r="AV102" s="11" t="s">
        <v>1234</v>
      </c>
      <c r="AW102" s="11" t="s">
        <v>1188</v>
      </c>
      <c r="AX102" s="11" t="s">
        <v>1225</v>
      </c>
      <c r="AY102" s="213" t="s">
        <v>1302</v>
      </c>
    </row>
    <row r="103" spans="2:51" s="12" customFormat="1" ht="13.5">
      <c r="B103" s="214"/>
      <c r="C103" s="215"/>
      <c r="D103" s="200" t="s">
        <v>1313</v>
      </c>
      <c r="E103" s="216" t="s">
        <v>1169</v>
      </c>
      <c r="F103" s="217" t="s">
        <v>1315</v>
      </c>
      <c r="G103" s="215"/>
      <c r="H103" s="218">
        <v>28</v>
      </c>
      <c r="I103" s="219"/>
      <c r="J103" s="215"/>
      <c r="K103" s="215"/>
      <c r="L103" s="220"/>
      <c r="M103" s="221"/>
      <c r="N103" s="222"/>
      <c r="O103" s="222"/>
      <c r="P103" s="222"/>
      <c r="Q103" s="222"/>
      <c r="R103" s="222"/>
      <c r="S103" s="222"/>
      <c r="T103" s="223"/>
      <c r="AT103" s="224" t="s">
        <v>1313</v>
      </c>
      <c r="AU103" s="224" t="s">
        <v>1234</v>
      </c>
      <c r="AV103" s="12" t="s">
        <v>1309</v>
      </c>
      <c r="AW103" s="12" t="s">
        <v>1188</v>
      </c>
      <c r="AX103" s="12" t="s">
        <v>1171</v>
      </c>
      <c r="AY103" s="224" t="s">
        <v>1302</v>
      </c>
    </row>
    <row r="104" spans="2:65" s="1" customFormat="1" ht="34.15" customHeight="1">
      <c r="B104" s="42"/>
      <c r="C104" s="188" t="s">
        <v>1338</v>
      </c>
      <c r="D104" s="188" t="s">
        <v>1304</v>
      </c>
      <c r="E104" s="189" t="s">
        <v>1394</v>
      </c>
      <c r="F104" s="190" t="s">
        <v>1395</v>
      </c>
      <c r="G104" s="191" t="s">
        <v>1349</v>
      </c>
      <c r="H104" s="192">
        <v>14</v>
      </c>
      <c r="I104" s="193"/>
      <c r="J104" s="194">
        <f>ROUND(I104*H104,2)</f>
        <v>0</v>
      </c>
      <c r="K104" s="190" t="s">
        <v>1308</v>
      </c>
      <c r="L104" s="62"/>
      <c r="M104" s="195" t="s">
        <v>1169</v>
      </c>
      <c r="N104" s="196" t="s">
        <v>1198</v>
      </c>
      <c r="O104" s="43"/>
      <c r="P104" s="197">
        <f>O104*H104</f>
        <v>0</v>
      </c>
      <c r="Q104" s="197">
        <v>0</v>
      </c>
      <c r="R104" s="197">
        <f>Q104*H104</f>
        <v>0</v>
      </c>
      <c r="S104" s="197">
        <v>0</v>
      </c>
      <c r="T104" s="198">
        <f>S104*H104</f>
        <v>0</v>
      </c>
      <c r="AR104" s="24" t="s">
        <v>1309</v>
      </c>
      <c r="AT104" s="24" t="s">
        <v>1304</v>
      </c>
      <c r="AU104" s="24" t="s">
        <v>1234</v>
      </c>
      <c r="AY104" s="24" t="s">
        <v>1302</v>
      </c>
      <c r="BE104" s="199">
        <f>IF(N104="základní",J104,0)</f>
        <v>0</v>
      </c>
      <c r="BF104" s="199">
        <f>IF(N104="snížená",J104,0)</f>
        <v>0</v>
      </c>
      <c r="BG104" s="199">
        <f>IF(N104="zákl. přenesená",J104,0)</f>
        <v>0</v>
      </c>
      <c r="BH104" s="199">
        <f>IF(N104="sníž. přenesená",J104,0)</f>
        <v>0</v>
      </c>
      <c r="BI104" s="199">
        <f>IF(N104="nulová",J104,0)</f>
        <v>0</v>
      </c>
      <c r="BJ104" s="24" t="s">
        <v>1309</v>
      </c>
      <c r="BK104" s="199">
        <f>ROUND(I104*H104,2)</f>
        <v>0</v>
      </c>
      <c r="BL104" s="24" t="s">
        <v>1309</v>
      </c>
      <c r="BM104" s="24" t="s">
        <v>1108</v>
      </c>
    </row>
    <row r="105" spans="2:47" s="1" customFormat="1" ht="229.5">
      <c r="B105" s="42"/>
      <c r="C105" s="64"/>
      <c r="D105" s="200" t="s">
        <v>1311</v>
      </c>
      <c r="E105" s="64"/>
      <c r="F105" s="201" t="s">
        <v>1391</v>
      </c>
      <c r="G105" s="64"/>
      <c r="H105" s="64"/>
      <c r="I105" s="159"/>
      <c r="J105" s="64"/>
      <c r="K105" s="64"/>
      <c r="L105" s="62"/>
      <c r="M105" s="202"/>
      <c r="N105" s="43"/>
      <c r="O105" s="43"/>
      <c r="P105" s="43"/>
      <c r="Q105" s="43"/>
      <c r="R105" s="43"/>
      <c r="S105" s="43"/>
      <c r="T105" s="79"/>
      <c r="AT105" s="24" t="s">
        <v>1311</v>
      </c>
      <c r="AU105" s="24" t="s">
        <v>1234</v>
      </c>
    </row>
    <row r="106" spans="2:51" s="11" customFormat="1" ht="13.5">
      <c r="B106" s="203"/>
      <c r="C106" s="204"/>
      <c r="D106" s="200" t="s">
        <v>1313</v>
      </c>
      <c r="E106" s="205" t="s">
        <v>1169</v>
      </c>
      <c r="F106" s="206" t="s">
        <v>1109</v>
      </c>
      <c r="G106" s="204"/>
      <c r="H106" s="207">
        <v>14</v>
      </c>
      <c r="I106" s="208"/>
      <c r="J106" s="204"/>
      <c r="K106" s="204"/>
      <c r="L106" s="209"/>
      <c r="M106" s="210"/>
      <c r="N106" s="211"/>
      <c r="O106" s="211"/>
      <c r="P106" s="211"/>
      <c r="Q106" s="211"/>
      <c r="R106" s="211"/>
      <c r="S106" s="211"/>
      <c r="T106" s="212"/>
      <c r="AT106" s="213" t="s">
        <v>1313</v>
      </c>
      <c r="AU106" s="213" t="s">
        <v>1234</v>
      </c>
      <c r="AV106" s="11" t="s">
        <v>1234</v>
      </c>
      <c r="AW106" s="11" t="s">
        <v>1188</v>
      </c>
      <c r="AX106" s="11" t="s">
        <v>1225</v>
      </c>
      <c r="AY106" s="213" t="s">
        <v>1302</v>
      </c>
    </row>
    <row r="107" spans="2:51" s="12" customFormat="1" ht="13.5">
      <c r="B107" s="214"/>
      <c r="C107" s="215"/>
      <c r="D107" s="200" t="s">
        <v>1313</v>
      </c>
      <c r="E107" s="216" t="s">
        <v>1169</v>
      </c>
      <c r="F107" s="217" t="s">
        <v>1315</v>
      </c>
      <c r="G107" s="215"/>
      <c r="H107" s="218">
        <v>14</v>
      </c>
      <c r="I107" s="219"/>
      <c r="J107" s="215"/>
      <c r="K107" s="215"/>
      <c r="L107" s="220"/>
      <c r="M107" s="221"/>
      <c r="N107" s="222"/>
      <c r="O107" s="222"/>
      <c r="P107" s="222"/>
      <c r="Q107" s="222"/>
      <c r="R107" s="222"/>
      <c r="S107" s="222"/>
      <c r="T107" s="223"/>
      <c r="AT107" s="224" t="s">
        <v>1313</v>
      </c>
      <c r="AU107" s="224" t="s">
        <v>1234</v>
      </c>
      <c r="AV107" s="12" t="s">
        <v>1309</v>
      </c>
      <c r="AW107" s="12" t="s">
        <v>1188</v>
      </c>
      <c r="AX107" s="12" t="s">
        <v>1171</v>
      </c>
      <c r="AY107" s="224" t="s">
        <v>1302</v>
      </c>
    </row>
    <row r="108" spans="2:65" s="1" customFormat="1" ht="34.15" customHeight="1">
      <c r="B108" s="42"/>
      <c r="C108" s="188" t="s">
        <v>1342</v>
      </c>
      <c r="D108" s="188" t="s">
        <v>1304</v>
      </c>
      <c r="E108" s="189" t="s">
        <v>1110</v>
      </c>
      <c r="F108" s="190" t="s">
        <v>1111</v>
      </c>
      <c r="G108" s="191" t="s">
        <v>1349</v>
      </c>
      <c r="H108" s="192">
        <v>28</v>
      </c>
      <c r="I108" s="193"/>
      <c r="J108" s="194">
        <f>ROUND(I108*H108,2)</f>
        <v>0</v>
      </c>
      <c r="K108" s="190" t="s">
        <v>1308</v>
      </c>
      <c r="L108" s="62"/>
      <c r="M108" s="195" t="s">
        <v>1169</v>
      </c>
      <c r="N108" s="196" t="s">
        <v>1198</v>
      </c>
      <c r="O108" s="43"/>
      <c r="P108" s="197">
        <f>O108*H108</f>
        <v>0</v>
      </c>
      <c r="Q108" s="197">
        <v>0</v>
      </c>
      <c r="R108" s="197">
        <f>Q108*H108</f>
        <v>0</v>
      </c>
      <c r="S108" s="197">
        <v>0</v>
      </c>
      <c r="T108" s="198">
        <f>S108*H108</f>
        <v>0</v>
      </c>
      <c r="AR108" s="24" t="s">
        <v>1309</v>
      </c>
      <c r="AT108" s="24" t="s">
        <v>1304</v>
      </c>
      <c r="AU108" s="24" t="s">
        <v>1234</v>
      </c>
      <c r="AY108" s="24" t="s">
        <v>1302</v>
      </c>
      <c r="BE108" s="199">
        <f>IF(N108="základní",J108,0)</f>
        <v>0</v>
      </c>
      <c r="BF108" s="199">
        <f>IF(N108="snížená",J108,0)</f>
        <v>0</v>
      </c>
      <c r="BG108" s="199">
        <f>IF(N108="zákl. přenesená",J108,0)</f>
        <v>0</v>
      </c>
      <c r="BH108" s="199">
        <f>IF(N108="sníž. přenesená",J108,0)</f>
        <v>0</v>
      </c>
      <c r="BI108" s="199">
        <f>IF(N108="nulová",J108,0)</f>
        <v>0</v>
      </c>
      <c r="BJ108" s="24" t="s">
        <v>1309</v>
      </c>
      <c r="BK108" s="199">
        <f>ROUND(I108*H108,2)</f>
        <v>0</v>
      </c>
      <c r="BL108" s="24" t="s">
        <v>1309</v>
      </c>
      <c r="BM108" s="24" t="s">
        <v>1112</v>
      </c>
    </row>
    <row r="109" spans="2:47" s="1" customFormat="1" ht="229.5">
      <c r="B109" s="42"/>
      <c r="C109" s="64"/>
      <c r="D109" s="200" t="s">
        <v>1311</v>
      </c>
      <c r="E109" s="64"/>
      <c r="F109" s="201" t="s">
        <v>1391</v>
      </c>
      <c r="G109" s="64"/>
      <c r="H109" s="64"/>
      <c r="I109" s="159"/>
      <c r="J109" s="64"/>
      <c r="K109" s="64"/>
      <c r="L109" s="62"/>
      <c r="M109" s="202"/>
      <c r="N109" s="43"/>
      <c r="O109" s="43"/>
      <c r="P109" s="43"/>
      <c r="Q109" s="43"/>
      <c r="R109" s="43"/>
      <c r="S109" s="43"/>
      <c r="T109" s="79"/>
      <c r="AT109" s="24" t="s">
        <v>1311</v>
      </c>
      <c r="AU109" s="24" t="s">
        <v>1234</v>
      </c>
    </row>
    <row r="110" spans="2:51" s="11" customFormat="1" ht="13.5">
      <c r="B110" s="203"/>
      <c r="C110" s="204"/>
      <c r="D110" s="200" t="s">
        <v>1313</v>
      </c>
      <c r="E110" s="205" t="s">
        <v>1169</v>
      </c>
      <c r="F110" s="206" t="s">
        <v>1438</v>
      </c>
      <c r="G110" s="204"/>
      <c r="H110" s="207">
        <v>28</v>
      </c>
      <c r="I110" s="208"/>
      <c r="J110" s="204"/>
      <c r="K110" s="204"/>
      <c r="L110" s="209"/>
      <c r="M110" s="210"/>
      <c r="N110" s="211"/>
      <c r="O110" s="211"/>
      <c r="P110" s="211"/>
      <c r="Q110" s="211"/>
      <c r="R110" s="211"/>
      <c r="S110" s="211"/>
      <c r="T110" s="212"/>
      <c r="AT110" s="213" t="s">
        <v>1313</v>
      </c>
      <c r="AU110" s="213" t="s">
        <v>1234</v>
      </c>
      <c r="AV110" s="11" t="s">
        <v>1234</v>
      </c>
      <c r="AW110" s="11" t="s">
        <v>1188</v>
      </c>
      <c r="AX110" s="11" t="s">
        <v>1225</v>
      </c>
      <c r="AY110" s="213" t="s">
        <v>1302</v>
      </c>
    </row>
    <row r="111" spans="2:51" s="12" customFormat="1" ht="13.5">
      <c r="B111" s="214"/>
      <c r="C111" s="215"/>
      <c r="D111" s="200" t="s">
        <v>1313</v>
      </c>
      <c r="E111" s="216" t="s">
        <v>1169</v>
      </c>
      <c r="F111" s="217" t="s">
        <v>1315</v>
      </c>
      <c r="G111" s="215"/>
      <c r="H111" s="218">
        <v>28</v>
      </c>
      <c r="I111" s="219"/>
      <c r="J111" s="215"/>
      <c r="K111" s="215"/>
      <c r="L111" s="220"/>
      <c r="M111" s="221"/>
      <c r="N111" s="222"/>
      <c r="O111" s="222"/>
      <c r="P111" s="222"/>
      <c r="Q111" s="222"/>
      <c r="R111" s="222"/>
      <c r="S111" s="222"/>
      <c r="T111" s="223"/>
      <c r="AT111" s="224" t="s">
        <v>1313</v>
      </c>
      <c r="AU111" s="224" t="s">
        <v>1234</v>
      </c>
      <c r="AV111" s="12" t="s">
        <v>1309</v>
      </c>
      <c r="AW111" s="12" t="s">
        <v>1188</v>
      </c>
      <c r="AX111" s="12" t="s">
        <v>1171</v>
      </c>
      <c r="AY111" s="224" t="s">
        <v>1302</v>
      </c>
    </row>
    <row r="112" spans="2:65" s="1" customFormat="1" ht="34.15" customHeight="1">
      <c r="B112" s="42"/>
      <c r="C112" s="188" t="s">
        <v>1346</v>
      </c>
      <c r="D112" s="188" t="s">
        <v>1304</v>
      </c>
      <c r="E112" s="189" t="s">
        <v>1403</v>
      </c>
      <c r="F112" s="190" t="s">
        <v>1404</v>
      </c>
      <c r="G112" s="191" t="s">
        <v>1349</v>
      </c>
      <c r="H112" s="192">
        <v>14</v>
      </c>
      <c r="I112" s="193"/>
      <c r="J112" s="194">
        <f>ROUND(I112*H112,2)</f>
        <v>0</v>
      </c>
      <c r="K112" s="190" t="s">
        <v>1308</v>
      </c>
      <c r="L112" s="62"/>
      <c r="M112" s="195" t="s">
        <v>1169</v>
      </c>
      <c r="N112" s="196" t="s">
        <v>1198</v>
      </c>
      <c r="O112" s="43"/>
      <c r="P112" s="197">
        <f>O112*H112</f>
        <v>0</v>
      </c>
      <c r="Q112" s="197">
        <v>0</v>
      </c>
      <c r="R112" s="197">
        <f>Q112*H112</f>
        <v>0</v>
      </c>
      <c r="S112" s="197">
        <v>0</v>
      </c>
      <c r="T112" s="198">
        <f>S112*H112</f>
        <v>0</v>
      </c>
      <c r="AR112" s="24" t="s">
        <v>1309</v>
      </c>
      <c r="AT112" s="24" t="s">
        <v>1304</v>
      </c>
      <c r="AU112" s="24" t="s">
        <v>1234</v>
      </c>
      <c r="AY112" s="24" t="s">
        <v>1302</v>
      </c>
      <c r="BE112" s="199">
        <f>IF(N112="základní",J112,0)</f>
        <v>0</v>
      </c>
      <c r="BF112" s="199">
        <f>IF(N112="snížená",J112,0)</f>
        <v>0</v>
      </c>
      <c r="BG112" s="199">
        <f>IF(N112="zákl. přenesená",J112,0)</f>
        <v>0</v>
      </c>
      <c r="BH112" s="199">
        <f>IF(N112="sníž. přenesená",J112,0)</f>
        <v>0</v>
      </c>
      <c r="BI112" s="199">
        <f>IF(N112="nulová",J112,0)</f>
        <v>0</v>
      </c>
      <c r="BJ112" s="24" t="s">
        <v>1309</v>
      </c>
      <c r="BK112" s="199">
        <f>ROUND(I112*H112,2)</f>
        <v>0</v>
      </c>
      <c r="BL112" s="24" t="s">
        <v>1309</v>
      </c>
      <c r="BM112" s="24" t="s">
        <v>1113</v>
      </c>
    </row>
    <row r="113" spans="2:47" s="1" customFormat="1" ht="229.5">
      <c r="B113" s="42"/>
      <c r="C113" s="64"/>
      <c r="D113" s="200" t="s">
        <v>1311</v>
      </c>
      <c r="E113" s="64"/>
      <c r="F113" s="201" t="s">
        <v>1391</v>
      </c>
      <c r="G113" s="64"/>
      <c r="H113" s="64"/>
      <c r="I113" s="159"/>
      <c r="J113" s="64"/>
      <c r="K113" s="64"/>
      <c r="L113" s="62"/>
      <c r="M113" s="202"/>
      <c r="N113" s="43"/>
      <c r="O113" s="43"/>
      <c r="P113" s="43"/>
      <c r="Q113" s="43"/>
      <c r="R113" s="43"/>
      <c r="S113" s="43"/>
      <c r="T113" s="79"/>
      <c r="AT113" s="24" t="s">
        <v>1311</v>
      </c>
      <c r="AU113" s="24" t="s">
        <v>1234</v>
      </c>
    </row>
    <row r="114" spans="2:51" s="11" customFormat="1" ht="13.5">
      <c r="B114" s="203"/>
      <c r="C114" s="204"/>
      <c r="D114" s="200" t="s">
        <v>1313</v>
      </c>
      <c r="E114" s="205" t="s">
        <v>1169</v>
      </c>
      <c r="F114" s="206" t="s">
        <v>1380</v>
      </c>
      <c r="G114" s="204"/>
      <c r="H114" s="207">
        <v>14</v>
      </c>
      <c r="I114" s="208"/>
      <c r="J114" s="204"/>
      <c r="K114" s="204"/>
      <c r="L114" s="209"/>
      <c r="M114" s="210"/>
      <c r="N114" s="211"/>
      <c r="O114" s="211"/>
      <c r="P114" s="211"/>
      <c r="Q114" s="211"/>
      <c r="R114" s="211"/>
      <c r="S114" s="211"/>
      <c r="T114" s="212"/>
      <c r="AT114" s="213" t="s">
        <v>1313</v>
      </c>
      <c r="AU114" s="213" t="s">
        <v>1234</v>
      </c>
      <c r="AV114" s="11" t="s">
        <v>1234</v>
      </c>
      <c r="AW114" s="11" t="s">
        <v>1188</v>
      </c>
      <c r="AX114" s="11" t="s">
        <v>1225</v>
      </c>
      <c r="AY114" s="213" t="s">
        <v>1302</v>
      </c>
    </row>
    <row r="115" spans="2:51" s="12" customFormat="1" ht="13.5">
      <c r="B115" s="214"/>
      <c r="C115" s="215"/>
      <c r="D115" s="200" t="s">
        <v>1313</v>
      </c>
      <c r="E115" s="216" t="s">
        <v>1169</v>
      </c>
      <c r="F115" s="217" t="s">
        <v>1315</v>
      </c>
      <c r="G115" s="215"/>
      <c r="H115" s="218">
        <v>14</v>
      </c>
      <c r="I115" s="219"/>
      <c r="J115" s="215"/>
      <c r="K115" s="215"/>
      <c r="L115" s="220"/>
      <c r="M115" s="221"/>
      <c r="N115" s="222"/>
      <c r="O115" s="222"/>
      <c r="P115" s="222"/>
      <c r="Q115" s="222"/>
      <c r="R115" s="222"/>
      <c r="S115" s="222"/>
      <c r="T115" s="223"/>
      <c r="AT115" s="224" t="s">
        <v>1313</v>
      </c>
      <c r="AU115" s="224" t="s">
        <v>1234</v>
      </c>
      <c r="AV115" s="12" t="s">
        <v>1309</v>
      </c>
      <c r="AW115" s="12" t="s">
        <v>1188</v>
      </c>
      <c r="AX115" s="12" t="s">
        <v>1171</v>
      </c>
      <c r="AY115" s="224" t="s">
        <v>1302</v>
      </c>
    </row>
    <row r="116" spans="2:65" s="1" customFormat="1" ht="22.9" customHeight="1">
      <c r="B116" s="42"/>
      <c r="C116" s="188" t="s">
        <v>1353</v>
      </c>
      <c r="D116" s="188" t="s">
        <v>1304</v>
      </c>
      <c r="E116" s="189" t="s">
        <v>1114</v>
      </c>
      <c r="F116" s="190" t="s">
        <v>1115</v>
      </c>
      <c r="G116" s="191" t="s">
        <v>1307</v>
      </c>
      <c r="H116" s="192">
        <v>2658.8</v>
      </c>
      <c r="I116" s="193"/>
      <c r="J116" s="194">
        <f>ROUND(I116*H116,2)</f>
        <v>0</v>
      </c>
      <c r="K116" s="190" t="s">
        <v>1308</v>
      </c>
      <c r="L116" s="62"/>
      <c r="M116" s="195" t="s">
        <v>1169</v>
      </c>
      <c r="N116" s="196" t="s">
        <v>1198</v>
      </c>
      <c r="O116" s="43"/>
      <c r="P116" s="197">
        <f>O116*H116</f>
        <v>0</v>
      </c>
      <c r="Q116" s="197">
        <v>0</v>
      </c>
      <c r="R116" s="197">
        <f>Q116*H116</f>
        <v>0</v>
      </c>
      <c r="S116" s="197">
        <v>0</v>
      </c>
      <c r="T116" s="198">
        <f>S116*H116</f>
        <v>0</v>
      </c>
      <c r="AR116" s="24" t="s">
        <v>1309</v>
      </c>
      <c r="AT116" s="24" t="s">
        <v>1304</v>
      </c>
      <c r="AU116" s="24" t="s">
        <v>1234</v>
      </c>
      <c r="AY116" s="24" t="s">
        <v>1302</v>
      </c>
      <c r="BE116" s="199">
        <f>IF(N116="základní",J116,0)</f>
        <v>0</v>
      </c>
      <c r="BF116" s="199">
        <f>IF(N116="snížená",J116,0)</f>
        <v>0</v>
      </c>
      <c r="BG116" s="199">
        <f>IF(N116="zákl. přenesená",J116,0)</f>
        <v>0</v>
      </c>
      <c r="BH116" s="199">
        <f>IF(N116="sníž. přenesená",J116,0)</f>
        <v>0</v>
      </c>
      <c r="BI116" s="199">
        <f>IF(N116="nulová",J116,0)</f>
        <v>0</v>
      </c>
      <c r="BJ116" s="24" t="s">
        <v>1309</v>
      </c>
      <c r="BK116" s="199">
        <f>ROUND(I116*H116,2)</f>
        <v>0</v>
      </c>
      <c r="BL116" s="24" t="s">
        <v>1309</v>
      </c>
      <c r="BM116" s="24" t="s">
        <v>1116</v>
      </c>
    </row>
    <row r="117" spans="2:47" s="1" customFormat="1" ht="67.5">
      <c r="B117" s="42"/>
      <c r="C117" s="64"/>
      <c r="D117" s="200" t="s">
        <v>1311</v>
      </c>
      <c r="E117" s="64"/>
      <c r="F117" s="201" t="s">
        <v>1117</v>
      </c>
      <c r="G117" s="64"/>
      <c r="H117" s="64"/>
      <c r="I117" s="159"/>
      <c r="J117" s="64"/>
      <c r="K117" s="64"/>
      <c r="L117" s="62"/>
      <c r="M117" s="202"/>
      <c r="N117" s="43"/>
      <c r="O117" s="43"/>
      <c r="P117" s="43"/>
      <c r="Q117" s="43"/>
      <c r="R117" s="43"/>
      <c r="S117" s="43"/>
      <c r="T117" s="79"/>
      <c r="AT117" s="24" t="s">
        <v>1311</v>
      </c>
      <c r="AU117" s="24" t="s">
        <v>1234</v>
      </c>
    </row>
    <row r="118" spans="2:51" s="11" customFormat="1" ht="13.5">
      <c r="B118" s="203"/>
      <c r="C118" s="204"/>
      <c r="D118" s="200" t="s">
        <v>1313</v>
      </c>
      <c r="E118" s="205" t="s">
        <v>1169</v>
      </c>
      <c r="F118" s="206" t="s">
        <v>1118</v>
      </c>
      <c r="G118" s="204"/>
      <c r="H118" s="207">
        <v>1852.65</v>
      </c>
      <c r="I118" s="208"/>
      <c r="J118" s="204"/>
      <c r="K118" s="204"/>
      <c r="L118" s="209"/>
      <c r="M118" s="210"/>
      <c r="N118" s="211"/>
      <c r="O118" s="211"/>
      <c r="P118" s="211"/>
      <c r="Q118" s="211"/>
      <c r="R118" s="211"/>
      <c r="S118" s="211"/>
      <c r="T118" s="212"/>
      <c r="AT118" s="213" t="s">
        <v>1313</v>
      </c>
      <c r="AU118" s="213" t="s">
        <v>1234</v>
      </c>
      <c r="AV118" s="11" t="s">
        <v>1234</v>
      </c>
      <c r="AW118" s="11" t="s">
        <v>1188</v>
      </c>
      <c r="AX118" s="11" t="s">
        <v>1225</v>
      </c>
      <c r="AY118" s="213" t="s">
        <v>1302</v>
      </c>
    </row>
    <row r="119" spans="2:51" s="11" customFormat="1" ht="13.5">
      <c r="B119" s="203"/>
      <c r="C119" s="204"/>
      <c r="D119" s="200" t="s">
        <v>1313</v>
      </c>
      <c r="E119" s="205" t="s">
        <v>1169</v>
      </c>
      <c r="F119" s="206" t="s">
        <v>1119</v>
      </c>
      <c r="G119" s="204"/>
      <c r="H119" s="207">
        <v>806.15</v>
      </c>
      <c r="I119" s="208"/>
      <c r="J119" s="204"/>
      <c r="K119" s="204"/>
      <c r="L119" s="209"/>
      <c r="M119" s="210"/>
      <c r="N119" s="211"/>
      <c r="O119" s="211"/>
      <c r="P119" s="211"/>
      <c r="Q119" s="211"/>
      <c r="R119" s="211"/>
      <c r="S119" s="211"/>
      <c r="T119" s="212"/>
      <c r="AT119" s="213" t="s">
        <v>1313</v>
      </c>
      <c r="AU119" s="213" t="s">
        <v>1234</v>
      </c>
      <c r="AV119" s="11" t="s">
        <v>1234</v>
      </c>
      <c r="AW119" s="11" t="s">
        <v>1188</v>
      </c>
      <c r="AX119" s="11" t="s">
        <v>1225</v>
      </c>
      <c r="AY119" s="213" t="s">
        <v>1302</v>
      </c>
    </row>
    <row r="120" spans="2:51" s="12" customFormat="1" ht="13.5">
      <c r="B120" s="214"/>
      <c r="C120" s="215"/>
      <c r="D120" s="200" t="s">
        <v>1313</v>
      </c>
      <c r="E120" s="216" t="s">
        <v>1169</v>
      </c>
      <c r="F120" s="217" t="s">
        <v>1315</v>
      </c>
      <c r="G120" s="215"/>
      <c r="H120" s="218">
        <v>2658.8</v>
      </c>
      <c r="I120" s="219"/>
      <c r="J120" s="215"/>
      <c r="K120" s="215"/>
      <c r="L120" s="220"/>
      <c r="M120" s="221"/>
      <c r="N120" s="222"/>
      <c r="O120" s="222"/>
      <c r="P120" s="222"/>
      <c r="Q120" s="222"/>
      <c r="R120" s="222"/>
      <c r="S120" s="222"/>
      <c r="T120" s="223"/>
      <c r="AT120" s="224" t="s">
        <v>1313</v>
      </c>
      <c r="AU120" s="224" t="s">
        <v>1234</v>
      </c>
      <c r="AV120" s="12" t="s">
        <v>1309</v>
      </c>
      <c r="AW120" s="12" t="s">
        <v>1188</v>
      </c>
      <c r="AX120" s="12" t="s">
        <v>1171</v>
      </c>
      <c r="AY120" s="224" t="s">
        <v>1302</v>
      </c>
    </row>
    <row r="121" spans="2:65" s="1" customFormat="1" ht="14.45" customHeight="1">
      <c r="B121" s="42"/>
      <c r="C121" s="235" t="s">
        <v>1359</v>
      </c>
      <c r="D121" s="235" t="s">
        <v>1464</v>
      </c>
      <c r="E121" s="236" t="s">
        <v>1120</v>
      </c>
      <c r="F121" s="237" t="s">
        <v>1121</v>
      </c>
      <c r="G121" s="238" t="s">
        <v>1307</v>
      </c>
      <c r="H121" s="239">
        <v>3057.62</v>
      </c>
      <c r="I121" s="240"/>
      <c r="J121" s="241">
        <f>ROUND(I121*H121,2)</f>
        <v>0</v>
      </c>
      <c r="K121" s="237" t="s">
        <v>1308</v>
      </c>
      <c r="L121" s="242"/>
      <c r="M121" s="243" t="s">
        <v>1169</v>
      </c>
      <c r="N121" s="244" t="s">
        <v>1198</v>
      </c>
      <c r="O121" s="43"/>
      <c r="P121" s="197">
        <f>O121*H121</f>
        <v>0</v>
      </c>
      <c r="Q121" s="197">
        <v>0.0004</v>
      </c>
      <c r="R121" s="197">
        <f>Q121*H121</f>
        <v>1.223048</v>
      </c>
      <c r="S121" s="197">
        <v>0</v>
      </c>
      <c r="T121" s="198">
        <f>S121*H121</f>
        <v>0</v>
      </c>
      <c r="AR121" s="24" t="s">
        <v>1353</v>
      </c>
      <c r="AT121" s="24" t="s">
        <v>1464</v>
      </c>
      <c r="AU121" s="24" t="s">
        <v>1234</v>
      </c>
      <c r="AY121" s="24" t="s">
        <v>1302</v>
      </c>
      <c r="BE121" s="199">
        <f>IF(N121="základní",J121,0)</f>
        <v>0</v>
      </c>
      <c r="BF121" s="199">
        <f>IF(N121="snížená",J121,0)</f>
        <v>0</v>
      </c>
      <c r="BG121" s="199">
        <f>IF(N121="zákl. přenesená",J121,0)</f>
        <v>0</v>
      </c>
      <c r="BH121" s="199">
        <f>IF(N121="sníž. přenesená",J121,0)</f>
        <v>0</v>
      </c>
      <c r="BI121" s="199">
        <f>IF(N121="nulová",J121,0)</f>
        <v>0</v>
      </c>
      <c r="BJ121" s="24" t="s">
        <v>1309</v>
      </c>
      <c r="BK121" s="199">
        <f>ROUND(I121*H121,2)</f>
        <v>0</v>
      </c>
      <c r="BL121" s="24" t="s">
        <v>1309</v>
      </c>
      <c r="BM121" s="24" t="s">
        <v>1122</v>
      </c>
    </row>
    <row r="122" spans="2:51" s="11" customFormat="1" ht="13.5">
      <c r="B122" s="203"/>
      <c r="C122" s="204"/>
      <c r="D122" s="200" t="s">
        <v>1313</v>
      </c>
      <c r="E122" s="204"/>
      <c r="F122" s="206" t="s">
        <v>1123</v>
      </c>
      <c r="G122" s="204"/>
      <c r="H122" s="207">
        <v>3057.62</v>
      </c>
      <c r="I122" s="208"/>
      <c r="J122" s="204"/>
      <c r="K122" s="204"/>
      <c r="L122" s="209"/>
      <c r="M122" s="210"/>
      <c r="N122" s="211"/>
      <c r="O122" s="211"/>
      <c r="P122" s="211"/>
      <c r="Q122" s="211"/>
      <c r="R122" s="211"/>
      <c r="S122" s="211"/>
      <c r="T122" s="212"/>
      <c r="AT122" s="213" t="s">
        <v>1313</v>
      </c>
      <c r="AU122" s="213" t="s">
        <v>1234</v>
      </c>
      <c r="AV122" s="11" t="s">
        <v>1234</v>
      </c>
      <c r="AW122" s="11" t="s">
        <v>1153</v>
      </c>
      <c r="AX122" s="11" t="s">
        <v>1171</v>
      </c>
      <c r="AY122" s="213" t="s">
        <v>1302</v>
      </c>
    </row>
    <row r="123" spans="2:65" s="1" customFormat="1" ht="45.6" customHeight="1">
      <c r="B123" s="42"/>
      <c r="C123" s="188" t="s">
        <v>1176</v>
      </c>
      <c r="D123" s="188" t="s">
        <v>1304</v>
      </c>
      <c r="E123" s="189" t="s">
        <v>1124</v>
      </c>
      <c r="F123" s="190" t="s">
        <v>1125</v>
      </c>
      <c r="G123" s="191" t="s">
        <v>1349</v>
      </c>
      <c r="H123" s="192">
        <v>4000</v>
      </c>
      <c r="I123" s="193"/>
      <c r="J123" s="194">
        <f>ROUND(I123*H123,2)</f>
        <v>0</v>
      </c>
      <c r="K123" s="190" t="s">
        <v>1308</v>
      </c>
      <c r="L123" s="62"/>
      <c r="M123" s="195" t="s">
        <v>1169</v>
      </c>
      <c r="N123" s="196" t="s">
        <v>1198</v>
      </c>
      <c r="O123" s="43"/>
      <c r="P123" s="197">
        <f>O123*H123</f>
        <v>0</v>
      </c>
      <c r="Q123" s="197">
        <v>0</v>
      </c>
      <c r="R123" s="197">
        <f>Q123*H123</f>
        <v>0</v>
      </c>
      <c r="S123" s="197">
        <v>0</v>
      </c>
      <c r="T123" s="198">
        <f>S123*H123</f>
        <v>0</v>
      </c>
      <c r="AR123" s="24" t="s">
        <v>1309</v>
      </c>
      <c r="AT123" s="24" t="s">
        <v>1304</v>
      </c>
      <c r="AU123" s="24" t="s">
        <v>1234</v>
      </c>
      <c r="AY123" s="24" t="s">
        <v>1302</v>
      </c>
      <c r="BE123" s="199">
        <f>IF(N123="základní",J123,0)</f>
        <v>0</v>
      </c>
      <c r="BF123" s="199">
        <f>IF(N123="snížená",J123,0)</f>
        <v>0</v>
      </c>
      <c r="BG123" s="199">
        <f>IF(N123="zákl. přenesená",J123,0)</f>
        <v>0</v>
      </c>
      <c r="BH123" s="199">
        <f>IF(N123="sníž. přenesená",J123,0)</f>
        <v>0</v>
      </c>
      <c r="BI123" s="199">
        <f>IF(N123="nulová",J123,0)</f>
        <v>0</v>
      </c>
      <c r="BJ123" s="24" t="s">
        <v>1309</v>
      </c>
      <c r="BK123" s="199">
        <f>ROUND(I123*H123,2)</f>
        <v>0</v>
      </c>
      <c r="BL123" s="24" t="s">
        <v>1309</v>
      </c>
      <c r="BM123" s="24" t="s">
        <v>1126</v>
      </c>
    </row>
    <row r="124" spans="2:47" s="1" customFormat="1" ht="229.5">
      <c r="B124" s="42"/>
      <c r="C124" s="64"/>
      <c r="D124" s="200" t="s">
        <v>1311</v>
      </c>
      <c r="E124" s="64"/>
      <c r="F124" s="201" t="s">
        <v>1433</v>
      </c>
      <c r="G124" s="64"/>
      <c r="H124" s="64"/>
      <c r="I124" s="159"/>
      <c r="J124" s="64"/>
      <c r="K124" s="64"/>
      <c r="L124" s="62"/>
      <c r="M124" s="202"/>
      <c r="N124" s="43"/>
      <c r="O124" s="43"/>
      <c r="P124" s="43"/>
      <c r="Q124" s="43"/>
      <c r="R124" s="43"/>
      <c r="S124" s="43"/>
      <c r="T124" s="79"/>
      <c r="AT124" s="24" t="s">
        <v>1311</v>
      </c>
      <c r="AU124" s="24" t="s">
        <v>1234</v>
      </c>
    </row>
    <row r="125" spans="2:51" s="11" customFormat="1" ht="13.5">
      <c r="B125" s="203"/>
      <c r="C125" s="204"/>
      <c r="D125" s="200" t="s">
        <v>1313</v>
      </c>
      <c r="E125" s="205" t="s">
        <v>1169</v>
      </c>
      <c r="F125" s="206" t="s">
        <v>1127</v>
      </c>
      <c r="G125" s="204"/>
      <c r="H125" s="207">
        <v>4000</v>
      </c>
      <c r="I125" s="208"/>
      <c r="J125" s="204"/>
      <c r="K125" s="204"/>
      <c r="L125" s="209"/>
      <c r="M125" s="210"/>
      <c r="N125" s="211"/>
      <c r="O125" s="211"/>
      <c r="P125" s="211"/>
      <c r="Q125" s="211"/>
      <c r="R125" s="211"/>
      <c r="S125" s="211"/>
      <c r="T125" s="212"/>
      <c r="AT125" s="213" t="s">
        <v>1313</v>
      </c>
      <c r="AU125" s="213" t="s">
        <v>1234</v>
      </c>
      <c r="AV125" s="11" t="s">
        <v>1234</v>
      </c>
      <c r="AW125" s="11" t="s">
        <v>1188</v>
      </c>
      <c r="AX125" s="11" t="s">
        <v>1225</v>
      </c>
      <c r="AY125" s="213" t="s">
        <v>1302</v>
      </c>
    </row>
    <row r="126" spans="2:51" s="12" customFormat="1" ht="13.5">
      <c r="B126" s="214"/>
      <c r="C126" s="215"/>
      <c r="D126" s="200" t="s">
        <v>1313</v>
      </c>
      <c r="E126" s="216" t="s">
        <v>1169</v>
      </c>
      <c r="F126" s="217" t="s">
        <v>1315</v>
      </c>
      <c r="G126" s="215"/>
      <c r="H126" s="218">
        <v>4000</v>
      </c>
      <c r="I126" s="219"/>
      <c r="J126" s="215"/>
      <c r="K126" s="215"/>
      <c r="L126" s="220"/>
      <c r="M126" s="221"/>
      <c r="N126" s="222"/>
      <c r="O126" s="222"/>
      <c r="P126" s="222"/>
      <c r="Q126" s="222"/>
      <c r="R126" s="222"/>
      <c r="S126" s="222"/>
      <c r="T126" s="223"/>
      <c r="AT126" s="224" t="s">
        <v>1313</v>
      </c>
      <c r="AU126" s="224" t="s">
        <v>1234</v>
      </c>
      <c r="AV126" s="12" t="s">
        <v>1309</v>
      </c>
      <c r="AW126" s="12" t="s">
        <v>1188</v>
      </c>
      <c r="AX126" s="12" t="s">
        <v>1171</v>
      </c>
      <c r="AY126" s="224" t="s">
        <v>1302</v>
      </c>
    </row>
    <row r="127" spans="2:65" s="1" customFormat="1" ht="45.6" customHeight="1">
      <c r="B127" s="42"/>
      <c r="C127" s="188" t="s">
        <v>1367</v>
      </c>
      <c r="D127" s="188" t="s">
        <v>1304</v>
      </c>
      <c r="E127" s="189" t="s">
        <v>1430</v>
      </c>
      <c r="F127" s="190" t="s">
        <v>1431</v>
      </c>
      <c r="G127" s="191" t="s">
        <v>1349</v>
      </c>
      <c r="H127" s="192">
        <v>200</v>
      </c>
      <c r="I127" s="193"/>
      <c r="J127" s="194">
        <f>ROUND(I127*H127,2)</f>
        <v>0</v>
      </c>
      <c r="K127" s="190" t="s">
        <v>1308</v>
      </c>
      <c r="L127" s="62"/>
      <c r="M127" s="195" t="s">
        <v>1169</v>
      </c>
      <c r="N127" s="196" t="s">
        <v>1198</v>
      </c>
      <c r="O127" s="43"/>
      <c r="P127" s="197">
        <f>O127*H127</f>
        <v>0</v>
      </c>
      <c r="Q127" s="197">
        <v>0</v>
      </c>
      <c r="R127" s="197">
        <f>Q127*H127</f>
        <v>0</v>
      </c>
      <c r="S127" s="197">
        <v>0</v>
      </c>
      <c r="T127" s="198">
        <f>S127*H127</f>
        <v>0</v>
      </c>
      <c r="AR127" s="24" t="s">
        <v>1309</v>
      </c>
      <c r="AT127" s="24" t="s">
        <v>1304</v>
      </c>
      <c r="AU127" s="24" t="s">
        <v>1234</v>
      </c>
      <c r="AY127" s="24" t="s">
        <v>1302</v>
      </c>
      <c r="BE127" s="199">
        <f>IF(N127="základní",J127,0)</f>
        <v>0</v>
      </c>
      <c r="BF127" s="199">
        <f>IF(N127="snížená",J127,0)</f>
        <v>0</v>
      </c>
      <c r="BG127" s="199">
        <f>IF(N127="zákl. přenesená",J127,0)</f>
        <v>0</v>
      </c>
      <c r="BH127" s="199">
        <f>IF(N127="sníž. přenesená",J127,0)</f>
        <v>0</v>
      </c>
      <c r="BI127" s="199">
        <f>IF(N127="nulová",J127,0)</f>
        <v>0</v>
      </c>
      <c r="BJ127" s="24" t="s">
        <v>1309</v>
      </c>
      <c r="BK127" s="199">
        <f>ROUND(I127*H127,2)</f>
        <v>0</v>
      </c>
      <c r="BL127" s="24" t="s">
        <v>1309</v>
      </c>
      <c r="BM127" s="24" t="s">
        <v>1128</v>
      </c>
    </row>
    <row r="128" spans="2:47" s="1" customFormat="1" ht="229.5">
      <c r="B128" s="42"/>
      <c r="C128" s="64"/>
      <c r="D128" s="200" t="s">
        <v>1311</v>
      </c>
      <c r="E128" s="64"/>
      <c r="F128" s="201" t="s">
        <v>1433</v>
      </c>
      <c r="G128" s="64"/>
      <c r="H128" s="64"/>
      <c r="I128" s="159"/>
      <c r="J128" s="64"/>
      <c r="K128" s="64"/>
      <c r="L128" s="62"/>
      <c r="M128" s="202"/>
      <c r="N128" s="43"/>
      <c r="O128" s="43"/>
      <c r="P128" s="43"/>
      <c r="Q128" s="43"/>
      <c r="R128" s="43"/>
      <c r="S128" s="43"/>
      <c r="T128" s="79"/>
      <c r="AT128" s="24" t="s">
        <v>1311</v>
      </c>
      <c r="AU128" s="24" t="s">
        <v>1234</v>
      </c>
    </row>
    <row r="129" spans="2:51" s="11" customFormat="1" ht="13.5">
      <c r="B129" s="203"/>
      <c r="C129" s="204"/>
      <c r="D129" s="200" t="s">
        <v>1313</v>
      </c>
      <c r="E129" s="205" t="s">
        <v>1169</v>
      </c>
      <c r="F129" s="206" t="s">
        <v>1129</v>
      </c>
      <c r="G129" s="204"/>
      <c r="H129" s="207">
        <v>200</v>
      </c>
      <c r="I129" s="208"/>
      <c r="J129" s="204"/>
      <c r="K129" s="204"/>
      <c r="L129" s="209"/>
      <c r="M129" s="210"/>
      <c r="N129" s="211"/>
      <c r="O129" s="211"/>
      <c r="P129" s="211"/>
      <c r="Q129" s="211"/>
      <c r="R129" s="211"/>
      <c r="S129" s="211"/>
      <c r="T129" s="212"/>
      <c r="AT129" s="213" t="s">
        <v>1313</v>
      </c>
      <c r="AU129" s="213" t="s">
        <v>1234</v>
      </c>
      <c r="AV129" s="11" t="s">
        <v>1234</v>
      </c>
      <c r="AW129" s="11" t="s">
        <v>1188</v>
      </c>
      <c r="AX129" s="11" t="s">
        <v>1225</v>
      </c>
      <c r="AY129" s="213" t="s">
        <v>1302</v>
      </c>
    </row>
    <row r="130" spans="2:51" s="12" customFormat="1" ht="13.5">
      <c r="B130" s="214"/>
      <c r="C130" s="215"/>
      <c r="D130" s="200" t="s">
        <v>1313</v>
      </c>
      <c r="E130" s="216" t="s">
        <v>1169</v>
      </c>
      <c r="F130" s="217" t="s">
        <v>1315</v>
      </c>
      <c r="G130" s="215"/>
      <c r="H130" s="218">
        <v>200</v>
      </c>
      <c r="I130" s="219"/>
      <c r="J130" s="215"/>
      <c r="K130" s="215"/>
      <c r="L130" s="220"/>
      <c r="M130" s="221"/>
      <c r="N130" s="222"/>
      <c r="O130" s="222"/>
      <c r="P130" s="222"/>
      <c r="Q130" s="222"/>
      <c r="R130" s="222"/>
      <c r="S130" s="222"/>
      <c r="T130" s="223"/>
      <c r="AT130" s="224" t="s">
        <v>1313</v>
      </c>
      <c r="AU130" s="224" t="s">
        <v>1234</v>
      </c>
      <c r="AV130" s="12" t="s">
        <v>1309</v>
      </c>
      <c r="AW130" s="12" t="s">
        <v>1188</v>
      </c>
      <c r="AX130" s="12" t="s">
        <v>1171</v>
      </c>
      <c r="AY130" s="224" t="s">
        <v>1302</v>
      </c>
    </row>
    <row r="131" spans="2:65" s="1" customFormat="1" ht="22.9" customHeight="1">
      <c r="B131" s="42"/>
      <c r="C131" s="188" t="s">
        <v>1371</v>
      </c>
      <c r="D131" s="188" t="s">
        <v>1304</v>
      </c>
      <c r="E131" s="189" t="s">
        <v>1130</v>
      </c>
      <c r="F131" s="190" t="s">
        <v>1131</v>
      </c>
      <c r="G131" s="191" t="s">
        <v>1349</v>
      </c>
      <c r="H131" s="192">
        <v>200</v>
      </c>
      <c r="I131" s="193"/>
      <c r="J131" s="194">
        <f>ROUND(I131*H131,2)</f>
        <v>0</v>
      </c>
      <c r="K131" s="190" t="s">
        <v>1308</v>
      </c>
      <c r="L131" s="62"/>
      <c r="M131" s="195" t="s">
        <v>1169</v>
      </c>
      <c r="N131" s="196" t="s">
        <v>1198</v>
      </c>
      <c r="O131" s="43"/>
      <c r="P131" s="197">
        <f>O131*H131</f>
        <v>0</v>
      </c>
      <c r="Q131" s="197">
        <v>0</v>
      </c>
      <c r="R131" s="197">
        <f>Q131*H131</f>
        <v>0</v>
      </c>
      <c r="S131" s="197">
        <v>0</v>
      </c>
      <c r="T131" s="198">
        <f>S131*H131</f>
        <v>0</v>
      </c>
      <c r="AR131" s="24" t="s">
        <v>1309</v>
      </c>
      <c r="AT131" s="24" t="s">
        <v>1304</v>
      </c>
      <c r="AU131" s="24" t="s">
        <v>1234</v>
      </c>
      <c r="AY131" s="24" t="s">
        <v>1302</v>
      </c>
      <c r="BE131" s="199">
        <f>IF(N131="základní",J131,0)</f>
        <v>0</v>
      </c>
      <c r="BF131" s="199">
        <f>IF(N131="snížená",J131,0)</f>
        <v>0</v>
      </c>
      <c r="BG131" s="199">
        <f>IF(N131="zákl. přenesená",J131,0)</f>
        <v>0</v>
      </c>
      <c r="BH131" s="199">
        <f>IF(N131="sníž. přenesená",J131,0)</f>
        <v>0</v>
      </c>
      <c r="BI131" s="199">
        <f>IF(N131="nulová",J131,0)</f>
        <v>0</v>
      </c>
      <c r="BJ131" s="24" t="s">
        <v>1309</v>
      </c>
      <c r="BK131" s="199">
        <f>ROUND(I131*H131,2)</f>
        <v>0</v>
      </c>
      <c r="BL131" s="24" t="s">
        <v>1309</v>
      </c>
      <c r="BM131" s="24" t="s">
        <v>1132</v>
      </c>
    </row>
    <row r="132" spans="2:47" s="1" customFormat="1" ht="175.5">
      <c r="B132" s="42"/>
      <c r="C132" s="64"/>
      <c r="D132" s="200" t="s">
        <v>1311</v>
      </c>
      <c r="E132" s="64"/>
      <c r="F132" s="201" t="s">
        <v>1133</v>
      </c>
      <c r="G132" s="64"/>
      <c r="H132" s="64"/>
      <c r="I132" s="159"/>
      <c r="J132" s="64"/>
      <c r="K132" s="64"/>
      <c r="L132" s="62"/>
      <c r="M132" s="202"/>
      <c r="N132" s="43"/>
      <c r="O132" s="43"/>
      <c r="P132" s="43"/>
      <c r="Q132" s="43"/>
      <c r="R132" s="43"/>
      <c r="S132" s="43"/>
      <c r="T132" s="79"/>
      <c r="AT132" s="24" t="s">
        <v>1311</v>
      </c>
      <c r="AU132" s="24" t="s">
        <v>1234</v>
      </c>
    </row>
    <row r="133" spans="2:51" s="11" customFormat="1" ht="13.5">
      <c r="B133" s="203"/>
      <c r="C133" s="204"/>
      <c r="D133" s="200" t="s">
        <v>1313</v>
      </c>
      <c r="E133" s="205" t="s">
        <v>1169</v>
      </c>
      <c r="F133" s="206" t="s">
        <v>1129</v>
      </c>
      <c r="G133" s="204"/>
      <c r="H133" s="207">
        <v>200</v>
      </c>
      <c r="I133" s="208"/>
      <c r="J133" s="204"/>
      <c r="K133" s="204"/>
      <c r="L133" s="209"/>
      <c r="M133" s="210"/>
      <c r="N133" s="211"/>
      <c r="O133" s="211"/>
      <c r="P133" s="211"/>
      <c r="Q133" s="211"/>
      <c r="R133" s="211"/>
      <c r="S133" s="211"/>
      <c r="T133" s="212"/>
      <c r="AT133" s="213" t="s">
        <v>1313</v>
      </c>
      <c r="AU133" s="213" t="s">
        <v>1234</v>
      </c>
      <c r="AV133" s="11" t="s">
        <v>1234</v>
      </c>
      <c r="AW133" s="11" t="s">
        <v>1188</v>
      </c>
      <c r="AX133" s="11" t="s">
        <v>1225</v>
      </c>
      <c r="AY133" s="213" t="s">
        <v>1302</v>
      </c>
    </row>
    <row r="134" spans="2:51" s="12" customFormat="1" ht="13.5">
      <c r="B134" s="214"/>
      <c r="C134" s="215"/>
      <c r="D134" s="200" t="s">
        <v>1313</v>
      </c>
      <c r="E134" s="216" t="s">
        <v>1169</v>
      </c>
      <c r="F134" s="217" t="s">
        <v>1315</v>
      </c>
      <c r="G134" s="215"/>
      <c r="H134" s="218">
        <v>200</v>
      </c>
      <c r="I134" s="219"/>
      <c r="J134" s="215"/>
      <c r="K134" s="215"/>
      <c r="L134" s="220"/>
      <c r="M134" s="221"/>
      <c r="N134" s="222"/>
      <c r="O134" s="222"/>
      <c r="P134" s="222"/>
      <c r="Q134" s="222"/>
      <c r="R134" s="222"/>
      <c r="S134" s="222"/>
      <c r="T134" s="223"/>
      <c r="AT134" s="224" t="s">
        <v>1313</v>
      </c>
      <c r="AU134" s="224" t="s">
        <v>1234</v>
      </c>
      <c r="AV134" s="12" t="s">
        <v>1309</v>
      </c>
      <c r="AW134" s="12" t="s">
        <v>1188</v>
      </c>
      <c r="AX134" s="12" t="s">
        <v>1171</v>
      </c>
      <c r="AY134" s="224" t="s">
        <v>1302</v>
      </c>
    </row>
    <row r="135" spans="2:65" s="1" customFormat="1" ht="22.9" customHeight="1">
      <c r="B135" s="42"/>
      <c r="C135" s="188" t="s">
        <v>1376</v>
      </c>
      <c r="D135" s="188" t="s">
        <v>1304</v>
      </c>
      <c r="E135" s="189" t="s">
        <v>1130</v>
      </c>
      <c r="F135" s="190" t="s">
        <v>1131</v>
      </c>
      <c r="G135" s="191" t="s">
        <v>1349</v>
      </c>
      <c r="H135" s="192">
        <v>4000</v>
      </c>
      <c r="I135" s="193"/>
      <c r="J135" s="194">
        <f>ROUND(I135*H135,2)</f>
        <v>0</v>
      </c>
      <c r="K135" s="190" t="s">
        <v>1308</v>
      </c>
      <c r="L135" s="62"/>
      <c r="M135" s="195" t="s">
        <v>1169</v>
      </c>
      <c r="N135" s="196" t="s">
        <v>1198</v>
      </c>
      <c r="O135" s="43"/>
      <c r="P135" s="197">
        <f>O135*H135</f>
        <v>0</v>
      </c>
      <c r="Q135" s="197">
        <v>0</v>
      </c>
      <c r="R135" s="197">
        <f>Q135*H135</f>
        <v>0</v>
      </c>
      <c r="S135" s="197">
        <v>0</v>
      </c>
      <c r="T135" s="198">
        <f>S135*H135</f>
        <v>0</v>
      </c>
      <c r="AR135" s="24" t="s">
        <v>1309</v>
      </c>
      <c r="AT135" s="24" t="s">
        <v>1304</v>
      </c>
      <c r="AU135" s="24" t="s">
        <v>1234</v>
      </c>
      <c r="AY135" s="24" t="s">
        <v>1302</v>
      </c>
      <c r="BE135" s="199">
        <f>IF(N135="základní",J135,0)</f>
        <v>0</v>
      </c>
      <c r="BF135" s="199">
        <f>IF(N135="snížená",J135,0)</f>
        <v>0</v>
      </c>
      <c r="BG135" s="199">
        <f>IF(N135="zákl. přenesená",J135,0)</f>
        <v>0</v>
      </c>
      <c r="BH135" s="199">
        <f>IF(N135="sníž. přenesená",J135,0)</f>
        <v>0</v>
      </c>
      <c r="BI135" s="199">
        <f>IF(N135="nulová",J135,0)</f>
        <v>0</v>
      </c>
      <c r="BJ135" s="24" t="s">
        <v>1309</v>
      </c>
      <c r="BK135" s="199">
        <f>ROUND(I135*H135,2)</f>
        <v>0</v>
      </c>
      <c r="BL135" s="24" t="s">
        <v>1309</v>
      </c>
      <c r="BM135" s="24" t="s">
        <v>1134</v>
      </c>
    </row>
    <row r="136" spans="2:47" s="1" customFormat="1" ht="175.5">
      <c r="B136" s="42"/>
      <c r="C136" s="64"/>
      <c r="D136" s="200" t="s">
        <v>1311</v>
      </c>
      <c r="E136" s="64"/>
      <c r="F136" s="201" t="s">
        <v>1133</v>
      </c>
      <c r="G136" s="64"/>
      <c r="H136" s="64"/>
      <c r="I136" s="159"/>
      <c r="J136" s="64"/>
      <c r="K136" s="64"/>
      <c r="L136" s="62"/>
      <c r="M136" s="202"/>
      <c r="N136" s="43"/>
      <c r="O136" s="43"/>
      <c r="P136" s="43"/>
      <c r="Q136" s="43"/>
      <c r="R136" s="43"/>
      <c r="S136" s="43"/>
      <c r="T136" s="79"/>
      <c r="AT136" s="24" t="s">
        <v>1311</v>
      </c>
      <c r="AU136" s="24" t="s">
        <v>1234</v>
      </c>
    </row>
    <row r="137" spans="2:51" s="11" customFormat="1" ht="13.5">
      <c r="B137" s="203"/>
      <c r="C137" s="204"/>
      <c r="D137" s="200" t="s">
        <v>1313</v>
      </c>
      <c r="E137" s="205" t="s">
        <v>1169</v>
      </c>
      <c r="F137" s="206" t="s">
        <v>1127</v>
      </c>
      <c r="G137" s="204"/>
      <c r="H137" s="207">
        <v>4000</v>
      </c>
      <c r="I137" s="208"/>
      <c r="J137" s="204"/>
      <c r="K137" s="204"/>
      <c r="L137" s="209"/>
      <c r="M137" s="210"/>
      <c r="N137" s="211"/>
      <c r="O137" s="211"/>
      <c r="P137" s="211"/>
      <c r="Q137" s="211"/>
      <c r="R137" s="211"/>
      <c r="S137" s="211"/>
      <c r="T137" s="212"/>
      <c r="AT137" s="213" t="s">
        <v>1313</v>
      </c>
      <c r="AU137" s="213" t="s">
        <v>1234</v>
      </c>
      <c r="AV137" s="11" t="s">
        <v>1234</v>
      </c>
      <c r="AW137" s="11" t="s">
        <v>1188</v>
      </c>
      <c r="AX137" s="11" t="s">
        <v>1225</v>
      </c>
      <c r="AY137" s="213" t="s">
        <v>1302</v>
      </c>
    </row>
    <row r="138" spans="2:51" s="12" customFormat="1" ht="13.5">
      <c r="B138" s="214"/>
      <c r="C138" s="215"/>
      <c r="D138" s="200" t="s">
        <v>1313</v>
      </c>
      <c r="E138" s="216" t="s">
        <v>1169</v>
      </c>
      <c r="F138" s="217" t="s">
        <v>1315</v>
      </c>
      <c r="G138" s="215"/>
      <c r="H138" s="218">
        <v>4000</v>
      </c>
      <c r="I138" s="219"/>
      <c r="J138" s="215"/>
      <c r="K138" s="215"/>
      <c r="L138" s="220"/>
      <c r="M138" s="221"/>
      <c r="N138" s="222"/>
      <c r="O138" s="222"/>
      <c r="P138" s="222"/>
      <c r="Q138" s="222"/>
      <c r="R138" s="222"/>
      <c r="S138" s="222"/>
      <c r="T138" s="223"/>
      <c r="AT138" s="224" t="s">
        <v>1313</v>
      </c>
      <c r="AU138" s="224" t="s">
        <v>1234</v>
      </c>
      <c r="AV138" s="12" t="s">
        <v>1309</v>
      </c>
      <c r="AW138" s="12" t="s">
        <v>1188</v>
      </c>
      <c r="AX138" s="12" t="s">
        <v>1171</v>
      </c>
      <c r="AY138" s="224" t="s">
        <v>1302</v>
      </c>
    </row>
    <row r="139" spans="2:65" s="1" customFormat="1" ht="57" customHeight="1">
      <c r="B139" s="42"/>
      <c r="C139" s="188" t="s">
        <v>1380</v>
      </c>
      <c r="D139" s="188" t="s">
        <v>1304</v>
      </c>
      <c r="E139" s="189" t="s">
        <v>1475</v>
      </c>
      <c r="F139" s="190" t="s">
        <v>1476</v>
      </c>
      <c r="G139" s="191" t="s">
        <v>1349</v>
      </c>
      <c r="H139" s="192">
        <v>200</v>
      </c>
      <c r="I139" s="193"/>
      <c r="J139" s="194">
        <f>ROUND(I139*H139,2)</f>
        <v>0</v>
      </c>
      <c r="K139" s="190" t="s">
        <v>1308</v>
      </c>
      <c r="L139" s="62"/>
      <c r="M139" s="195" t="s">
        <v>1169</v>
      </c>
      <c r="N139" s="196" t="s">
        <v>1198</v>
      </c>
      <c r="O139" s="43"/>
      <c r="P139" s="197">
        <f>O139*H139</f>
        <v>0</v>
      </c>
      <c r="Q139" s="197">
        <v>0</v>
      </c>
      <c r="R139" s="197">
        <f>Q139*H139</f>
        <v>0</v>
      </c>
      <c r="S139" s="197">
        <v>0</v>
      </c>
      <c r="T139" s="198">
        <f>S139*H139</f>
        <v>0</v>
      </c>
      <c r="AR139" s="24" t="s">
        <v>1309</v>
      </c>
      <c r="AT139" s="24" t="s">
        <v>1304</v>
      </c>
      <c r="AU139" s="24" t="s">
        <v>1234</v>
      </c>
      <c r="AY139" s="24" t="s">
        <v>1302</v>
      </c>
      <c r="BE139" s="199">
        <f>IF(N139="základní",J139,0)</f>
        <v>0</v>
      </c>
      <c r="BF139" s="199">
        <f>IF(N139="snížená",J139,0)</f>
        <v>0</v>
      </c>
      <c r="BG139" s="199">
        <f>IF(N139="zákl. přenesená",J139,0)</f>
        <v>0</v>
      </c>
      <c r="BH139" s="199">
        <f>IF(N139="sníž. přenesená",J139,0)</f>
        <v>0</v>
      </c>
      <c r="BI139" s="199">
        <f>IF(N139="nulová",J139,0)</f>
        <v>0</v>
      </c>
      <c r="BJ139" s="24" t="s">
        <v>1309</v>
      </c>
      <c r="BK139" s="199">
        <f>ROUND(I139*H139,2)</f>
        <v>0</v>
      </c>
      <c r="BL139" s="24" t="s">
        <v>1309</v>
      </c>
      <c r="BM139" s="24" t="s">
        <v>1135</v>
      </c>
    </row>
    <row r="140" spans="2:47" s="1" customFormat="1" ht="409.5">
      <c r="B140" s="42"/>
      <c r="C140" s="64"/>
      <c r="D140" s="200" t="s">
        <v>1311</v>
      </c>
      <c r="E140" s="64"/>
      <c r="F140" s="245" t="s">
        <v>1146</v>
      </c>
      <c r="G140" s="64"/>
      <c r="H140" s="64"/>
      <c r="I140" s="159"/>
      <c r="J140" s="64"/>
      <c r="K140" s="64"/>
      <c r="L140" s="62"/>
      <c r="M140" s="202"/>
      <c r="N140" s="43"/>
      <c r="O140" s="43"/>
      <c r="P140" s="43"/>
      <c r="Q140" s="43"/>
      <c r="R140" s="43"/>
      <c r="S140" s="43"/>
      <c r="T140" s="79"/>
      <c r="AT140" s="24" t="s">
        <v>1311</v>
      </c>
      <c r="AU140" s="24" t="s">
        <v>1234</v>
      </c>
    </row>
    <row r="141" spans="2:51" s="11" customFormat="1" ht="13.5">
      <c r="B141" s="203"/>
      <c r="C141" s="204"/>
      <c r="D141" s="200" t="s">
        <v>1313</v>
      </c>
      <c r="E141" s="205" t="s">
        <v>1169</v>
      </c>
      <c r="F141" s="206" t="s">
        <v>1129</v>
      </c>
      <c r="G141" s="204"/>
      <c r="H141" s="207">
        <v>200</v>
      </c>
      <c r="I141" s="208"/>
      <c r="J141" s="204"/>
      <c r="K141" s="204"/>
      <c r="L141" s="209"/>
      <c r="M141" s="210"/>
      <c r="N141" s="211"/>
      <c r="O141" s="211"/>
      <c r="P141" s="211"/>
      <c r="Q141" s="211"/>
      <c r="R141" s="211"/>
      <c r="S141" s="211"/>
      <c r="T141" s="212"/>
      <c r="AT141" s="213" t="s">
        <v>1313</v>
      </c>
      <c r="AU141" s="213" t="s">
        <v>1234</v>
      </c>
      <c r="AV141" s="11" t="s">
        <v>1234</v>
      </c>
      <c r="AW141" s="11" t="s">
        <v>1188</v>
      </c>
      <c r="AX141" s="11" t="s">
        <v>1225</v>
      </c>
      <c r="AY141" s="213" t="s">
        <v>1302</v>
      </c>
    </row>
    <row r="142" spans="2:51" s="12" customFormat="1" ht="13.5">
      <c r="B142" s="214"/>
      <c r="C142" s="215"/>
      <c r="D142" s="200" t="s">
        <v>1313</v>
      </c>
      <c r="E142" s="216" t="s">
        <v>1169</v>
      </c>
      <c r="F142" s="217" t="s">
        <v>1315</v>
      </c>
      <c r="G142" s="215"/>
      <c r="H142" s="218">
        <v>200</v>
      </c>
      <c r="I142" s="219"/>
      <c r="J142" s="215"/>
      <c r="K142" s="215"/>
      <c r="L142" s="220"/>
      <c r="M142" s="221"/>
      <c r="N142" s="222"/>
      <c r="O142" s="222"/>
      <c r="P142" s="222"/>
      <c r="Q142" s="222"/>
      <c r="R142" s="222"/>
      <c r="S142" s="222"/>
      <c r="T142" s="223"/>
      <c r="AT142" s="224" t="s">
        <v>1313</v>
      </c>
      <c r="AU142" s="224" t="s">
        <v>1234</v>
      </c>
      <c r="AV142" s="12" t="s">
        <v>1309</v>
      </c>
      <c r="AW142" s="12" t="s">
        <v>1188</v>
      </c>
      <c r="AX142" s="12" t="s">
        <v>1171</v>
      </c>
      <c r="AY142" s="224" t="s">
        <v>1302</v>
      </c>
    </row>
    <row r="143" spans="2:65" s="1" customFormat="1" ht="57" customHeight="1">
      <c r="B143" s="42"/>
      <c r="C143" s="188" t="s">
        <v>1157</v>
      </c>
      <c r="D143" s="188" t="s">
        <v>1304</v>
      </c>
      <c r="E143" s="189" t="s">
        <v>1136</v>
      </c>
      <c r="F143" s="190" t="s">
        <v>1137</v>
      </c>
      <c r="G143" s="191" t="s">
        <v>1349</v>
      </c>
      <c r="H143" s="192">
        <v>693</v>
      </c>
      <c r="I143" s="193"/>
      <c r="J143" s="194">
        <f>ROUND(I143*H143,2)</f>
        <v>0</v>
      </c>
      <c r="K143" s="190" t="s">
        <v>1308</v>
      </c>
      <c r="L143" s="62"/>
      <c r="M143" s="195" t="s">
        <v>1169</v>
      </c>
      <c r="N143" s="196" t="s">
        <v>1198</v>
      </c>
      <c r="O143" s="43"/>
      <c r="P143" s="197">
        <f>O143*H143</f>
        <v>0</v>
      </c>
      <c r="Q143" s="197">
        <v>0</v>
      </c>
      <c r="R143" s="197">
        <f>Q143*H143</f>
        <v>0</v>
      </c>
      <c r="S143" s="197">
        <v>0</v>
      </c>
      <c r="T143" s="198">
        <f>S143*H143</f>
        <v>0</v>
      </c>
      <c r="AR143" s="24" t="s">
        <v>1309</v>
      </c>
      <c r="AT143" s="24" t="s">
        <v>1304</v>
      </c>
      <c r="AU143" s="24" t="s">
        <v>1234</v>
      </c>
      <c r="AY143" s="24" t="s">
        <v>1302</v>
      </c>
      <c r="BE143" s="199">
        <f>IF(N143="základní",J143,0)</f>
        <v>0</v>
      </c>
      <c r="BF143" s="199">
        <f>IF(N143="snížená",J143,0)</f>
        <v>0</v>
      </c>
      <c r="BG143" s="199">
        <f>IF(N143="zákl. přenesená",J143,0)</f>
        <v>0</v>
      </c>
      <c r="BH143" s="199">
        <f>IF(N143="sníž. přenesená",J143,0)</f>
        <v>0</v>
      </c>
      <c r="BI143" s="199">
        <f>IF(N143="nulová",J143,0)</f>
        <v>0</v>
      </c>
      <c r="BJ143" s="24" t="s">
        <v>1309</v>
      </c>
      <c r="BK143" s="199">
        <f>ROUND(I143*H143,2)</f>
        <v>0</v>
      </c>
      <c r="BL143" s="24" t="s">
        <v>1309</v>
      </c>
      <c r="BM143" s="24" t="s">
        <v>1138</v>
      </c>
    </row>
    <row r="144" spans="2:47" s="1" customFormat="1" ht="409.5">
      <c r="B144" s="42"/>
      <c r="C144" s="64"/>
      <c r="D144" s="200" t="s">
        <v>1311</v>
      </c>
      <c r="E144" s="64"/>
      <c r="F144" s="245" t="s">
        <v>1146</v>
      </c>
      <c r="G144" s="64"/>
      <c r="H144" s="64"/>
      <c r="I144" s="159"/>
      <c r="J144" s="64"/>
      <c r="K144" s="64"/>
      <c r="L144" s="62"/>
      <c r="M144" s="202"/>
      <c r="N144" s="43"/>
      <c r="O144" s="43"/>
      <c r="P144" s="43"/>
      <c r="Q144" s="43"/>
      <c r="R144" s="43"/>
      <c r="S144" s="43"/>
      <c r="T144" s="79"/>
      <c r="AT144" s="24" t="s">
        <v>1311</v>
      </c>
      <c r="AU144" s="24" t="s">
        <v>1234</v>
      </c>
    </row>
    <row r="145" spans="2:51" s="11" customFormat="1" ht="13.5">
      <c r="B145" s="203"/>
      <c r="C145" s="204"/>
      <c r="D145" s="200" t="s">
        <v>1313</v>
      </c>
      <c r="E145" s="205" t="s">
        <v>1169</v>
      </c>
      <c r="F145" s="206" t="s">
        <v>1139</v>
      </c>
      <c r="G145" s="204"/>
      <c r="H145" s="207">
        <v>693</v>
      </c>
      <c r="I145" s="208"/>
      <c r="J145" s="204"/>
      <c r="K145" s="204"/>
      <c r="L145" s="209"/>
      <c r="M145" s="210"/>
      <c r="N145" s="211"/>
      <c r="O145" s="211"/>
      <c r="P145" s="211"/>
      <c r="Q145" s="211"/>
      <c r="R145" s="211"/>
      <c r="S145" s="211"/>
      <c r="T145" s="212"/>
      <c r="AT145" s="213" t="s">
        <v>1313</v>
      </c>
      <c r="AU145" s="213" t="s">
        <v>1234</v>
      </c>
      <c r="AV145" s="11" t="s">
        <v>1234</v>
      </c>
      <c r="AW145" s="11" t="s">
        <v>1188</v>
      </c>
      <c r="AX145" s="11" t="s">
        <v>1225</v>
      </c>
      <c r="AY145" s="213" t="s">
        <v>1302</v>
      </c>
    </row>
    <row r="146" spans="2:51" s="12" customFormat="1" ht="13.5">
      <c r="B146" s="214"/>
      <c r="C146" s="215"/>
      <c r="D146" s="200" t="s">
        <v>1313</v>
      </c>
      <c r="E146" s="216" t="s">
        <v>1169</v>
      </c>
      <c r="F146" s="217" t="s">
        <v>1315</v>
      </c>
      <c r="G146" s="215"/>
      <c r="H146" s="218">
        <v>693</v>
      </c>
      <c r="I146" s="219"/>
      <c r="J146" s="215"/>
      <c r="K146" s="215"/>
      <c r="L146" s="220"/>
      <c r="M146" s="221"/>
      <c r="N146" s="222"/>
      <c r="O146" s="222"/>
      <c r="P146" s="222"/>
      <c r="Q146" s="222"/>
      <c r="R146" s="222"/>
      <c r="S146" s="222"/>
      <c r="T146" s="223"/>
      <c r="AT146" s="224" t="s">
        <v>1313</v>
      </c>
      <c r="AU146" s="224" t="s">
        <v>1234</v>
      </c>
      <c r="AV146" s="12" t="s">
        <v>1309</v>
      </c>
      <c r="AW146" s="12" t="s">
        <v>1188</v>
      </c>
      <c r="AX146" s="12" t="s">
        <v>1171</v>
      </c>
      <c r="AY146" s="224" t="s">
        <v>1302</v>
      </c>
    </row>
    <row r="147" spans="2:65" s="1" customFormat="1" ht="51.75" customHeight="1">
      <c r="B147" s="42"/>
      <c r="C147" s="188" t="s">
        <v>1387</v>
      </c>
      <c r="D147" s="188" t="s">
        <v>1304</v>
      </c>
      <c r="E147" s="189" t="s">
        <v>1140</v>
      </c>
      <c r="F147" s="190" t="s">
        <v>1141</v>
      </c>
      <c r="G147" s="191" t="s">
        <v>1349</v>
      </c>
      <c r="H147" s="192">
        <v>4000</v>
      </c>
      <c r="I147" s="193"/>
      <c r="J147" s="194">
        <f>ROUND(I147*H147,2)</f>
        <v>0</v>
      </c>
      <c r="K147" s="190" t="s">
        <v>1308</v>
      </c>
      <c r="L147" s="62"/>
      <c r="M147" s="195" t="s">
        <v>1169</v>
      </c>
      <c r="N147" s="196" t="s">
        <v>1198</v>
      </c>
      <c r="O147" s="43"/>
      <c r="P147" s="197">
        <f>O147*H147</f>
        <v>0</v>
      </c>
      <c r="Q147" s="197">
        <v>0</v>
      </c>
      <c r="R147" s="197">
        <f>Q147*H147</f>
        <v>0</v>
      </c>
      <c r="S147" s="197">
        <v>0</v>
      </c>
      <c r="T147" s="198">
        <f>S147*H147</f>
        <v>0</v>
      </c>
      <c r="AR147" s="24" t="s">
        <v>1309</v>
      </c>
      <c r="AT147" s="24" t="s">
        <v>1304</v>
      </c>
      <c r="AU147" s="24" t="s">
        <v>1234</v>
      </c>
      <c r="AY147" s="24" t="s">
        <v>1302</v>
      </c>
      <c r="BE147" s="199">
        <f>IF(N147="základní",J147,0)</f>
        <v>0</v>
      </c>
      <c r="BF147" s="199">
        <f>IF(N147="snížená",J147,0)</f>
        <v>0</v>
      </c>
      <c r="BG147" s="199">
        <f>IF(N147="zákl. přenesená",J147,0)</f>
        <v>0</v>
      </c>
      <c r="BH147" s="199">
        <f>IF(N147="sníž. přenesená",J147,0)</f>
        <v>0</v>
      </c>
      <c r="BI147" s="199">
        <f>IF(N147="nulová",J147,0)</f>
        <v>0</v>
      </c>
      <c r="BJ147" s="24" t="s">
        <v>1309</v>
      </c>
      <c r="BK147" s="199">
        <f>ROUND(I147*H147,2)</f>
        <v>0</v>
      </c>
      <c r="BL147" s="24" t="s">
        <v>1309</v>
      </c>
      <c r="BM147" s="24" t="s">
        <v>1142</v>
      </c>
    </row>
    <row r="148" spans="2:47" s="1" customFormat="1" ht="409.5">
      <c r="B148" s="42"/>
      <c r="C148" s="64"/>
      <c r="D148" s="200" t="s">
        <v>1311</v>
      </c>
      <c r="E148" s="64"/>
      <c r="F148" s="245" t="s">
        <v>1146</v>
      </c>
      <c r="G148" s="64"/>
      <c r="H148" s="64"/>
      <c r="I148" s="159"/>
      <c r="J148" s="64"/>
      <c r="K148" s="64"/>
      <c r="L148" s="62"/>
      <c r="M148" s="202"/>
      <c r="N148" s="43"/>
      <c r="O148" s="43"/>
      <c r="P148" s="43"/>
      <c r="Q148" s="43"/>
      <c r="R148" s="43"/>
      <c r="S148" s="43"/>
      <c r="T148" s="79"/>
      <c r="AT148" s="24" t="s">
        <v>1311</v>
      </c>
      <c r="AU148" s="24" t="s">
        <v>1234</v>
      </c>
    </row>
    <row r="149" spans="2:51" s="11" customFormat="1" ht="13.5">
      <c r="B149" s="203"/>
      <c r="C149" s="204"/>
      <c r="D149" s="200" t="s">
        <v>1313</v>
      </c>
      <c r="E149" s="205" t="s">
        <v>1169</v>
      </c>
      <c r="F149" s="206" t="s">
        <v>1127</v>
      </c>
      <c r="G149" s="204"/>
      <c r="H149" s="207">
        <v>4000</v>
      </c>
      <c r="I149" s="208"/>
      <c r="J149" s="204"/>
      <c r="K149" s="204"/>
      <c r="L149" s="209"/>
      <c r="M149" s="210"/>
      <c r="N149" s="211"/>
      <c r="O149" s="211"/>
      <c r="P149" s="211"/>
      <c r="Q149" s="211"/>
      <c r="R149" s="211"/>
      <c r="S149" s="211"/>
      <c r="T149" s="212"/>
      <c r="AT149" s="213" t="s">
        <v>1313</v>
      </c>
      <c r="AU149" s="213" t="s">
        <v>1234</v>
      </c>
      <c r="AV149" s="11" t="s">
        <v>1234</v>
      </c>
      <c r="AW149" s="11" t="s">
        <v>1188</v>
      </c>
      <c r="AX149" s="11" t="s">
        <v>1225</v>
      </c>
      <c r="AY149" s="213" t="s">
        <v>1302</v>
      </c>
    </row>
    <row r="150" spans="2:51" s="12" customFormat="1" ht="13.5">
      <c r="B150" s="214"/>
      <c r="C150" s="215"/>
      <c r="D150" s="200" t="s">
        <v>1313</v>
      </c>
      <c r="E150" s="216" t="s">
        <v>1169</v>
      </c>
      <c r="F150" s="217" t="s">
        <v>1315</v>
      </c>
      <c r="G150" s="215"/>
      <c r="H150" s="218">
        <v>4000</v>
      </c>
      <c r="I150" s="219"/>
      <c r="J150" s="215"/>
      <c r="K150" s="215"/>
      <c r="L150" s="220"/>
      <c r="M150" s="221"/>
      <c r="N150" s="222"/>
      <c r="O150" s="222"/>
      <c r="P150" s="222"/>
      <c r="Q150" s="222"/>
      <c r="R150" s="222"/>
      <c r="S150" s="222"/>
      <c r="T150" s="223"/>
      <c r="AT150" s="224" t="s">
        <v>1313</v>
      </c>
      <c r="AU150" s="224" t="s">
        <v>1234</v>
      </c>
      <c r="AV150" s="12" t="s">
        <v>1309</v>
      </c>
      <c r="AW150" s="12" t="s">
        <v>1188</v>
      </c>
      <c r="AX150" s="12" t="s">
        <v>1171</v>
      </c>
      <c r="AY150" s="224" t="s">
        <v>1302</v>
      </c>
    </row>
    <row r="151" spans="2:65" s="1" customFormat="1" ht="34.15" customHeight="1">
      <c r="B151" s="42"/>
      <c r="C151" s="188" t="s">
        <v>1393</v>
      </c>
      <c r="D151" s="188" t="s">
        <v>1304</v>
      </c>
      <c r="E151" s="189" t="s">
        <v>1143</v>
      </c>
      <c r="F151" s="190" t="s">
        <v>1144</v>
      </c>
      <c r="G151" s="191" t="s">
        <v>1349</v>
      </c>
      <c r="H151" s="192">
        <v>56</v>
      </c>
      <c r="I151" s="193"/>
      <c r="J151" s="194">
        <f>ROUND(I151*H151,2)</f>
        <v>0</v>
      </c>
      <c r="K151" s="190" t="s">
        <v>1308</v>
      </c>
      <c r="L151" s="62"/>
      <c r="M151" s="195" t="s">
        <v>1169</v>
      </c>
      <c r="N151" s="196" t="s">
        <v>1198</v>
      </c>
      <c r="O151" s="43"/>
      <c r="P151" s="197">
        <f>O151*H151</f>
        <v>0</v>
      </c>
      <c r="Q151" s="197">
        <v>0</v>
      </c>
      <c r="R151" s="197">
        <f>Q151*H151</f>
        <v>0</v>
      </c>
      <c r="S151" s="197">
        <v>0</v>
      </c>
      <c r="T151" s="198">
        <f>S151*H151</f>
        <v>0</v>
      </c>
      <c r="AR151" s="24" t="s">
        <v>1309</v>
      </c>
      <c r="AT151" s="24" t="s">
        <v>1304</v>
      </c>
      <c r="AU151" s="24" t="s">
        <v>1234</v>
      </c>
      <c r="AY151" s="24" t="s">
        <v>1302</v>
      </c>
      <c r="BE151" s="199">
        <f>IF(N151="základní",J151,0)</f>
        <v>0</v>
      </c>
      <c r="BF151" s="199">
        <f>IF(N151="snížená",J151,0)</f>
        <v>0</v>
      </c>
      <c r="BG151" s="199">
        <f>IF(N151="zákl. přenesená",J151,0)</f>
        <v>0</v>
      </c>
      <c r="BH151" s="199">
        <f>IF(N151="sníž. přenesená",J151,0)</f>
        <v>0</v>
      </c>
      <c r="BI151" s="199">
        <f>IF(N151="nulová",J151,0)</f>
        <v>0</v>
      </c>
      <c r="BJ151" s="24" t="s">
        <v>1309</v>
      </c>
      <c r="BK151" s="199">
        <f>ROUND(I151*H151,2)</f>
        <v>0</v>
      </c>
      <c r="BL151" s="24" t="s">
        <v>1309</v>
      </c>
      <c r="BM151" s="24" t="s">
        <v>1145</v>
      </c>
    </row>
    <row r="152" spans="2:47" s="1" customFormat="1" ht="409.5">
      <c r="B152" s="42"/>
      <c r="C152" s="64"/>
      <c r="D152" s="200" t="s">
        <v>1311</v>
      </c>
      <c r="E152" s="64"/>
      <c r="F152" s="245" t="s">
        <v>1037</v>
      </c>
      <c r="G152" s="64"/>
      <c r="H152" s="64"/>
      <c r="I152" s="159"/>
      <c r="J152" s="64"/>
      <c r="K152" s="64"/>
      <c r="L152" s="62"/>
      <c r="M152" s="202"/>
      <c r="N152" s="43"/>
      <c r="O152" s="43"/>
      <c r="P152" s="43"/>
      <c r="Q152" s="43"/>
      <c r="R152" s="43"/>
      <c r="S152" s="43"/>
      <c r="T152" s="79"/>
      <c r="AT152" s="24" t="s">
        <v>1311</v>
      </c>
      <c r="AU152" s="24" t="s">
        <v>1234</v>
      </c>
    </row>
    <row r="153" spans="2:51" s="11" customFormat="1" ht="13.5">
      <c r="B153" s="203"/>
      <c r="C153" s="204"/>
      <c r="D153" s="200" t="s">
        <v>1313</v>
      </c>
      <c r="E153" s="205" t="s">
        <v>1169</v>
      </c>
      <c r="F153" s="206" t="s">
        <v>989</v>
      </c>
      <c r="G153" s="204"/>
      <c r="H153" s="207">
        <v>56</v>
      </c>
      <c r="I153" s="208"/>
      <c r="J153" s="204"/>
      <c r="K153" s="204"/>
      <c r="L153" s="209"/>
      <c r="M153" s="210"/>
      <c r="N153" s="211"/>
      <c r="O153" s="211"/>
      <c r="P153" s="211"/>
      <c r="Q153" s="211"/>
      <c r="R153" s="211"/>
      <c r="S153" s="211"/>
      <c r="T153" s="212"/>
      <c r="AT153" s="213" t="s">
        <v>1313</v>
      </c>
      <c r="AU153" s="213" t="s">
        <v>1234</v>
      </c>
      <c r="AV153" s="11" t="s">
        <v>1234</v>
      </c>
      <c r="AW153" s="11" t="s">
        <v>1188</v>
      </c>
      <c r="AX153" s="11" t="s">
        <v>1225</v>
      </c>
      <c r="AY153" s="213" t="s">
        <v>1302</v>
      </c>
    </row>
    <row r="154" spans="2:51" s="12" customFormat="1" ht="13.5">
      <c r="B154" s="214"/>
      <c r="C154" s="215"/>
      <c r="D154" s="200" t="s">
        <v>1313</v>
      </c>
      <c r="E154" s="216" t="s">
        <v>1169</v>
      </c>
      <c r="F154" s="217" t="s">
        <v>1315</v>
      </c>
      <c r="G154" s="215"/>
      <c r="H154" s="218">
        <v>56</v>
      </c>
      <c r="I154" s="219"/>
      <c r="J154" s="215"/>
      <c r="K154" s="215"/>
      <c r="L154" s="220"/>
      <c r="M154" s="221"/>
      <c r="N154" s="222"/>
      <c r="O154" s="222"/>
      <c r="P154" s="222"/>
      <c r="Q154" s="222"/>
      <c r="R154" s="222"/>
      <c r="S154" s="222"/>
      <c r="T154" s="223"/>
      <c r="AT154" s="224" t="s">
        <v>1313</v>
      </c>
      <c r="AU154" s="224" t="s">
        <v>1234</v>
      </c>
      <c r="AV154" s="12" t="s">
        <v>1309</v>
      </c>
      <c r="AW154" s="12" t="s">
        <v>1188</v>
      </c>
      <c r="AX154" s="12" t="s">
        <v>1171</v>
      </c>
      <c r="AY154" s="224" t="s">
        <v>1302</v>
      </c>
    </row>
    <row r="155" spans="2:65" s="1" customFormat="1" ht="14.45" customHeight="1">
      <c r="B155" s="42"/>
      <c r="C155" s="235" t="s">
        <v>1398</v>
      </c>
      <c r="D155" s="235" t="s">
        <v>1464</v>
      </c>
      <c r="E155" s="236" t="s">
        <v>990</v>
      </c>
      <c r="F155" s="237" t="s">
        <v>991</v>
      </c>
      <c r="G155" s="238" t="s">
        <v>1349</v>
      </c>
      <c r="H155" s="239">
        <v>1360</v>
      </c>
      <c r="I155" s="240"/>
      <c r="J155" s="241">
        <f>ROUND(I155*H155,2)</f>
        <v>0</v>
      </c>
      <c r="K155" s="237" t="s">
        <v>1169</v>
      </c>
      <c r="L155" s="242"/>
      <c r="M155" s="243" t="s">
        <v>1169</v>
      </c>
      <c r="N155" s="244" t="s">
        <v>1198</v>
      </c>
      <c r="O155" s="43"/>
      <c r="P155" s="197">
        <f>O155*H155</f>
        <v>0</v>
      </c>
      <c r="Q155" s="197">
        <v>0</v>
      </c>
      <c r="R155" s="197">
        <f>Q155*H155</f>
        <v>0</v>
      </c>
      <c r="S155" s="197">
        <v>0</v>
      </c>
      <c r="T155" s="198">
        <f>S155*H155</f>
        <v>0</v>
      </c>
      <c r="AR155" s="24" t="s">
        <v>1353</v>
      </c>
      <c r="AT155" s="24" t="s">
        <v>1464</v>
      </c>
      <c r="AU155" s="24" t="s">
        <v>1234</v>
      </c>
      <c r="AY155" s="24" t="s">
        <v>1302</v>
      </c>
      <c r="BE155" s="199">
        <f>IF(N155="základní",J155,0)</f>
        <v>0</v>
      </c>
      <c r="BF155" s="199">
        <f>IF(N155="snížená",J155,0)</f>
        <v>0</v>
      </c>
      <c r="BG155" s="199">
        <f>IF(N155="zákl. přenesená",J155,0)</f>
        <v>0</v>
      </c>
      <c r="BH155" s="199">
        <f>IF(N155="sníž. přenesená",J155,0)</f>
        <v>0</v>
      </c>
      <c r="BI155" s="199">
        <f>IF(N155="nulová",J155,0)</f>
        <v>0</v>
      </c>
      <c r="BJ155" s="24" t="s">
        <v>1309</v>
      </c>
      <c r="BK155" s="199">
        <f>ROUND(I155*H155,2)</f>
        <v>0</v>
      </c>
      <c r="BL155" s="24" t="s">
        <v>1309</v>
      </c>
      <c r="BM155" s="24" t="s">
        <v>992</v>
      </c>
    </row>
    <row r="156" spans="2:65" s="1" customFormat="1" ht="24.75" customHeight="1">
      <c r="B156" s="42"/>
      <c r="C156" s="188" t="s">
        <v>1402</v>
      </c>
      <c r="D156" s="188" t="s">
        <v>1304</v>
      </c>
      <c r="E156" s="189" t="s">
        <v>993</v>
      </c>
      <c r="F156" s="190" t="s">
        <v>994</v>
      </c>
      <c r="G156" s="191" t="s">
        <v>1307</v>
      </c>
      <c r="H156" s="192">
        <v>770</v>
      </c>
      <c r="I156" s="193"/>
      <c r="J156" s="194">
        <f>ROUND(I156*H156,2)</f>
        <v>0</v>
      </c>
      <c r="K156" s="190" t="s">
        <v>1308</v>
      </c>
      <c r="L156" s="62"/>
      <c r="M156" s="195" t="s">
        <v>1169</v>
      </c>
      <c r="N156" s="196" t="s">
        <v>1198</v>
      </c>
      <c r="O156" s="43"/>
      <c r="P156" s="197">
        <f>O156*H156</f>
        <v>0</v>
      </c>
      <c r="Q156" s="197">
        <v>0</v>
      </c>
      <c r="R156" s="197">
        <f>Q156*H156</f>
        <v>0</v>
      </c>
      <c r="S156" s="197">
        <v>0</v>
      </c>
      <c r="T156" s="198">
        <f>S156*H156</f>
        <v>0</v>
      </c>
      <c r="AR156" s="24" t="s">
        <v>1309</v>
      </c>
      <c r="AT156" s="24" t="s">
        <v>1304</v>
      </c>
      <c r="AU156" s="24" t="s">
        <v>1234</v>
      </c>
      <c r="AY156" s="24" t="s">
        <v>1302</v>
      </c>
      <c r="BE156" s="199">
        <f>IF(N156="základní",J156,0)</f>
        <v>0</v>
      </c>
      <c r="BF156" s="199">
        <f>IF(N156="snížená",J156,0)</f>
        <v>0</v>
      </c>
      <c r="BG156" s="199">
        <f>IF(N156="zákl. přenesená",J156,0)</f>
        <v>0</v>
      </c>
      <c r="BH156" s="199">
        <f>IF(N156="sníž. přenesená",J156,0)</f>
        <v>0</v>
      </c>
      <c r="BI156" s="199">
        <f>IF(N156="nulová",J156,0)</f>
        <v>0</v>
      </c>
      <c r="BJ156" s="24" t="s">
        <v>1309</v>
      </c>
      <c r="BK156" s="199">
        <f>ROUND(I156*H156,2)</f>
        <v>0</v>
      </c>
      <c r="BL156" s="24" t="s">
        <v>1309</v>
      </c>
      <c r="BM156" s="24" t="s">
        <v>995</v>
      </c>
    </row>
    <row r="157" spans="2:47" s="1" customFormat="1" ht="135">
      <c r="B157" s="42"/>
      <c r="C157" s="64"/>
      <c r="D157" s="200" t="s">
        <v>1311</v>
      </c>
      <c r="E157" s="64"/>
      <c r="F157" s="201" t="s">
        <v>996</v>
      </c>
      <c r="G157" s="64"/>
      <c r="H157" s="64"/>
      <c r="I157" s="159"/>
      <c r="J157" s="64"/>
      <c r="K157" s="64"/>
      <c r="L157" s="62"/>
      <c r="M157" s="202"/>
      <c r="N157" s="43"/>
      <c r="O157" s="43"/>
      <c r="P157" s="43"/>
      <c r="Q157" s="43"/>
      <c r="R157" s="43"/>
      <c r="S157" s="43"/>
      <c r="T157" s="79"/>
      <c r="AT157" s="24" t="s">
        <v>1311</v>
      </c>
      <c r="AU157" s="24" t="s">
        <v>1234</v>
      </c>
    </row>
    <row r="158" spans="2:51" s="11" customFormat="1" ht="13.5">
      <c r="B158" s="203"/>
      <c r="C158" s="204"/>
      <c r="D158" s="200" t="s">
        <v>1313</v>
      </c>
      <c r="E158" s="205" t="s">
        <v>1169</v>
      </c>
      <c r="F158" s="206" t="s">
        <v>997</v>
      </c>
      <c r="G158" s="204"/>
      <c r="H158" s="207">
        <v>770</v>
      </c>
      <c r="I158" s="208"/>
      <c r="J158" s="204"/>
      <c r="K158" s="204"/>
      <c r="L158" s="209"/>
      <c r="M158" s="210"/>
      <c r="N158" s="211"/>
      <c r="O158" s="211"/>
      <c r="P158" s="211"/>
      <c r="Q158" s="211"/>
      <c r="R158" s="211"/>
      <c r="S158" s="211"/>
      <c r="T158" s="212"/>
      <c r="AT158" s="213" t="s">
        <v>1313</v>
      </c>
      <c r="AU158" s="213" t="s">
        <v>1234</v>
      </c>
      <c r="AV158" s="11" t="s">
        <v>1234</v>
      </c>
      <c r="AW158" s="11" t="s">
        <v>1188</v>
      </c>
      <c r="AX158" s="11" t="s">
        <v>1225</v>
      </c>
      <c r="AY158" s="213" t="s">
        <v>1302</v>
      </c>
    </row>
    <row r="159" spans="2:51" s="12" customFormat="1" ht="13.5">
      <c r="B159" s="214"/>
      <c r="C159" s="215"/>
      <c r="D159" s="200" t="s">
        <v>1313</v>
      </c>
      <c r="E159" s="216" t="s">
        <v>1169</v>
      </c>
      <c r="F159" s="217" t="s">
        <v>1315</v>
      </c>
      <c r="G159" s="215"/>
      <c r="H159" s="218">
        <v>770</v>
      </c>
      <c r="I159" s="219"/>
      <c r="J159" s="215"/>
      <c r="K159" s="215"/>
      <c r="L159" s="220"/>
      <c r="M159" s="221"/>
      <c r="N159" s="222"/>
      <c r="O159" s="222"/>
      <c r="P159" s="222"/>
      <c r="Q159" s="222"/>
      <c r="R159" s="222"/>
      <c r="S159" s="222"/>
      <c r="T159" s="223"/>
      <c r="AT159" s="224" t="s">
        <v>1313</v>
      </c>
      <c r="AU159" s="224" t="s">
        <v>1234</v>
      </c>
      <c r="AV159" s="12" t="s">
        <v>1309</v>
      </c>
      <c r="AW159" s="12" t="s">
        <v>1188</v>
      </c>
      <c r="AX159" s="12" t="s">
        <v>1171</v>
      </c>
      <c r="AY159" s="224" t="s">
        <v>1302</v>
      </c>
    </row>
    <row r="160" spans="2:63" s="10" customFormat="1" ht="29.85" customHeight="1">
      <c r="B160" s="172"/>
      <c r="C160" s="173"/>
      <c r="D160" s="174" t="s">
        <v>1224</v>
      </c>
      <c r="E160" s="186" t="s">
        <v>1234</v>
      </c>
      <c r="F160" s="186" t="s">
        <v>998</v>
      </c>
      <c r="G160" s="173"/>
      <c r="H160" s="173"/>
      <c r="I160" s="176"/>
      <c r="J160" s="187">
        <f>BK160</f>
        <v>0</v>
      </c>
      <c r="K160" s="173"/>
      <c r="L160" s="178"/>
      <c r="M160" s="179"/>
      <c r="N160" s="180"/>
      <c r="O160" s="180"/>
      <c r="P160" s="181">
        <f>SUM(P161:P176)</f>
        <v>0</v>
      </c>
      <c r="Q160" s="180"/>
      <c r="R160" s="181">
        <f>SUM(R161:R176)</f>
        <v>793.5069820499999</v>
      </c>
      <c r="S160" s="180"/>
      <c r="T160" s="182">
        <f>SUM(T161:T176)</f>
        <v>0</v>
      </c>
      <c r="AR160" s="183" t="s">
        <v>1171</v>
      </c>
      <c r="AT160" s="184" t="s">
        <v>1224</v>
      </c>
      <c r="AU160" s="184" t="s">
        <v>1171</v>
      </c>
      <c r="AY160" s="183" t="s">
        <v>1302</v>
      </c>
      <c r="BK160" s="185">
        <f>SUM(BK161:BK176)</f>
        <v>0</v>
      </c>
    </row>
    <row r="161" spans="2:65" s="1" customFormat="1" ht="34.15" customHeight="1">
      <c r="B161" s="42"/>
      <c r="C161" s="188" t="s">
        <v>1333</v>
      </c>
      <c r="D161" s="188" t="s">
        <v>1304</v>
      </c>
      <c r="E161" s="189" t="s">
        <v>999</v>
      </c>
      <c r="F161" s="190" t="s">
        <v>1000</v>
      </c>
      <c r="G161" s="191" t="s">
        <v>1307</v>
      </c>
      <c r="H161" s="192">
        <v>16500</v>
      </c>
      <c r="I161" s="193"/>
      <c r="J161" s="194">
        <f>ROUND(I161*H161,2)</f>
        <v>0</v>
      </c>
      <c r="K161" s="190" t="s">
        <v>1308</v>
      </c>
      <c r="L161" s="62"/>
      <c r="M161" s="195" t="s">
        <v>1169</v>
      </c>
      <c r="N161" s="196" t="s">
        <v>1198</v>
      </c>
      <c r="O161" s="43"/>
      <c r="P161" s="197">
        <f>O161*H161</f>
        <v>0</v>
      </c>
      <c r="Q161" s="197">
        <v>0.00022</v>
      </c>
      <c r="R161" s="197">
        <f>Q161*H161</f>
        <v>3.6300000000000003</v>
      </c>
      <c r="S161" s="197">
        <v>0</v>
      </c>
      <c r="T161" s="198">
        <f>S161*H161</f>
        <v>0</v>
      </c>
      <c r="AR161" s="24" t="s">
        <v>1309</v>
      </c>
      <c r="AT161" s="24" t="s">
        <v>1304</v>
      </c>
      <c r="AU161" s="24" t="s">
        <v>1234</v>
      </c>
      <c r="AY161" s="24" t="s">
        <v>1302</v>
      </c>
      <c r="BE161" s="199">
        <f>IF(N161="základní",J161,0)</f>
        <v>0</v>
      </c>
      <c r="BF161" s="199">
        <f>IF(N161="snížená",J161,0)</f>
        <v>0</v>
      </c>
      <c r="BG161" s="199">
        <f>IF(N161="zákl. přenesená",J161,0)</f>
        <v>0</v>
      </c>
      <c r="BH161" s="199">
        <f>IF(N161="sníž. přenesená",J161,0)</f>
        <v>0</v>
      </c>
      <c r="BI161" s="199">
        <f>IF(N161="nulová",J161,0)</f>
        <v>0</v>
      </c>
      <c r="BJ161" s="24" t="s">
        <v>1309</v>
      </c>
      <c r="BK161" s="199">
        <f>ROUND(I161*H161,2)</f>
        <v>0</v>
      </c>
      <c r="BL161" s="24" t="s">
        <v>1309</v>
      </c>
      <c r="BM161" s="24" t="s">
        <v>1001</v>
      </c>
    </row>
    <row r="162" spans="2:47" s="1" customFormat="1" ht="81">
      <c r="B162" s="42"/>
      <c r="C162" s="64"/>
      <c r="D162" s="200" t="s">
        <v>1311</v>
      </c>
      <c r="E162" s="64"/>
      <c r="F162" s="201" t="s">
        <v>1002</v>
      </c>
      <c r="G162" s="64"/>
      <c r="H162" s="64"/>
      <c r="I162" s="159"/>
      <c r="J162" s="64"/>
      <c r="K162" s="64"/>
      <c r="L162" s="62"/>
      <c r="M162" s="202"/>
      <c r="N162" s="43"/>
      <c r="O162" s="43"/>
      <c r="P162" s="43"/>
      <c r="Q162" s="43"/>
      <c r="R162" s="43"/>
      <c r="S162" s="43"/>
      <c r="T162" s="79"/>
      <c r="AT162" s="24" t="s">
        <v>1311</v>
      </c>
      <c r="AU162" s="24" t="s">
        <v>1234</v>
      </c>
    </row>
    <row r="163" spans="2:51" s="11" customFormat="1" ht="13.5">
      <c r="B163" s="203"/>
      <c r="C163" s="204"/>
      <c r="D163" s="200" t="s">
        <v>1313</v>
      </c>
      <c r="E163" s="205" t="s">
        <v>1169</v>
      </c>
      <c r="F163" s="206" t="s">
        <v>1003</v>
      </c>
      <c r="G163" s="204"/>
      <c r="H163" s="207">
        <v>8000</v>
      </c>
      <c r="I163" s="208"/>
      <c r="J163" s="204"/>
      <c r="K163" s="204"/>
      <c r="L163" s="209"/>
      <c r="M163" s="210"/>
      <c r="N163" s="211"/>
      <c r="O163" s="211"/>
      <c r="P163" s="211"/>
      <c r="Q163" s="211"/>
      <c r="R163" s="211"/>
      <c r="S163" s="211"/>
      <c r="T163" s="212"/>
      <c r="AT163" s="213" t="s">
        <v>1313</v>
      </c>
      <c r="AU163" s="213" t="s">
        <v>1234</v>
      </c>
      <c r="AV163" s="11" t="s">
        <v>1234</v>
      </c>
      <c r="AW163" s="11" t="s">
        <v>1188</v>
      </c>
      <c r="AX163" s="11" t="s">
        <v>1225</v>
      </c>
      <c r="AY163" s="213" t="s">
        <v>1302</v>
      </c>
    </row>
    <row r="164" spans="2:51" s="11" customFormat="1" ht="13.5">
      <c r="B164" s="203"/>
      <c r="C164" s="204"/>
      <c r="D164" s="200" t="s">
        <v>1313</v>
      </c>
      <c r="E164" s="205" t="s">
        <v>1169</v>
      </c>
      <c r="F164" s="206" t="s">
        <v>1004</v>
      </c>
      <c r="G164" s="204"/>
      <c r="H164" s="207">
        <v>8500</v>
      </c>
      <c r="I164" s="208"/>
      <c r="J164" s="204"/>
      <c r="K164" s="204"/>
      <c r="L164" s="209"/>
      <c r="M164" s="210"/>
      <c r="N164" s="211"/>
      <c r="O164" s="211"/>
      <c r="P164" s="211"/>
      <c r="Q164" s="211"/>
      <c r="R164" s="211"/>
      <c r="S164" s="211"/>
      <c r="T164" s="212"/>
      <c r="AT164" s="213" t="s">
        <v>1313</v>
      </c>
      <c r="AU164" s="213" t="s">
        <v>1234</v>
      </c>
      <c r="AV164" s="11" t="s">
        <v>1234</v>
      </c>
      <c r="AW164" s="11" t="s">
        <v>1188</v>
      </c>
      <c r="AX164" s="11" t="s">
        <v>1225</v>
      </c>
      <c r="AY164" s="213" t="s">
        <v>1302</v>
      </c>
    </row>
    <row r="165" spans="2:51" s="12" customFormat="1" ht="13.5">
      <c r="B165" s="214"/>
      <c r="C165" s="215"/>
      <c r="D165" s="200" t="s">
        <v>1313</v>
      </c>
      <c r="E165" s="216" t="s">
        <v>1169</v>
      </c>
      <c r="F165" s="217" t="s">
        <v>1315</v>
      </c>
      <c r="G165" s="215"/>
      <c r="H165" s="218">
        <v>16500</v>
      </c>
      <c r="I165" s="219"/>
      <c r="J165" s="215"/>
      <c r="K165" s="215"/>
      <c r="L165" s="220"/>
      <c r="M165" s="221"/>
      <c r="N165" s="222"/>
      <c r="O165" s="222"/>
      <c r="P165" s="222"/>
      <c r="Q165" s="222"/>
      <c r="R165" s="222"/>
      <c r="S165" s="222"/>
      <c r="T165" s="223"/>
      <c r="AT165" s="224" t="s">
        <v>1313</v>
      </c>
      <c r="AU165" s="224" t="s">
        <v>1234</v>
      </c>
      <c r="AV165" s="12" t="s">
        <v>1309</v>
      </c>
      <c r="AW165" s="12" t="s">
        <v>1188</v>
      </c>
      <c r="AX165" s="12" t="s">
        <v>1171</v>
      </c>
      <c r="AY165" s="224" t="s">
        <v>1302</v>
      </c>
    </row>
    <row r="166" spans="2:65" s="1" customFormat="1" ht="22.9" customHeight="1">
      <c r="B166" s="42"/>
      <c r="C166" s="235" t="s">
        <v>1156</v>
      </c>
      <c r="D166" s="235" t="s">
        <v>1464</v>
      </c>
      <c r="E166" s="236" t="s">
        <v>1005</v>
      </c>
      <c r="F166" s="237" t="s">
        <v>1006</v>
      </c>
      <c r="G166" s="238" t="s">
        <v>1307</v>
      </c>
      <c r="H166" s="239">
        <v>18975</v>
      </c>
      <c r="I166" s="240"/>
      <c r="J166" s="241">
        <f>ROUND(I166*H166,2)</f>
        <v>0</v>
      </c>
      <c r="K166" s="237" t="s">
        <v>1308</v>
      </c>
      <c r="L166" s="242"/>
      <c r="M166" s="243" t="s">
        <v>1169</v>
      </c>
      <c r="N166" s="244" t="s">
        <v>1198</v>
      </c>
      <c r="O166" s="43"/>
      <c r="P166" s="197">
        <f>O166*H166</f>
        <v>0</v>
      </c>
      <c r="Q166" s="197">
        <v>0.0005</v>
      </c>
      <c r="R166" s="197">
        <f>Q166*H166</f>
        <v>9.4875</v>
      </c>
      <c r="S166" s="197">
        <v>0</v>
      </c>
      <c r="T166" s="198">
        <f>S166*H166</f>
        <v>0</v>
      </c>
      <c r="AR166" s="24" t="s">
        <v>1353</v>
      </c>
      <c r="AT166" s="24" t="s">
        <v>1464</v>
      </c>
      <c r="AU166" s="24" t="s">
        <v>1234</v>
      </c>
      <c r="AY166" s="24" t="s">
        <v>1302</v>
      </c>
      <c r="BE166" s="199">
        <f>IF(N166="základní",J166,0)</f>
        <v>0</v>
      </c>
      <c r="BF166" s="199">
        <f>IF(N166="snížená",J166,0)</f>
        <v>0</v>
      </c>
      <c r="BG166" s="199">
        <f>IF(N166="zákl. přenesená",J166,0)</f>
        <v>0</v>
      </c>
      <c r="BH166" s="199">
        <f>IF(N166="sníž. přenesená",J166,0)</f>
        <v>0</v>
      </c>
      <c r="BI166" s="199">
        <f>IF(N166="nulová",J166,0)</f>
        <v>0</v>
      </c>
      <c r="BJ166" s="24" t="s">
        <v>1309</v>
      </c>
      <c r="BK166" s="199">
        <f>ROUND(I166*H166,2)</f>
        <v>0</v>
      </c>
      <c r="BL166" s="24" t="s">
        <v>1309</v>
      </c>
      <c r="BM166" s="24" t="s">
        <v>1007</v>
      </c>
    </row>
    <row r="167" spans="2:51" s="11" customFormat="1" ht="13.5">
      <c r="B167" s="203"/>
      <c r="C167" s="204"/>
      <c r="D167" s="200" t="s">
        <v>1313</v>
      </c>
      <c r="E167" s="204"/>
      <c r="F167" s="206" t="s">
        <v>1008</v>
      </c>
      <c r="G167" s="204"/>
      <c r="H167" s="207">
        <v>18975</v>
      </c>
      <c r="I167" s="208"/>
      <c r="J167" s="204"/>
      <c r="K167" s="204"/>
      <c r="L167" s="209"/>
      <c r="M167" s="210"/>
      <c r="N167" s="211"/>
      <c r="O167" s="211"/>
      <c r="P167" s="211"/>
      <c r="Q167" s="211"/>
      <c r="R167" s="211"/>
      <c r="S167" s="211"/>
      <c r="T167" s="212"/>
      <c r="AT167" s="213" t="s">
        <v>1313</v>
      </c>
      <c r="AU167" s="213" t="s">
        <v>1234</v>
      </c>
      <c r="AV167" s="11" t="s">
        <v>1234</v>
      </c>
      <c r="AW167" s="11" t="s">
        <v>1153</v>
      </c>
      <c r="AX167" s="11" t="s">
        <v>1171</v>
      </c>
      <c r="AY167" s="213" t="s">
        <v>1302</v>
      </c>
    </row>
    <row r="168" spans="2:65" s="1" customFormat="1" ht="37.5" customHeight="1">
      <c r="B168" s="42"/>
      <c r="C168" s="188" t="s">
        <v>1413</v>
      </c>
      <c r="D168" s="188" t="s">
        <v>1304</v>
      </c>
      <c r="E168" s="189" t="s">
        <v>1009</v>
      </c>
      <c r="F168" s="190" t="s">
        <v>1010</v>
      </c>
      <c r="G168" s="191" t="s">
        <v>1307</v>
      </c>
      <c r="H168" s="192">
        <v>1138.32</v>
      </c>
      <c r="I168" s="193"/>
      <c r="J168" s="194">
        <f>ROUND(I168*H168,2)</f>
        <v>0</v>
      </c>
      <c r="K168" s="190" t="s">
        <v>1308</v>
      </c>
      <c r="L168" s="62"/>
      <c r="M168" s="195" t="s">
        <v>1169</v>
      </c>
      <c r="N168" s="196" t="s">
        <v>1198</v>
      </c>
      <c r="O168" s="43"/>
      <c r="P168" s="197">
        <f>O168*H168</f>
        <v>0</v>
      </c>
      <c r="Q168" s="197">
        <v>0.67489</v>
      </c>
      <c r="R168" s="197">
        <f>Q168*H168</f>
        <v>768.2407847999999</v>
      </c>
      <c r="S168" s="197">
        <v>0</v>
      </c>
      <c r="T168" s="198">
        <f>S168*H168</f>
        <v>0</v>
      </c>
      <c r="AR168" s="24" t="s">
        <v>1309</v>
      </c>
      <c r="AT168" s="24" t="s">
        <v>1304</v>
      </c>
      <c r="AU168" s="24" t="s">
        <v>1234</v>
      </c>
      <c r="AY168" s="24" t="s">
        <v>1302</v>
      </c>
      <c r="BE168" s="199">
        <f>IF(N168="základní",J168,0)</f>
        <v>0</v>
      </c>
      <c r="BF168" s="199">
        <f>IF(N168="snížená",J168,0)</f>
        <v>0</v>
      </c>
      <c r="BG168" s="199">
        <f>IF(N168="zákl. přenesená",J168,0)</f>
        <v>0</v>
      </c>
      <c r="BH168" s="199">
        <f>IF(N168="sníž. přenesená",J168,0)</f>
        <v>0</v>
      </c>
      <c r="BI168" s="199">
        <f>IF(N168="nulová",J168,0)</f>
        <v>0</v>
      </c>
      <c r="BJ168" s="24" t="s">
        <v>1309</v>
      </c>
      <c r="BK168" s="199">
        <f>ROUND(I168*H168,2)</f>
        <v>0</v>
      </c>
      <c r="BL168" s="24" t="s">
        <v>1309</v>
      </c>
      <c r="BM168" s="24" t="s">
        <v>1011</v>
      </c>
    </row>
    <row r="169" spans="2:47" s="1" customFormat="1" ht="67.5">
      <c r="B169" s="42"/>
      <c r="C169" s="64"/>
      <c r="D169" s="200" t="s">
        <v>1311</v>
      </c>
      <c r="E169" s="64"/>
      <c r="F169" s="201" t="s">
        <v>1012</v>
      </c>
      <c r="G169" s="64"/>
      <c r="H169" s="64"/>
      <c r="I169" s="159"/>
      <c r="J169" s="64"/>
      <c r="K169" s="64"/>
      <c r="L169" s="62"/>
      <c r="M169" s="202"/>
      <c r="N169" s="43"/>
      <c r="O169" s="43"/>
      <c r="P169" s="43"/>
      <c r="Q169" s="43"/>
      <c r="R169" s="43"/>
      <c r="S169" s="43"/>
      <c r="T169" s="79"/>
      <c r="AT169" s="24" t="s">
        <v>1311</v>
      </c>
      <c r="AU169" s="24" t="s">
        <v>1234</v>
      </c>
    </row>
    <row r="170" spans="2:51" s="11" customFormat="1" ht="13.5">
      <c r="B170" s="203"/>
      <c r="C170" s="204"/>
      <c r="D170" s="200" t="s">
        <v>1313</v>
      </c>
      <c r="E170" s="205" t="s">
        <v>1169</v>
      </c>
      <c r="F170" s="206" t="s">
        <v>1013</v>
      </c>
      <c r="G170" s="204"/>
      <c r="H170" s="207">
        <v>1138.32</v>
      </c>
      <c r="I170" s="208"/>
      <c r="J170" s="204"/>
      <c r="K170" s="204"/>
      <c r="L170" s="209"/>
      <c r="M170" s="210"/>
      <c r="N170" s="211"/>
      <c r="O170" s="211"/>
      <c r="P170" s="211"/>
      <c r="Q170" s="211"/>
      <c r="R170" s="211"/>
      <c r="S170" s="211"/>
      <c r="T170" s="212"/>
      <c r="AT170" s="213" t="s">
        <v>1313</v>
      </c>
      <c r="AU170" s="213" t="s">
        <v>1234</v>
      </c>
      <c r="AV170" s="11" t="s">
        <v>1234</v>
      </c>
      <c r="AW170" s="11" t="s">
        <v>1188</v>
      </c>
      <c r="AX170" s="11" t="s">
        <v>1225</v>
      </c>
      <c r="AY170" s="213" t="s">
        <v>1302</v>
      </c>
    </row>
    <row r="171" spans="2:51" s="12" customFormat="1" ht="13.5">
      <c r="B171" s="214"/>
      <c r="C171" s="215"/>
      <c r="D171" s="200" t="s">
        <v>1313</v>
      </c>
      <c r="E171" s="216" t="s">
        <v>1169</v>
      </c>
      <c r="F171" s="217" t="s">
        <v>1315</v>
      </c>
      <c r="G171" s="215"/>
      <c r="H171" s="218">
        <v>1138.32</v>
      </c>
      <c r="I171" s="219"/>
      <c r="J171" s="215"/>
      <c r="K171" s="215"/>
      <c r="L171" s="220"/>
      <c r="M171" s="221"/>
      <c r="N171" s="222"/>
      <c r="O171" s="222"/>
      <c r="P171" s="222"/>
      <c r="Q171" s="222"/>
      <c r="R171" s="222"/>
      <c r="S171" s="222"/>
      <c r="T171" s="223"/>
      <c r="AT171" s="224" t="s">
        <v>1313</v>
      </c>
      <c r="AU171" s="224" t="s">
        <v>1234</v>
      </c>
      <c r="AV171" s="12" t="s">
        <v>1309</v>
      </c>
      <c r="AW171" s="12" t="s">
        <v>1188</v>
      </c>
      <c r="AX171" s="12" t="s">
        <v>1171</v>
      </c>
      <c r="AY171" s="224" t="s">
        <v>1302</v>
      </c>
    </row>
    <row r="172" spans="2:65" s="1" customFormat="1" ht="45.6" customHeight="1">
      <c r="B172" s="42"/>
      <c r="C172" s="188" t="s">
        <v>1417</v>
      </c>
      <c r="D172" s="188" t="s">
        <v>1304</v>
      </c>
      <c r="E172" s="189" t="s">
        <v>1014</v>
      </c>
      <c r="F172" s="190" t="s">
        <v>1015</v>
      </c>
      <c r="G172" s="191" t="s">
        <v>1016</v>
      </c>
      <c r="H172" s="192">
        <v>11.475</v>
      </c>
      <c r="I172" s="193"/>
      <c r="J172" s="194">
        <f>ROUND(I172*H172,2)</f>
        <v>0</v>
      </c>
      <c r="K172" s="190" t="s">
        <v>1308</v>
      </c>
      <c r="L172" s="62"/>
      <c r="M172" s="195" t="s">
        <v>1169</v>
      </c>
      <c r="N172" s="196" t="s">
        <v>1198</v>
      </c>
      <c r="O172" s="43"/>
      <c r="P172" s="197">
        <f>O172*H172</f>
        <v>0</v>
      </c>
      <c r="Q172" s="197">
        <v>1.05871</v>
      </c>
      <c r="R172" s="197">
        <f>Q172*H172</f>
        <v>12.14869725</v>
      </c>
      <c r="S172" s="197">
        <v>0</v>
      </c>
      <c r="T172" s="198">
        <f>S172*H172</f>
        <v>0</v>
      </c>
      <c r="AR172" s="24" t="s">
        <v>1309</v>
      </c>
      <c r="AT172" s="24" t="s">
        <v>1304</v>
      </c>
      <c r="AU172" s="24" t="s">
        <v>1234</v>
      </c>
      <c r="AY172" s="24" t="s">
        <v>1302</v>
      </c>
      <c r="BE172" s="199">
        <f>IF(N172="základní",J172,0)</f>
        <v>0</v>
      </c>
      <c r="BF172" s="199">
        <f>IF(N172="snížená",J172,0)</f>
        <v>0</v>
      </c>
      <c r="BG172" s="199">
        <f>IF(N172="zákl. přenesená",J172,0)</f>
        <v>0</v>
      </c>
      <c r="BH172" s="199">
        <f>IF(N172="sníž. přenesená",J172,0)</f>
        <v>0</v>
      </c>
      <c r="BI172" s="199">
        <f>IF(N172="nulová",J172,0)</f>
        <v>0</v>
      </c>
      <c r="BJ172" s="24" t="s">
        <v>1309</v>
      </c>
      <c r="BK172" s="199">
        <f>ROUND(I172*H172,2)</f>
        <v>0</v>
      </c>
      <c r="BL172" s="24" t="s">
        <v>1309</v>
      </c>
      <c r="BM172" s="24" t="s">
        <v>1017</v>
      </c>
    </row>
    <row r="173" spans="2:51" s="11" customFormat="1" ht="13.5">
      <c r="B173" s="203"/>
      <c r="C173" s="204"/>
      <c r="D173" s="200" t="s">
        <v>1313</v>
      </c>
      <c r="E173" s="205" t="s">
        <v>1169</v>
      </c>
      <c r="F173" s="206" t="s">
        <v>1018</v>
      </c>
      <c r="G173" s="204"/>
      <c r="H173" s="207">
        <v>11.475</v>
      </c>
      <c r="I173" s="208"/>
      <c r="J173" s="204"/>
      <c r="K173" s="204"/>
      <c r="L173" s="209"/>
      <c r="M173" s="210"/>
      <c r="N173" s="211"/>
      <c r="O173" s="211"/>
      <c r="P173" s="211"/>
      <c r="Q173" s="211"/>
      <c r="R173" s="211"/>
      <c r="S173" s="211"/>
      <c r="T173" s="212"/>
      <c r="AT173" s="213" t="s">
        <v>1313</v>
      </c>
      <c r="AU173" s="213" t="s">
        <v>1234</v>
      </c>
      <c r="AV173" s="11" t="s">
        <v>1234</v>
      </c>
      <c r="AW173" s="11" t="s">
        <v>1188</v>
      </c>
      <c r="AX173" s="11" t="s">
        <v>1225</v>
      </c>
      <c r="AY173" s="213" t="s">
        <v>1302</v>
      </c>
    </row>
    <row r="174" spans="2:51" s="12" customFormat="1" ht="13.5">
      <c r="B174" s="214"/>
      <c r="C174" s="215"/>
      <c r="D174" s="200" t="s">
        <v>1313</v>
      </c>
      <c r="E174" s="216" t="s">
        <v>1169</v>
      </c>
      <c r="F174" s="217" t="s">
        <v>1315</v>
      </c>
      <c r="G174" s="215"/>
      <c r="H174" s="218">
        <v>11.475</v>
      </c>
      <c r="I174" s="219"/>
      <c r="J174" s="215"/>
      <c r="K174" s="215"/>
      <c r="L174" s="220"/>
      <c r="M174" s="221"/>
      <c r="N174" s="222"/>
      <c r="O174" s="222"/>
      <c r="P174" s="222"/>
      <c r="Q174" s="222"/>
      <c r="R174" s="222"/>
      <c r="S174" s="222"/>
      <c r="T174" s="223"/>
      <c r="AT174" s="224" t="s">
        <v>1313</v>
      </c>
      <c r="AU174" s="224" t="s">
        <v>1234</v>
      </c>
      <c r="AV174" s="12" t="s">
        <v>1309</v>
      </c>
      <c r="AW174" s="12" t="s">
        <v>1188</v>
      </c>
      <c r="AX174" s="12" t="s">
        <v>1171</v>
      </c>
      <c r="AY174" s="224" t="s">
        <v>1302</v>
      </c>
    </row>
    <row r="175" spans="2:65" s="1" customFormat="1" ht="27">
      <c r="B175" s="42"/>
      <c r="C175" s="235" t="s">
        <v>1421</v>
      </c>
      <c r="D175" s="235" t="s">
        <v>1464</v>
      </c>
      <c r="E175" s="236" t="s">
        <v>1019</v>
      </c>
      <c r="F175" s="237" t="s">
        <v>1478</v>
      </c>
      <c r="G175" s="238" t="s">
        <v>1307</v>
      </c>
      <c r="H175" s="239">
        <v>900</v>
      </c>
      <c r="I175" s="240"/>
      <c r="J175" s="241">
        <f>ROUND(I175*H175,2)</f>
        <v>0</v>
      </c>
      <c r="K175" s="237" t="s">
        <v>1169</v>
      </c>
      <c r="L175" s="242"/>
      <c r="M175" s="243" t="s">
        <v>1169</v>
      </c>
      <c r="N175" s="244" t="s">
        <v>1198</v>
      </c>
      <c r="O175" s="43"/>
      <c r="P175" s="197">
        <f>O175*H175</f>
        <v>0</v>
      </c>
      <c r="Q175" s="197">
        <v>0</v>
      </c>
      <c r="R175" s="197">
        <f>Q175*H175</f>
        <v>0</v>
      </c>
      <c r="S175" s="197">
        <v>0</v>
      </c>
      <c r="T175" s="198">
        <f>S175*H175</f>
        <v>0</v>
      </c>
      <c r="AR175" s="24" t="s">
        <v>1353</v>
      </c>
      <c r="AT175" s="24" t="s">
        <v>1464</v>
      </c>
      <c r="AU175" s="24" t="s">
        <v>1234</v>
      </c>
      <c r="AY175" s="24" t="s">
        <v>1302</v>
      </c>
      <c r="BE175" s="199">
        <f>IF(N175="základní",J175,0)</f>
        <v>0</v>
      </c>
      <c r="BF175" s="199">
        <f>IF(N175="snížená",J175,0)</f>
        <v>0</v>
      </c>
      <c r="BG175" s="199">
        <f>IF(N175="zákl. přenesená",J175,0)</f>
        <v>0</v>
      </c>
      <c r="BH175" s="199">
        <f>IF(N175="sníž. přenesená",J175,0)</f>
        <v>0</v>
      </c>
      <c r="BI175" s="199">
        <f>IF(N175="nulová",J175,0)</f>
        <v>0</v>
      </c>
      <c r="BJ175" s="24" t="s">
        <v>1309</v>
      </c>
      <c r="BK175" s="199">
        <f>ROUND(I175*H175,2)</f>
        <v>0</v>
      </c>
      <c r="BL175" s="24" t="s">
        <v>1309</v>
      </c>
      <c r="BM175" s="24" t="s">
        <v>1021</v>
      </c>
    </row>
    <row r="176" spans="2:65" s="1" customFormat="1" ht="22.9" customHeight="1">
      <c r="B176" s="42"/>
      <c r="C176" s="235" t="s">
        <v>1425</v>
      </c>
      <c r="D176" s="235" t="s">
        <v>1464</v>
      </c>
      <c r="E176" s="236" t="s">
        <v>1022</v>
      </c>
      <c r="F176" s="237" t="s">
        <v>1023</v>
      </c>
      <c r="G176" s="238" t="s">
        <v>1024</v>
      </c>
      <c r="H176" s="239">
        <v>3</v>
      </c>
      <c r="I176" s="240"/>
      <c r="J176" s="241">
        <f>ROUND(I176*H176,2)</f>
        <v>0</v>
      </c>
      <c r="K176" s="237" t="s">
        <v>1169</v>
      </c>
      <c r="L176" s="242"/>
      <c r="M176" s="243" t="s">
        <v>1169</v>
      </c>
      <c r="N176" s="244" t="s">
        <v>1198</v>
      </c>
      <c r="O176" s="43"/>
      <c r="P176" s="197">
        <f>O176*H176</f>
        <v>0</v>
      </c>
      <c r="Q176" s="197">
        <v>0</v>
      </c>
      <c r="R176" s="197">
        <f>Q176*H176</f>
        <v>0</v>
      </c>
      <c r="S176" s="197">
        <v>0</v>
      </c>
      <c r="T176" s="198">
        <f>S176*H176</f>
        <v>0</v>
      </c>
      <c r="AR176" s="24" t="s">
        <v>1353</v>
      </c>
      <c r="AT176" s="24" t="s">
        <v>1464</v>
      </c>
      <c r="AU176" s="24" t="s">
        <v>1234</v>
      </c>
      <c r="AY176" s="24" t="s">
        <v>1302</v>
      </c>
      <c r="BE176" s="199">
        <f>IF(N176="základní",J176,0)</f>
        <v>0</v>
      </c>
      <c r="BF176" s="199">
        <f>IF(N176="snížená",J176,0)</f>
        <v>0</v>
      </c>
      <c r="BG176" s="199">
        <f>IF(N176="zákl. přenesená",J176,0)</f>
        <v>0</v>
      </c>
      <c r="BH176" s="199">
        <f>IF(N176="sníž. přenesená",J176,0)</f>
        <v>0</v>
      </c>
      <c r="BI176" s="199">
        <f>IF(N176="nulová",J176,0)</f>
        <v>0</v>
      </c>
      <c r="BJ176" s="24" t="s">
        <v>1309</v>
      </c>
      <c r="BK176" s="199">
        <f>ROUND(I176*H176,2)</f>
        <v>0</v>
      </c>
      <c r="BL176" s="24" t="s">
        <v>1309</v>
      </c>
      <c r="BM176" s="24" t="s">
        <v>1025</v>
      </c>
    </row>
    <row r="177" spans="2:63" s="10" customFormat="1" ht="29.85" customHeight="1">
      <c r="B177" s="172"/>
      <c r="C177" s="173"/>
      <c r="D177" s="174" t="s">
        <v>1224</v>
      </c>
      <c r="E177" s="186" t="s">
        <v>1309</v>
      </c>
      <c r="F177" s="186" t="s">
        <v>1026</v>
      </c>
      <c r="G177" s="173"/>
      <c r="H177" s="173"/>
      <c r="I177" s="176"/>
      <c r="J177" s="187">
        <f>BK177</f>
        <v>0</v>
      </c>
      <c r="K177" s="173"/>
      <c r="L177" s="178"/>
      <c r="M177" s="179"/>
      <c r="N177" s="180"/>
      <c r="O177" s="180"/>
      <c r="P177" s="181">
        <f>SUM(P178:P204)</f>
        <v>0</v>
      </c>
      <c r="Q177" s="180"/>
      <c r="R177" s="181">
        <f>SUM(R178:R204)</f>
        <v>1147.675</v>
      </c>
      <c r="S177" s="180"/>
      <c r="T177" s="182">
        <f>SUM(T178:T204)</f>
        <v>0</v>
      </c>
      <c r="AR177" s="183" t="s">
        <v>1171</v>
      </c>
      <c r="AT177" s="184" t="s">
        <v>1224</v>
      </c>
      <c r="AU177" s="184" t="s">
        <v>1171</v>
      </c>
      <c r="AY177" s="183" t="s">
        <v>1302</v>
      </c>
      <c r="BK177" s="185">
        <f>SUM(BK178:BK204)</f>
        <v>0</v>
      </c>
    </row>
    <row r="178" spans="2:65" s="1" customFormat="1" ht="22.9" customHeight="1">
      <c r="B178" s="42"/>
      <c r="C178" s="188" t="s">
        <v>1429</v>
      </c>
      <c r="D178" s="188" t="s">
        <v>1304</v>
      </c>
      <c r="E178" s="189" t="s">
        <v>1027</v>
      </c>
      <c r="F178" s="190" t="s">
        <v>1028</v>
      </c>
      <c r="G178" s="191" t="s">
        <v>1307</v>
      </c>
      <c r="H178" s="192">
        <v>28</v>
      </c>
      <c r="I178" s="193"/>
      <c r="J178" s="194">
        <f>ROUND(I178*H178,2)</f>
        <v>0</v>
      </c>
      <c r="K178" s="190" t="s">
        <v>1308</v>
      </c>
      <c r="L178" s="62"/>
      <c r="M178" s="195" t="s">
        <v>1169</v>
      </c>
      <c r="N178" s="196" t="s">
        <v>1198</v>
      </c>
      <c r="O178" s="43"/>
      <c r="P178" s="197">
        <f>O178*H178</f>
        <v>0</v>
      </c>
      <c r="Q178" s="197">
        <v>0</v>
      </c>
      <c r="R178" s="197">
        <f>Q178*H178</f>
        <v>0</v>
      </c>
      <c r="S178" s="197">
        <v>0</v>
      </c>
      <c r="T178" s="198">
        <f>S178*H178</f>
        <v>0</v>
      </c>
      <c r="AR178" s="24" t="s">
        <v>1309</v>
      </c>
      <c r="AT178" s="24" t="s">
        <v>1304</v>
      </c>
      <c r="AU178" s="24" t="s">
        <v>1234</v>
      </c>
      <c r="AY178" s="24" t="s">
        <v>1302</v>
      </c>
      <c r="BE178" s="199">
        <f>IF(N178="základní",J178,0)</f>
        <v>0</v>
      </c>
      <c r="BF178" s="199">
        <f>IF(N178="snížená",J178,0)</f>
        <v>0</v>
      </c>
      <c r="BG178" s="199">
        <f>IF(N178="zákl. přenesená",J178,0)</f>
        <v>0</v>
      </c>
      <c r="BH178" s="199">
        <f>IF(N178="sníž. přenesená",J178,0)</f>
        <v>0</v>
      </c>
      <c r="BI178" s="199">
        <f>IF(N178="nulová",J178,0)</f>
        <v>0</v>
      </c>
      <c r="BJ178" s="24" t="s">
        <v>1309</v>
      </c>
      <c r="BK178" s="199">
        <f>ROUND(I178*H178,2)</f>
        <v>0</v>
      </c>
      <c r="BL178" s="24" t="s">
        <v>1309</v>
      </c>
      <c r="BM178" s="24" t="s">
        <v>1029</v>
      </c>
    </row>
    <row r="179" spans="2:47" s="1" customFormat="1" ht="121.5">
      <c r="B179" s="42"/>
      <c r="C179" s="64"/>
      <c r="D179" s="200" t="s">
        <v>1311</v>
      </c>
      <c r="E179" s="64"/>
      <c r="F179" s="201" t="s">
        <v>1030</v>
      </c>
      <c r="G179" s="64"/>
      <c r="H179" s="64"/>
      <c r="I179" s="159"/>
      <c r="J179" s="64"/>
      <c r="K179" s="64"/>
      <c r="L179" s="62"/>
      <c r="M179" s="202"/>
      <c r="N179" s="43"/>
      <c r="O179" s="43"/>
      <c r="P179" s="43"/>
      <c r="Q179" s="43"/>
      <c r="R179" s="43"/>
      <c r="S179" s="43"/>
      <c r="T179" s="79"/>
      <c r="AT179" s="24" t="s">
        <v>1311</v>
      </c>
      <c r="AU179" s="24" t="s">
        <v>1234</v>
      </c>
    </row>
    <row r="180" spans="2:51" s="11" customFormat="1" ht="13.5">
      <c r="B180" s="203"/>
      <c r="C180" s="204"/>
      <c r="D180" s="200" t="s">
        <v>1313</v>
      </c>
      <c r="E180" s="205" t="s">
        <v>1169</v>
      </c>
      <c r="F180" s="206" t="s">
        <v>1031</v>
      </c>
      <c r="G180" s="204"/>
      <c r="H180" s="207">
        <v>28</v>
      </c>
      <c r="I180" s="208"/>
      <c r="J180" s="204"/>
      <c r="K180" s="204"/>
      <c r="L180" s="209"/>
      <c r="M180" s="210"/>
      <c r="N180" s="211"/>
      <c r="O180" s="211"/>
      <c r="P180" s="211"/>
      <c r="Q180" s="211"/>
      <c r="R180" s="211"/>
      <c r="S180" s="211"/>
      <c r="T180" s="212"/>
      <c r="AT180" s="213" t="s">
        <v>1313</v>
      </c>
      <c r="AU180" s="213" t="s">
        <v>1234</v>
      </c>
      <c r="AV180" s="11" t="s">
        <v>1234</v>
      </c>
      <c r="AW180" s="11" t="s">
        <v>1188</v>
      </c>
      <c r="AX180" s="11" t="s">
        <v>1225</v>
      </c>
      <c r="AY180" s="213" t="s">
        <v>1302</v>
      </c>
    </row>
    <row r="181" spans="2:51" s="12" customFormat="1" ht="13.5">
      <c r="B181" s="214"/>
      <c r="C181" s="215"/>
      <c r="D181" s="200" t="s">
        <v>1313</v>
      </c>
      <c r="E181" s="216" t="s">
        <v>1169</v>
      </c>
      <c r="F181" s="217" t="s">
        <v>1315</v>
      </c>
      <c r="G181" s="215"/>
      <c r="H181" s="218">
        <v>28</v>
      </c>
      <c r="I181" s="219"/>
      <c r="J181" s="215"/>
      <c r="K181" s="215"/>
      <c r="L181" s="220"/>
      <c r="M181" s="221"/>
      <c r="N181" s="222"/>
      <c r="O181" s="222"/>
      <c r="P181" s="222"/>
      <c r="Q181" s="222"/>
      <c r="R181" s="222"/>
      <c r="S181" s="222"/>
      <c r="T181" s="223"/>
      <c r="AT181" s="224" t="s">
        <v>1313</v>
      </c>
      <c r="AU181" s="224" t="s">
        <v>1234</v>
      </c>
      <c r="AV181" s="12" t="s">
        <v>1309</v>
      </c>
      <c r="AW181" s="12" t="s">
        <v>1188</v>
      </c>
      <c r="AX181" s="12" t="s">
        <v>1171</v>
      </c>
      <c r="AY181" s="224" t="s">
        <v>1302</v>
      </c>
    </row>
    <row r="182" spans="2:65" s="1" customFormat="1" ht="22.9" customHeight="1">
      <c r="B182" s="42"/>
      <c r="C182" s="188" t="s">
        <v>1434</v>
      </c>
      <c r="D182" s="188" t="s">
        <v>1304</v>
      </c>
      <c r="E182" s="189" t="s">
        <v>1027</v>
      </c>
      <c r="F182" s="190" t="s">
        <v>1028</v>
      </c>
      <c r="G182" s="191" t="s">
        <v>1307</v>
      </c>
      <c r="H182" s="192">
        <v>78.4</v>
      </c>
      <c r="I182" s="193"/>
      <c r="J182" s="194">
        <f>ROUND(I182*H182,2)</f>
        <v>0</v>
      </c>
      <c r="K182" s="190" t="s">
        <v>1308</v>
      </c>
      <c r="L182" s="62"/>
      <c r="M182" s="195" t="s">
        <v>1169</v>
      </c>
      <c r="N182" s="196" t="s">
        <v>1198</v>
      </c>
      <c r="O182" s="43"/>
      <c r="P182" s="197">
        <f>O182*H182</f>
        <v>0</v>
      </c>
      <c r="Q182" s="197">
        <v>0</v>
      </c>
      <c r="R182" s="197">
        <f>Q182*H182</f>
        <v>0</v>
      </c>
      <c r="S182" s="197">
        <v>0</v>
      </c>
      <c r="T182" s="198">
        <f>S182*H182</f>
        <v>0</v>
      </c>
      <c r="AR182" s="24" t="s">
        <v>1309</v>
      </c>
      <c r="AT182" s="24" t="s">
        <v>1304</v>
      </c>
      <c r="AU182" s="24" t="s">
        <v>1234</v>
      </c>
      <c r="AY182" s="24" t="s">
        <v>1302</v>
      </c>
      <c r="BE182" s="199">
        <f>IF(N182="základní",J182,0)</f>
        <v>0</v>
      </c>
      <c r="BF182" s="199">
        <f>IF(N182="snížená",J182,0)</f>
        <v>0</v>
      </c>
      <c r="BG182" s="199">
        <f>IF(N182="zákl. přenesená",J182,0)</f>
        <v>0</v>
      </c>
      <c r="BH182" s="199">
        <f>IF(N182="sníž. přenesená",J182,0)</f>
        <v>0</v>
      </c>
      <c r="BI182" s="199">
        <f>IF(N182="nulová",J182,0)</f>
        <v>0</v>
      </c>
      <c r="BJ182" s="24" t="s">
        <v>1309</v>
      </c>
      <c r="BK182" s="199">
        <f>ROUND(I182*H182,2)</f>
        <v>0</v>
      </c>
      <c r="BL182" s="24" t="s">
        <v>1309</v>
      </c>
      <c r="BM182" s="24" t="s">
        <v>1032</v>
      </c>
    </row>
    <row r="183" spans="2:47" s="1" customFormat="1" ht="121.5">
      <c r="B183" s="42"/>
      <c r="C183" s="64"/>
      <c r="D183" s="200" t="s">
        <v>1311</v>
      </c>
      <c r="E183" s="64"/>
      <c r="F183" s="201" t="s">
        <v>1030</v>
      </c>
      <c r="G183" s="64"/>
      <c r="H183" s="64"/>
      <c r="I183" s="159"/>
      <c r="J183" s="64"/>
      <c r="K183" s="64"/>
      <c r="L183" s="62"/>
      <c r="M183" s="202"/>
      <c r="N183" s="43"/>
      <c r="O183" s="43"/>
      <c r="P183" s="43"/>
      <c r="Q183" s="43"/>
      <c r="R183" s="43"/>
      <c r="S183" s="43"/>
      <c r="T183" s="79"/>
      <c r="AT183" s="24" t="s">
        <v>1311</v>
      </c>
      <c r="AU183" s="24" t="s">
        <v>1234</v>
      </c>
    </row>
    <row r="184" spans="2:51" s="11" customFormat="1" ht="13.5">
      <c r="B184" s="203"/>
      <c r="C184" s="204"/>
      <c r="D184" s="200" t="s">
        <v>1313</v>
      </c>
      <c r="E184" s="205" t="s">
        <v>1169</v>
      </c>
      <c r="F184" s="206" t="s">
        <v>1033</v>
      </c>
      <c r="G184" s="204"/>
      <c r="H184" s="207">
        <v>78.4</v>
      </c>
      <c r="I184" s="208"/>
      <c r="J184" s="204"/>
      <c r="K184" s="204"/>
      <c r="L184" s="209"/>
      <c r="M184" s="210"/>
      <c r="N184" s="211"/>
      <c r="O184" s="211"/>
      <c r="P184" s="211"/>
      <c r="Q184" s="211"/>
      <c r="R184" s="211"/>
      <c r="S184" s="211"/>
      <c r="T184" s="212"/>
      <c r="AT184" s="213" t="s">
        <v>1313</v>
      </c>
      <c r="AU184" s="213" t="s">
        <v>1234</v>
      </c>
      <c r="AV184" s="11" t="s">
        <v>1234</v>
      </c>
      <c r="AW184" s="11" t="s">
        <v>1188</v>
      </c>
      <c r="AX184" s="11" t="s">
        <v>1225</v>
      </c>
      <c r="AY184" s="213" t="s">
        <v>1302</v>
      </c>
    </row>
    <row r="185" spans="2:51" s="12" customFormat="1" ht="13.5">
      <c r="B185" s="214"/>
      <c r="C185" s="215"/>
      <c r="D185" s="200" t="s">
        <v>1313</v>
      </c>
      <c r="E185" s="216" t="s">
        <v>1169</v>
      </c>
      <c r="F185" s="217" t="s">
        <v>1315</v>
      </c>
      <c r="G185" s="215"/>
      <c r="H185" s="218">
        <v>78.4</v>
      </c>
      <c r="I185" s="219"/>
      <c r="J185" s="215"/>
      <c r="K185" s="215"/>
      <c r="L185" s="220"/>
      <c r="M185" s="221"/>
      <c r="N185" s="222"/>
      <c r="O185" s="222"/>
      <c r="P185" s="222"/>
      <c r="Q185" s="222"/>
      <c r="R185" s="222"/>
      <c r="S185" s="222"/>
      <c r="T185" s="223"/>
      <c r="AT185" s="224" t="s">
        <v>1313</v>
      </c>
      <c r="AU185" s="224" t="s">
        <v>1234</v>
      </c>
      <c r="AV185" s="12" t="s">
        <v>1309</v>
      </c>
      <c r="AW185" s="12" t="s">
        <v>1188</v>
      </c>
      <c r="AX185" s="12" t="s">
        <v>1171</v>
      </c>
      <c r="AY185" s="224" t="s">
        <v>1302</v>
      </c>
    </row>
    <row r="186" spans="2:65" s="1" customFormat="1" ht="22.9" customHeight="1">
      <c r="B186" s="42"/>
      <c r="C186" s="188" t="s">
        <v>1438</v>
      </c>
      <c r="D186" s="188" t="s">
        <v>1304</v>
      </c>
      <c r="E186" s="189" t="s">
        <v>1034</v>
      </c>
      <c r="F186" s="190" t="s">
        <v>1035</v>
      </c>
      <c r="G186" s="191" t="s">
        <v>1307</v>
      </c>
      <c r="H186" s="192">
        <v>2500</v>
      </c>
      <c r="I186" s="193"/>
      <c r="J186" s="194">
        <f>ROUND(I186*H186,2)</f>
        <v>0</v>
      </c>
      <c r="K186" s="190" t="s">
        <v>1308</v>
      </c>
      <c r="L186" s="62"/>
      <c r="M186" s="195" t="s">
        <v>1169</v>
      </c>
      <c r="N186" s="196" t="s">
        <v>1198</v>
      </c>
      <c r="O186" s="43"/>
      <c r="P186" s="197">
        <f>O186*H186</f>
        <v>0</v>
      </c>
      <c r="Q186" s="197">
        <v>0.31879</v>
      </c>
      <c r="R186" s="197">
        <f>Q186*H186</f>
        <v>796.975</v>
      </c>
      <c r="S186" s="197">
        <v>0</v>
      </c>
      <c r="T186" s="198">
        <f>S186*H186</f>
        <v>0</v>
      </c>
      <c r="AR186" s="24" t="s">
        <v>1309</v>
      </c>
      <c r="AT186" s="24" t="s">
        <v>1304</v>
      </c>
      <c r="AU186" s="24" t="s">
        <v>1234</v>
      </c>
      <c r="AY186" s="24" t="s">
        <v>1302</v>
      </c>
      <c r="BE186" s="199">
        <f>IF(N186="základní",J186,0)</f>
        <v>0</v>
      </c>
      <c r="BF186" s="199">
        <f>IF(N186="snížená",J186,0)</f>
        <v>0</v>
      </c>
      <c r="BG186" s="199">
        <f>IF(N186="zákl. přenesená",J186,0)</f>
        <v>0</v>
      </c>
      <c r="BH186" s="199">
        <f>IF(N186="sníž. přenesená",J186,0)</f>
        <v>0</v>
      </c>
      <c r="BI186" s="199">
        <f>IF(N186="nulová",J186,0)</f>
        <v>0</v>
      </c>
      <c r="BJ186" s="24" t="s">
        <v>1309</v>
      </c>
      <c r="BK186" s="199">
        <f>ROUND(I186*H186,2)</f>
        <v>0</v>
      </c>
      <c r="BL186" s="24" t="s">
        <v>1309</v>
      </c>
      <c r="BM186" s="24" t="s">
        <v>1036</v>
      </c>
    </row>
    <row r="187" spans="2:47" s="1" customFormat="1" ht="54">
      <c r="B187" s="42"/>
      <c r="C187" s="64"/>
      <c r="D187" s="200" t="s">
        <v>1311</v>
      </c>
      <c r="E187" s="64"/>
      <c r="F187" s="201" t="s">
        <v>0</v>
      </c>
      <c r="G187" s="64"/>
      <c r="H187" s="64"/>
      <c r="I187" s="159"/>
      <c r="J187" s="64"/>
      <c r="K187" s="64"/>
      <c r="L187" s="62"/>
      <c r="M187" s="202"/>
      <c r="N187" s="43"/>
      <c r="O187" s="43"/>
      <c r="P187" s="43"/>
      <c r="Q187" s="43"/>
      <c r="R187" s="43"/>
      <c r="S187" s="43"/>
      <c r="T187" s="79"/>
      <c r="AT187" s="24" t="s">
        <v>1311</v>
      </c>
      <c r="AU187" s="24" t="s">
        <v>1234</v>
      </c>
    </row>
    <row r="188" spans="2:51" s="11" customFormat="1" ht="13.5">
      <c r="B188" s="203"/>
      <c r="C188" s="204"/>
      <c r="D188" s="200" t="s">
        <v>1313</v>
      </c>
      <c r="E188" s="205" t="s">
        <v>1169</v>
      </c>
      <c r="F188" s="206" t="s">
        <v>1</v>
      </c>
      <c r="G188" s="204"/>
      <c r="H188" s="207">
        <v>2500</v>
      </c>
      <c r="I188" s="208"/>
      <c r="J188" s="204"/>
      <c r="K188" s="204"/>
      <c r="L188" s="209"/>
      <c r="M188" s="210"/>
      <c r="N188" s="211"/>
      <c r="O188" s="211"/>
      <c r="P188" s="211"/>
      <c r="Q188" s="211"/>
      <c r="R188" s="211"/>
      <c r="S188" s="211"/>
      <c r="T188" s="212"/>
      <c r="AT188" s="213" t="s">
        <v>1313</v>
      </c>
      <c r="AU188" s="213" t="s">
        <v>1234</v>
      </c>
      <c r="AV188" s="11" t="s">
        <v>1234</v>
      </c>
      <c r="AW188" s="11" t="s">
        <v>1188</v>
      </c>
      <c r="AX188" s="11" t="s">
        <v>1225</v>
      </c>
      <c r="AY188" s="213" t="s">
        <v>1302</v>
      </c>
    </row>
    <row r="189" spans="2:51" s="12" customFormat="1" ht="13.5">
      <c r="B189" s="214"/>
      <c r="C189" s="215"/>
      <c r="D189" s="200" t="s">
        <v>1313</v>
      </c>
      <c r="E189" s="216" t="s">
        <v>1169</v>
      </c>
      <c r="F189" s="217" t="s">
        <v>1315</v>
      </c>
      <c r="G189" s="215"/>
      <c r="H189" s="218">
        <v>2500</v>
      </c>
      <c r="I189" s="219"/>
      <c r="J189" s="215"/>
      <c r="K189" s="215"/>
      <c r="L189" s="220"/>
      <c r="M189" s="221"/>
      <c r="N189" s="222"/>
      <c r="O189" s="222"/>
      <c r="P189" s="222"/>
      <c r="Q189" s="222"/>
      <c r="R189" s="222"/>
      <c r="S189" s="222"/>
      <c r="T189" s="223"/>
      <c r="AT189" s="224" t="s">
        <v>1313</v>
      </c>
      <c r="AU189" s="224" t="s">
        <v>1234</v>
      </c>
      <c r="AV189" s="12" t="s">
        <v>1309</v>
      </c>
      <c r="AW189" s="12" t="s">
        <v>1188</v>
      </c>
      <c r="AX189" s="12" t="s">
        <v>1171</v>
      </c>
      <c r="AY189" s="224" t="s">
        <v>1302</v>
      </c>
    </row>
    <row r="190" spans="2:51" s="13" customFormat="1" ht="13.5">
      <c r="B190" s="225"/>
      <c r="C190" s="226"/>
      <c r="D190" s="200" t="s">
        <v>1313</v>
      </c>
      <c r="E190" s="227" t="s">
        <v>1169</v>
      </c>
      <c r="F190" s="228" t="s">
        <v>2</v>
      </c>
      <c r="G190" s="226"/>
      <c r="H190" s="227" t="s">
        <v>1169</v>
      </c>
      <c r="I190" s="229"/>
      <c r="J190" s="226"/>
      <c r="K190" s="226"/>
      <c r="L190" s="230"/>
      <c r="M190" s="231"/>
      <c r="N190" s="232"/>
      <c r="O190" s="232"/>
      <c r="P190" s="232"/>
      <c r="Q190" s="232"/>
      <c r="R190" s="232"/>
      <c r="S190" s="232"/>
      <c r="T190" s="233"/>
      <c r="AT190" s="234" t="s">
        <v>1313</v>
      </c>
      <c r="AU190" s="234" t="s">
        <v>1234</v>
      </c>
      <c r="AV190" s="13" t="s">
        <v>1171</v>
      </c>
      <c r="AW190" s="13" t="s">
        <v>1188</v>
      </c>
      <c r="AX190" s="13" t="s">
        <v>1225</v>
      </c>
      <c r="AY190" s="234" t="s">
        <v>1302</v>
      </c>
    </row>
    <row r="191" spans="2:65" s="1" customFormat="1" ht="22.9" customHeight="1">
      <c r="B191" s="42"/>
      <c r="C191" s="188" t="s">
        <v>1442</v>
      </c>
      <c r="D191" s="188" t="s">
        <v>1304</v>
      </c>
      <c r="E191" s="189" t="s">
        <v>3</v>
      </c>
      <c r="F191" s="190" t="s">
        <v>4</v>
      </c>
      <c r="G191" s="191" t="s">
        <v>1349</v>
      </c>
      <c r="H191" s="192">
        <v>4</v>
      </c>
      <c r="I191" s="193"/>
      <c r="J191" s="194">
        <f>ROUND(I191*H191,2)</f>
        <v>0</v>
      </c>
      <c r="K191" s="190" t="s">
        <v>1308</v>
      </c>
      <c r="L191" s="62"/>
      <c r="M191" s="195" t="s">
        <v>1169</v>
      </c>
      <c r="N191" s="196" t="s">
        <v>1198</v>
      </c>
      <c r="O191" s="43"/>
      <c r="P191" s="197">
        <f>O191*H191</f>
        <v>0</v>
      </c>
      <c r="Q191" s="197">
        <v>0</v>
      </c>
      <c r="R191" s="197">
        <f>Q191*H191</f>
        <v>0</v>
      </c>
      <c r="S191" s="197">
        <v>0</v>
      </c>
      <c r="T191" s="198">
        <f>S191*H191</f>
        <v>0</v>
      </c>
      <c r="AR191" s="24" t="s">
        <v>1309</v>
      </c>
      <c r="AT191" s="24" t="s">
        <v>1304</v>
      </c>
      <c r="AU191" s="24" t="s">
        <v>1234</v>
      </c>
      <c r="AY191" s="24" t="s">
        <v>1302</v>
      </c>
      <c r="BE191" s="199">
        <f>IF(N191="základní",J191,0)</f>
        <v>0</v>
      </c>
      <c r="BF191" s="199">
        <f>IF(N191="snížená",J191,0)</f>
        <v>0</v>
      </c>
      <c r="BG191" s="199">
        <f>IF(N191="zákl. přenesená",J191,0)</f>
        <v>0</v>
      </c>
      <c r="BH191" s="199">
        <f>IF(N191="sníž. přenesená",J191,0)</f>
        <v>0</v>
      </c>
      <c r="BI191" s="199">
        <f>IF(N191="nulová",J191,0)</f>
        <v>0</v>
      </c>
      <c r="BJ191" s="24" t="s">
        <v>1309</v>
      </c>
      <c r="BK191" s="199">
        <f>ROUND(I191*H191,2)</f>
        <v>0</v>
      </c>
      <c r="BL191" s="24" t="s">
        <v>1309</v>
      </c>
      <c r="BM191" s="24" t="s">
        <v>5</v>
      </c>
    </row>
    <row r="192" spans="2:47" s="1" customFormat="1" ht="54">
      <c r="B192" s="42"/>
      <c r="C192" s="64"/>
      <c r="D192" s="200" t="s">
        <v>1311</v>
      </c>
      <c r="E192" s="64"/>
      <c r="F192" s="201" t="s">
        <v>6</v>
      </c>
      <c r="G192" s="64"/>
      <c r="H192" s="64"/>
      <c r="I192" s="159"/>
      <c r="J192" s="64"/>
      <c r="K192" s="64"/>
      <c r="L192" s="62"/>
      <c r="M192" s="202"/>
      <c r="N192" s="43"/>
      <c r="O192" s="43"/>
      <c r="P192" s="43"/>
      <c r="Q192" s="43"/>
      <c r="R192" s="43"/>
      <c r="S192" s="43"/>
      <c r="T192" s="79"/>
      <c r="AT192" s="24" t="s">
        <v>1311</v>
      </c>
      <c r="AU192" s="24" t="s">
        <v>1234</v>
      </c>
    </row>
    <row r="193" spans="2:51" s="11" customFormat="1" ht="13.5">
      <c r="B193" s="203"/>
      <c r="C193" s="204"/>
      <c r="D193" s="200" t="s">
        <v>1313</v>
      </c>
      <c r="E193" s="205" t="s">
        <v>1169</v>
      </c>
      <c r="F193" s="206" t="s">
        <v>1309</v>
      </c>
      <c r="G193" s="204"/>
      <c r="H193" s="207">
        <v>4</v>
      </c>
      <c r="I193" s="208"/>
      <c r="J193" s="204"/>
      <c r="K193" s="204"/>
      <c r="L193" s="209"/>
      <c r="M193" s="210"/>
      <c r="N193" s="211"/>
      <c r="O193" s="211"/>
      <c r="P193" s="211"/>
      <c r="Q193" s="211"/>
      <c r="R193" s="211"/>
      <c r="S193" s="211"/>
      <c r="T193" s="212"/>
      <c r="AT193" s="213" t="s">
        <v>1313</v>
      </c>
      <c r="AU193" s="213" t="s">
        <v>1234</v>
      </c>
      <c r="AV193" s="11" t="s">
        <v>1234</v>
      </c>
      <c r="AW193" s="11" t="s">
        <v>1188</v>
      </c>
      <c r="AX193" s="11" t="s">
        <v>1225</v>
      </c>
      <c r="AY193" s="213" t="s">
        <v>1302</v>
      </c>
    </row>
    <row r="194" spans="2:51" s="12" customFormat="1" ht="13.5">
      <c r="B194" s="214"/>
      <c r="C194" s="215"/>
      <c r="D194" s="200" t="s">
        <v>1313</v>
      </c>
      <c r="E194" s="216" t="s">
        <v>1169</v>
      </c>
      <c r="F194" s="217" t="s">
        <v>1315</v>
      </c>
      <c r="G194" s="215"/>
      <c r="H194" s="218">
        <v>4</v>
      </c>
      <c r="I194" s="219"/>
      <c r="J194" s="215"/>
      <c r="K194" s="215"/>
      <c r="L194" s="220"/>
      <c r="M194" s="221"/>
      <c r="N194" s="222"/>
      <c r="O194" s="222"/>
      <c r="P194" s="222"/>
      <c r="Q194" s="222"/>
      <c r="R194" s="222"/>
      <c r="S194" s="222"/>
      <c r="T194" s="223"/>
      <c r="AT194" s="224" t="s">
        <v>1313</v>
      </c>
      <c r="AU194" s="224" t="s">
        <v>1234</v>
      </c>
      <c r="AV194" s="12" t="s">
        <v>1309</v>
      </c>
      <c r="AW194" s="12" t="s">
        <v>1188</v>
      </c>
      <c r="AX194" s="12" t="s">
        <v>1171</v>
      </c>
      <c r="AY194" s="224" t="s">
        <v>1302</v>
      </c>
    </row>
    <row r="195" spans="2:65" s="1" customFormat="1" ht="22.9" customHeight="1">
      <c r="B195" s="42"/>
      <c r="C195" s="188" t="s">
        <v>1446</v>
      </c>
      <c r="D195" s="188" t="s">
        <v>1304</v>
      </c>
      <c r="E195" s="189" t="s">
        <v>7</v>
      </c>
      <c r="F195" s="190" t="s">
        <v>8</v>
      </c>
      <c r="G195" s="191" t="s">
        <v>1349</v>
      </c>
      <c r="H195" s="192">
        <v>175</v>
      </c>
      <c r="I195" s="193"/>
      <c r="J195" s="194">
        <f>ROUND(I195*H195,2)</f>
        <v>0</v>
      </c>
      <c r="K195" s="190" t="s">
        <v>1308</v>
      </c>
      <c r="L195" s="62"/>
      <c r="M195" s="195" t="s">
        <v>1169</v>
      </c>
      <c r="N195" s="196" t="s">
        <v>1198</v>
      </c>
      <c r="O195" s="43"/>
      <c r="P195" s="197">
        <f>O195*H195</f>
        <v>0</v>
      </c>
      <c r="Q195" s="197">
        <v>2.004</v>
      </c>
      <c r="R195" s="197">
        <f>Q195*H195</f>
        <v>350.7</v>
      </c>
      <c r="S195" s="197">
        <v>0</v>
      </c>
      <c r="T195" s="198">
        <f>S195*H195</f>
        <v>0</v>
      </c>
      <c r="AR195" s="24" t="s">
        <v>1309</v>
      </c>
      <c r="AT195" s="24" t="s">
        <v>1304</v>
      </c>
      <c r="AU195" s="24" t="s">
        <v>1234</v>
      </c>
      <c r="AY195" s="24" t="s">
        <v>1302</v>
      </c>
      <c r="BE195" s="199">
        <f>IF(N195="základní",J195,0)</f>
        <v>0</v>
      </c>
      <c r="BF195" s="199">
        <f>IF(N195="snížená",J195,0)</f>
        <v>0</v>
      </c>
      <c r="BG195" s="199">
        <f>IF(N195="zákl. přenesená",J195,0)</f>
        <v>0</v>
      </c>
      <c r="BH195" s="199">
        <f>IF(N195="sníž. přenesená",J195,0)</f>
        <v>0</v>
      </c>
      <c r="BI195" s="199">
        <f>IF(N195="nulová",J195,0)</f>
        <v>0</v>
      </c>
      <c r="BJ195" s="24" t="s">
        <v>1309</v>
      </c>
      <c r="BK195" s="199">
        <f>ROUND(I195*H195,2)</f>
        <v>0</v>
      </c>
      <c r="BL195" s="24" t="s">
        <v>1309</v>
      </c>
      <c r="BM195" s="24" t="s">
        <v>9</v>
      </c>
    </row>
    <row r="196" spans="2:47" s="1" customFormat="1" ht="94.5">
      <c r="B196" s="42"/>
      <c r="C196" s="64"/>
      <c r="D196" s="200" t="s">
        <v>1311</v>
      </c>
      <c r="E196" s="64"/>
      <c r="F196" s="201" t="s">
        <v>10</v>
      </c>
      <c r="G196" s="64"/>
      <c r="H196" s="64"/>
      <c r="I196" s="159"/>
      <c r="J196" s="64"/>
      <c r="K196" s="64"/>
      <c r="L196" s="62"/>
      <c r="M196" s="202"/>
      <c r="N196" s="43"/>
      <c r="O196" s="43"/>
      <c r="P196" s="43"/>
      <c r="Q196" s="43"/>
      <c r="R196" s="43"/>
      <c r="S196" s="43"/>
      <c r="T196" s="79"/>
      <c r="AT196" s="24" t="s">
        <v>1311</v>
      </c>
      <c r="AU196" s="24" t="s">
        <v>1234</v>
      </c>
    </row>
    <row r="197" spans="2:51" s="11" customFormat="1" ht="13.5">
      <c r="B197" s="203"/>
      <c r="C197" s="204"/>
      <c r="D197" s="200" t="s">
        <v>1313</v>
      </c>
      <c r="E197" s="205" t="s">
        <v>1169</v>
      </c>
      <c r="F197" s="206" t="s">
        <v>11</v>
      </c>
      <c r="G197" s="204"/>
      <c r="H197" s="207">
        <v>55</v>
      </c>
      <c r="I197" s="208"/>
      <c r="J197" s="204"/>
      <c r="K197" s="204"/>
      <c r="L197" s="209"/>
      <c r="M197" s="210"/>
      <c r="N197" s="211"/>
      <c r="O197" s="211"/>
      <c r="P197" s="211"/>
      <c r="Q197" s="211"/>
      <c r="R197" s="211"/>
      <c r="S197" s="211"/>
      <c r="T197" s="212"/>
      <c r="AT197" s="213" t="s">
        <v>1313</v>
      </c>
      <c r="AU197" s="213" t="s">
        <v>1234</v>
      </c>
      <c r="AV197" s="11" t="s">
        <v>1234</v>
      </c>
      <c r="AW197" s="11" t="s">
        <v>1188</v>
      </c>
      <c r="AX197" s="11" t="s">
        <v>1225</v>
      </c>
      <c r="AY197" s="213" t="s">
        <v>1302</v>
      </c>
    </row>
    <row r="198" spans="2:51" s="11" customFormat="1" ht="13.5">
      <c r="B198" s="203"/>
      <c r="C198" s="204"/>
      <c r="D198" s="200" t="s">
        <v>1313</v>
      </c>
      <c r="E198" s="205" t="s">
        <v>1169</v>
      </c>
      <c r="F198" s="206" t="s">
        <v>12</v>
      </c>
      <c r="G198" s="204"/>
      <c r="H198" s="207">
        <v>120</v>
      </c>
      <c r="I198" s="208"/>
      <c r="J198" s="204"/>
      <c r="K198" s="204"/>
      <c r="L198" s="209"/>
      <c r="M198" s="210"/>
      <c r="N198" s="211"/>
      <c r="O198" s="211"/>
      <c r="P198" s="211"/>
      <c r="Q198" s="211"/>
      <c r="R198" s="211"/>
      <c r="S198" s="211"/>
      <c r="T198" s="212"/>
      <c r="AT198" s="213" t="s">
        <v>1313</v>
      </c>
      <c r="AU198" s="213" t="s">
        <v>1234</v>
      </c>
      <c r="AV198" s="11" t="s">
        <v>1234</v>
      </c>
      <c r="AW198" s="11" t="s">
        <v>1188</v>
      </c>
      <c r="AX198" s="11" t="s">
        <v>1225</v>
      </c>
      <c r="AY198" s="213" t="s">
        <v>1302</v>
      </c>
    </row>
    <row r="199" spans="2:51" s="12" customFormat="1" ht="13.5">
      <c r="B199" s="214"/>
      <c r="C199" s="215"/>
      <c r="D199" s="200" t="s">
        <v>1313</v>
      </c>
      <c r="E199" s="216" t="s">
        <v>1169</v>
      </c>
      <c r="F199" s="217" t="s">
        <v>1315</v>
      </c>
      <c r="G199" s="215"/>
      <c r="H199" s="218">
        <v>175</v>
      </c>
      <c r="I199" s="219"/>
      <c r="J199" s="215"/>
      <c r="K199" s="215"/>
      <c r="L199" s="220"/>
      <c r="M199" s="221"/>
      <c r="N199" s="222"/>
      <c r="O199" s="222"/>
      <c r="P199" s="222"/>
      <c r="Q199" s="222"/>
      <c r="R199" s="222"/>
      <c r="S199" s="222"/>
      <c r="T199" s="223"/>
      <c r="AT199" s="224" t="s">
        <v>1313</v>
      </c>
      <c r="AU199" s="224" t="s">
        <v>1234</v>
      </c>
      <c r="AV199" s="12" t="s">
        <v>1309</v>
      </c>
      <c r="AW199" s="12" t="s">
        <v>1188</v>
      </c>
      <c r="AX199" s="12" t="s">
        <v>1171</v>
      </c>
      <c r="AY199" s="224" t="s">
        <v>1302</v>
      </c>
    </row>
    <row r="200" spans="2:65" s="1" customFormat="1" ht="22.9" customHeight="1">
      <c r="B200" s="42"/>
      <c r="C200" s="235" t="s">
        <v>1451</v>
      </c>
      <c r="D200" s="235" t="s">
        <v>1464</v>
      </c>
      <c r="E200" s="236" t="s">
        <v>13</v>
      </c>
      <c r="F200" s="237" t="s">
        <v>14</v>
      </c>
      <c r="G200" s="238" t="s">
        <v>1307</v>
      </c>
      <c r="H200" s="239">
        <v>5000</v>
      </c>
      <c r="I200" s="240"/>
      <c r="J200" s="241">
        <f>ROUND(I200*H200,2)</f>
        <v>0</v>
      </c>
      <c r="K200" s="237" t="s">
        <v>1169</v>
      </c>
      <c r="L200" s="242"/>
      <c r="M200" s="243" t="s">
        <v>1169</v>
      </c>
      <c r="N200" s="244" t="s">
        <v>1198</v>
      </c>
      <c r="O200" s="43"/>
      <c r="P200" s="197">
        <f>O200*H200</f>
        <v>0</v>
      </c>
      <c r="Q200" s="197">
        <v>0</v>
      </c>
      <c r="R200" s="197">
        <f>Q200*H200</f>
        <v>0</v>
      </c>
      <c r="S200" s="197">
        <v>0</v>
      </c>
      <c r="T200" s="198">
        <f>S200*H200</f>
        <v>0</v>
      </c>
      <c r="AR200" s="24" t="s">
        <v>1353</v>
      </c>
      <c r="AT200" s="24" t="s">
        <v>1464</v>
      </c>
      <c r="AU200" s="24" t="s">
        <v>1234</v>
      </c>
      <c r="AY200" s="24" t="s">
        <v>1302</v>
      </c>
      <c r="BE200" s="199">
        <f>IF(N200="základní",J200,0)</f>
        <v>0</v>
      </c>
      <c r="BF200" s="199">
        <f>IF(N200="snížená",J200,0)</f>
        <v>0</v>
      </c>
      <c r="BG200" s="199">
        <f>IF(N200="zákl. přenesená",J200,0)</f>
        <v>0</v>
      </c>
      <c r="BH200" s="199">
        <f>IF(N200="sníž. přenesená",J200,0)</f>
        <v>0</v>
      </c>
      <c r="BI200" s="199">
        <f>IF(N200="nulová",J200,0)</f>
        <v>0</v>
      </c>
      <c r="BJ200" s="24" t="s">
        <v>1309</v>
      </c>
      <c r="BK200" s="199">
        <f>ROUND(I200*H200,2)</f>
        <v>0</v>
      </c>
      <c r="BL200" s="24" t="s">
        <v>1309</v>
      </c>
      <c r="BM200" s="24" t="s">
        <v>15</v>
      </c>
    </row>
    <row r="201" spans="2:65" s="1" customFormat="1" ht="14.45" customHeight="1">
      <c r="B201" s="42"/>
      <c r="C201" s="235" t="s">
        <v>1455</v>
      </c>
      <c r="D201" s="235" t="s">
        <v>1464</v>
      </c>
      <c r="E201" s="236" t="s">
        <v>16</v>
      </c>
      <c r="F201" s="237" t="s">
        <v>17</v>
      </c>
      <c r="G201" s="238" t="s">
        <v>1088</v>
      </c>
      <c r="H201" s="239">
        <v>132</v>
      </c>
      <c r="I201" s="240"/>
      <c r="J201" s="241">
        <f>ROUND(I201*H201,2)</f>
        <v>0</v>
      </c>
      <c r="K201" s="237" t="s">
        <v>1169</v>
      </c>
      <c r="L201" s="242"/>
      <c r="M201" s="243" t="s">
        <v>1169</v>
      </c>
      <c r="N201" s="244" t="s">
        <v>1198</v>
      </c>
      <c r="O201" s="43"/>
      <c r="P201" s="197">
        <f>O201*H201</f>
        <v>0</v>
      </c>
      <c r="Q201" s="197">
        <v>0</v>
      </c>
      <c r="R201" s="197">
        <f>Q201*H201</f>
        <v>0</v>
      </c>
      <c r="S201" s="197">
        <v>0</v>
      </c>
      <c r="T201" s="198">
        <f>S201*H201</f>
        <v>0</v>
      </c>
      <c r="AR201" s="24" t="s">
        <v>1353</v>
      </c>
      <c r="AT201" s="24" t="s">
        <v>1464</v>
      </c>
      <c r="AU201" s="24" t="s">
        <v>1234</v>
      </c>
      <c r="AY201" s="24" t="s">
        <v>1302</v>
      </c>
      <c r="BE201" s="199">
        <f>IF(N201="základní",J201,0)</f>
        <v>0</v>
      </c>
      <c r="BF201" s="199">
        <f>IF(N201="snížená",J201,0)</f>
        <v>0</v>
      </c>
      <c r="BG201" s="199">
        <f>IF(N201="zákl. přenesená",J201,0)</f>
        <v>0</v>
      </c>
      <c r="BH201" s="199">
        <f>IF(N201="sníž. přenesená",J201,0)</f>
        <v>0</v>
      </c>
      <c r="BI201" s="199">
        <f>IF(N201="nulová",J201,0)</f>
        <v>0</v>
      </c>
      <c r="BJ201" s="24" t="s">
        <v>1309</v>
      </c>
      <c r="BK201" s="199">
        <f>ROUND(I201*H201,2)</f>
        <v>0</v>
      </c>
      <c r="BL201" s="24" t="s">
        <v>1309</v>
      </c>
      <c r="BM201" s="24" t="s">
        <v>18</v>
      </c>
    </row>
    <row r="202" spans="2:65" s="1" customFormat="1" ht="22.9" customHeight="1">
      <c r="B202" s="42"/>
      <c r="C202" s="235" t="s">
        <v>1459</v>
      </c>
      <c r="D202" s="235" t="s">
        <v>1464</v>
      </c>
      <c r="E202" s="236" t="s">
        <v>19</v>
      </c>
      <c r="F202" s="237" t="s">
        <v>20</v>
      </c>
      <c r="G202" s="238" t="s">
        <v>1024</v>
      </c>
      <c r="H202" s="239">
        <v>1</v>
      </c>
      <c r="I202" s="240"/>
      <c r="J202" s="241">
        <f>ROUND(I202*H202,2)</f>
        <v>0</v>
      </c>
      <c r="K202" s="237" t="s">
        <v>1169</v>
      </c>
      <c r="L202" s="242"/>
      <c r="M202" s="243" t="s">
        <v>1169</v>
      </c>
      <c r="N202" s="244" t="s">
        <v>1198</v>
      </c>
      <c r="O202" s="43"/>
      <c r="P202" s="197">
        <f>O202*H202</f>
        <v>0</v>
      </c>
      <c r="Q202" s="197">
        <v>0</v>
      </c>
      <c r="R202" s="197">
        <f>Q202*H202</f>
        <v>0</v>
      </c>
      <c r="S202" s="197">
        <v>0</v>
      </c>
      <c r="T202" s="198">
        <f>S202*H202</f>
        <v>0</v>
      </c>
      <c r="AR202" s="24" t="s">
        <v>1353</v>
      </c>
      <c r="AT202" s="24" t="s">
        <v>1464</v>
      </c>
      <c r="AU202" s="24" t="s">
        <v>1234</v>
      </c>
      <c r="AY202" s="24" t="s">
        <v>1302</v>
      </c>
      <c r="BE202" s="199">
        <f>IF(N202="základní",J202,0)</f>
        <v>0</v>
      </c>
      <c r="BF202" s="199">
        <f>IF(N202="snížená",J202,0)</f>
        <v>0</v>
      </c>
      <c r="BG202" s="199">
        <f>IF(N202="zákl. přenesená",J202,0)</f>
        <v>0</v>
      </c>
      <c r="BH202" s="199">
        <f>IF(N202="sníž. přenesená",J202,0)</f>
        <v>0</v>
      </c>
      <c r="BI202" s="199">
        <f>IF(N202="nulová",J202,0)</f>
        <v>0</v>
      </c>
      <c r="BJ202" s="24" t="s">
        <v>1309</v>
      </c>
      <c r="BK202" s="199">
        <f>ROUND(I202*H202,2)</f>
        <v>0</v>
      </c>
      <c r="BL202" s="24" t="s">
        <v>1309</v>
      </c>
      <c r="BM202" s="24" t="s">
        <v>21</v>
      </c>
    </row>
    <row r="203" spans="2:65" s="1" customFormat="1" ht="14.45" customHeight="1">
      <c r="B203" s="42"/>
      <c r="C203" s="235" t="s">
        <v>1463</v>
      </c>
      <c r="D203" s="235" t="s">
        <v>1464</v>
      </c>
      <c r="E203" s="236" t="s">
        <v>22</v>
      </c>
      <c r="F203" s="237" t="s">
        <v>23</v>
      </c>
      <c r="G203" s="238" t="s">
        <v>1467</v>
      </c>
      <c r="H203" s="239">
        <v>1</v>
      </c>
      <c r="I203" s="240"/>
      <c r="J203" s="241">
        <f>ROUND(I203*H203,2)</f>
        <v>0</v>
      </c>
      <c r="K203" s="237" t="s">
        <v>1169</v>
      </c>
      <c r="L203" s="242"/>
      <c r="M203" s="243" t="s">
        <v>1169</v>
      </c>
      <c r="N203" s="244" t="s">
        <v>1198</v>
      </c>
      <c r="O203" s="43"/>
      <c r="P203" s="197">
        <f>O203*H203</f>
        <v>0</v>
      </c>
      <c r="Q203" s="197">
        <v>0</v>
      </c>
      <c r="R203" s="197">
        <f>Q203*H203</f>
        <v>0</v>
      </c>
      <c r="S203" s="197">
        <v>0</v>
      </c>
      <c r="T203" s="198">
        <f>S203*H203</f>
        <v>0</v>
      </c>
      <c r="AR203" s="24" t="s">
        <v>1353</v>
      </c>
      <c r="AT203" s="24" t="s">
        <v>1464</v>
      </c>
      <c r="AU203" s="24" t="s">
        <v>1234</v>
      </c>
      <c r="AY203" s="24" t="s">
        <v>1302</v>
      </c>
      <c r="BE203" s="199">
        <f>IF(N203="základní",J203,0)</f>
        <v>0</v>
      </c>
      <c r="BF203" s="199">
        <f>IF(N203="snížená",J203,0)</f>
        <v>0</v>
      </c>
      <c r="BG203" s="199">
        <f>IF(N203="zákl. přenesená",J203,0)</f>
        <v>0</v>
      </c>
      <c r="BH203" s="199">
        <f>IF(N203="sníž. přenesená",J203,0)</f>
        <v>0</v>
      </c>
      <c r="BI203" s="199">
        <f>IF(N203="nulová",J203,0)</f>
        <v>0</v>
      </c>
      <c r="BJ203" s="24" t="s">
        <v>1309</v>
      </c>
      <c r="BK203" s="199">
        <f>ROUND(I203*H203,2)</f>
        <v>0</v>
      </c>
      <c r="BL203" s="24" t="s">
        <v>1309</v>
      </c>
      <c r="BM203" s="24" t="s">
        <v>24</v>
      </c>
    </row>
    <row r="204" spans="2:65" s="1" customFormat="1" ht="22.9" customHeight="1">
      <c r="B204" s="42"/>
      <c r="C204" s="235" t="s">
        <v>1469</v>
      </c>
      <c r="D204" s="235" t="s">
        <v>1464</v>
      </c>
      <c r="E204" s="236" t="s">
        <v>25</v>
      </c>
      <c r="F204" s="237" t="s">
        <v>26</v>
      </c>
      <c r="G204" s="238" t="s">
        <v>1349</v>
      </c>
      <c r="H204" s="239">
        <v>800</v>
      </c>
      <c r="I204" s="240"/>
      <c r="J204" s="241">
        <f>ROUND(I204*H204,2)</f>
        <v>0</v>
      </c>
      <c r="K204" s="237" t="s">
        <v>1169</v>
      </c>
      <c r="L204" s="242"/>
      <c r="M204" s="243" t="s">
        <v>1169</v>
      </c>
      <c r="N204" s="244" t="s">
        <v>1198</v>
      </c>
      <c r="O204" s="43"/>
      <c r="P204" s="197">
        <f>O204*H204</f>
        <v>0</v>
      </c>
      <c r="Q204" s="197">
        <v>0</v>
      </c>
      <c r="R204" s="197">
        <f>Q204*H204</f>
        <v>0</v>
      </c>
      <c r="S204" s="197">
        <v>0</v>
      </c>
      <c r="T204" s="198">
        <f>S204*H204</f>
        <v>0</v>
      </c>
      <c r="AR204" s="24" t="s">
        <v>1353</v>
      </c>
      <c r="AT204" s="24" t="s">
        <v>1464</v>
      </c>
      <c r="AU204" s="24" t="s">
        <v>1234</v>
      </c>
      <c r="AY204" s="24" t="s">
        <v>1302</v>
      </c>
      <c r="BE204" s="199">
        <f>IF(N204="základní",J204,0)</f>
        <v>0</v>
      </c>
      <c r="BF204" s="199">
        <f>IF(N204="snížená",J204,0)</f>
        <v>0</v>
      </c>
      <c r="BG204" s="199">
        <f>IF(N204="zákl. přenesená",J204,0)</f>
        <v>0</v>
      </c>
      <c r="BH204" s="199">
        <f>IF(N204="sníž. přenesená",J204,0)</f>
        <v>0</v>
      </c>
      <c r="BI204" s="199">
        <f>IF(N204="nulová",J204,0)</f>
        <v>0</v>
      </c>
      <c r="BJ204" s="24" t="s">
        <v>1309</v>
      </c>
      <c r="BK204" s="199">
        <f>ROUND(I204*H204,2)</f>
        <v>0</v>
      </c>
      <c r="BL204" s="24" t="s">
        <v>1309</v>
      </c>
      <c r="BM204" s="24" t="s">
        <v>27</v>
      </c>
    </row>
    <row r="205" spans="2:63" s="10" customFormat="1" ht="29.85" customHeight="1">
      <c r="B205" s="172"/>
      <c r="C205" s="173"/>
      <c r="D205" s="174" t="s">
        <v>1224</v>
      </c>
      <c r="E205" s="186" t="s">
        <v>1353</v>
      </c>
      <c r="F205" s="186" t="s">
        <v>28</v>
      </c>
      <c r="G205" s="173"/>
      <c r="H205" s="173"/>
      <c r="I205" s="176"/>
      <c r="J205" s="187">
        <f>BK205</f>
        <v>0</v>
      </c>
      <c r="K205" s="173"/>
      <c r="L205" s="178"/>
      <c r="M205" s="179"/>
      <c r="N205" s="180"/>
      <c r="O205" s="180"/>
      <c r="P205" s="181">
        <f>SUM(P206:P209)</f>
        <v>0</v>
      </c>
      <c r="Q205" s="180"/>
      <c r="R205" s="181">
        <f>SUM(R206:R209)</f>
        <v>0.7435999999999999</v>
      </c>
      <c r="S205" s="180"/>
      <c r="T205" s="182">
        <f>SUM(T206:T209)</f>
        <v>0</v>
      </c>
      <c r="AR205" s="183" t="s">
        <v>1171</v>
      </c>
      <c r="AT205" s="184" t="s">
        <v>1224</v>
      </c>
      <c r="AU205" s="184" t="s">
        <v>1171</v>
      </c>
      <c r="AY205" s="183" t="s">
        <v>1302</v>
      </c>
      <c r="BK205" s="185">
        <f>SUM(BK206:BK209)</f>
        <v>0</v>
      </c>
    </row>
    <row r="206" spans="2:65" s="1" customFormat="1" ht="22.9" customHeight="1">
      <c r="B206" s="42"/>
      <c r="C206" s="188" t="s">
        <v>1474</v>
      </c>
      <c r="D206" s="188" t="s">
        <v>1304</v>
      </c>
      <c r="E206" s="189" t="s">
        <v>29</v>
      </c>
      <c r="F206" s="190" t="s">
        <v>30</v>
      </c>
      <c r="G206" s="191" t="s">
        <v>1088</v>
      </c>
      <c r="H206" s="192">
        <v>40</v>
      </c>
      <c r="I206" s="193"/>
      <c r="J206" s="194">
        <f>ROUND(I206*H206,2)</f>
        <v>0</v>
      </c>
      <c r="K206" s="190" t="s">
        <v>1308</v>
      </c>
      <c r="L206" s="62"/>
      <c r="M206" s="195" t="s">
        <v>1169</v>
      </c>
      <c r="N206" s="196" t="s">
        <v>1198</v>
      </c>
      <c r="O206" s="43"/>
      <c r="P206" s="197">
        <f>O206*H206</f>
        <v>0</v>
      </c>
      <c r="Q206" s="197">
        <v>0.01859</v>
      </c>
      <c r="R206" s="197">
        <f>Q206*H206</f>
        <v>0.7435999999999999</v>
      </c>
      <c r="S206" s="197">
        <v>0</v>
      </c>
      <c r="T206" s="198">
        <f>S206*H206</f>
        <v>0</v>
      </c>
      <c r="AR206" s="24" t="s">
        <v>1309</v>
      </c>
      <c r="AT206" s="24" t="s">
        <v>1304</v>
      </c>
      <c r="AU206" s="24" t="s">
        <v>1234</v>
      </c>
      <c r="AY206" s="24" t="s">
        <v>1302</v>
      </c>
      <c r="BE206" s="199">
        <f>IF(N206="základní",J206,0)</f>
        <v>0</v>
      </c>
      <c r="BF206" s="199">
        <f>IF(N206="snížená",J206,0)</f>
        <v>0</v>
      </c>
      <c r="BG206" s="199">
        <f>IF(N206="zákl. přenesená",J206,0)</f>
        <v>0</v>
      </c>
      <c r="BH206" s="199">
        <f>IF(N206="sníž. přenesená",J206,0)</f>
        <v>0</v>
      </c>
      <c r="BI206" s="199">
        <f>IF(N206="nulová",J206,0)</f>
        <v>0</v>
      </c>
      <c r="BJ206" s="24" t="s">
        <v>1309</v>
      </c>
      <c r="BK206" s="199">
        <f>ROUND(I206*H206,2)</f>
        <v>0</v>
      </c>
      <c r="BL206" s="24" t="s">
        <v>1309</v>
      </c>
      <c r="BM206" s="24" t="s">
        <v>31</v>
      </c>
    </row>
    <row r="207" spans="2:47" s="1" customFormat="1" ht="121.5">
      <c r="B207" s="42"/>
      <c r="C207" s="64"/>
      <c r="D207" s="200" t="s">
        <v>1311</v>
      </c>
      <c r="E207" s="64"/>
      <c r="F207" s="201" t="s">
        <v>32</v>
      </c>
      <c r="G207" s="64"/>
      <c r="H207" s="64"/>
      <c r="I207" s="159"/>
      <c r="J207" s="64"/>
      <c r="K207" s="64"/>
      <c r="L207" s="62"/>
      <c r="M207" s="202"/>
      <c r="N207" s="43"/>
      <c r="O207" s="43"/>
      <c r="P207" s="43"/>
      <c r="Q207" s="43"/>
      <c r="R207" s="43"/>
      <c r="S207" s="43"/>
      <c r="T207" s="79"/>
      <c r="AT207" s="24" t="s">
        <v>1311</v>
      </c>
      <c r="AU207" s="24" t="s">
        <v>1234</v>
      </c>
    </row>
    <row r="208" spans="2:51" s="11" customFormat="1" ht="13.5">
      <c r="B208" s="203"/>
      <c r="C208" s="204"/>
      <c r="D208" s="200" t="s">
        <v>1313</v>
      </c>
      <c r="E208" s="205" t="s">
        <v>1169</v>
      </c>
      <c r="F208" s="206" t="s">
        <v>1052</v>
      </c>
      <c r="G208" s="204"/>
      <c r="H208" s="207">
        <v>40</v>
      </c>
      <c r="I208" s="208"/>
      <c r="J208" s="204"/>
      <c r="K208" s="204"/>
      <c r="L208" s="209"/>
      <c r="M208" s="210"/>
      <c r="N208" s="211"/>
      <c r="O208" s="211"/>
      <c r="P208" s="211"/>
      <c r="Q208" s="211"/>
      <c r="R208" s="211"/>
      <c r="S208" s="211"/>
      <c r="T208" s="212"/>
      <c r="AT208" s="213" t="s">
        <v>1313</v>
      </c>
      <c r="AU208" s="213" t="s">
        <v>1234</v>
      </c>
      <c r="AV208" s="11" t="s">
        <v>1234</v>
      </c>
      <c r="AW208" s="11" t="s">
        <v>1188</v>
      </c>
      <c r="AX208" s="11" t="s">
        <v>1225</v>
      </c>
      <c r="AY208" s="213" t="s">
        <v>1302</v>
      </c>
    </row>
    <row r="209" spans="2:51" s="12" customFormat="1" ht="13.5">
      <c r="B209" s="214"/>
      <c r="C209" s="215"/>
      <c r="D209" s="200" t="s">
        <v>1313</v>
      </c>
      <c r="E209" s="216" t="s">
        <v>1169</v>
      </c>
      <c r="F209" s="217" t="s">
        <v>1315</v>
      </c>
      <c r="G209" s="215"/>
      <c r="H209" s="218">
        <v>40</v>
      </c>
      <c r="I209" s="219"/>
      <c r="J209" s="215"/>
      <c r="K209" s="215"/>
      <c r="L209" s="220"/>
      <c r="M209" s="221"/>
      <c r="N209" s="222"/>
      <c r="O209" s="222"/>
      <c r="P209" s="222"/>
      <c r="Q209" s="222"/>
      <c r="R209" s="222"/>
      <c r="S209" s="222"/>
      <c r="T209" s="223"/>
      <c r="AT209" s="224" t="s">
        <v>1313</v>
      </c>
      <c r="AU209" s="224" t="s">
        <v>1234</v>
      </c>
      <c r="AV209" s="12" t="s">
        <v>1309</v>
      </c>
      <c r="AW209" s="12" t="s">
        <v>1188</v>
      </c>
      <c r="AX209" s="12" t="s">
        <v>1171</v>
      </c>
      <c r="AY209" s="224" t="s">
        <v>1302</v>
      </c>
    </row>
    <row r="210" spans="2:63" s="10" customFormat="1" ht="29.85" customHeight="1">
      <c r="B210" s="172"/>
      <c r="C210" s="173"/>
      <c r="D210" s="174" t="s">
        <v>1224</v>
      </c>
      <c r="E210" s="186" t="s">
        <v>1359</v>
      </c>
      <c r="F210" s="186" t="s">
        <v>33</v>
      </c>
      <c r="G210" s="173"/>
      <c r="H210" s="173"/>
      <c r="I210" s="176"/>
      <c r="J210" s="187">
        <f>BK210</f>
        <v>0</v>
      </c>
      <c r="K210" s="173"/>
      <c r="L210" s="178"/>
      <c r="M210" s="179"/>
      <c r="N210" s="180"/>
      <c r="O210" s="180"/>
      <c r="P210" s="181">
        <f>SUM(P211:P214)</f>
        <v>0</v>
      </c>
      <c r="Q210" s="180"/>
      <c r="R210" s="181">
        <f>SUM(R211:R214)</f>
        <v>6.26155</v>
      </c>
      <c r="S210" s="180"/>
      <c r="T210" s="182">
        <f>SUM(T211:T214)</f>
        <v>0</v>
      </c>
      <c r="AR210" s="183" t="s">
        <v>1171</v>
      </c>
      <c r="AT210" s="184" t="s">
        <v>1224</v>
      </c>
      <c r="AU210" s="184" t="s">
        <v>1171</v>
      </c>
      <c r="AY210" s="183" t="s">
        <v>1302</v>
      </c>
      <c r="BK210" s="185">
        <f>SUM(BK211:BK214)</f>
        <v>0</v>
      </c>
    </row>
    <row r="211" spans="2:65" s="1" customFormat="1" ht="22.9" customHeight="1">
      <c r="B211" s="42"/>
      <c r="C211" s="188" t="s">
        <v>1039</v>
      </c>
      <c r="D211" s="188" t="s">
        <v>1304</v>
      </c>
      <c r="E211" s="189" t="s">
        <v>34</v>
      </c>
      <c r="F211" s="190" t="s">
        <v>35</v>
      </c>
      <c r="G211" s="191" t="s">
        <v>1325</v>
      </c>
      <c r="H211" s="192">
        <v>1</v>
      </c>
      <c r="I211" s="193"/>
      <c r="J211" s="194">
        <f>ROUND(I211*H211,2)</f>
        <v>0</v>
      </c>
      <c r="K211" s="190" t="s">
        <v>1308</v>
      </c>
      <c r="L211" s="62"/>
      <c r="M211" s="195" t="s">
        <v>1169</v>
      </c>
      <c r="N211" s="196" t="s">
        <v>1198</v>
      </c>
      <c r="O211" s="43"/>
      <c r="P211" s="197">
        <f>O211*H211</f>
        <v>0</v>
      </c>
      <c r="Q211" s="197">
        <v>6.26155</v>
      </c>
      <c r="R211" s="197">
        <f>Q211*H211</f>
        <v>6.26155</v>
      </c>
      <c r="S211" s="197">
        <v>0</v>
      </c>
      <c r="T211" s="198">
        <f>S211*H211</f>
        <v>0</v>
      </c>
      <c r="AR211" s="24" t="s">
        <v>1309</v>
      </c>
      <c r="AT211" s="24" t="s">
        <v>1304</v>
      </c>
      <c r="AU211" s="24" t="s">
        <v>1234</v>
      </c>
      <c r="AY211" s="24" t="s">
        <v>1302</v>
      </c>
      <c r="BE211" s="199">
        <f>IF(N211="základní",J211,0)</f>
        <v>0</v>
      </c>
      <c r="BF211" s="199">
        <f>IF(N211="snížená",J211,0)</f>
        <v>0</v>
      </c>
      <c r="BG211" s="199">
        <f>IF(N211="zákl. přenesená",J211,0)</f>
        <v>0</v>
      </c>
      <c r="BH211" s="199">
        <f>IF(N211="sníž. přenesená",J211,0)</f>
        <v>0</v>
      </c>
      <c r="BI211" s="199">
        <f>IF(N211="nulová",J211,0)</f>
        <v>0</v>
      </c>
      <c r="BJ211" s="24" t="s">
        <v>1309</v>
      </c>
      <c r="BK211" s="199">
        <f>ROUND(I211*H211,2)</f>
        <v>0</v>
      </c>
      <c r="BL211" s="24" t="s">
        <v>1309</v>
      </c>
      <c r="BM211" s="24" t="s">
        <v>36</v>
      </c>
    </row>
    <row r="212" spans="2:47" s="1" customFormat="1" ht="202.5">
      <c r="B212" s="42"/>
      <c r="C212" s="64"/>
      <c r="D212" s="200" t="s">
        <v>1311</v>
      </c>
      <c r="E212" s="64"/>
      <c r="F212" s="201" t="s">
        <v>37</v>
      </c>
      <c r="G212" s="64"/>
      <c r="H212" s="64"/>
      <c r="I212" s="159"/>
      <c r="J212" s="64"/>
      <c r="K212" s="64"/>
      <c r="L212" s="62"/>
      <c r="M212" s="202"/>
      <c r="N212" s="43"/>
      <c r="O212" s="43"/>
      <c r="P212" s="43"/>
      <c r="Q212" s="43"/>
      <c r="R212" s="43"/>
      <c r="S212" s="43"/>
      <c r="T212" s="79"/>
      <c r="AT212" s="24" t="s">
        <v>1311</v>
      </c>
      <c r="AU212" s="24" t="s">
        <v>1234</v>
      </c>
    </row>
    <row r="213" spans="2:51" s="11" customFormat="1" ht="13.5">
      <c r="B213" s="203"/>
      <c r="C213" s="204"/>
      <c r="D213" s="200" t="s">
        <v>1313</v>
      </c>
      <c r="E213" s="205" t="s">
        <v>1169</v>
      </c>
      <c r="F213" s="206" t="s">
        <v>1171</v>
      </c>
      <c r="G213" s="204"/>
      <c r="H213" s="207">
        <v>1</v>
      </c>
      <c r="I213" s="208"/>
      <c r="J213" s="204"/>
      <c r="K213" s="204"/>
      <c r="L213" s="209"/>
      <c r="M213" s="210"/>
      <c r="N213" s="211"/>
      <c r="O213" s="211"/>
      <c r="P213" s="211"/>
      <c r="Q213" s="211"/>
      <c r="R213" s="211"/>
      <c r="S213" s="211"/>
      <c r="T213" s="212"/>
      <c r="AT213" s="213" t="s">
        <v>1313</v>
      </c>
      <c r="AU213" s="213" t="s">
        <v>1234</v>
      </c>
      <c r="AV213" s="11" t="s">
        <v>1234</v>
      </c>
      <c r="AW213" s="11" t="s">
        <v>1188</v>
      </c>
      <c r="AX213" s="11" t="s">
        <v>1225</v>
      </c>
      <c r="AY213" s="213" t="s">
        <v>1302</v>
      </c>
    </row>
    <row r="214" spans="2:51" s="12" customFormat="1" ht="13.5">
      <c r="B214" s="214"/>
      <c r="C214" s="215"/>
      <c r="D214" s="200" t="s">
        <v>1313</v>
      </c>
      <c r="E214" s="216" t="s">
        <v>1169</v>
      </c>
      <c r="F214" s="217" t="s">
        <v>1315</v>
      </c>
      <c r="G214" s="215"/>
      <c r="H214" s="218">
        <v>1</v>
      </c>
      <c r="I214" s="219"/>
      <c r="J214" s="215"/>
      <c r="K214" s="215"/>
      <c r="L214" s="220"/>
      <c r="M214" s="221"/>
      <c r="N214" s="222"/>
      <c r="O214" s="222"/>
      <c r="P214" s="222"/>
      <c r="Q214" s="222"/>
      <c r="R214" s="222"/>
      <c r="S214" s="222"/>
      <c r="T214" s="223"/>
      <c r="AT214" s="224" t="s">
        <v>1313</v>
      </c>
      <c r="AU214" s="224" t="s">
        <v>1234</v>
      </c>
      <c r="AV214" s="12" t="s">
        <v>1309</v>
      </c>
      <c r="AW214" s="12" t="s">
        <v>1188</v>
      </c>
      <c r="AX214" s="12" t="s">
        <v>1171</v>
      </c>
      <c r="AY214" s="224" t="s">
        <v>1302</v>
      </c>
    </row>
    <row r="215" spans="2:63" s="10" customFormat="1" ht="29.85" customHeight="1">
      <c r="B215" s="172"/>
      <c r="C215" s="173"/>
      <c r="D215" s="174" t="s">
        <v>1224</v>
      </c>
      <c r="E215" s="186" t="s">
        <v>38</v>
      </c>
      <c r="F215" s="186" t="s">
        <v>39</v>
      </c>
      <c r="G215" s="173"/>
      <c r="H215" s="173"/>
      <c r="I215" s="176"/>
      <c r="J215" s="187">
        <f>BK215</f>
        <v>0</v>
      </c>
      <c r="K215" s="173"/>
      <c r="L215" s="178"/>
      <c r="M215" s="179"/>
      <c r="N215" s="180"/>
      <c r="O215" s="180"/>
      <c r="P215" s="181">
        <f>SUM(P216:P217)</f>
        <v>0</v>
      </c>
      <c r="Q215" s="180"/>
      <c r="R215" s="181">
        <f>SUM(R216:R217)</f>
        <v>0</v>
      </c>
      <c r="S215" s="180"/>
      <c r="T215" s="182">
        <f>SUM(T216:T217)</f>
        <v>0</v>
      </c>
      <c r="AR215" s="183" t="s">
        <v>1171</v>
      </c>
      <c r="AT215" s="184" t="s">
        <v>1224</v>
      </c>
      <c r="AU215" s="184" t="s">
        <v>1171</v>
      </c>
      <c r="AY215" s="183" t="s">
        <v>1302</v>
      </c>
      <c r="BK215" s="185">
        <f>SUM(BK216:BK217)</f>
        <v>0</v>
      </c>
    </row>
    <row r="216" spans="2:65" s="1" customFormat="1" ht="22.9" customHeight="1">
      <c r="B216" s="42"/>
      <c r="C216" s="188" t="s">
        <v>1043</v>
      </c>
      <c r="D216" s="188" t="s">
        <v>1304</v>
      </c>
      <c r="E216" s="189" t="s">
        <v>40</v>
      </c>
      <c r="F216" s="190" t="s">
        <v>42</v>
      </c>
      <c r="G216" s="191" t="s">
        <v>1016</v>
      </c>
      <c r="H216" s="192">
        <v>1950.041</v>
      </c>
      <c r="I216" s="193"/>
      <c r="J216" s="194">
        <f>ROUND(I216*H216,2)</f>
        <v>0</v>
      </c>
      <c r="K216" s="190" t="s">
        <v>1308</v>
      </c>
      <c r="L216" s="62"/>
      <c r="M216" s="195" t="s">
        <v>1169</v>
      </c>
      <c r="N216" s="196" t="s">
        <v>1198</v>
      </c>
      <c r="O216" s="43"/>
      <c r="P216" s="197">
        <f>O216*H216</f>
        <v>0</v>
      </c>
      <c r="Q216" s="197">
        <v>0</v>
      </c>
      <c r="R216" s="197">
        <f>Q216*H216</f>
        <v>0</v>
      </c>
      <c r="S216" s="197">
        <v>0</v>
      </c>
      <c r="T216" s="198">
        <f>S216*H216</f>
        <v>0</v>
      </c>
      <c r="AR216" s="24" t="s">
        <v>1309</v>
      </c>
      <c r="AT216" s="24" t="s">
        <v>1304</v>
      </c>
      <c r="AU216" s="24" t="s">
        <v>1234</v>
      </c>
      <c r="AY216" s="24" t="s">
        <v>1302</v>
      </c>
      <c r="BE216" s="199">
        <f>IF(N216="základní",J216,0)</f>
        <v>0</v>
      </c>
      <c r="BF216" s="199">
        <f>IF(N216="snížená",J216,0)</f>
        <v>0</v>
      </c>
      <c r="BG216" s="199">
        <f>IF(N216="zákl. přenesená",J216,0)</f>
        <v>0</v>
      </c>
      <c r="BH216" s="199">
        <f>IF(N216="sníž. přenesená",J216,0)</f>
        <v>0</v>
      </c>
      <c r="BI216" s="199">
        <f>IF(N216="nulová",J216,0)</f>
        <v>0</v>
      </c>
      <c r="BJ216" s="24" t="s">
        <v>1309</v>
      </c>
      <c r="BK216" s="199">
        <f>ROUND(I216*H216,2)</f>
        <v>0</v>
      </c>
      <c r="BL216" s="24" t="s">
        <v>1309</v>
      </c>
      <c r="BM216" s="24" t="s">
        <v>43</v>
      </c>
    </row>
    <row r="217" spans="2:47" s="1" customFormat="1" ht="27">
      <c r="B217" s="42"/>
      <c r="C217" s="64"/>
      <c r="D217" s="200" t="s">
        <v>1311</v>
      </c>
      <c r="E217" s="64"/>
      <c r="F217" s="201" t="s">
        <v>44</v>
      </c>
      <c r="G217" s="64"/>
      <c r="H217" s="64"/>
      <c r="I217" s="159"/>
      <c r="J217" s="64"/>
      <c r="K217" s="64"/>
      <c r="L217" s="62"/>
      <c r="M217" s="202"/>
      <c r="N217" s="43"/>
      <c r="O217" s="43"/>
      <c r="P217" s="43"/>
      <c r="Q217" s="43"/>
      <c r="R217" s="43"/>
      <c r="S217" s="43"/>
      <c r="T217" s="79"/>
      <c r="AT217" s="24" t="s">
        <v>1311</v>
      </c>
      <c r="AU217" s="24" t="s">
        <v>1234</v>
      </c>
    </row>
    <row r="218" spans="2:63" s="10" customFormat="1" ht="37.35" customHeight="1">
      <c r="B218" s="172"/>
      <c r="C218" s="173"/>
      <c r="D218" s="174" t="s">
        <v>1224</v>
      </c>
      <c r="E218" s="175" t="s">
        <v>45</v>
      </c>
      <c r="F218" s="175" t="s">
        <v>46</v>
      </c>
      <c r="G218" s="173"/>
      <c r="H218" s="173"/>
      <c r="I218" s="176"/>
      <c r="J218" s="177">
        <f>BK218</f>
        <v>0</v>
      </c>
      <c r="K218" s="173"/>
      <c r="L218" s="178"/>
      <c r="M218" s="179"/>
      <c r="N218" s="180"/>
      <c r="O218" s="180"/>
      <c r="P218" s="181">
        <f>P219</f>
        <v>0</v>
      </c>
      <c r="Q218" s="180"/>
      <c r="R218" s="181">
        <f>R219</f>
        <v>31.898</v>
      </c>
      <c r="S218" s="180"/>
      <c r="T218" s="182">
        <f>T219</f>
        <v>0</v>
      </c>
      <c r="AR218" s="183" t="s">
        <v>1234</v>
      </c>
      <c r="AT218" s="184" t="s">
        <v>1224</v>
      </c>
      <c r="AU218" s="184" t="s">
        <v>1225</v>
      </c>
      <c r="AY218" s="183" t="s">
        <v>1302</v>
      </c>
      <c r="BK218" s="185">
        <f>BK219</f>
        <v>0</v>
      </c>
    </row>
    <row r="219" spans="2:63" s="10" customFormat="1" ht="19.9" customHeight="1">
      <c r="B219" s="172"/>
      <c r="C219" s="173"/>
      <c r="D219" s="174" t="s">
        <v>1224</v>
      </c>
      <c r="E219" s="186" t="s">
        <v>47</v>
      </c>
      <c r="F219" s="186" t="s">
        <v>48</v>
      </c>
      <c r="G219" s="173"/>
      <c r="H219" s="173"/>
      <c r="I219" s="176"/>
      <c r="J219" s="187">
        <f>BK219</f>
        <v>0</v>
      </c>
      <c r="K219" s="173"/>
      <c r="L219" s="178"/>
      <c r="M219" s="179"/>
      <c r="N219" s="180"/>
      <c r="O219" s="180"/>
      <c r="P219" s="181">
        <f>SUM(P220:P229)</f>
        <v>0</v>
      </c>
      <c r="Q219" s="180"/>
      <c r="R219" s="181">
        <f>SUM(R220:R229)</f>
        <v>31.898</v>
      </c>
      <c r="S219" s="180"/>
      <c r="T219" s="182">
        <f>SUM(T220:T229)</f>
        <v>0</v>
      </c>
      <c r="AR219" s="183" t="s">
        <v>1234</v>
      </c>
      <c r="AT219" s="184" t="s">
        <v>1224</v>
      </c>
      <c r="AU219" s="184" t="s">
        <v>1171</v>
      </c>
      <c r="AY219" s="183" t="s">
        <v>1302</v>
      </c>
      <c r="BK219" s="185">
        <f>SUM(BK220:BK229)</f>
        <v>0</v>
      </c>
    </row>
    <row r="220" spans="2:65" s="1" customFormat="1" ht="22.9" customHeight="1">
      <c r="B220" s="42"/>
      <c r="C220" s="188" t="s">
        <v>1047</v>
      </c>
      <c r="D220" s="188" t="s">
        <v>1304</v>
      </c>
      <c r="E220" s="189" t="s">
        <v>49</v>
      </c>
      <c r="F220" s="190" t="s">
        <v>50</v>
      </c>
      <c r="G220" s="191" t="s">
        <v>1307</v>
      </c>
      <c r="H220" s="192">
        <v>8200</v>
      </c>
      <c r="I220" s="193"/>
      <c r="J220" s="194">
        <f>ROUND(I220*H220,2)</f>
        <v>0</v>
      </c>
      <c r="K220" s="190" t="s">
        <v>1308</v>
      </c>
      <c r="L220" s="62"/>
      <c r="M220" s="195" t="s">
        <v>1169</v>
      </c>
      <c r="N220" s="196" t="s">
        <v>1198</v>
      </c>
      <c r="O220" s="43"/>
      <c r="P220" s="197">
        <f>O220*H220</f>
        <v>0</v>
      </c>
      <c r="Q220" s="197">
        <v>0.00077</v>
      </c>
      <c r="R220" s="197">
        <f>Q220*H220</f>
        <v>6.314</v>
      </c>
      <c r="S220" s="197">
        <v>0</v>
      </c>
      <c r="T220" s="198">
        <f>S220*H220</f>
        <v>0</v>
      </c>
      <c r="AR220" s="24" t="s">
        <v>1387</v>
      </c>
      <c r="AT220" s="24" t="s">
        <v>1304</v>
      </c>
      <c r="AU220" s="24" t="s">
        <v>1234</v>
      </c>
      <c r="AY220" s="24" t="s">
        <v>1302</v>
      </c>
      <c r="BE220" s="199">
        <f>IF(N220="základní",J220,0)</f>
        <v>0</v>
      </c>
      <c r="BF220" s="199">
        <f>IF(N220="snížená",J220,0)</f>
        <v>0</v>
      </c>
      <c r="BG220" s="199">
        <f>IF(N220="zákl. přenesená",J220,0)</f>
        <v>0</v>
      </c>
      <c r="BH220" s="199">
        <f>IF(N220="sníž. přenesená",J220,0)</f>
        <v>0</v>
      </c>
      <c r="BI220" s="199">
        <f>IF(N220="nulová",J220,0)</f>
        <v>0</v>
      </c>
      <c r="BJ220" s="24" t="s">
        <v>1309</v>
      </c>
      <c r="BK220" s="199">
        <f>ROUND(I220*H220,2)</f>
        <v>0</v>
      </c>
      <c r="BL220" s="24" t="s">
        <v>1387</v>
      </c>
      <c r="BM220" s="24" t="s">
        <v>51</v>
      </c>
    </row>
    <row r="221" spans="2:47" s="1" customFormat="1" ht="54">
      <c r="B221" s="42"/>
      <c r="C221" s="64"/>
      <c r="D221" s="200" t="s">
        <v>1311</v>
      </c>
      <c r="E221" s="64"/>
      <c r="F221" s="201" t="s">
        <v>52</v>
      </c>
      <c r="G221" s="64"/>
      <c r="H221" s="64"/>
      <c r="I221" s="159"/>
      <c r="J221" s="64"/>
      <c r="K221" s="64"/>
      <c r="L221" s="62"/>
      <c r="M221" s="202"/>
      <c r="N221" s="43"/>
      <c r="O221" s="43"/>
      <c r="P221" s="43"/>
      <c r="Q221" s="43"/>
      <c r="R221" s="43"/>
      <c r="S221" s="43"/>
      <c r="T221" s="79"/>
      <c r="AT221" s="24" t="s">
        <v>1311</v>
      </c>
      <c r="AU221" s="24" t="s">
        <v>1234</v>
      </c>
    </row>
    <row r="222" spans="2:51" s="11" customFormat="1" ht="13.5">
      <c r="B222" s="203"/>
      <c r="C222" s="204"/>
      <c r="D222" s="200" t="s">
        <v>1313</v>
      </c>
      <c r="E222" s="205" t="s">
        <v>1169</v>
      </c>
      <c r="F222" s="206" t="s">
        <v>1127</v>
      </c>
      <c r="G222" s="204"/>
      <c r="H222" s="207">
        <v>4000</v>
      </c>
      <c r="I222" s="208"/>
      <c r="J222" s="204"/>
      <c r="K222" s="204"/>
      <c r="L222" s="209"/>
      <c r="M222" s="210"/>
      <c r="N222" s="211"/>
      <c r="O222" s="211"/>
      <c r="P222" s="211"/>
      <c r="Q222" s="211"/>
      <c r="R222" s="211"/>
      <c r="S222" s="211"/>
      <c r="T222" s="212"/>
      <c r="AT222" s="213" t="s">
        <v>1313</v>
      </c>
      <c r="AU222" s="213" t="s">
        <v>1234</v>
      </c>
      <c r="AV222" s="11" t="s">
        <v>1234</v>
      </c>
      <c r="AW222" s="11" t="s">
        <v>1188</v>
      </c>
      <c r="AX222" s="11" t="s">
        <v>1225</v>
      </c>
      <c r="AY222" s="213" t="s">
        <v>1302</v>
      </c>
    </row>
    <row r="223" spans="2:51" s="11" customFormat="1" ht="13.5">
      <c r="B223" s="203"/>
      <c r="C223" s="204"/>
      <c r="D223" s="200" t="s">
        <v>1313</v>
      </c>
      <c r="E223" s="205" t="s">
        <v>1169</v>
      </c>
      <c r="F223" s="206" t="s">
        <v>53</v>
      </c>
      <c r="G223" s="204"/>
      <c r="H223" s="207">
        <v>4200</v>
      </c>
      <c r="I223" s="208"/>
      <c r="J223" s="204"/>
      <c r="K223" s="204"/>
      <c r="L223" s="209"/>
      <c r="M223" s="210"/>
      <c r="N223" s="211"/>
      <c r="O223" s="211"/>
      <c r="P223" s="211"/>
      <c r="Q223" s="211"/>
      <c r="R223" s="211"/>
      <c r="S223" s="211"/>
      <c r="T223" s="212"/>
      <c r="AT223" s="213" t="s">
        <v>1313</v>
      </c>
      <c r="AU223" s="213" t="s">
        <v>1234</v>
      </c>
      <c r="AV223" s="11" t="s">
        <v>1234</v>
      </c>
      <c r="AW223" s="11" t="s">
        <v>1188</v>
      </c>
      <c r="AX223" s="11" t="s">
        <v>1225</v>
      </c>
      <c r="AY223" s="213" t="s">
        <v>1302</v>
      </c>
    </row>
    <row r="224" spans="2:51" s="12" customFormat="1" ht="13.5">
      <c r="B224" s="214"/>
      <c r="C224" s="215"/>
      <c r="D224" s="200" t="s">
        <v>1313</v>
      </c>
      <c r="E224" s="216" t="s">
        <v>1169</v>
      </c>
      <c r="F224" s="217" t="s">
        <v>1315</v>
      </c>
      <c r="G224" s="215"/>
      <c r="H224" s="218">
        <v>8200</v>
      </c>
      <c r="I224" s="219"/>
      <c r="J224" s="215"/>
      <c r="K224" s="215"/>
      <c r="L224" s="220"/>
      <c r="M224" s="221"/>
      <c r="N224" s="222"/>
      <c r="O224" s="222"/>
      <c r="P224" s="222"/>
      <c r="Q224" s="222"/>
      <c r="R224" s="222"/>
      <c r="S224" s="222"/>
      <c r="T224" s="223"/>
      <c r="AT224" s="224" t="s">
        <v>1313</v>
      </c>
      <c r="AU224" s="224" t="s">
        <v>1234</v>
      </c>
      <c r="AV224" s="12" t="s">
        <v>1309</v>
      </c>
      <c r="AW224" s="12" t="s">
        <v>1188</v>
      </c>
      <c r="AX224" s="12" t="s">
        <v>1171</v>
      </c>
      <c r="AY224" s="224" t="s">
        <v>1302</v>
      </c>
    </row>
    <row r="225" spans="2:65" s="1" customFormat="1" ht="22.9" customHeight="1">
      <c r="B225" s="42"/>
      <c r="C225" s="235" t="s">
        <v>1052</v>
      </c>
      <c r="D225" s="235" t="s">
        <v>1464</v>
      </c>
      <c r="E225" s="236" t="s">
        <v>54</v>
      </c>
      <c r="F225" s="237" t="s">
        <v>55</v>
      </c>
      <c r="G225" s="238" t="s">
        <v>1307</v>
      </c>
      <c r="H225" s="239">
        <v>9840</v>
      </c>
      <c r="I225" s="240"/>
      <c r="J225" s="241">
        <f>ROUND(I225*H225,2)</f>
        <v>0</v>
      </c>
      <c r="K225" s="237" t="s">
        <v>1169</v>
      </c>
      <c r="L225" s="242"/>
      <c r="M225" s="243" t="s">
        <v>1169</v>
      </c>
      <c r="N225" s="244" t="s">
        <v>1198</v>
      </c>
      <c r="O225" s="43"/>
      <c r="P225" s="197">
        <f>O225*H225</f>
        <v>0</v>
      </c>
      <c r="Q225" s="197">
        <v>0.0026</v>
      </c>
      <c r="R225" s="197">
        <f>Q225*H225</f>
        <v>25.584</v>
      </c>
      <c r="S225" s="197">
        <v>0</v>
      </c>
      <c r="T225" s="198">
        <f>S225*H225</f>
        <v>0</v>
      </c>
      <c r="AR225" s="24" t="s">
        <v>1455</v>
      </c>
      <c r="AT225" s="24" t="s">
        <v>1464</v>
      </c>
      <c r="AU225" s="24" t="s">
        <v>1234</v>
      </c>
      <c r="AY225" s="24" t="s">
        <v>1302</v>
      </c>
      <c r="BE225" s="199">
        <f>IF(N225="základní",J225,0)</f>
        <v>0</v>
      </c>
      <c r="BF225" s="199">
        <f>IF(N225="snížená",J225,0)</f>
        <v>0</v>
      </c>
      <c r="BG225" s="199">
        <f>IF(N225="zákl. přenesená",J225,0)</f>
        <v>0</v>
      </c>
      <c r="BH225" s="199">
        <f>IF(N225="sníž. přenesená",J225,0)</f>
        <v>0</v>
      </c>
      <c r="BI225" s="199">
        <f>IF(N225="nulová",J225,0)</f>
        <v>0</v>
      </c>
      <c r="BJ225" s="24" t="s">
        <v>1309</v>
      </c>
      <c r="BK225" s="199">
        <f>ROUND(I225*H225,2)</f>
        <v>0</v>
      </c>
      <c r="BL225" s="24" t="s">
        <v>1387</v>
      </c>
      <c r="BM225" s="24" t="s">
        <v>56</v>
      </c>
    </row>
    <row r="226" spans="2:47" s="1" customFormat="1" ht="27">
      <c r="B226" s="42"/>
      <c r="C226" s="64"/>
      <c r="D226" s="200" t="s">
        <v>57</v>
      </c>
      <c r="E226" s="64"/>
      <c r="F226" s="201" t="s">
        <v>58</v>
      </c>
      <c r="G226" s="64"/>
      <c r="H226" s="64"/>
      <c r="I226" s="159"/>
      <c r="J226" s="64"/>
      <c r="K226" s="64"/>
      <c r="L226" s="62"/>
      <c r="M226" s="202"/>
      <c r="N226" s="43"/>
      <c r="O226" s="43"/>
      <c r="P226" s="43"/>
      <c r="Q226" s="43"/>
      <c r="R226" s="43"/>
      <c r="S226" s="43"/>
      <c r="T226" s="79"/>
      <c r="AT226" s="24" t="s">
        <v>57</v>
      </c>
      <c r="AU226" s="24" t="s">
        <v>1234</v>
      </c>
    </row>
    <row r="227" spans="2:51" s="11" customFormat="1" ht="13.5">
      <c r="B227" s="203"/>
      <c r="C227" s="204"/>
      <c r="D227" s="200" t="s">
        <v>1313</v>
      </c>
      <c r="E227" s="204"/>
      <c r="F227" s="206" t="s">
        <v>59</v>
      </c>
      <c r="G227" s="204"/>
      <c r="H227" s="207">
        <v>9840</v>
      </c>
      <c r="I227" s="208"/>
      <c r="J227" s="204"/>
      <c r="K227" s="204"/>
      <c r="L227" s="209"/>
      <c r="M227" s="210"/>
      <c r="N227" s="211"/>
      <c r="O227" s="211"/>
      <c r="P227" s="211"/>
      <c r="Q227" s="211"/>
      <c r="R227" s="211"/>
      <c r="S227" s="211"/>
      <c r="T227" s="212"/>
      <c r="AT227" s="213" t="s">
        <v>1313</v>
      </c>
      <c r="AU227" s="213" t="s">
        <v>1234</v>
      </c>
      <c r="AV227" s="11" t="s">
        <v>1234</v>
      </c>
      <c r="AW227" s="11" t="s">
        <v>1153</v>
      </c>
      <c r="AX227" s="11" t="s">
        <v>1171</v>
      </c>
      <c r="AY227" s="213" t="s">
        <v>1302</v>
      </c>
    </row>
    <row r="228" spans="2:65" s="1" customFormat="1" ht="38.25" customHeight="1">
      <c r="B228" s="42"/>
      <c r="C228" s="188" t="s">
        <v>1054</v>
      </c>
      <c r="D228" s="188" t="s">
        <v>1304</v>
      </c>
      <c r="E228" s="189" t="s">
        <v>60</v>
      </c>
      <c r="F228" s="190" t="s">
        <v>61</v>
      </c>
      <c r="G228" s="191" t="s">
        <v>1016</v>
      </c>
      <c r="H228" s="192">
        <v>31.898</v>
      </c>
      <c r="I228" s="193"/>
      <c r="J228" s="194">
        <f>ROUND(I228*H228,2)</f>
        <v>0</v>
      </c>
      <c r="K228" s="190" t="s">
        <v>1308</v>
      </c>
      <c r="L228" s="62"/>
      <c r="M228" s="195" t="s">
        <v>1169</v>
      </c>
      <c r="N228" s="196" t="s">
        <v>1198</v>
      </c>
      <c r="O228" s="43"/>
      <c r="P228" s="197">
        <f>O228*H228</f>
        <v>0</v>
      </c>
      <c r="Q228" s="197">
        <v>0</v>
      </c>
      <c r="R228" s="197">
        <f>Q228*H228</f>
        <v>0</v>
      </c>
      <c r="S228" s="197">
        <v>0</v>
      </c>
      <c r="T228" s="198">
        <f>S228*H228</f>
        <v>0</v>
      </c>
      <c r="AR228" s="24" t="s">
        <v>1387</v>
      </c>
      <c r="AT228" s="24" t="s">
        <v>1304</v>
      </c>
      <c r="AU228" s="24" t="s">
        <v>1234</v>
      </c>
      <c r="AY228" s="24" t="s">
        <v>1302</v>
      </c>
      <c r="BE228" s="199">
        <f>IF(N228="základní",J228,0)</f>
        <v>0</v>
      </c>
      <c r="BF228" s="199">
        <f>IF(N228="snížená",J228,0)</f>
        <v>0</v>
      </c>
      <c r="BG228" s="199">
        <f>IF(N228="zákl. přenesená",J228,0)</f>
        <v>0</v>
      </c>
      <c r="BH228" s="199">
        <f>IF(N228="sníž. přenesená",J228,0)</f>
        <v>0</v>
      </c>
      <c r="BI228" s="199">
        <f>IF(N228="nulová",J228,0)</f>
        <v>0</v>
      </c>
      <c r="BJ228" s="24" t="s">
        <v>1309</v>
      </c>
      <c r="BK228" s="199">
        <f>ROUND(I228*H228,2)</f>
        <v>0</v>
      </c>
      <c r="BL228" s="24" t="s">
        <v>1387</v>
      </c>
      <c r="BM228" s="24" t="s">
        <v>62</v>
      </c>
    </row>
    <row r="229" spans="2:47" s="1" customFormat="1" ht="135">
      <c r="B229" s="42"/>
      <c r="C229" s="64"/>
      <c r="D229" s="200" t="s">
        <v>1311</v>
      </c>
      <c r="E229" s="64"/>
      <c r="F229" s="201" t="s">
        <v>63</v>
      </c>
      <c r="G229" s="64"/>
      <c r="H229" s="64"/>
      <c r="I229" s="159"/>
      <c r="J229" s="64"/>
      <c r="K229" s="64"/>
      <c r="L229" s="62"/>
      <c r="M229" s="249"/>
      <c r="N229" s="250"/>
      <c r="O229" s="250"/>
      <c r="P229" s="250"/>
      <c r="Q229" s="250"/>
      <c r="R229" s="250"/>
      <c r="S229" s="250"/>
      <c r="T229" s="251"/>
      <c r="AT229" s="24" t="s">
        <v>1311</v>
      </c>
      <c r="AU229" s="24" t="s">
        <v>1234</v>
      </c>
    </row>
    <row r="230" spans="2:12" s="1" customFormat="1" ht="6.95" customHeight="1">
      <c r="B230" s="57"/>
      <c r="C230" s="58"/>
      <c r="D230" s="58"/>
      <c r="E230" s="58"/>
      <c r="F230" s="58"/>
      <c r="G230" s="58"/>
      <c r="H230" s="58"/>
      <c r="I230" s="136"/>
      <c r="J230" s="58"/>
      <c r="K230" s="58"/>
      <c r="L230" s="62"/>
    </row>
  </sheetData>
  <sheetProtection password="CC55" sheet="1" objects="1" scenarios="1" formatColumns="0" formatRows="0" autoFilter="0"/>
  <autoFilter ref="C84:K229"/>
  <mergeCells count="10">
    <mergeCell ref="L2:V2"/>
    <mergeCell ref="E7:H7"/>
    <mergeCell ref="E9:H9"/>
    <mergeCell ref="E24:H24"/>
    <mergeCell ref="E77:H77"/>
    <mergeCell ref="G1:H1"/>
    <mergeCell ref="E45:H45"/>
    <mergeCell ref="E47:H47"/>
    <mergeCell ref="E75:H75"/>
    <mergeCell ref="J51:J5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7"/>
  <sheetViews>
    <sheetView showGridLines="0" workbookViewId="0" topLeftCell="A1">
      <pane ySplit="1" topLeftCell="A95" activePane="bottomLeft" state="frozen"/>
      <selection pane="bottomLeft" activeCell="F105" sqref="F105"/>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1.3320312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1148</v>
      </c>
      <c r="E1" s="112"/>
      <c r="F1" s="114" t="s">
        <v>1271</v>
      </c>
      <c r="G1" s="386" t="s">
        <v>1272</v>
      </c>
      <c r="H1" s="386"/>
      <c r="I1" s="115"/>
      <c r="J1" s="114" t="s">
        <v>1273</v>
      </c>
      <c r="K1" s="113" t="s">
        <v>1274</v>
      </c>
      <c r="L1" s="114" t="s">
        <v>1275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1"/>
      <c r="M2" s="361"/>
      <c r="N2" s="361"/>
      <c r="O2" s="361"/>
      <c r="P2" s="361"/>
      <c r="Q2" s="361"/>
      <c r="R2" s="361"/>
      <c r="S2" s="361"/>
      <c r="T2" s="361"/>
      <c r="U2" s="361"/>
      <c r="V2" s="361"/>
      <c r="AT2" s="24" t="s">
        <v>1240</v>
      </c>
    </row>
    <row r="3" spans="2:46" ht="6.95" customHeight="1">
      <c r="B3" s="25"/>
      <c r="C3" s="26"/>
      <c r="D3" s="26"/>
      <c r="E3" s="26"/>
      <c r="F3" s="26"/>
      <c r="G3" s="26"/>
      <c r="H3" s="26"/>
      <c r="I3" s="116"/>
      <c r="J3" s="26"/>
      <c r="K3" s="27"/>
      <c r="AT3" s="24" t="s">
        <v>1234</v>
      </c>
    </row>
    <row r="4" spans="2:46" ht="36.95" customHeight="1">
      <c r="B4" s="28"/>
      <c r="C4" s="29"/>
      <c r="D4" s="30" t="s">
        <v>1276</v>
      </c>
      <c r="E4" s="29"/>
      <c r="F4" s="29"/>
      <c r="G4" s="29"/>
      <c r="H4" s="29"/>
      <c r="I4" s="117"/>
      <c r="J4" s="29"/>
      <c r="K4" s="31"/>
      <c r="M4" s="32" t="s">
        <v>1159</v>
      </c>
      <c r="AT4" s="24" t="s">
        <v>1188</v>
      </c>
    </row>
    <row r="5" spans="2:11" ht="6.95" customHeight="1">
      <c r="B5" s="28"/>
      <c r="C5" s="29"/>
      <c r="D5" s="29"/>
      <c r="E5" s="29"/>
      <c r="F5" s="29"/>
      <c r="G5" s="29"/>
      <c r="H5" s="29"/>
      <c r="I5" s="117"/>
      <c r="J5" s="29"/>
      <c r="K5" s="31"/>
    </row>
    <row r="6" spans="2:11" ht="15">
      <c r="B6" s="28"/>
      <c r="C6" s="29"/>
      <c r="D6" s="37" t="s">
        <v>1165</v>
      </c>
      <c r="E6" s="29"/>
      <c r="F6" s="29"/>
      <c r="G6" s="29"/>
      <c r="H6" s="29"/>
      <c r="I6" s="117"/>
      <c r="J6" s="29"/>
      <c r="K6" s="31"/>
    </row>
    <row r="7" spans="2:11" ht="14.45" customHeight="1">
      <c r="B7" s="28"/>
      <c r="C7" s="29"/>
      <c r="D7" s="29"/>
      <c r="E7" s="387" t="str">
        <f>'Rekapitulace stavby'!K6</f>
        <v>KOHINOOR MARÁNSKÉ RADČICE - Biotechnologický systém ČDV Z MR1</v>
      </c>
      <c r="F7" s="388"/>
      <c r="G7" s="388"/>
      <c r="H7" s="388"/>
      <c r="I7" s="117"/>
      <c r="J7" s="29"/>
      <c r="K7" s="31"/>
    </row>
    <row r="8" spans="2:11" s="1" customFormat="1" ht="15">
      <c r="B8" s="42"/>
      <c r="C8" s="43"/>
      <c r="D8" s="37" t="s">
        <v>1277</v>
      </c>
      <c r="E8" s="43"/>
      <c r="F8" s="43"/>
      <c r="G8" s="43"/>
      <c r="H8" s="43"/>
      <c r="I8" s="118"/>
      <c r="J8" s="43"/>
      <c r="K8" s="46"/>
    </row>
    <row r="9" spans="2:11" s="1" customFormat="1" ht="36.95" customHeight="1">
      <c r="B9" s="42"/>
      <c r="C9" s="43"/>
      <c r="D9" s="43"/>
      <c r="E9" s="389" t="s">
        <v>64</v>
      </c>
      <c r="F9" s="390"/>
      <c r="G9" s="390"/>
      <c r="H9" s="390"/>
      <c r="I9" s="118"/>
      <c r="J9" s="43"/>
      <c r="K9" s="46"/>
    </row>
    <row r="10" spans="2:11" s="1" customFormat="1" ht="13.5">
      <c r="B10" s="42"/>
      <c r="C10" s="43"/>
      <c r="D10" s="43"/>
      <c r="E10" s="43"/>
      <c r="F10" s="43"/>
      <c r="G10" s="43"/>
      <c r="H10" s="43"/>
      <c r="I10" s="118"/>
      <c r="J10" s="43"/>
      <c r="K10" s="46"/>
    </row>
    <row r="11" spans="2:11" s="1" customFormat="1" ht="14.45" customHeight="1">
      <c r="B11" s="42"/>
      <c r="C11" s="43"/>
      <c r="D11" s="37" t="s">
        <v>1168</v>
      </c>
      <c r="E11" s="43"/>
      <c r="F11" s="35" t="s">
        <v>1169</v>
      </c>
      <c r="G11" s="43"/>
      <c r="H11" s="43"/>
      <c r="I11" s="119" t="s">
        <v>1170</v>
      </c>
      <c r="J11" s="35" t="s">
        <v>1169</v>
      </c>
      <c r="K11" s="46"/>
    </row>
    <row r="12" spans="2:11" s="1" customFormat="1" ht="14.45" customHeight="1">
      <c r="B12" s="42"/>
      <c r="C12" s="43"/>
      <c r="D12" s="37" t="s">
        <v>1172</v>
      </c>
      <c r="E12" s="43"/>
      <c r="F12" s="35" t="s">
        <v>1173</v>
      </c>
      <c r="G12" s="43"/>
      <c r="H12" s="43"/>
      <c r="I12" s="119" t="s">
        <v>1174</v>
      </c>
      <c r="J12" s="120" t="str">
        <f>'Rekapitulace stavby'!AN8</f>
        <v>20. 6. 2017</v>
      </c>
      <c r="K12" s="46"/>
    </row>
    <row r="13" spans="2:11" s="1" customFormat="1" ht="10.9" customHeight="1">
      <c r="B13" s="42"/>
      <c r="C13" s="43"/>
      <c r="D13" s="43"/>
      <c r="E13" s="43"/>
      <c r="F13" s="43"/>
      <c r="G13" s="43"/>
      <c r="H13" s="43"/>
      <c r="I13" s="118"/>
      <c r="J13" s="43"/>
      <c r="K13" s="46"/>
    </row>
    <row r="14" spans="2:11" s="1" customFormat="1" ht="14.45" customHeight="1">
      <c r="B14" s="42"/>
      <c r="C14" s="43"/>
      <c r="D14" s="37" t="s">
        <v>1180</v>
      </c>
      <c r="E14" s="43"/>
      <c r="F14" s="43"/>
      <c r="G14" s="43"/>
      <c r="H14" s="43"/>
      <c r="I14" s="119" t="s">
        <v>1181</v>
      </c>
      <c r="J14" s="35" t="s">
        <v>1169</v>
      </c>
      <c r="K14" s="46"/>
    </row>
    <row r="15" spans="2:11" s="1" customFormat="1" ht="18" customHeight="1">
      <c r="B15" s="42"/>
      <c r="C15" s="43"/>
      <c r="D15" s="43"/>
      <c r="E15" s="35" t="s">
        <v>1182</v>
      </c>
      <c r="F15" s="43"/>
      <c r="G15" s="43"/>
      <c r="H15" s="43"/>
      <c r="I15" s="119" t="s">
        <v>1183</v>
      </c>
      <c r="J15" s="35" t="s">
        <v>1169</v>
      </c>
      <c r="K15" s="46"/>
    </row>
    <row r="16" spans="2:11" s="1" customFormat="1" ht="6.95" customHeight="1">
      <c r="B16" s="42"/>
      <c r="C16" s="43"/>
      <c r="D16" s="43"/>
      <c r="E16" s="43"/>
      <c r="F16" s="43"/>
      <c r="G16" s="43"/>
      <c r="H16" s="43"/>
      <c r="I16" s="118"/>
      <c r="J16" s="43"/>
      <c r="K16" s="46"/>
    </row>
    <row r="17" spans="2:11" s="1" customFormat="1" ht="14.45" customHeight="1">
      <c r="B17" s="42"/>
      <c r="C17" s="43"/>
      <c r="D17" s="37" t="s">
        <v>1184</v>
      </c>
      <c r="E17" s="43"/>
      <c r="F17" s="43"/>
      <c r="G17" s="43"/>
      <c r="H17" s="43"/>
      <c r="I17" s="119" t="s">
        <v>1181</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9" t="s">
        <v>1183</v>
      </c>
      <c r="J18" s="35" t="str">
        <f>IF('Rekapitulace stavby'!AN14="Vyplň údaj","",IF('Rekapitulace stavby'!AN14="","",'Rekapitulace stavby'!AN14))</f>
        <v/>
      </c>
      <c r="K18" s="46"/>
    </row>
    <row r="19" spans="2:11" s="1" customFormat="1" ht="6.95" customHeight="1">
      <c r="B19" s="42"/>
      <c r="C19" s="43"/>
      <c r="D19" s="43"/>
      <c r="E19" s="43"/>
      <c r="F19" s="43"/>
      <c r="G19" s="43"/>
      <c r="H19" s="43"/>
      <c r="I19" s="118"/>
      <c r="J19" s="43"/>
      <c r="K19" s="46"/>
    </row>
    <row r="20" spans="2:11" s="1" customFormat="1" ht="14.45" customHeight="1">
      <c r="B20" s="42"/>
      <c r="C20" s="43"/>
      <c r="D20" s="37" t="s">
        <v>1186</v>
      </c>
      <c r="E20" s="43"/>
      <c r="F20" s="43"/>
      <c r="G20" s="43"/>
      <c r="H20" s="43"/>
      <c r="I20" s="119" t="s">
        <v>1181</v>
      </c>
      <c r="J20" s="35" t="s">
        <v>1169</v>
      </c>
      <c r="K20" s="46"/>
    </row>
    <row r="21" spans="2:11" s="1" customFormat="1" ht="18" customHeight="1">
      <c r="B21" s="42"/>
      <c r="C21" s="43"/>
      <c r="D21" s="43"/>
      <c r="E21" s="35" t="s">
        <v>1187</v>
      </c>
      <c r="F21" s="43"/>
      <c r="G21" s="43"/>
      <c r="H21" s="43"/>
      <c r="I21" s="119" t="s">
        <v>1183</v>
      </c>
      <c r="J21" s="35" t="s">
        <v>1169</v>
      </c>
      <c r="K21" s="46"/>
    </row>
    <row r="22" spans="2:11" s="1" customFormat="1" ht="6.95" customHeight="1">
      <c r="B22" s="42"/>
      <c r="C22" s="43"/>
      <c r="D22" s="43"/>
      <c r="E22" s="43"/>
      <c r="F22" s="43"/>
      <c r="G22" s="43"/>
      <c r="H22" s="43"/>
      <c r="I22" s="118"/>
      <c r="J22" s="43"/>
      <c r="K22" s="46"/>
    </row>
    <row r="23" spans="2:11" s="1" customFormat="1" ht="14.45" customHeight="1">
      <c r="B23" s="42"/>
      <c r="C23" s="43"/>
      <c r="D23" s="37" t="s">
        <v>1189</v>
      </c>
      <c r="E23" s="43"/>
      <c r="F23" s="43"/>
      <c r="G23" s="43"/>
      <c r="H23" s="43"/>
      <c r="I23" s="118"/>
      <c r="J23" s="43"/>
      <c r="K23" s="46"/>
    </row>
    <row r="24" spans="2:11" s="6" customFormat="1" ht="14.45" customHeight="1">
      <c r="B24" s="121"/>
      <c r="C24" s="122"/>
      <c r="D24" s="122"/>
      <c r="E24" s="383" t="s">
        <v>1169</v>
      </c>
      <c r="F24" s="383"/>
      <c r="G24" s="383"/>
      <c r="H24" s="383"/>
      <c r="I24" s="123"/>
      <c r="J24" s="122"/>
      <c r="K24" s="124"/>
    </row>
    <row r="25" spans="2:11" s="1" customFormat="1" ht="6.95" customHeight="1">
      <c r="B25" s="42"/>
      <c r="C25" s="43"/>
      <c r="D25" s="43"/>
      <c r="E25" s="43"/>
      <c r="F25" s="43"/>
      <c r="G25" s="43"/>
      <c r="H25" s="43"/>
      <c r="I25" s="118"/>
      <c r="J25" s="43"/>
      <c r="K25" s="46"/>
    </row>
    <row r="26" spans="2:11" s="1" customFormat="1" ht="6.95" customHeight="1">
      <c r="B26" s="42"/>
      <c r="C26" s="43"/>
      <c r="D26" s="85"/>
      <c r="E26" s="85"/>
      <c r="F26" s="85"/>
      <c r="G26" s="85"/>
      <c r="H26" s="85"/>
      <c r="I26" s="125"/>
      <c r="J26" s="85"/>
      <c r="K26" s="126"/>
    </row>
    <row r="27" spans="2:11" s="1" customFormat="1" ht="25.35" customHeight="1">
      <c r="B27" s="42"/>
      <c r="C27" s="43"/>
      <c r="D27" s="127" t="s">
        <v>1191</v>
      </c>
      <c r="E27" s="43"/>
      <c r="F27" s="43"/>
      <c r="G27" s="43"/>
      <c r="H27" s="43"/>
      <c r="I27" s="118"/>
      <c r="J27" s="128">
        <f>ROUND(J83,2)</f>
        <v>0</v>
      </c>
      <c r="K27" s="46"/>
    </row>
    <row r="28" spans="2:11" s="1" customFormat="1" ht="6.95" customHeight="1">
      <c r="B28" s="42"/>
      <c r="C28" s="43"/>
      <c r="D28" s="85"/>
      <c r="E28" s="85"/>
      <c r="F28" s="85"/>
      <c r="G28" s="85"/>
      <c r="H28" s="85"/>
      <c r="I28" s="125"/>
      <c r="J28" s="85"/>
      <c r="K28" s="126"/>
    </row>
    <row r="29" spans="2:11" s="1" customFormat="1" ht="14.45" customHeight="1">
      <c r="B29" s="42"/>
      <c r="C29" s="43"/>
      <c r="D29" s="43"/>
      <c r="E29" s="43"/>
      <c r="F29" s="47" t="s">
        <v>1193</v>
      </c>
      <c r="G29" s="43"/>
      <c r="H29" s="43"/>
      <c r="I29" s="129" t="s">
        <v>1192</v>
      </c>
      <c r="J29" s="47" t="s">
        <v>1194</v>
      </c>
      <c r="K29" s="46"/>
    </row>
    <row r="30" spans="2:11" s="1" customFormat="1" ht="14.45" customHeight="1" hidden="1">
      <c r="B30" s="42"/>
      <c r="C30" s="43"/>
      <c r="D30" s="50" t="s">
        <v>1195</v>
      </c>
      <c r="E30" s="50" t="s">
        <v>1196</v>
      </c>
      <c r="F30" s="130">
        <f>ROUND(SUM(BE83:BE156),2)</f>
        <v>0</v>
      </c>
      <c r="G30" s="43"/>
      <c r="H30" s="43"/>
      <c r="I30" s="131">
        <v>0.21</v>
      </c>
      <c r="J30" s="130">
        <f>ROUND(ROUND((SUM(BE83:BE156)),2)*I30,2)</f>
        <v>0</v>
      </c>
      <c r="K30" s="46"/>
    </row>
    <row r="31" spans="2:11" s="1" customFormat="1" ht="14.45" customHeight="1" hidden="1">
      <c r="B31" s="42"/>
      <c r="C31" s="43"/>
      <c r="D31" s="43"/>
      <c r="E31" s="50" t="s">
        <v>1197</v>
      </c>
      <c r="F31" s="130">
        <f>ROUND(SUM(BF83:BF156),2)</f>
        <v>0</v>
      </c>
      <c r="G31" s="43"/>
      <c r="H31" s="43"/>
      <c r="I31" s="131">
        <v>0.15</v>
      </c>
      <c r="J31" s="130">
        <f>ROUND(ROUND((SUM(BF83:BF156)),2)*I31,2)</f>
        <v>0</v>
      </c>
      <c r="K31" s="46"/>
    </row>
    <row r="32" spans="2:11" s="1" customFormat="1" ht="14.45" customHeight="1">
      <c r="B32" s="42"/>
      <c r="C32" s="43"/>
      <c r="D32" s="50" t="s">
        <v>1195</v>
      </c>
      <c r="E32" s="50" t="s">
        <v>1198</v>
      </c>
      <c r="F32" s="130">
        <f>ROUND(SUM(BG83:BG156),2)</f>
        <v>0</v>
      </c>
      <c r="G32" s="43"/>
      <c r="H32" s="43"/>
      <c r="I32" s="131">
        <v>0.21</v>
      </c>
      <c r="J32" s="130">
        <v>0</v>
      </c>
      <c r="K32" s="46"/>
    </row>
    <row r="33" spans="2:11" s="1" customFormat="1" ht="14.45" customHeight="1">
      <c r="B33" s="42"/>
      <c r="C33" s="43"/>
      <c r="D33" s="43"/>
      <c r="E33" s="50" t="s">
        <v>1199</v>
      </c>
      <c r="F33" s="130">
        <f>ROUND(SUM(BH83:BH156),2)</f>
        <v>0</v>
      </c>
      <c r="G33" s="43"/>
      <c r="H33" s="43"/>
      <c r="I33" s="131">
        <v>0.15</v>
      </c>
      <c r="J33" s="130">
        <v>0</v>
      </c>
      <c r="K33" s="46"/>
    </row>
    <row r="34" spans="2:11" s="1" customFormat="1" ht="14.45" customHeight="1" hidden="1">
      <c r="B34" s="42"/>
      <c r="C34" s="43"/>
      <c r="D34" s="43"/>
      <c r="E34" s="50" t="s">
        <v>1200</v>
      </c>
      <c r="F34" s="130">
        <f>ROUND(SUM(BI83:BI156),2)</f>
        <v>0</v>
      </c>
      <c r="G34" s="43"/>
      <c r="H34" s="43"/>
      <c r="I34" s="131">
        <v>0</v>
      </c>
      <c r="J34" s="130">
        <v>0</v>
      </c>
      <c r="K34" s="46"/>
    </row>
    <row r="35" spans="2:11" s="1" customFormat="1" ht="6.95" customHeight="1">
      <c r="B35" s="42"/>
      <c r="C35" s="43"/>
      <c r="D35" s="43"/>
      <c r="E35" s="43"/>
      <c r="F35" s="43"/>
      <c r="G35" s="43"/>
      <c r="H35" s="43"/>
      <c r="I35" s="118"/>
      <c r="J35" s="43"/>
      <c r="K35" s="46"/>
    </row>
    <row r="36" spans="2:11" s="1" customFormat="1" ht="25.35" customHeight="1">
      <c r="B36" s="42"/>
      <c r="C36" s="52"/>
      <c r="D36" s="53" t="s">
        <v>1201</v>
      </c>
      <c r="E36" s="54"/>
      <c r="F36" s="54"/>
      <c r="G36" s="132" t="s">
        <v>1202</v>
      </c>
      <c r="H36" s="55" t="s">
        <v>1203</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137"/>
      <c r="C41" s="138"/>
      <c r="D41" s="138"/>
      <c r="E41" s="138"/>
      <c r="F41" s="138"/>
      <c r="G41" s="138"/>
      <c r="H41" s="138"/>
      <c r="I41" s="139"/>
      <c r="J41" s="138"/>
      <c r="K41" s="140"/>
    </row>
    <row r="42" spans="2:11" s="1" customFormat="1" ht="36.95" customHeight="1">
      <c r="B42" s="42"/>
      <c r="C42" s="30" t="s">
        <v>1279</v>
      </c>
      <c r="D42" s="43"/>
      <c r="E42" s="43"/>
      <c r="F42" s="43"/>
      <c r="G42" s="43"/>
      <c r="H42" s="43"/>
      <c r="I42" s="118"/>
      <c r="J42" s="43"/>
      <c r="K42" s="46"/>
    </row>
    <row r="43" spans="2:11" s="1" customFormat="1" ht="6.95" customHeight="1">
      <c r="B43" s="42"/>
      <c r="C43" s="43"/>
      <c r="D43" s="43"/>
      <c r="E43" s="43"/>
      <c r="F43" s="43"/>
      <c r="G43" s="43"/>
      <c r="H43" s="43"/>
      <c r="I43" s="118"/>
      <c r="J43" s="43"/>
      <c r="K43" s="46"/>
    </row>
    <row r="44" spans="2:11" s="1" customFormat="1" ht="14.45" customHeight="1">
      <c r="B44" s="42"/>
      <c r="C44" s="37" t="s">
        <v>1165</v>
      </c>
      <c r="D44" s="43"/>
      <c r="E44" s="43"/>
      <c r="F44" s="43"/>
      <c r="G44" s="43"/>
      <c r="H44" s="43"/>
      <c r="I44" s="118"/>
      <c r="J44" s="43"/>
      <c r="K44" s="46"/>
    </row>
    <row r="45" spans="2:11" s="1" customFormat="1" ht="14.45" customHeight="1">
      <c r="B45" s="42"/>
      <c r="C45" s="43"/>
      <c r="D45" s="43"/>
      <c r="E45" s="387" t="str">
        <f>E7</f>
        <v>KOHINOOR MARÁNSKÉ RADČICE - Biotechnologický systém ČDV Z MR1</v>
      </c>
      <c r="F45" s="388"/>
      <c r="G45" s="388"/>
      <c r="H45" s="388"/>
      <c r="I45" s="118"/>
      <c r="J45" s="43"/>
      <c r="K45" s="46"/>
    </row>
    <row r="46" spans="2:11" s="1" customFormat="1" ht="14.45" customHeight="1">
      <c r="B46" s="42"/>
      <c r="C46" s="37" t="s">
        <v>1277</v>
      </c>
      <c r="D46" s="43"/>
      <c r="E46" s="43"/>
      <c r="F46" s="43"/>
      <c r="G46" s="43"/>
      <c r="H46" s="43"/>
      <c r="I46" s="118"/>
      <c r="J46" s="43"/>
      <c r="K46" s="46"/>
    </row>
    <row r="47" spans="2:11" s="1" customFormat="1" ht="16.15" customHeight="1">
      <c r="B47" s="42"/>
      <c r="C47" s="43"/>
      <c r="D47" s="43"/>
      <c r="E47" s="389" t="str">
        <f>E9</f>
        <v>064/13/08/2015 - SO 02.2 Nádrže B.1 a B.2</v>
      </c>
      <c r="F47" s="390"/>
      <c r="G47" s="390"/>
      <c r="H47" s="390"/>
      <c r="I47" s="118"/>
      <c r="J47" s="43"/>
      <c r="K47" s="46"/>
    </row>
    <row r="48" spans="2:11" s="1" customFormat="1" ht="6.95" customHeight="1">
      <c r="B48" s="42"/>
      <c r="C48" s="43"/>
      <c r="D48" s="43"/>
      <c r="E48" s="43"/>
      <c r="F48" s="43"/>
      <c r="G48" s="43"/>
      <c r="H48" s="43"/>
      <c r="I48" s="118"/>
      <c r="J48" s="43"/>
      <c r="K48" s="46"/>
    </row>
    <row r="49" spans="2:11" s="1" customFormat="1" ht="18" customHeight="1">
      <c r="B49" s="42"/>
      <c r="C49" s="37" t="s">
        <v>1172</v>
      </c>
      <c r="D49" s="43"/>
      <c r="E49" s="43"/>
      <c r="F49" s="35" t="str">
        <f>F12</f>
        <v>Mariánské Radčice</v>
      </c>
      <c r="G49" s="43"/>
      <c r="H49" s="43"/>
      <c r="I49" s="119" t="s">
        <v>1174</v>
      </c>
      <c r="J49" s="120" t="str">
        <f>IF(J12="","",J12)</f>
        <v>20. 6. 2017</v>
      </c>
      <c r="K49" s="46"/>
    </row>
    <row r="50" spans="2:11" s="1" customFormat="1" ht="6.95" customHeight="1">
      <c r="B50" s="42"/>
      <c r="C50" s="43"/>
      <c r="D50" s="43"/>
      <c r="E50" s="43"/>
      <c r="F50" s="43"/>
      <c r="G50" s="43"/>
      <c r="H50" s="43"/>
      <c r="I50" s="118"/>
      <c r="J50" s="43"/>
      <c r="K50" s="46"/>
    </row>
    <row r="51" spans="2:11" s="1" customFormat="1" ht="15">
      <c r="B51" s="42"/>
      <c r="C51" s="37" t="s">
        <v>1180</v>
      </c>
      <c r="D51" s="43"/>
      <c r="E51" s="43"/>
      <c r="F51" s="35" t="str">
        <f>E15</f>
        <v>PK Ústí nad Labem</v>
      </c>
      <c r="G51" s="43"/>
      <c r="H51" s="43"/>
      <c r="I51" s="119" t="s">
        <v>1186</v>
      </c>
      <c r="J51" s="383" t="str">
        <f>E21</f>
        <v>Terén Design</v>
      </c>
      <c r="K51" s="46"/>
    </row>
    <row r="52" spans="2:11" s="1" customFormat="1" ht="14.45" customHeight="1">
      <c r="B52" s="42"/>
      <c r="C52" s="37" t="s">
        <v>1184</v>
      </c>
      <c r="D52" s="43"/>
      <c r="E52" s="43"/>
      <c r="F52" s="35" t="str">
        <f>IF(E18="","",E18)</f>
        <v/>
      </c>
      <c r="G52" s="43"/>
      <c r="H52" s="43"/>
      <c r="I52" s="118"/>
      <c r="J52" s="393"/>
      <c r="K52" s="46"/>
    </row>
    <row r="53" spans="2:11" s="1" customFormat="1" ht="10.35" customHeight="1">
      <c r="B53" s="42"/>
      <c r="C53" s="43"/>
      <c r="D53" s="43"/>
      <c r="E53" s="43"/>
      <c r="F53" s="43"/>
      <c r="G53" s="43"/>
      <c r="H53" s="43"/>
      <c r="I53" s="118"/>
      <c r="J53" s="43"/>
      <c r="K53" s="46"/>
    </row>
    <row r="54" spans="2:11" s="1" customFormat="1" ht="29.25" customHeight="1">
      <c r="B54" s="42"/>
      <c r="C54" s="141" t="s">
        <v>1280</v>
      </c>
      <c r="D54" s="52"/>
      <c r="E54" s="52"/>
      <c r="F54" s="52"/>
      <c r="G54" s="52"/>
      <c r="H54" s="52"/>
      <c r="I54" s="142"/>
      <c r="J54" s="143" t="s">
        <v>1281</v>
      </c>
      <c r="K54" s="56"/>
    </row>
    <row r="55" spans="2:11" s="1" customFormat="1" ht="10.35" customHeight="1">
      <c r="B55" s="42"/>
      <c r="C55" s="43"/>
      <c r="D55" s="43"/>
      <c r="E55" s="43"/>
      <c r="F55" s="43"/>
      <c r="G55" s="43"/>
      <c r="H55" s="43"/>
      <c r="I55" s="118"/>
      <c r="J55" s="43"/>
      <c r="K55" s="46"/>
    </row>
    <row r="56" spans="2:47" s="1" customFormat="1" ht="29.25" customHeight="1">
      <c r="B56" s="42"/>
      <c r="C56" s="144" t="s">
        <v>1282</v>
      </c>
      <c r="D56" s="43"/>
      <c r="E56" s="43"/>
      <c r="F56" s="43"/>
      <c r="G56" s="43"/>
      <c r="H56" s="43"/>
      <c r="I56" s="118"/>
      <c r="J56" s="128">
        <f>J83</f>
        <v>0</v>
      </c>
      <c r="K56" s="46"/>
      <c r="AU56" s="24" t="s">
        <v>1283</v>
      </c>
    </row>
    <row r="57" spans="2:11" s="7" customFormat="1" ht="24.95" customHeight="1">
      <c r="B57" s="145"/>
      <c r="C57" s="146"/>
      <c r="D57" s="147" t="s">
        <v>1284</v>
      </c>
      <c r="E57" s="148"/>
      <c r="F57" s="148"/>
      <c r="G57" s="148"/>
      <c r="H57" s="148"/>
      <c r="I57" s="149"/>
      <c r="J57" s="150">
        <f>J84</f>
        <v>0</v>
      </c>
      <c r="K57" s="151"/>
    </row>
    <row r="58" spans="2:11" s="8" customFormat="1" ht="19.9" customHeight="1">
      <c r="B58" s="152"/>
      <c r="C58" s="153"/>
      <c r="D58" s="154" t="s">
        <v>1285</v>
      </c>
      <c r="E58" s="155"/>
      <c r="F58" s="155"/>
      <c r="G58" s="155"/>
      <c r="H58" s="155"/>
      <c r="I58" s="156"/>
      <c r="J58" s="157">
        <f>J85</f>
        <v>0</v>
      </c>
      <c r="K58" s="158"/>
    </row>
    <row r="59" spans="2:11" s="8" customFormat="1" ht="19.9" customHeight="1">
      <c r="B59" s="152"/>
      <c r="C59" s="153"/>
      <c r="D59" s="154" t="s">
        <v>1079</v>
      </c>
      <c r="E59" s="155"/>
      <c r="F59" s="155"/>
      <c r="G59" s="155"/>
      <c r="H59" s="155"/>
      <c r="I59" s="156"/>
      <c r="J59" s="157">
        <f>J117</f>
        <v>0</v>
      </c>
      <c r="K59" s="158"/>
    </row>
    <row r="60" spans="2:11" s="8" customFormat="1" ht="19.9" customHeight="1">
      <c r="B60" s="152"/>
      <c r="C60" s="153"/>
      <c r="D60" s="154" t="s">
        <v>1080</v>
      </c>
      <c r="E60" s="155"/>
      <c r="F60" s="155"/>
      <c r="G60" s="155"/>
      <c r="H60" s="155"/>
      <c r="I60" s="156"/>
      <c r="J60" s="157">
        <f>J132</f>
        <v>0</v>
      </c>
      <c r="K60" s="158"/>
    </row>
    <row r="61" spans="2:11" s="8" customFormat="1" ht="19.9" customHeight="1">
      <c r="B61" s="152"/>
      <c r="C61" s="153"/>
      <c r="D61" s="154" t="s">
        <v>1083</v>
      </c>
      <c r="E61" s="155"/>
      <c r="F61" s="155"/>
      <c r="G61" s="155"/>
      <c r="H61" s="155"/>
      <c r="I61" s="156"/>
      <c r="J61" s="157">
        <f>J143</f>
        <v>0</v>
      </c>
      <c r="K61" s="158"/>
    </row>
    <row r="62" spans="2:11" s="7" customFormat="1" ht="24.95" customHeight="1">
      <c r="B62" s="145"/>
      <c r="C62" s="146"/>
      <c r="D62" s="147" t="s">
        <v>1084</v>
      </c>
      <c r="E62" s="148"/>
      <c r="F62" s="148"/>
      <c r="G62" s="148"/>
      <c r="H62" s="148"/>
      <c r="I62" s="149"/>
      <c r="J62" s="150">
        <f>J146</f>
        <v>0</v>
      </c>
      <c r="K62" s="151"/>
    </row>
    <row r="63" spans="2:11" s="8" customFormat="1" ht="19.9" customHeight="1">
      <c r="B63" s="152"/>
      <c r="C63" s="153"/>
      <c r="D63" s="154" t="s">
        <v>1085</v>
      </c>
      <c r="E63" s="155"/>
      <c r="F63" s="155"/>
      <c r="G63" s="155"/>
      <c r="H63" s="155"/>
      <c r="I63" s="156"/>
      <c r="J63" s="157">
        <f>J147</f>
        <v>0</v>
      </c>
      <c r="K63" s="158"/>
    </row>
    <row r="64" spans="2:11" s="1" customFormat="1" ht="21.75" customHeight="1">
      <c r="B64" s="42"/>
      <c r="C64" s="43"/>
      <c r="D64" s="43"/>
      <c r="E64" s="43"/>
      <c r="F64" s="43"/>
      <c r="G64" s="43"/>
      <c r="H64" s="43"/>
      <c r="I64" s="118"/>
      <c r="J64" s="43"/>
      <c r="K64" s="46"/>
    </row>
    <row r="65" spans="2:11" s="1" customFormat="1" ht="6.95" customHeight="1">
      <c r="B65" s="57"/>
      <c r="C65" s="58"/>
      <c r="D65" s="58"/>
      <c r="E65" s="58"/>
      <c r="F65" s="58"/>
      <c r="G65" s="58"/>
      <c r="H65" s="58"/>
      <c r="I65" s="136"/>
      <c r="J65" s="58"/>
      <c r="K65" s="59"/>
    </row>
    <row r="69" spans="2:12" s="1" customFormat="1" ht="6.95" customHeight="1">
      <c r="B69" s="60"/>
      <c r="C69" s="61"/>
      <c r="D69" s="61"/>
      <c r="E69" s="61"/>
      <c r="F69" s="61"/>
      <c r="G69" s="61"/>
      <c r="H69" s="61"/>
      <c r="I69" s="139"/>
      <c r="J69" s="61"/>
      <c r="K69" s="61"/>
      <c r="L69" s="62"/>
    </row>
    <row r="70" spans="2:12" s="1" customFormat="1" ht="36.95" customHeight="1">
      <c r="B70" s="42"/>
      <c r="C70" s="63" t="s">
        <v>1286</v>
      </c>
      <c r="D70" s="64"/>
      <c r="E70" s="64"/>
      <c r="F70" s="64"/>
      <c r="G70" s="64"/>
      <c r="H70" s="64"/>
      <c r="I70" s="159"/>
      <c r="J70" s="64"/>
      <c r="K70" s="64"/>
      <c r="L70" s="62"/>
    </row>
    <row r="71" spans="2:12" s="1" customFormat="1" ht="6.95" customHeight="1">
      <c r="B71" s="42"/>
      <c r="C71" s="64"/>
      <c r="D71" s="64"/>
      <c r="E71" s="64"/>
      <c r="F71" s="64"/>
      <c r="G71" s="64"/>
      <c r="H71" s="64"/>
      <c r="I71" s="159"/>
      <c r="J71" s="64"/>
      <c r="K71" s="64"/>
      <c r="L71" s="62"/>
    </row>
    <row r="72" spans="2:12" s="1" customFormat="1" ht="14.45" customHeight="1">
      <c r="B72" s="42"/>
      <c r="C72" s="66" t="s">
        <v>1165</v>
      </c>
      <c r="D72" s="64"/>
      <c r="E72" s="64"/>
      <c r="F72" s="64"/>
      <c r="G72" s="64"/>
      <c r="H72" s="64"/>
      <c r="I72" s="159"/>
      <c r="J72" s="64"/>
      <c r="K72" s="64"/>
      <c r="L72" s="62"/>
    </row>
    <row r="73" spans="2:12" s="1" customFormat="1" ht="14.45" customHeight="1">
      <c r="B73" s="42"/>
      <c r="C73" s="64"/>
      <c r="D73" s="64"/>
      <c r="E73" s="391" t="str">
        <f>E7</f>
        <v>KOHINOOR MARÁNSKÉ RADČICE - Biotechnologický systém ČDV Z MR1</v>
      </c>
      <c r="F73" s="392"/>
      <c r="G73" s="392"/>
      <c r="H73" s="392"/>
      <c r="I73" s="159"/>
      <c r="J73" s="64"/>
      <c r="K73" s="64"/>
      <c r="L73" s="62"/>
    </row>
    <row r="74" spans="2:12" s="1" customFormat="1" ht="14.45" customHeight="1">
      <c r="B74" s="42"/>
      <c r="C74" s="66" t="s">
        <v>1277</v>
      </c>
      <c r="D74" s="64"/>
      <c r="E74" s="64"/>
      <c r="F74" s="64"/>
      <c r="G74" s="64"/>
      <c r="H74" s="64"/>
      <c r="I74" s="159"/>
      <c r="J74" s="64"/>
      <c r="K74" s="64"/>
      <c r="L74" s="62"/>
    </row>
    <row r="75" spans="2:12" s="1" customFormat="1" ht="16.15" customHeight="1">
      <c r="B75" s="42"/>
      <c r="C75" s="64"/>
      <c r="D75" s="64"/>
      <c r="E75" s="357" t="str">
        <f>E9</f>
        <v>064/13/08/2015 - SO 02.2 Nádrže B.1 a B.2</v>
      </c>
      <c r="F75" s="394"/>
      <c r="G75" s="394"/>
      <c r="H75" s="394"/>
      <c r="I75" s="159"/>
      <c r="J75" s="64"/>
      <c r="K75" s="64"/>
      <c r="L75" s="62"/>
    </row>
    <row r="76" spans="2:12" s="1" customFormat="1" ht="6.95" customHeight="1">
      <c r="B76" s="42"/>
      <c r="C76" s="64"/>
      <c r="D76" s="64"/>
      <c r="E76" s="64"/>
      <c r="F76" s="64"/>
      <c r="G76" s="64"/>
      <c r="H76" s="64"/>
      <c r="I76" s="159"/>
      <c r="J76" s="64"/>
      <c r="K76" s="64"/>
      <c r="L76" s="62"/>
    </row>
    <row r="77" spans="2:12" s="1" customFormat="1" ht="18" customHeight="1">
      <c r="B77" s="42"/>
      <c r="C77" s="66" t="s">
        <v>1172</v>
      </c>
      <c r="D77" s="64"/>
      <c r="E77" s="64"/>
      <c r="F77" s="160" t="str">
        <f>F12</f>
        <v>Mariánské Radčice</v>
      </c>
      <c r="G77" s="64"/>
      <c r="H77" s="64"/>
      <c r="I77" s="161" t="s">
        <v>1174</v>
      </c>
      <c r="J77" s="74" t="str">
        <f>IF(J12="","",J12)</f>
        <v>20. 6. 2017</v>
      </c>
      <c r="K77" s="64"/>
      <c r="L77" s="62"/>
    </row>
    <row r="78" spans="2:12" s="1" customFormat="1" ht="6.95" customHeight="1">
      <c r="B78" s="42"/>
      <c r="C78" s="64"/>
      <c r="D78" s="64"/>
      <c r="E78" s="64"/>
      <c r="F78" s="64"/>
      <c r="G78" s="64"/>
      <c r="H78" s="64"/>
      <c r="I78" s="159"/>
      <c r="J78" s="64"/>
      <c r="K78" s="64"/>
      <c r="L78" s="62"/>
    </row>
    <row r="79" spans="2:12" s="1" customFormat="1" ht="15">
      <c r="B79" s="42"/>
      <c r="C79" s="66" t="s">
        <v>1180</v>
      </c>
      <c r="D79" s="64"/>
      <c r="E79" s="64"/>
      <c r="F79" s="160" t="str">
        <f>E15</f>
        <v>PK Ústí nad Labem</v>
      </c>
      <c r="G79" s="64"/>
      <c r="H79" s="64"/>
      <c r="I79" s="161" t="s">
        <v>1186</v>
      </c>
      <c r="J79" s="160" t="str">
        <f>E21</f>
        <v>Terén Design</v>
      </c>
      <c r="K79" s="64"/>
      <c r="L79" s="62"/>
    </row>
    <row r="80" spans="2:12" s="1" customFormat="1" ht="14.45" customHeight="1">
      <c r="B80" s="42"/>
      <c r="C80" s="66" t="s">
        <v>1184</v>
      </c>
      <c r="D80" s="64"/>
      <c r="E80" s="64"/>
      <c r="F80" s="160" t="str">
        <f>IF(E18="","",E18)</f>
        <v/>
      </c>
      <c r="G80" s="64"/>
      <c r="H80" s="64"/>
      <c r="I80" s="159"/>
      <c r="J80" s="64"/>
      <c r="K80" s="64"/>
      <c r="L80" s="62"/>
    </row>
    <row r="81" spans="2:12" s="1" customFormat="1" ht="10.35" customHeight="1">
      <c r="B81" s="42"/>
      <c r="C81" s="64"/>
      <c r="D81" s="64"/>
      <c r="E81" s="64"/>
      <c r="F81" s="64"/>
      <c r="G81" s="64"/>
      <c r="H81" s="64"/>
      <c r="I81" s="159"/>
      <c r="J81" s="64"/>
      <c r="K81" s="64"/>
      <c r="L81" s="62"/>
    </row>
    <row r="82" spans="2:20" s="9" customFormat="1" ht="29.25" customHeight="1">
      <c r="B82" s="162"/>
      <c r="C82" s="163" t="s">
        <v>1287</v>
      </c>
      <c r="D82" s="164" t="s">
        <v>1210</v>
      </c>
      <c r="E82" s="164" t="s">
        <v>1206</v>
      </c>
      <c r="F82" s="164" t="s">
        <v>1288</v>
      </c>
      <c r="G82" s="164" t="s">
        <v>1289</v>
      </c>
      <c r="H82" s="164" t="s">
        <v>1290</v>
      </c>
      <c r="I82" s="165" t="s">
        <v>1291</v>
      </c>
      <c r="J82" s="164" t="s">
        <v>1281</v>
      </c>
      <c r="K82" s="166" t="s">
        <v>1292</v>
      </c>
      <c r="L82" s="167"/>
      <c r="M82" s="81" t="s">
        <v>1293</v>
      </c>
      <c r="N82" s="82" t="s">
        <v>1195</v>
      </c>
      <c r="O82" s="82" t="s">
        <v>1294</v>
      </c>
      <c r="P82" s="82" t="s">
        <v>1295</v>
      </c>
      <c r="Q82" s="82" t="s">
        <v>1296</v>
      </c>
      <c r="R82" s="82" t="s">
        <v>1297</v>
      </c>
      <c r="S82" s="82" t="s">
        <v>1298</v>
      </c>
      <c r="T82" s="83" t="s">
        <v>1299</v>
      </c>
    </row>
    <row r="83" spans="2:63" s="1" customFormat="1" ht="29.25" customHeight="1">
      <c r="B83" s="42"/>
      <c r="C83" s="87" t="s">
        <v>1282</v>
      </c>
      <c r="D83" s="64"/>
      <c r="E83" s="64"/>
      <c r="F83" s="64"/>
      <c r="G83" s="64"/>
      <c r="H83" s="64"/>
      <c r="I83" s="159"/>
      <c r="J83" s="168">
        <f>BK83</f>
        <v>0</v>
      </c>
      <c r="K83" s="64"/>
      <c r="L83" s="62"/>
      <c r="M83" s="84"/>
      <c r="N83" s="85"/>
      <c r="O83" s="85"/>
      <c r="P83" s="169">
        <f>P84+P146</f>
        <v>0</v>
      </c>
      <c r="Q83" s="85"/>
      <c r="R83" s="169">
        <f>R84+R146</f>
        <v>442.28540000000004</v>
      </c>
      <c r="S83" s="85"/>
      <c r="T83" s="170">
        <f>T84+T146</f>
        <v>0</v>
      </c>
      <c r="AT83" s="24" t="s">
        <v>1224</v>
      </c>
      <c r="AU83" s="24" t="s">
        <v>1283</v>
      </c>
      <c r="BK83" s="171">
        <f>BK84+BK146</f>
        <v>0</v>
      </c>
    </row>
    <row r="84" spans="2:63" s="10" customFormat="1" ht="37.35" customHeight="1">
      <c r="B84" s="172"/>
      <c r="C84" s="173"/>
      <c r="D84" s="174" t="s">
        <v>1224</v>
      </c>
      <c r="E84" s="175" t="s">
        <v>1300</v>
      </c>
      <c r="F84" s="175" t="s">
        <v>1301</v>
      </c>
      <c r="G84" s="173"/>
      <c r="H84" s="173"/>
      <c r="I84" s="176"/>
      <c r="J84" s="177">
        <f>BK84</f>
        <v>0</v>
      </c>
      <c r="K84" s="173"/>
      <c r="L84" s="178"/>
      <c r="M84" s="179"/>
      <c r="N84" s="180"/>
      <c r="O84" s="180"/>
      <c r="P84" s="181">
        <f>P85+P117+P132+P143</f>
        <v>0</v>
      </c>
      <c r="Q84" s="180"/>
      <c r="R84" s="181">
        <f>R85+R117+R132+R143</f>
        <v>412.7214</v>
      </c>
      <c r="S84" s="180"/>
      <c r="T84" s="182">
        <f>T85+T117+T132+T143</f>
        <v>0</v>
      </c>
      <c r="AR84" s="183" t="s">
        <v>1171</v>
      </c>
      <c r="AT84" s="184" t="s">
        <v>1224</v>
      </c>
      <c r="AU84" s="184" t="s">
        <v>1225</v>
      </c>
      <c r="AY84" s="183" t="s">
        <v>1302</v>
      </c>
      <c r="BK84" s="185">
        <f>BK85+BK117+BK132+BK143</f>
        <v>0</v>
      </c>
    </row>
    <row r="85" spans="2:63" s="10" customFormat="1" ht="19.9" customHeight="1">
      <c r="B85" s="172"/>
      <c r="C85" s="173"/>
      <c r="D85" s="174" t="s">
        <v>1224</v>
      </c>
      <c r="E85" s="186" t="s">
        <v>1171</v>
      </c>
      <c r="F85" s="186" t="s">
        <v>1303</v>
      </c>
      <c r="G85" s="173"/>
      <c r="H85" s="173"/>
      <c r="I85" s="176"/>
      <c r="J85" s="187">
        <f>BK85</f>
        <v>0</v>
      </c>
      <c r="K85" s="173"/>
      <c r="L85" s="178"/>
      <c r="M85" s="179"/>
      <c r="N85" s="180"/>
      <c r="O85" s="180"/>
      <c r="P85" s="181">
        <f>SUM(P86:P116)</f>
        <v>0</v>
      </c>
      <c r="Q85" s="180"/>
      <c r="R85" s="181">
        <f>SUM(R86:R116)</f>
        <v>0.4734</v>
      </c>
      <c r="S85" s="180"/>
      <c r="T85" s="182">
        <f>SUM(T86:T116)</f>
        <v>0</v>
      </c>
      <c r="AR85" s="183" t="s">
        <v>1171</v>
      </c>
      <c r="AT85" s="184" t="s">
        <v>1224</v>
      </c>
      <c r="AU85" s="184" t="s">
        <v>1171</v>
      </c>
      <c r="AY85" s="183" t="s">
        <v>1302</v>
      </c>
      <c r="BK85" s="185">
        <f>SUM(BK86:BK116)</f>
        <v>0</v>
      </c>
    </row>
    <row r="86" spans="2:65" s="1" customFormat="1" ht="14.45" customHeight="1">
      <c r="B86" s="42"/>
      <c r="C86" s="188" t="s">
        <v>1171</v>
      </c>
      <c r="D86" s="188" t="s">
        <v>1304</v>
      </c>
      <c r="E86" s="189" t="s">
        <v>1086</v>
      </c>
      <c r="F86" s="190" t="s">
        <v>1087</v>
      </c>
      <c r="G86" s="191" t="s">
        <v>1088</v>
      </c>
      <c r="H86" s="192">
        <v>60</v>
      </c>
      <c r="I86" s="193"/>
      <c r="J86" s="194">
        <f>ROUND(I86*H86,2)</f>
        <v>0</v>
      </c>
      <c r="K86" s="190" t="s">
        <v>1308</v>
      </c>
      <c r="L86" s="62"/>
      <c r="M86" s="195" t="s">
        <v>1169</v>
      </c>
      <c r="N86" s="196" t="s">
        <v>1198</v>
      </c>
      <c r="O86" s="43"/>
      <c r="P86" s="197">
        <f>O86*H86</f>
        <v>0</v>
      </c>
      <c r="Q86" s="197">
        <v>0.00789</v>
      </c>
      <c r="R86" s="197">
        <f>Q86*H86</f>
        <v>0.4734</v>
      </c>
      <c r="S86" s="197">
        <v>0</v>
      </c>
      <c r="T86" s="198">
        <f>S86*H86</f>
        <v>0</v>
      </c>
      <c r="AR86" s="24" t="s">
        <v>1309</v>
      </c>
      <c r="AT86" s="24" t="s">
        <v>1304</v>
      </c>
      <c r="AU86" s="24" t="s">
        <v>1234</v>
      </c>
      <c r="AY86" s="24" t="s">
        <v>1302</v>
      </c>
      <c r="BE86" s="199">
        <f>IF(N86="základní",J86,0)</f>
        <v>0</v>
      </c>
      <c r="BF86" s="199">
        <f>IF(N86="snížená",J86,0)</f>
        <v>0</v>
      </c>
      <c r="BG86" s="199">
        <f>IF(N86="zákl. přenesená",J86,0)</f>
        <v>0</v>
      </c>
      <c r="BH86" s="199">
        <f>IF(N86="sníž. přenesená",J86,0)</f>
        <v>0</v>
      </c>
      <c r="BI86" s="199">
        <f>IF(N86="nulová",J86,0)</f>
        <v>0</v>
      </c>
      <c r="BJ86" s="24" t="s">
        <v>1309</v>
      </c>
      <c r="BK86" s="199">
        <f>ROUND(I86*H86,2)</f>
        <v>0</v>
      </c>
      <c r="BL86" s="24" t="s">
        <v>1309</v>
      </c>
      <c r="BM86" s="24" t="s">
        <v>65</v>
      </c>
    </row>
    <row r="87" spans="2:47" s="1" customFormat="1" ht="162">
      <c r="B87" s="42"/>
      <c r="C87" s="64"/>
      <c r="D87" s="200" t="s">
        <v>1311</v>
      </c>
      <c r="E87" s="64"/>
      <c r="F87" s="201" t="s">
        <v>1090</v>
      </c>
      <c r="G87" s="64"/>
      <c r="H87" s="64"/>
      <c r="I87" s="159"/>
      <c r="J87" s="64"/>
      <c r="K87" s="64"/>
      <c r="L87" s="62"/>
      <c r="M87" s="202"/>
      <c r="N87" s="43"/>
      <c r="O87" s="43"/>
      <c r="P87" s="43"/>
      <c r="Q87" s="43"/>
      <c r="R87" s="43"/>
      <c r="S87" s="43"/>
      <c r="T87" s="79"/>
      <c r="AT87" s="24" t="s">
        <v>1311</v>
      </c>
      <c r="AU87" s="24" t="s">
        <v>1234</v>
      </c>
    </row>
    <row r="88" spans="2:51" s="11" customFormat="1" ht="13.5">
      <c r="B88" s="203"/>
      <c r="C88" s="204"/>
      <c r="D88" s="200" t="s">
        <v>1313</v>
      </c>
      <c r="E88" s="205" t="s">
        <v>1169</v>
      </c>
      <c r="F88" s="206" t="s">
        <v>1328</v>
      </c>
      <c r="G88" s="204"/>
      <c r="H88" s="207">
        <v>60</v>
      </c>
      <c r="I88" s="208"/>
      <c r="J88" s="204"/>
      <c r="K88" s="204"/>
      <c r="L88" s="209"/>
      <c r="M88" s="210"/>
      <c r="N88" s="211"/>
      <c r="O88" s="211"/>
      <c r="P88" s="211"/>
      <c r="Q88" s="211"/>
      <c r="R88" s="211"/>
      <c r="S88" s="211"/>
      <c r="T88" s="212"/>
      <c r="AT88" s="213" t="s">
        <v>1313</v>
      </c>
      <c r="AU88" s="213" t="s">
        <v>1234</v>
      </c>
      <c r="AV88" s="11" t="s">
        <v>1234</v>
      </c>
      <c r="AW88" s="11" t="s">
        <v>1188</v>
      </c>
      <c r="AX88" s="11" t="s">
        <v>1225</v>
      </c>
      <c r="AY88" s="213" t="s">
        <v>1302</v>
      </c>
    </row>
    <row r="89" spans="2:51" s="12" customFormat="1" ht="13.5">
      <c r="B89" s="214"/>
      <c r="C89" s="215"/>
      <c r="D89" s="200" t="s">
        <v>1313</v>
      </c>
      <c r="E89" s="216" t="s">
        <v>1169</v>
      </c>
      <c r="F89" s="217" t="s">
        <v>1315</v>
      </c>
      <c r="G89" s="215"/>
      <c r="H89" s="218">
        <v>60</v>
      </c>
      <c r="I89" s="219"/>
      <c r="J89" s="215"/>
      <c r="K89" s="215"/>
      <c r="L89" s="220"/>
      <c r="M89" s="221"/>
      <c r="N89" s="222"/>
      <c r="O89" s="222"/>
      <c r="P89" s="222"/>
      <c r="Q89" s="222"/>
      <c r="R89" s="222"/>
      <c r="S89" s="222"/>
      <c r="T89" s="223"/>
      <c r="AT89" s="224" t="s">
        <v>1313</v>
      </c>
      <c r="AU89" s="224" t="s">
        <v>1234</v>
      </c>
      <c r="AV89" s="12" t="s">
        <v>1309</v>
      </c>
      <c r="AW89" s="12" t="s">
        <v>1188</v>
      </c>
      <c r="AX89" s="12" t="s">
        <v>1171</v>
      </c>
      <c r="AY89" s="224" t="s">
        <v>1302</v>
      </c>
    </row>
    <row r="90" spans="2:65" s="1" customFormat="1" ht="27.75" customHeight="1">
      <c r="B90" s="42"/>
      <c r="C90" s="188" t="s">
        <v>1234</v>
      </c>
      <c r="D90" s="188" t="s">
        <v>1304</v>
      </c>
      <c r="E90" s="189" t="s">
        <v>1092</v>
      </c>
      <c r="F90" s="190" t="s">
        <v>1093</v>
      </c>
      <c r="G90" s="191" t="s">
        <v>1094</v>
      </c>
      <c r="H90" s="192">
        <v>200</v>
      </c>
      <c r="I90" s="193"/>
      <c r="J90" s="194">
        <f>ROUND(I90*H90,2)</f>
        <v>0</v>
      </c>
      <c r="K90" s="190" t="s">
        <v>1308</v>
      </c>
      <c r="L90" s="62"/>
      <c r="M90" s="195" t="s">
        <v>1169</v>
      </c>
      <c r="N90" s="196" t="s">
        <v>1198</v>
      </c>
      <c r="O90" s="43"/>
      <c r="P90" s="197">
        <f>O90*H90</f>
        <v>0</v>
      </c>
      <c r="Q90" s="197">
        <v>0</v>
      </c>
      <c r="R90" s="197">
        <f>Q90*H90</f>
        <v>0</v>
      </c>
      <c r="S90" s="197">
        <v>0</v>
      </c>
      <c r="T90" s="198">
        <f>S90*H90</f>
        <v>0</v>
      </c>
      <c r="AR90" s="24" t="s">
        <v>1309</v>
      </c>
      <c r="AT90" s="24" t="s">
        <v>1304</v>
      </c>
      <c r="AU90" s="24" t="s">
        <v>1234</v>
      </c>
      <c r="AY90" s="24" t="s">
        <v>1302</v>
      </c>
      <c r="BE90" s="199">
        <f>IF(N90="základní",J90,0)</f>
        <v>0</v>
      </c>
      <c r="BF90" s="199">
        <f>IF(N90="snížená",J90,0)</f>
        <v>0</v>
      </c>
      <c r="BG90" s="199">
        <f>IF(N90="zákl. přenesená",J90,0)</f>
        <v>0</v>
      </c>
      <c r="BH90" s="199">
        <f>IF(N90="sníž. přenesená",J90,0)</f>
        <v>0</v>
      </c>
      <c r="BI90" s="199">
        <f>IF(N90="nulová",J90,0)</f>
        <v>0</v>
      </c>
      <c r="BJ90" s="24" t="s">
        <v>1309</v>
      </c>
      <c r="BK90" s="199">
        <f>ROUND(I90*H90,2)</f>
        <v>0</v>
      </c>
      <c r="BL90" s="24" t="s">
        <v>1309</v>
      </c>
      <c r="BM90" s="24" t="s">
        <v>66</v>
      </c>
    </row>
    <row r="91" spans="2:47" s="1" customFormat="1" ht="283.5">
      <c r="B91" s="42"/>
      <c r="C91" s="64"/>
      <c r="D91" s="200" t="s">
        <v>1311</v>
      </c>
      <c r="E91" s="64"/>
      <c r="F91" s="201" t="s">
        <v>1096</v>
      </c>
      <c r="G91" s="64"/>
      <c r="H91" s="64"/>
      <c r="I91" s="159"/>
      <c r="J91" s="64"/>
      <c r="K91" s="64"/>
      <c r="L91" s="62"/>
      <c r="M91" s="202"/>
      <c r="N91" s="43"/>
      <c r="O91" s="43"/>
      <c r="P91" s="43"/>
      <c r="Q91" s="43"/>
      <c r="R91" s="43"/>
      <c r="S91" s="43"/>
      <c r="T91" s="79"/>
      <c r="AT91" s="24" t="s">
        <v>1311</v>
      </c>
      <c r="AU91" s="24" t="s">
        <v>1234</v>
      </c>
    </row>
    <row r="92" spans="2:51" s="11" customFormat="1" ht="13.5">
      <c r="B92" s="203"/>
      <c r="C92" s="204"/>
      <c r="D92" s="200" t="s">
        <v>1313</v>
      </c>
      <c r="E92" s="205" t="s">
        <v>1169</v>
      </c>
      <c r="F92" s="206" t="s">
        <v>1129</v>
      </c>
      <c r="G92" s="204"/>
      <c r="H92" s="207">
        <v>200</v>
      </c>
      <c r="I92" s="208"/>
      <c r="J92" s="204"/>
      <c r="K92" s="204"/>
      <c r="L92" s="209"/>
      <c r="M92" s="210"/>
      <c r="N92" s="211"/>
      <c r="O92" s="211"/>
      <c r="P92" s="211"/>
      <c r="Q92" s="211"/>
      <c r="R92" s="211"/>
      <c r="S92" s="211"/>
      <c r="T92" s="212"/>
      <c r="AT92" s="213" t="s">
        <v>1313</v>
      </c>
      <c r="AU92" s="213" t="s">
        <v>1234</v>
      </c>
      <c r="AV92" s="11" t="s">
        <v>1234</v>
      </c>
      <c r="AW92" s="11" t="s">
        <v>1188</v>
      </c>
      <c r="AX92" s="11" t="s">
        <v>1225</v>
      </c>
      <c r="AY92" s="213" t="s">
        <v>1302</v>
      </c>
    </row>
    <row r="93" spans="2:51" s="12" customFormat="1" ht="13.5">
      <c r="B93" s="214"/>
      <c r="C93" s="215"/>
      <c r="D93" s="200" t="s">
        <v>1313</v>
      </c>
      <c r="E93" s="216" t="s">
        <v>1169</v>
      </c>
      <c r="F93" s="217" t="s">
        <v>1315</v>
      </c>
      <c r="G93" s="215"/>
      <c r="H93" s="218">
        <v>200</v>
      </c>
      <c r="I93" s="219"/>
      <c r="J93" s="215"/>
      <c r="K93" s="215"/>
      <c r="L93" s="220"/>
      <c r="M93" s="221"/>
      <c r="N93" s="222"/>
      <c r="O93" s="222"/>
      <c r="P93" s="222"/>
      <c r="Q93" s="222"/>
      <c r="R93" s="222"/>
      <c r="S93" s="222"/>
      <c r="T93" s="223"/>
      <c r="AT93" s="224" t="s">
        <v>1313</v>
      </c>
      <c r="AU93" s="224" t="s">
        <v>1234</v>
      </c>
      <c r="AV93" s="12" t="s">
        <v>1309</v>
      </c>
      <c r="AW93" s="12" t="s">
        <v>1188</v>
      </c>
      <c r="AX93" s="12" t="s">
        <v>1171</v>
      </c>
      <c r="AY93" s="224" t="s">
        <v>1302</v>
      </c>
    </row>
    <row r="94" spans="2:65" s="1" customFormat="1" ht="22.9" customHeight="1">
      <c r="B94" s="42"/>
      <c r="C94" s="188" t="s">
        <v>1329</v>
      </c>
      <c r="D94" s="188" t="s">
        <v>1304</v>
      </c>
      <c r="E94" s="189" t="s">
        <v>1098</v>
      </c>
      <c r="F94" s="190" t="s">
        <v>1099</v>
      </c>
      <c r="G94" s="191" t="s">
        <v>1100</v>
      </c>
      <c r="H94" s="192">
        <v>75</v>
      </c>
      <c r="I94" s="193"/>
      <c r="J94" s="194">
        <f>ROUND(I94*H94,2)</f>
        <v>0</v>
      </c>
      <c r="K94" s="190" t="s">
        <v>1308</v>
      </c>
      <c r="L94" s="62"/>
      <c r="M94" s="195" t="s">
        <v>1169</v>
      </c>
      <c r="N94" s="196" t="s">
        <v>1198</v>
      </c>
      <c r="O94" s="43"/>
      <c r="P94" s="197">
        <f>O94*H94</f>
        <v>0</v>
      </c>
      <c r="Q94" s="197">
        <v>0</v>
      </c>
      <c r="R94" s="197">
        <f>Q94*H94</f>
        <v>0</v>
      </c>
      <c r="S94" s="197">
        <v>0</v>
      </c>
      <c r="T94" s="198">
        <f>S94*H94</f>
        <v>0</v>
      </c>
      <c r="AR94" s="24" t="s">
        <v>1309</v>
      </c>
      <c r="AT94" s="24" t="s">
        <v>1304</v>
      </c>
      <c r="AU94" s="24" t="s">
        <v>1234</v>
      </c>
      <c r="AY94" s="24" t="s">
        <v>1302</v>
      </c>
      <c r="BE94" s="199">
        <f>IF(N94="základní",J94,0)</f>
        <v>0</v>
      </c>
      <c r="BF94" s="199">
        <f>IF(N94="snížená",J94,0)</f>
        <v>0</v>
      </c>
      <c r="BG94" s="199">
        <f>IF(N94="zákl. přenesená",J94,0)</f>
        <v>0</v>
      </c>
      <c r="BH94" s="199">
        <f>IF(N94="sníž. přenesená",J94,0)</f>
        <v>0</v>
      </c>
      <c r="BI94" s="199">
        <f>IF(N94="nulová",J94,0)</f>
        <v>0</v>
      </c>
      <c r="BJ94" s="24" t="s">
        <v>1309</v>
      </c>
      <c r="BK94" s="199">
        <f>ROUND(I94*H94,2)</f>
        <v>0</v>
      </c>
      <c r="BL94" s="24" t="s">
        <v>1309</v>
      </c>
      <c r="BM94" s="24" t="s">
        <v>67</v>
      </c>
    </row>
    <row r="95" spans="2:47" s="1" customFormat="1" ht="189">
      <c r="B95" s="42"/>
      <c r="C95" s="64"/>
      <c r="D95" s="200" t="s">
        <v>1311</v>
      </c>
      <c r="E95" s="64"/>
      <c r="F95" s="201" t="s">
        <v>1102</v>
      </c>
      <c r="G95" s="64"/>
      <c r="H95" s="64"/>
      <c r="I95" s="159"/>
      <c r="J95" s="64"/>
      <c r="K95" s="64"/>
      <c r="L95" s="62"/>
      <c r="M95" s="202"/>
      <c r="N95" s="43"/>
      <c r="O95" s="43"/>
      <c r="P95" s="43"/>
      <c r="Q95" s="43"/>
      <c r="R95" s="43"/>
      <c r="S95" s="43"/>
      <c r="T95" s="79"/>
      <c r="AT95" s="24" t="s">
        <v>1311</v>
      </c>
      <c r="AU95" s="24" t="s">
        <v>1234</v>
      </c>
    </row>
    <row r="96" spans="2:51" s="11" customFormat="1" ht="13.5">
      <c r="B96" s="203"/>
      <c r="C96" s="204"/>
      <c r="D96" s="200" t="s">
        <v>1313</v>
      </c>
      <c r="E96" s="205" t="s">
        <v>1169</v>
      </c>
      <c r="F96" s="206" t="s">
        <v>68</v>
      </c>
      <c r="G96" s="204"/>
      <c r="H96" s="207">
        <v>75</v>
      </c>
      <c r="I96" s="208"/>
      <c r="J96" s="204"/>
      <c r="K96" s="204"/>
      <c r="L96" s="209"/>
      <c r="M96" s="210"/>
      <c r="N96" s="211"/>
      <c r="O96" s="211"/>
      <c r="P96" s="211"/>
      <c r="Q96" s="211"/>
      <c r="R96" s="211"/>
      <c r="S96" s="211"/>
      <c r="T96" s="212"/>
      <c r="AT96" s="213" t="s">
        <v>1313</v>
      </c>
      <c r="AU96" s="213" t="s">
        <v>1234</v>
      </c>
      <c r="AV96" s="11" t="s">
        <v>1234</v>
      </c>
      <c r="AW96" s="11" t="s">
        <v>1188</v>
      </c>
      <c r="AX96" s="11" t="s">
        <v>1225</v>
      </c>
      <c r="AY96" s="213" t="s">
        <v>1302</v>
      </c>
    </row>
    <row r="97" spans="2:51" s="12" customFormat="1" ht="13.5">
      <c r="B97" s="214"/>
      <c r="C97" s="215"/>
      <c r="D97" s="200" t="s">
        <v>1313</v>
      </c>
      <c r="E97" s="216" t="s">
        <v>1169</v>
      </c>
      <c r="F97" s="217" t="s">
        <v>1315</v>
      </c>
      <c r="G97" s="215"/>
      <c r="H97" s="218">
        <v>75</v>
      </c>
      <c r="I97" s="219"/>
      <c r="J97" s="215"/>
      <c r="K97" s="215"/>
      <c r="L97" s="220"/>
      <c r="M97" s="221"/>
      <c r="N97" s="222"/>
      <c r="O97" s="222"/>
      <c r="P97" s="222"/>
      <c r="Q97" s="222"/>
      <c r="R97" s="222"/>
      <c r="S97" s="222"/>
      <c r="T97" s="223"/>
      <c r="AT97" s="224" t="s">
        <v>1313</v>
      </c>
      <c r="AU97" s="224" t="s">
        <v>1234</v>
      </c>
      <c r="AV97" s="12" t="s">
        <v>1309</v>
      </c>
      <c r="AW97" s="12" t="s">
        <v>1188</v>
      </c>
      <c r="AX97" s="12" t="s">
        <v>1171</v>
      </c>
      <c r="AY97" s="224" t="s">
        <v>1302</v>
      </c>
    </row>
    <row r="98" spans="2:65" s="1" customFormat="1" ht="14.45" customHeight="1">
      <c r="B98" s="42"/>
      <c r="C98" s="235" t="s">
        <v>1309</v>
      </c>
      <c r="D98" s="235" t="s">
        <v>1464</v>
      </c>
      <c r="E98" s="236" t="s">
        <v>990</v>
      </c>
      <c r="F98" s="237" t="s">
        <v>991</v>
      </c>
      <c r="G98" s="238" t="s">
        <v>1349</v>
      </c>
      <c r="H98" s="239">
        <v>2000</v>
      </c>
      <c r="I98" s="240"/>
      <c r="J98" s="241">
        <f>ROUND(I98*H98,2)</f>
        <v>0</v>
      </c>
      <c r="K98" s="237" t="s">
        <v>1169</v>
      </c>
      <c r="L98" s="242"/>
      <c r="M98" s="243" t="s">
        <v>1169</v>
      </c>
      <c r="N98" s="244" t="s">
        <v>1198</v>
      </c>
      <c r="O98" s="43"/>
      <c r="P98" s="197">
        <f>O98*H98</f>
        <v>0</v>
      </c>
      <c r="Q98" s="197">
        <v>0</v>
      </c>
      <c r="R98" s="197">
        <f>Q98*H98</f>
        <v>0</v>
      </c>
      <c r="S98" s="197">
        <v>0</v>
      </c>
      <c r="T98" s="198">
        <f>S98*H98</f>
        <v>0</v>
      </c>
      <c r="AR98" s="24" t="s">
        <v>1353</v>
      </c>
      <c r="AT98" s="24" t="s">
        <v>1464</v>
      </c>
      <c r="AU98" s="24" t="s">
        <v>1234</v>
      </c>
      <c r="AY98" s="24" t="s">
        <v>1302</v>
      </c>
      <c r="BE98" s="199">
        <f>IF(N98="základní",J98,0)</f>
        <v>0</v>
      </c>
      <c r="BF98" s="199">
        <f>IF(N98="snížená",J98,0)</f>
        <v>0</v>
      </c>
      <c r="BG98" s="199">
        <f>IF(N98="zákl. přenesená",J98,0)</f>
        <v>0</v>
      </c>
      <c r="BH98" s="199">
        <f>IF(N98="sníž. přenesená",J98,0)</f>
        <v>0</v>
      </c>
      <c r="BI98" s="199">
        <f>IF(N98="nulová",J98,0)</f>
        <v>0</v>
      </c>
      <c r="BJ98" s="24" t="s">
        <v>1309</v>
      </c>
      <c r="BK98" s="199">
        <f>ROUND(I98*H98,2)</f>
        <v>0</v>
      </c>
      <c r="BL98" s="24" t="s">
        <v>1309</v>
      </c>
      <c r="BM98" s="24" t="s">
        <v>69</v>
      </c>
    </row>
    <row r="99" spans="2:51" s="11" customFormat="1" ht="13.5">
      <c r="B99" s="203"/>
      <c r="C99" s="204"/>
      <c r="D99" s="200" t="s">
        <v>1313</v>
      </c>
      <c r="E99" s="205" t="s">
        <v>1169</v>
      </c>
      <c r="F99" s="206" t="s">
        <v>70</v>
      </c>
      <c r="G99" s="204"/>
      <c r="H99" s="207">
        <v>2000</v>
      </c>
      <c r="I99" s="208"/>
      <c r="J99" s="204"/>
      <c r="K99" s="204"/>
      <c r="L99" s="209"/>
      <c r="M99" s="210"/>
      <c r="N99" s="211"/>
      <c r="O99" s="211"/>
      <c r="P99" s="211"/>
      <c r="Q99" s="211"/>
      <c r="R99" s="211"/>
      <c r="S99" s="211"/>
      <c r="T99" s="212"/>
      <c r="AT99" s="213" t="s">
        <v>1313</v>
      </c>
      <c r="AU99" s="213" t="s">
        <v>1234</v>
      </c>
      <c r="AV99" s="11" t="s">
        <v>1234</v>
      </c>
      <c r="AW99" s="11" t="s">
        <v>1188</v>
      </c>
      <c r="AX99" s="11" t="s">
        <v>1225</v>
      </c>
      <c r="AY99" s="213" t="s">
        <v>1302</v>
      </c>
    </row>
    <row r="100" spans="2:51" s="12" customFormat="1" ht="13.5">
      <c r="B100" s="214"/>
      <c r="C100" s="215"/>
      <c r="D100" s="200" t="s">
        <v>1313</v>
      </c>
      <c r="E100" s="216" t="s">
        <v>1169</v>
      </c>
      <c r="F100" s="217" t="s">
        <v>1315</v>
      </c>
      <c r="G100" s="215"/>
      <c r="H100" s="218">
        <v>2000</v>
      </c>
      <c r="I100" s="219"/>
      <c r="J100" s="215"/>
      <c r="K100" s="215"/>
      <c r="L100" s="220"/>
      <c r="M100" s="221"/>
      <c r="N100" s="222"/>
      <c r="O100" s="222"/>
      <c r="P100" s="222"/>
      <c r="Q100" s="222"/>
      <c r="R100" s="222"/>
      <c r="S100" s="222"/>
      <c r="T100" s="223"/>
      <c r="AT100" s="224" t="s">
        <v>1313</v>
      </c>
      <c r="AU100" s="224" t="s">
        <v>1234</v>
      </c>
      <c r="AV100" s="12" t="s">
        <v>1309</v>
      </c>
      <c r="AW100" s="12" t="s">
        <v>1188</v>
      </c>
      <c r="AX100" s="12" t="s">
        <v>1171</v>
      </c>
      <c r="AY100" s="224" t="s">
        <v>1302</v>
      </c>
    </row>
    <row r="101" spans="2:65" s="1" customFormat="1" ht="45.6" customHeight="1">
      <c r="B101" s="42"/>
      <c r="C101" s="188" t="s">
        <v>1338</v>
      </c>
      <c r="D101" s="188" t="s">
        <v>1304</v>
      </c>
      <c r="E101" s="189" t="s">
        <v>1430</v>
      </c>
      <c r="F101" s="190" t="s">
        <v>1431</v>
      </c>
      <c r="G101" s="191" t="s">
        <v>1349</v>
      </c>
      <c r="H101" s="192">
        <v>4200</v>
      </c>
      <c r="I101" s="193"/>
      <c r="J101" s="194">
        <f>ROUND(I101*H101,2)</f>
        <v>0</v>
      </c>
      <c r="K101" s="190" t="s">
        <v>1308</v>
      </c>
      <c r="L101" s="62"/>
      <c r="M101" s="195" t="s">
        <v>1169</v>
      </c>
      <c r="N101" s="196" t="s">
        <v>1198</v>
      </c>
      <c r="O101" s="43"/>
      <c r="P101" s="197">
        <f>O101*H101</f>
        <v>0</v>
      </c>
      <c r="Q101" s="197">
        <v>0</v>
      </c>
      <c r="R101" s="197">
        <f>Q101*H101</f>
        <v>0</v>
      </c>
      <c r="S101" s="197">
        <v>0</v>
      </c>
      <c r="T101" s="198">
        <f>S101*H101</f>
        <v>0</v>
      </c>
      <c r="AR101" s="24" t="s">
        <v>1309</v>
      </c>
      <c r="AT101" s="24" t="s">
        <v>1304</v>
      </c>
      <c r="AU101" s="24" t="s">
        <v>1234</v>
      </c>
      <c r="AY101" s="24" t="s">
        <v>1302</v>
      </c>
      <c r="BE101" s="199">
        <f>IF(N101="základní",J101,0)</f>
        <v>0</v>
      </c>
      <c r="BF101" s="199">
        <f>IF(N101="snížená",J101,0)</f>
        <v>0</v>
      </c>
      <c r="BG101" s="199">
        <f>IF(N101="zákl. přenesená",J101,0)</f>
        <v>0</v>
      </c>
      <c r="BH101" s="199">
        <f>IF(N101="sníž. přenesená",J101,0)</f>
        <v>0</v>
      </c>
      <c r="BI101" s="199">
        <f>IF(N101="nulová",J101,0)</f>
        <v>0</v>
      </c>
      <c r="BJ101" s="24" t="s">
        <v>1309</v>
      </c>
      <c r="BK101" s="199">
        <f>ROUND(I101*H101,2)</f>
        <v>0</v>
      </c>
      <c r="BL101" s="24" t="s">
        <v>1309</v>
      </c>
      <c r="BM101" s="24" t="s">
        <v>71</v>
      </c>
    </row>
    <row r="102" spans="2:47" s="1" customFormat="1" ht="229.5">
      <c r="B102" s="42"/>
      <c r="C102" s="64"/>
      <c r="D102" s="200" t="s">
        <v>1311</v>
      </c>
      <c r="E102" s="64"/>
      <c r="F102" s="201" t="s">
        <v>1433</v>
      </c>
      <c r="G102" s="64"/>
      <c r="H102" s="64"/>
      <c r="I102" s="159"/>
      <c r="J102" s="64"/>
      <c r="K102" s="64"/>
      <c r="L102" s="62"/>
      <c r="M102" s="202"/>
      <c r="N102" s="43"/>
      <c r="O102" s="43"/>
      <c r="P102" s="43"/>
      <c r="Q102" s="43"/>
      <c r="R102" s="43"/>
      <c r="S102" s="43"/>
      <c r="T102" s="79"/>
      <c r="AT102" s="24" t="s">
        <v>1311</v>
      </c>
      <c r="AU102" s="24" t="s">
        <v>1234</v>
      </c>
    </row>
    <row r="103" spans="2:51" s="11" customFormat="1" ht="13.5">
      <c r="B103" s="203"/>
      <c r="C103" s="204"/>
      <c r="D103" s="200" t="s">
        <v>1313</v>
      </c>
      <c r="E103" s="205" t="s">
        <v>1169</v>
      </c>
      <c r="F103" s="206" t="s">
        <v>72</v>
      </c>
      <c r="G103" s="204"/>
      <c r="H103" s="207">
        <v>4200</v>
      </c>
      <c r="I103" s="208"/>
      <c r="J103" s="204"/>
      <c r="K103" s="204"/>
      <c r="L103" s="209"/>
      <c r="M103" s="210"/>
      <c r="N103" s="211"/>
      <c r="O103" s="211"/>
      <c r="P103" s="211"/>
      <c r="Q103" s="211"/>
      <c r="R103" s="211"/>
      <c r="S103" s="211"/>
      <c r="T103" s="212"/>
      <c r="AT103" s="213" t="s">
        <v>1313</v>
      </c>
      <c r="AU103" s="213" t="s">
        <v>1234</v>
      </c>
      <c r="AV103" s="11" t="s">
        <v>1234</v>
      </c>
      <c r="AW103" s="11" t="s">
        <v>1188</v>
      </c>
      <c r="AX103" s="11" t="s">
        <v>1225</v>
      </c>
      <c r="AY103" s="213" t="s">
        <v>1302</v>
      </c>
    </row>
    <row r="104" spans="2:51" s="12" customFormat="1" ht="13.5">
      <c r="B104" s="214"/>
      <c r="C104" s="215"/>
      <c r="D104" s="200" t="s">
        <v>1313</v>
      </c>
      <c r="E104" s="216" t="s">
        <v>1169</v>
      </c>
      <c r="F104" s="217" t="s">
        <v>1315</v>
      </c>
      <c r="G104" s="215"/>
      <c r="H104" s="218">
        <v>4200</v>
      </c>
      <c r="I104" s="219"/>
      <c r="J104" s="215"/>
      <c r="K104" s="215"/>
      <c r="L104" s="220"/>
      <c r="M104" s="221"/>
      <c r="N104" s="222"/>
      <c r="O104" s="222"/>
      <c r="P104" s="222"/>
      <c r="Q104" s="222"/>
      <c r="R104" s="222"/>
      <c r="S104" s="222"/>
      <c r="T104" s="223"/>
      <c r="AT104" s="224" t="s">
        <v>1313</v>
      </c>
      <c r="AU104" s="224" t="s">
        <v>1234</v>
      </c>
      <c r="AV104" s="12" t="s">
        <v>1309</v>
      </c>
      <c r="AW104" s="12" t="s">
        <v>1188</v>
      </c>
      <c r="AX104" s="12" t="s">
        <v>1171</v>
      </c>
      <c r="AY104" s="224" t="s">
        <v>1302</v>
      </c>
    </row>
    <row r="105" spans="2:65" s="1" customFormat="1" ht="25.5" customHeight="1">
      <c r="B105" s="42"/>
      <c r="C105" s="188" t="s">
        <v>1342</v>
      </c>
      <c r="D105" s="188" t="s">
        <v>1304</v>
      </c>
      <c r="E105" s="189" t="s">
        <v>1130</v>
      </c>
      <c r="F105" s="190" t="s">
        <v>1131</v>
      </c>
      <c r="G105" s="191" t="s">
        <v>1349</v>
      </c>
      <c r="H105" s="192">
        <v>4200</v>
      </c>
      <c r="I105" s="193"/>
      <c r="J105" s="194">
        <f>ROUND(I105*H105,2)</f>
        <v>0</v>
      </c>
      <c r="K105" s="190" t="s">
        <v>1308</v>
      </c>
      <c r="L105" s="62"/>
      <c r="M105" s="195" t="s">
        <v>1169</v>
      </c>
      <c r="N105" s="196" t="s">
        <v>1198</v>
      </c>
      <c r="O105" s="43"/>
      <c r="P105" s="197">
        <f>O105*H105</f>
        <v>0</v>
      </c>
      <c r="Q105" s="197">
        <v>0</v>
      </c>
      <c r="R105" s="197">
        <f>Q105*H105</f>
        <v>0</v>
      </c>
      <c r="S105" s="197">
        <v>0</v>
      </c>
      <c r="T105" s="198">
        <f>S105*H105</f>
        <v>0</v>
      </c>
      <c r="AR105" s="24" t="s">
        <v>1309</v>
      </c>
      <c r="AT105" s="24" t="s">
        <v>1304</v>
      </c>
      <c r="AU105" s="24" t="s">
        <v>1234</v>
      </c>
      <c r="AY105" s="24" t="s">
        <v>1302</v>
      </c>
      <c r="BE105" s="199">
        <f>IF(N105="základní",J105,0)</f>
        <v>0</v>
      </c>
      <c r="BF105" s="199">
        <f>IF(N105="snížená",J105,0)</f>
        <v>0</v>
      </c>
      <c r="BG105" s="199">
        <f>IF(N105="zákl. přenesená",J105,0)</f>
        <v>0</v>
      </c>
      <c r="BH105" s="199">
        <f>IF(N105="sníž. přenesená",J105,0)</f>
        <v>0</v>
      </c>
      <c r="BI105" s="199">
        <f>IF(N105="nulová",J105,0)</f>
        <v>0</v>
      </c>
      <c r="BJ105" s="24" t="s">
        <v>1309</v>
      </c>
      <c r="BK105" s="199">
        <f>ROUND(I105*H105,2)</f>
        <v>0</v>
      </c>
      <c r="BL105" s="24" t="s">
        <v>1309</v>
      </c>
      <c r="BM105" s="24" t="s">
        <v>73</v>
      </c>
    </row>
    <row r="106" spans="2:47" s="1" customFormat="1" ht="175.5">
      <c r="B106" s="42"/>
      <c r="C106" s="64"/>
      <c r="D106" s="200" t="s">
        <v>1311</v>
      </c>
      <c r="E106" s="64"/>
      <c r="F106" s="201" t="s">
        <v>1133</v>
      </c>
      <c r="G106" s="64"/>
      <c r="H106" s="64"/>
      <c r="I106" s="159"/>
      <c r="J106" s="64"/>
      <c r="K106" s="64"/>
      <c r="L106" s="62"/>
      <c r="M106" s="202"/>
      <c r="N106" s="43"/>
      <c r="O106" s="43"/>
      <c r="P106" s="43"/>
      <c r="Q106" s="43"/>
      <c r="R106" s="43"/>
      <c r="S106" s="43"/>
      <c r="T106" s="79"/>
      <c r="AT106" s="24" t="s">
        <v>1311</v>
      </c>
      <c r="AU106" s="24" t="s">
        <v>1234</v>
      </c>
    </row>
    <row r="107" spans="2:51" s="11" customFormat="1" ht="13.5">
      <c r="B107" s="203"/>
      <c r="C107" s="204"/>
      <c r="D107" s="200" t="s">
        <v>1313</v>
      </c>
      <c r="E107" s="205" t="s">
        <v>1169</v>
      </c>
      <c r="F107" s="206" t="s">
        <v>72</v>
      </c>
      <c r="G107" s="204"/>
      <c r="H107" s="207">
        <v>4200</v>
      </c>
      <c r="I107" s="208"/>
      <c r="J107" s="204"/>
      <c r="K107" s="204"/>
      <c r="L107" s="209"/>
      <c r="M107" s="210"/>
      <c r="N107" s="211"/>
      <c r="O107" s="211"/>
      <c r="P107" s="211"/>
      <c r="Q107" s="211"/>
      <c r="R107" s="211"/>
      <c r="S107" s="211"/>
      <c r="T107" s="212"/>
      <c r="AT107" s="213" t="s">
        <v>1313</v>
      </c>
      <c r="AU107" s="213" t="s">
        <v>1234</v>
      </c>
      <c r="AV107" s="11" t="s">
        <v>1234</v>
      </c>
      <c r="AW107" s="11" t="s">
        <v>1188</v>
      </c>
      <c r="AX107" s="11" t="s">
        <v>1225</v>
      </c>
      <c r="AY107" s="213" t="s">
        <v>1302</v>
      </c>
    </row>
    <row r="108" spans="2:51" s="12" customFormat="1" ht="13.5">
      <c r="B108" s="214"/>
      <c r="C108" s="215"/>
      <c r="D108" s="200" t="s">
        <v>1313</v>
      </c>
      <c r="E108" s="216" t="s">
        <v>1169</v>
      </c>
      <c r="F108" s="217" t="s">
        <v>1315</v>
      </c>
      <c r="G108" s="215"/>
      <c r="H108" s="218">
        <v>4200</v>
      </c>
      <c r="I108" s="219"/>
      <c r="J108" s="215"/>
      <c r="K108" s="215"/>
      <c r="L108" s="220"/>
      <c r="M108" s="221"/>
      <c r="N108" s="222"/>
      <c r="O108" s="222"/>
      <c r="P108" s="222"/>
      <c r="Q108" s="222"/>
      <c r="R108" s="222"/>
      <c r="S108" s="222"/>
      <c r="T108" s="223"/>
      <c r="AT108" s="224" t="s">
        <v>1313</v>
      </c>
      <c r="AU108" s="224" t="s">
        <v>1234</v>
      </c>
      <c r="AV108" s="12" t="s">
        <v>1309</v>
      </c>
      <c r="AW108" s="12" t="s">
        <v>1188</v>
      </c>
      <c r="AX108" s="12" t="s">
        <v>1171</v>
      </c>
      <c r="AY108" s="224" t="s">
        <v>1302</v>
      </c>
    </row>
    <row r="109" spans="2:65" s="1" customFormat="1" ht="52.5" customHeight="1">
      <c r="B109" s="42"/>
      <c r="C109" s="188" t="s">
        <v>1346</v>
      </c>
      <c r="D109" s="188" t="s">
        <v>1304</v>
      </c>
      <c r="E109" s="189" t="s">
        <v>1140</v>
      </c>
      <c r="F109" s="190" t="s">
        <v>1141</v>
      </c>
      <c r="G109" s="191" t="s">
        <v>1349</v>
      </c>
      <c r="H109" s="192">
        <v>4200</v>
      </c>
      <c r="I109" s="193"/>
      <c r="J109" s="194">
        <f>ROUND(I109*H109,2)</f>
        <v>0</v>
      </c>
      <c r="K109" s="190" t="s">
        <v>1308</v>
      </c>
      <c r="L109" s="62"/>
      <c r="M109" s="195" t="s">
        <v>1169</v>
      </c>
      <c r="N109" s="196" t="s">
        <v>1198</v>
      </c>
      <c r="O109" s="43"/>
      <c r="P109" s="197">
        <f>O109*H109</f>
        <v>0</v>
      </c>
      <c r="Q109" s="197">
        <v>0</v>
      </c>
      <c r="R109" s="197">
        <f>Q109*H109</f>
        <v>0</v>
      </c>
      <c r="S109" s="197">
        <v>0</v>
      </c>
      <c r="T109" s="198">
        <f>S109*H109</f>
        <v>0</v>
      </c>
      <c r="AR109" s="24" t="s">
        <v>1309</v>
      </c>
      <c r="AT109" s="24" t="s">
        <v>1304</v>
      </c>
      <c r="AU109" s="24" t="s">
        <v>1234</v>
      </c>
      <c r="AY109" s="24" t="s">
        <v>1302</v>
      </c>
      <c r="BE109" s="199">
        <f>IF(N109="základní",J109,0)</f>
        <v>0</v>
      </c>
      <c r="BF109" s="199">
        <f>IF(N109="snížená",J109,0)</f>
        <v>0</v>
      </c>
      <c r="BG109" s="199">
        <f>IF(N109="zákl. přenesená",J109,0)</f>
        <v>0</v>
      </c>
      <c r="BH109" s="199">
        <f>IF(N109="sníž. přenesená",J109,0)</f>
        <v>0</v>
      </c>
      <c r="BI109" s="199">
        <f>IF(N109="nulová",J109,0)</f>
        <v>0</v>
      </c>
      <c r="BJ109" s="24" t="s">
        <v>1309</v>
      </c>
      <c r="BK109" s="199">
        <f>ROUND(I109*H109,2)</f>
        <v>0</v>
      </c>
      <c r="BL109" s="24" t="s">
        <v>1309</v>
      </c>
      <c r="BM109" s="24" t="s">
        <v>74</v>
      </c>
    </row>
    <row r="110" spans="2:47" s="1" customFormat="1" ht="409.5">
      <c r="B110" s="42"/>
      <c r="C110" s="64"/>
      <c r="D110" s="200" t="s">
        <v>1311</v>
      </c>
      <c r="E110" s="64"/>
      <c r="F110" s="245" t="s">
        <v>1146</v>
      </c>
      <c r="G110" s="64"/>
      <c r="H110" s="64"/>
      <c r="I110" s="159"/>
      <c r="J110" s="64"/>
      <c r="K110" s="64"/>
      <c r="L110" s="62"/>
      <c r="M110" s="202"/>
      <c r="N110" s="43"/>
      <c r="O110" s="43"/>
      <c r="P110" s="43"/>
      <c r="Q110" s="43"/>
      <c r="R110" s="43"/>
      <c r="S110" s="43"/>
      <c r="T110" s="79"/>
      <c r="AT110" s="24" t="s">
        <v>1311</v>
      </c>
      <c r="AU110" s="24" t="s">
        <v>1234</v>
      </c>
    </row>
    <row r="111" spans="2:51" s="11" customFormat="1" ht="13.5">
      <c r="B111" s="203"/>
      <c r="C111" s="204"/>
      <c r="D111" s="200" t="s">
        <v>1313</v>
      </c>
      <c r="E111" s="205" t="s">
        <v>1169</v>
      </c>
      <c r="F111" s="206" t="s">
        <v>72</v>
      </c>
      <c r="G111" s="204"/>
      <c r="H111" s="207">
        <v>4200</v>
      </c>
      <c r="I111" s="208"/>
      <c r="J111" s="204"/>
      <c r="K111" s="204"/>
      <c r="L111" s="209"/>
      <c r="M111" s="210"/>
      <c r="N111" s="211"/>
      <c r="O111" s="211"/>
      <c r="P111" s="211"/>
      <c r="Q111" s="211"/>
      <c r="R111" s="211"/>
      <c r="S111" s="211"/>
      <c r="T111" s="212"/>
      <c r="AT111" s="213" t="s">
        <v>1313</v>
      </c>
      <c r="AU111" s="213" t="s">
        <v>1234</v>
      </c>
      <c r="AV111" s="11" t="s">
        <v>1234</v>
      </c>
      <c r="AW111" s="11" t="s">
        <v>1188</v>
      </c>
      <c r="AX111" s="11" t="s">
        <v>1225</v>
      </c>
      <c r="AY111" s="213" t="s">
        <v>1302</v>
      </c>
    </row>
    <row r="112" spans="2:51" s="12" customFormat="1" ht="13.5">
      <c r="B112" s="214"/>
      <c r="C112" s="215"/>
      <c r="D112" s="200" t="s">
        <v>1313</v>
      </c>
      <c r="E112" s="216" t="s">
        <v>1169</v>
      </c>
      <c r="F112" s="217" t="s">
        <v>1315</v>
      </c>
      <c r="G112" s="215"/>
      <c r="H112" s="218">
        <v>4200</v>
      </c>
      <c r="I112" s="219"/>
      <c r="J112" s="215"/>
      <c r="K112" s="215"/>
      <c r="L112" s="220"/>
      <c r="M112" s="221"/>
      <c r="N112" s="222"/>
      <c r="O112" s="222"/>
      <c r="P112" s="222"/>
      <c r="Q112" s="222"/>
      <c r="R112" s="222"/>
      <c r="S112" s="222"/>
      <c r="T112" s="223"/>
      <c r="AT112" s="224" t="s">
        <v>1313</v>
      </c>
      <c r="AU112" s="224" t="s">
        <v>1234</v>
      </c>
      <c r="AV112" s="12" t="s">
        <v>1309</v>
      </c>
      <c r="AW112" s="12" t="s">
        <v>1188</v>
      </c>
      <c r="AX112" s="12" t="s">
        <v>1171</v>
      </c>
      <c r="AY112" s="224" t="s">
        <v>1302</v>
      </c>
    </row>
    <row r="113" spans="2:65" s="1" customFormat="1" ht="22.9" customHeight="1">
      <c r="B113" s="42"/>
      <c r="C113" s="188" t="s">
        <v>1353</v>
      </c>
      <c r="D113" s="188" t="s">
        <v>1304</v>
      </c>
      <c r="E113" s="189" t="s">
        <v>993</v>
      </c>
      <c r="F113" s="190" t="s">
        <v>994</v>
      </c>
      <c r="G113" s="191" t="s">
        <v>1307</v>
      </c>
      <c r="H113" s="192">
        <v>2000</v>
      </c>
      <c r="I113" s="193"/>
      <c r="J113" s="194">
        <f>ROUND(I113*H113,2)</f>
        <v>0</v>
      </c>
      <c r="K113" s="190" t="s">
        <v>1308</v>
      </c>
      <c r="L113" s="62"/>
      <c r="M113" s="195" t="s">
        <v>1169</v>
      </c>
      <c r="N113" s="196" t="s">
        <v>1198</v>
      </c>
      <c r="O113" s="43"/>
      <c r="P113" s="197">
        <f>O113*H113</f>
        <v>0</v>
      </c>
      <c r="Q113" s="197">
        <v>0</v>
      </c>
      <c r="R113" s="197">
        <f>Q113*H113</f>
        <v>0</v>
      </c>
      <c r="S113" s="197">
        <v>0</v>
      </c>
      <c r="T113" s="198">
        <f>S113*H113</f>
        <v>0</v>
      </c>
      <c r="AR113" s="24" t="s">
        <v>1309</v>
      </c>
      <c r="AT113" s="24" t="s">
        <v>1304</v>
      </c>
      <c r="AU113" s="24" t="s">
        <v>1234</v>
      </c>
      <c r="AY113" s="24" t="s">
        <v>1302</v>
      </c>
      <c r="BE113" s="199">
        <f>IF(N113="základní",J113,0)</f>
        <v>0</v>
      </c>
      <c r="BF113" s="199">
        <f>IF(N113="snížená",J113,0)</f>
        <v>0</v>
      </c>
      <c r="BG113" s="199">
        <f>IF(N113="zákl. přenesená",J113,0)</f>
        <v>0</v>
      </c>
      <c r="BH113" s="199">
        <f>IF(N113="sníž. přenesená",J113,0)</f>
        <v>0</v>
      </c>
      <c r="BI113" s="199">
        <f>IF(N113="nulová",J113,0)</f>
        <v>0</v>
      </c>
      <c r="BJ113" s="24" t="s">
        <v>1309</v>
      </c>
      <c r="BK113" s="199">
        <f>ROUND(I113*H113,2)</f>
        <v>0</v>
      </c>
      <c r="BL113" s="24" t="s">
        <v>1309</v>
      </c>
      <c r="BM113" s="24" t="s">
        <v>75</v>
      </c>
    </row>
    <row r="114" spans="2:47" s="1" customFormat="1" ht="135">
      <c r="B114" s="42"/>
      <c r="C114" s="64"/>
      <c r="D114" s="200" t="s">
        <v>1311</v>
      </c>
      <c r="E114" s="64"/>
      <c r="F114" s="201" t="s">
        <v>996</v>
      </c>
      <c r="G114" s="64"/>
      <c r="H114" s="64"/>
      <c r="I114" s="159"/>
      <c r="J114" s="64"/>
      <c r="K114" s="64"/>
      <c r="L114" s="62"/>
      <c r="M114" s="202"/>
      <c r="N114" s="43"/>
      <c r="O114" s="43"/>
      <c r="P114" s="43"/>
      <c r="Q114" s="43"/>
      <c r="R114" s="43"/>
      <c r="S114" s="43"/>
      <c r="T114" s="79"/>
      <c r="AT114" s="24" t="s">
        <v>1311</v>
      </c>
      <c r="AU114" s="24" t="s">
        <v>1234</v>
      </c>
    </row>
    <row r="115" spans="2:51" s="11" customFormat="1" ht="13.5">
      <c r="B115" s="203"/>
      <c r="C115" s="204"/>
      <c r="D115" s="200" t="s">
        <v>1313</v>
      </c>
      <c r="E115" s="205" t="s">
        <v>1169</v>
      </c>
      <c r="F115" s="206" t="s">
        <v>70</v>
      </c>
      <c r="G115" s="204"/>
      <c r="H115" s="207">
        <v>2000</v>
      </c>
      <c r="I115" s="208"/>
      <c r="J115" s="204"/>
      <c r="K115" s="204"/>
      <c r="L115" s="209"/>
      <c r="M115" s="210"/>
      <c r="N115" s="211"/>
      <c r="O115" s="211"/>
      <c r="P115" s="211"/>
      <c r="Q115" s="211"/>
      <c r="R115" s="211"/>
      <c r="S115" s="211"/>
      <c r="T115" s="212"/>
      <c r="AT115" s="213" t="s">
        <v>1313</v>
      </c>
      <c r="AU115" s="213" t="s">
        <v>1234</v>
      </c>
      <c r="AV115" s="11" t="s">
        <v>1234</v>
      </c>
      <c r="AW115" s="11" t="s">
        <v>1188</v>
      </c>
      <c r="AX115" s="11" t="s">
        <v>1225</v>
      </c>
      <c r="AY115" s="213" t="s">
        <v>1302</v>
      </c>
    </row>
    <row r="116" spans="2:51" s="12" customFormat="1" ht="13.5">
      <c r="B116" s="214"/>
      <c r="C116" s="215"/>
      <c r="D116" s="200" t="s">
        <v>1313</v>
      </c>
      <c r="E116" s="216" t="s">
        <v>1169</v>
      </c>
      <c r="F116" s="217" t="s">
        <v>1315</v>
      </c>
      <c r="G116" s="215"/>
      <c r="H116" s="218">
        <v>2000</v>
      </c>
      <c r="I116" s="219"/>
      <c r="J116" s="215"/>
      <c r="K116" s="215"/>
      <c r="L116" s="220"/>
      <c r="M116" s="221"/>
      <c r="N116" s="222"/>
      <c r="O116" s="222"/>
      <c r="P116" s="222"/>
      <c r="Q116" s="222"/>
      <c r="R116" s="222"/>
      <c r="S116" s="222"/>
      <c r="T116" s="223"/>
      <c r="AT116" s="224" t="s">
        <v>1313</v>
      </c>
      <c r="AU116" s="224" t="s">
        <v>1234</v>
      </c>
      <c r="AV116" s="12" t="s">
        <v>1309</v>
      </c>
      <c r="AW116" s="12" t="s">
        <v>1188</v>
      </c>
      <c r="AX116" s="12" t="s">
        <v>1171</v>
      </c>
      <c r="AY116" s="224" t="s">
        <v>1302</v>
      </c>
    </row>
    <row r="117" spans="2:63" s="10" customFormat="1" ht="29.85" customHeight="1">
      <c r="B117" s="172"/>
      <c r="C117" s="173"/>
      <c r="D117" s="174" t="s">
        <v>1224</v>
      </c>
      <c r="E117" s="186" t="s">
        <v>1234</v>
      </c>
      <c r="F117" s="186" t="s">
        <v>998</v>
      </c>
      <c r="G117" s="173"/>
      <c r="H117" s="173"/>
      <c r="I117" s="176"/>
      <c r="J117" s="187">
        <f>BK117</f>
        <v>0</v>
      </c>
      <c r="K117" s="173"/>
      <c r="L117" s="178"/>
      <c r="M117" s="179"/>
      <c r="N117" s="180"/>
      <c r="O117" s="180"/>
      <c r="P117" s="181">
        <f>SUM(P118:P131)</f>
        <v>0</v>
      </c>
      <c r="Q117" s="180"/>
      <c r="R117" s="181">
        <f>SUM(R118:R131)</f>
        <v>11.448</v>
      </c>
      <c r="S117" s="180"/>
      <c r="T117" s="182">
        <f>SUM(T118:T131)</f>
        <v>0</v>
      </c>
      <c r="AR117" s="183" t="s">
        <v>1171</v>
      </c>
      <c r="AT117" s="184" t="s">
        <v>1224</v>
      </c>
      <c r="AU117" s="184" t="s">
        <v>1171</v>
      </c>
      <c r="AY117" s="183" t="s">
        <v>1302</v>
      </c>
      <c r="BK117" s="185">
        <f>SUM(BK118:BK131)</f>
        <v>0</v>
      </c>
    </row>
    <row r="118" spans="2:65" s="1" customFormat="1" ht="22.9" customHeight="1">
      <c r="B118" s="42"/>
      <c r="C118" s="235" t="s">
        <v>1359</v>
      </c>
      <c r="D118" s="235" t="s">
        <v>1464</v>
      </c>
      <c r="E118" s="236" t="s">
        <v>1022</v>
      </c>
      <c r="F118" s="237" t="s">
        <v>1023</v>
      </c>
      <c r="G118" s="238" t="s">
        <v>1024</v>
      </c>
      <c r="H118" s="239">
        <v>6</v>
      </c>
      <c r="I118" s="240"/>
      <c r="J118" s="241">
        <f>ROUND(I118*H118,2)</f>
        <v>0</v>
      </c>
      <c r="K118" s="237" t="s">
        <v>1169</v>
      </c>
      <c r="L118" s="242"/>
      <c r="M118" s="243" t="s">
        <v>1169</v>
      </c>
      <c r="N118" s="244" t="s">
        <v>1198</v>
      </c>
      <c r="O118" s="43"/>
      <c r="P118" s="197">
        <f>O118*H118</f>
        <v>0</v>
      </c>
      <c r="Q118" s="197">
        <v>0</v>
      </c>
      <c r="R118" s="197">
        <f>Q118*H118</f>
        <v>0</v>
      </c>
      <c r="S118" s="197">
        <v>0</v>
      </c>
      <c r="T118" s="198">
        <f>S118*H118</f>
        <v>0</v>
      </c>
      <c r="AR118" s="24" t="s">
        <v>1353</v>
      </c>
      <c r="AT118" s="24" t="s">
        <v>1464</v>
      </c>
      <c r="AU118" s="24" t="s">
        <v>1234</v>
      </c>
      <c r="AY118" s="24" t="s">
        <v>1302</v>
      </c>
      <c r="BE118" s="199">
        <f>IF(N118="základní",J118,0)</f>
        <v>0</v>
      </c>
      <c r="BF118" s="199">
        <f>IF(N118="snížená",J118,0)</f>
        <v>0</v>
      </c>
      <c r="BG118" s="199">
        <f>IF(N118="zákl. přenesená",J118,0)</f>
        <v>0</v>
      </c>
      <c r="BH118" s="199">
        <f>IF(N118="sníž. přenesená",J118,0)</f>
        <v>0</v>
      </c>
      <c r="BI118" s="199">
        <f>IF(N118="nulová",J118,0)</f>
        <v>0</v>
      </c>
      <c r="BJ118" s="24" t="s">
        <v>1309</v>
      </c>
      <c r="BK118" s="199">
        <f>ROUND(I118*H118,2)</f>
        <v>0</v>
      </c>
      <c r="BL118" s="24" t="s">
        <v>1309</v>
      </c>
      <c r="BM118" s="24" t="s">
        <v>76</v>
      </c>
    </row>
    <row r="119" spans="2:51" s="11" customFormat="1" ht="13.5">
      <c r="B119" s="203"/>
      <c r="C119" s="204"/>
      <c r="D119" s="200" t="s">
        <v>1313</v>
      </c>
      <c r="E119" s="205" t="s">
        <v>1169</v>
      </c>
      <c r="F119" s="206" t="s">
        <v>77</v>
      </c>
      <c r="G119" s="204"/>
      <c r="H119" s="207">
        <v>6</v>
      </c>
      <c r="I119" s="208"/>
      <c r="J119" s="204"/>
      <c r="K119" s="204"/>
      <c r="L119" s="209"/>
      <c r="M119" s="210"/>
      <c r="N119" s="211"/>
      <c r="O119" s="211"/>
      <c r="P119" s="211"/>
      <c r="Q119" s="211"/>
      <c r="R119" s="211"/>
      <c r="S119" s="211"/>
      <c r="T119" s="212"/>
      <c r="AT119" s="213" t="s">
        <v>1313</v>
      </c>
      <c r="AU119" s="213" t="s">
        <v>1234</v>
      </c>
      <c r="AV119" s="11" t="s">
        <v>1234</v>
      </c>
      <c r="AW119" s="11" t="s">
        <v>1188</v>
      </c>
      <c r="AX119" s="11" t="s">
        <v>1225</v>
      </c>
      <c r="AY119" s="213" t="s">
        <v>1302</v>
      </c>
    </row>
    <row r="120" spans="2:51" s="12" customFormat="1" ht="13.5">
      <c r="B120" s="214"/>
      <c r="C120" s="215"/>
      <c r="D120" s="200" t="s">
        <v>1313</v>
      </c>
      <c r="E120" s="216" t="s">
        <v>1169</v>
      </c>
      <c r="F120" s="217" t="s">
        <v>1315</v>
      </c>
      <c r="G120" s="215"/>
      <c r="H120" s="218">
        <v>6</v>
      </c>
      <c r="I120" s="219"/>
      <c r="J120" s="215"/>
      <c r="K120" s="215"/>
      <c r="L120" s="220"/>
      <c r="M120" s="221"/>
      <c r="N120" s="222"/>
      <c r="O120" s="222"/>
      <c r="P120" s="222"/>
      <c r="Q120" s="222"/>
      <c r="R120" s="222"/>
      <c r="S120" s="222"/>
      <c r="T120" s="223"/>
      <c r="AT120" s="224" t="s">
        <v>1313</v>
      </c>
      <c r="AU120" s="224" t="s">
        <v>1234</v>
      </c>
      <c r="AV120" s="12" t="s">
        <v>1309</v>
      </c>
      <c r="AW120" s="12" t="s">
        <v>1188</v>
      </c>
      <c r="AX120" s="12" t="s">
        <v>1171</v>
      </c>
      <c r="AY120" s="224" t="s">
        <v>1302</v>
      </c>
    </row>
    <row r="121" spans="2:65" s="1" customFormat="1" ht="22.9" customHeight="1">
      <c r="B121" s="42"/>
      <c r="C121" s="235" t="s">
        <v>1176</v>
      </c>
      <c r="D121" s="235" t="s">
        <v>1464</v>
      </c>
      <c r="E121" s="236" t="s">
        <v>78</v>
      </c>
      <c r="F121" s="237" t="s">
        <v>79</v>
      </c>
      <c r="G121" s="238" t="s">
        <v>1024</v>
      </c>
      <c r="H121" s="239">
        <v>6</v>
      </c>
      <c r="I121" s="240"/>
      <c r="J121" s="241">
        <f>ROUND(I121*H121,2)</f>
        <v>0</v>
      </c>
      <c r="K121" s="237" t="s">
        <v>1169</v>
      </c>
      <c r="L121" s="242"/>
      <c r="M121" s="243" t="s">
        <v>1169</v>
      </c>
      <c r="N121" s="244" t="s">
        <v>1198</v>
      </c>
      <c r="O121" s="43"/>
      <c r="P121" s="197">
        <f>O121*H121</f>
        <v>0</v>
      </c>
      <c r="Q121" s="197">
        <v>0</v>
      </c>
      <c r="R121" s="197">
        <f>Q121*H121</f>
        <v>0</v>
      </c>
      <c r="S121" s="197">
        <v>0</v>
      </c>
      <c r="T121" s="198">
        <f>S121*H121</f>
        <v>0</v>
      </c>
      <c r="AR121" s="24" t="s">
        <v>1353</v>
      </c>
      <c r="AT121" s="24" t="s">
        <v>1464</v>
      </c>
      <c r="AU121" s="24" t="s">
        <v>1234</v>
      </c>
      <c r="AY121" s="24" t="s">
        <v>1302</v>
      </c>
      <c r="BE121" s="199">
        <f>IF(N121="základní",J121,0)</f>
        <v>0</v>
      </c>
      <c r="BF121" s="199">
        <f>IF(N121="snížená",J121,0)</f>
        <v>0</v>
      </c>
      <c r="BG121" s="199">
        <f>IF(N121="zákl. přenesená",J121,0)</f>
        <v>0</v>
      </c>
      <c r="BH121" s="199">
        <f>IF(N121="sníž. přenesená",J121,0)</f>
        <v>0</v>
      </c>
      <c r="BI121" s="199">
        <f>IF(N121="nulová",J121,0)</f>
        <v>0</v>
      </c>
      <c r="BJ121" s="24" t="s">
        <v>1309</v>
      </c>
      <c r="BK121" s="199">
        <f>ROUND(I121*H121,2)</f>
        <v>0</v>
      </c>
      <c r="BL121" s="24" t="s">
        <v>1309</v>
      </c>
      <c r="BM121" s="24" t="s">
        <v>80</v>
      </c>
    </row>
    <row r="122" spans="2:51" s="11" customFormat="1" ht="13.5">
      <c r="B122" s="203"/>
      <c r="C122" s="204"/>
      <c r="D122" s="200" t="s">
        <v>1313</v>
      </c>
      <c r="E122" s="205" t="s">
        <v>1169</v>
      </c>
      <c r="F122" s="206" t="s">
        <v>77</v>
      </c>
      <c r="G122" s="204"/>
      <c r="H122" s="207">
        <v>6</v>
      </c>
      <c r="I122" s="208"/>
      <c r="J122" s="204"/>
      <c r="K122" s="204"/>
      <c r="L122" s="209"/>
      <c r="M122" s="210"/>
      <c r="N122" s="211"/>
      <c r="O122" s="211"/>
      <c r="P122" s="211"/>
      <c r="Q122" s="211"/>
      <c r="R122" s="211"/>
      <c r="S122" s="211"/>
      <c r="T122" s="212"/>
      <c r="AT122" s="213" t="s">
        <v>1313</v>
      </c>
      <c r="AU122" s="213" t="s">
        <v>1234</v>
      </c>
      <c r="AV122" s="11" t="s">
        <v>1234</v>
      </c>
      <c r="AW122" s="11" t="s">
        <v>1188</v>
      </c>
      <c r="AX122" s="11" t="s">
        <v>1225</v>
      </c>
      <c r="AY122" s="213" t="s">
        <v>1302</v>
      </c>
    </row>
    <row r="123" spans="2:51" s="12" customFormat="1" ht="13.5">
      <c r="B123" s="214"/>
      <c r="C123" s="215"/>
      <c r="D123" s="200" t="s">
        <v>1313</v>
      </c>
      <c r="E123" s="216" t="s">
        <v>1169</v>
      </c>
      <c r="F123" s="217" t="s">
        <v>1315</v>
      </c>
      <c r="G123" s="215"/>
      <c r="H123" s="218">
        <v>6</v>
      </c>
      <c r="I123" s="219"/>
      <c r="J123" s="215"/>
      <c r="K123" s="215"/>
      <c r="L123" s="220"/>
      <c r="M123" s="221"/>
      <c r="N123" s="222"/>
      <c r="O123" s="222"/>
      <c r="P123" s="222"/>
      <c r="Q123" s="222"/>
      <c r="R123" s="222"/>
      <c r="S123" s="222"/>
      <c r="T123" s="223"/>
      <c r="AT123" s="224" t="s">
        <v>1313</v>
      </c>
      <c r="AU123" s="224" t="s">
        <v>1234</v>
      </c>
      <c r="AV123" s="12" t="s">
        <v>1309</v>
      </c>
      <c r="AW123" s="12" t="s">
        <v>1188</v>
      </c>
      <c r="AX123" s="12" t="s">
        <v>1171</v>
      </c>
      <c r="AY123" s="224" t="s">
        <v>1302</v>
      </c>
    </row>
    <row r="124" spans="2:65" s="1" customFormat="1" ht="22.9" customHeight="1">
      <c r="B124" s="42"/>
      <c r="C124" s="235" t="s">
        <v>1367</v>
      </c>
      <c r="D124" s="235" t="s">
        <v>1464</v>
      </c>
      <c r="E124" s="236" t="s">
        <v>81</v>
      </c>
      <c r="F124" s="237" t="s">
        <v>82</v>
      </c>
      <c r="G124" s="238" t="s">
        <v>1024</v>
      </c>
      <c r="H124" s="239">
        <v>12</v>
      </c>
      <c r="I124" s="240"/>
      <c r="J124" s="241">
        <f>ROUND(I124*H124,2)</f>
        <v>0</v>
      </c>
      <c r="K124" s="237" t="s">
        <v>1169</v>
      </c>
      <c r="L124" s="242"/>
      <c r="M124" s="243" t="s">
        <v>1169</v>
      </c>
      <c r="N124" s="244" t="s">
        <v>1198</v>
      </c>
      <c r="O124" s="43"/>
      <c r="P124" s="197">
        <f>O124*H124</f>
        <v>0</v>
      </c>
      <c r="Q124" s="197">
        <v>0</v>
      </c>
      <c r="R124" s="197">
        <f>Q124*H124</f>
        <v>0</v>
      </c>
      <c r="S124" s="197">
        <v>0</v>
      </c>
      <c r="T124" s="198">
        <f>S124*H124</f>
        <v>0</v>
      </c>
      <c r="AR124" s="24" t="s">
        <v>1353</v>
      </c>
      <c r="AT124" s="24" t="s">
        <v>1464</v>
      </c>
      <c r="AU124" s="24" t="s">
        <v>1234</v>
      </c>
      <c r="AY124" s="24" t="s">
        <v>1302</v>
      </c>
      <c r="BE124" s="199">
        <f>IF(N124="základní",J124,0)</f>
        <v>0</v>
      </c>
      <c r="BF124" s="199">
        <f>IF(N124="snížená",J124,0)</f>
        <v>0</v>
      </c>
      <c r="BG124" s="199">
        <f>IF(N124="zákl. přenesená",J124,0)</f>
        <v>0</v>
      </c>
      <c r="BH124" s="199">
        <f>IF(N124="sníž. přenesená",J124,0)</f>
        <v>0</v>
      </c>
      <c r="BI124" s="199">
        <f>IF(N124="nulová",J124,0)</f>
        <v>0</v>
      </c>
      <c r="BJ124" s="24" t="s">
        <v>1309</v>
      </c>
      <c r="BK124" s="199">
        <f>ROUND(I124*H124,2)</f>
        <v>0</v>
      </c>
      <c r="BL124" s="24" t="s">
        <v>1309</v>
      </c>
      <c r="BM124" s="24" t="s">
        <v>83</v>
      </c>
    </row>
    <row r="125" spans="2:65" s="1" customFormat="1" ht="34.15" customHeight="1">
      <c r="B125" s="42"/>
      <c r="C125" s="188" t="s">
        <v>1371</v>
      </c>
      <c r="D125" s="188" t="s">
        <v>1304</v>
      </c>
      <c r="E125" s="189" t="s">
        <v>999</v>
      </c>
      <c r="F125" s="190" t="s">
        <v>1000</v>
      </c>
      <c r="G125" s="191" t="s">
        <v>1307</v>
      </c>
      <c r="H125" s="192">
        <v>14400</v>
      </c>
      <c r="I125" s="193"/>
      <c r="J125" s="194">
        <f>ROUND(I125*H125,2)</f>
        <v>0</v>
      </c>
      <c r="K125" s="190" t="s">
        <v>1308</v>
      </c>
      <c r="L125" s="62"/>
      <c r="M125" s="195" t="s">
        <v>1169</v>
      </c>
      <c r="N125" s="196" t="s">
        <v>1198</v>
      </c>
      <c r="O125" s="43"/>
      <c r="P125" s="197">
        <f>O125*H125</f>
        <v>0</v>
      </c>
      <c r="Q125" s="197">
        <v>0.00022</v>
      </c>
      <c r="R125" s="197">
        <f>Q125*H125</f>
        <v>3.168</v>
      </c>
      <c r="S125" s="197">
        <v>0</v>
      </c>
      <c r="T125" s="198">
        <f>S125*H125</f>
        <v>0</v>
      </c>
      <c r="AR125" s="24" t="s">
        <v>1309</v>
      </c>
      <c r="AT125" s="24" t="s">
        <v>1304</v>
      </c>
      <c r="AU125" s="24" t="s">
        <v>1234</v>
      </c>
      <c r="AY125" s="24" t="s">
        <v>1302</v>
      </c>
      <c r="BE125" s="199">
        <f>IF(N125="základní",J125,0)</f>
        <v>0</v>
      </c>
      <c r="BF125" s="199">
        <f>IF(N125="snížená",J125,0)</f>
        <v>0</v>
      </c>
      <c r="BG125" s="199">
        <f>IF(N125="zákl. přenesená",J125,0)</f>
        <v>0</v>
      </c>
      <c r="BH125" s="199">
        <f>IF(N125="sníž. přenesená",J125,0)</f>
        <v>0</v>
      </c>
      <c r="BI125" s="199">
        <f>IF(N125="nulová",J125,0)</f>
        <v>0</v>
      </c>
      <c r="BJ125" s="24" t="s">
        <v>1309</v>
      </c>
      <c r="BK125" s="199">
        <f>ROUND(I125*H125,2)</f>
        <v>0</v>
      </c>
      <c r="BL125" s="24" t="s">
        <v>1309</v>
      </c>
      <c r="BM125" s="24" t="s">
        <v>84</v>
      </c>
    </row>
    <row r="126" spans="2:47" s="1" customFormat="1" ht="81">
      <c r="B126" s="42"/>
      <c r="C126" s="64"/>
      <c r="D126" s="200" t="s">
        <v>1311</v>
      </c>
      <c r="E126" s="64"/>
      <c r="F126" s="201" t="s">
        <v>1002</v>
      </c>
      <c r="G126" s="64"/>
      <c r="H126" s="64"/>
      <c r="I126" s="159"/>
      <c r="J126" s="64"/>
      <c r="K126" s="64"/>
      <c r="L126" s="62"/>
      <c r="M126" s="202"/>
      <c r="N126" s="43"/>
      <c r="O126" s="43"/>
      <c r="P126" s="43"/>
      <c r="Q126" s="43"/>
      <c r="R126" s="43"/>
      <c r="S126" s="43"/>
      <c r="T126" s="79"/>
      <c r="AT126" s="24" t="s">
        <v>1311</v>
      </c>
      <c r="AU126" s="24" t="s">
        <v>1234</v>
      </c>
    </row>
    <row r="127" spans="2:51" s="11" customFormat="1" ht="13.5">
      <c r="B127" s="203"/>
      <c r="C127" s="204"/>
      <c r="D127" s="200" t="s">
        <v>1313</v>
      </c>
      <c r="E127" s="205" t="s">
        <v>1169</v>
      </c>
      <c r="F127" s="206" t="s">
        <v>85</v>
      </c>
      <c r="G127" s="204"/>
      <c r="H127" s="207">
        <v>14400</v>
      </c>
      <c r="I127" s="208"/>
      <c r="J127" s="204"/>
      <c r="K127" s="204"/>
      <c r="L127" s="209"/>
      <c r="M127" s="210"/>
      <c r="N127" s="211"/>
      <c r="O127" s="211"/>
      <c r="P127" s="211"/>
      <c r="Q127" s="211"/>
      <c r="R127" s="211"/>
      <c r="S127" s="211"/>
      <c r="T127" s="212"/>
      <c r="AT127" s="213" t="s">
        <v>1313</v>
      </c>
      <c r="AU127" s="213" t="s">
        <v>1234</v>
      </c>
      <c r="AV127" s="11" t="s">
        <v>1234</v>
      </c>
      <c r="AW127" s="11" t="s">
        <v>1188</v>
      </c>
      <c r="AX127" s="11" t="s">
        <v>1225</v>
      </c>
      <c r="AY127" s="213" t="s">
        <v>1302</v>
      </c>
    </row>
    <row r="128" spans="2:51" s="12" customFormat="1" ht="13.5">
      <c r="B128" s="214"/>
      <c r="C128" s="215"/>
      <c r="D128" s="200" t="s">
        <v>1313</v>
      </c>
      <c r="E128" s="216" t="s">
        <v>1169</v>
      </c>
      <c r="F128" s="217" t="s">
        <v>1315</v>
      </c>
      <c r="G128" s="215"/>
      <c r="H128" s="218">
        <v>14400</v>
      </c>
      <c r="I128" s="219"/>
      <c r="J128" s="215"/>
      <c r="K128" s="215"/>
      <c r="L128" s="220"/>
      <c r="M128" s="221"/>
      <c r="N128" s="222"/>
      <c r="O128" s="222"/>
      <c r="P128" s="222"/>
      <c r="Q128" s="222"/>
      <c r="R128" s="222"/>
      <c r="S128" s="222"/>
      <c r="T128" s="223"/>
      <c r="AT128" s="224" t="s">
        <v>1313</v>
      </c>
      <c r="AU128" s="224" t="s">
        <v>1234</v>
      </c>
      <c r="AV128" s="12" t="s">
        <v>1309</v>
      </c>
      <c r="AW128" s="12" t="s">
        <v>1188</v>
      </c>
      <c r="AX128" s="12" t="s">
        <v>1171</v>
      </c>
      <c r="AY128" s="224" t="s">
        <v>1302</v>
      </c>
    </row>
    <row r="129" spans="2:65" s="1" customFormat="1" ht="22.9" customHeight="1">
      <c r="B129" s="42"/>
      <c r="C129" s="235" t="s">
        <v>1376</v>
      </c>
      <c r="D129" s="235" t="s">
        <v>1464</v>
      </c>
      <c r="E129" s="236" t="s">
        <v>1005</v>
      </c>
      <c r="F129" s="237" t="s">
        <v>86</v>
      </c>
      <c r="G129" s="238" t="s">
        <v>1307</v>
      </c>
      <c r="H129" s="239">
        <v>16560</v>
      </c>
      <c r="I129" s="240"/>
      <c r="J129" s="241">
        <f>ROUND(I129*H129,2)</f>
        <v>0</v>
      </c>
      <c r="K129" s="237" t="s">
        <v>1308</v>
      </c>
      <c r="L129" s="242"/>
      <c r="M129" s="243" t="s">
        <v>1169</v>
      </c>
      <c r="N129" s="244" t="s">
        <v>1198</v>
      </c>
      <c r="O129" s="43"/>
      <c r="P129" s="197">
        <f>O129*H129</f>
        <v>0</v>
      </c>
      <c r="Q129" s="197">
        <v>0.0005</v>
      </c>
      <c r="R129" s="197">
        <f>Q129*H129</f>
        <v>8.28</v>
      </c>
      <c r="S129" s="197">
        <v>0</v>
      </c>
      <c r="T129" s="198">
        <f>S129*H129</f>
        <v>0</v>
      </c>
      <c r="AR129" s="24" t="s">
        <v>1353</v>
      </c>
      <c r="AT129" s="24" t="s">
        <v>1464</v>
      </c>
      <c r="AU129" s="24" t="s">
        <v>1234</v>
      </c>
      <c r="AY129" s="24" t="s">
        <v>1302</v>
      </c>
      <c r="BE129" s="199">
        <f>IF(N129="základní",J129,0)</f>
        <v>0</v>
      </c>
      <c r="BF129" s="199">
        <f>IF(N129="snížená",J129,0)</f>
        <v>0</v>
      </c>
      <c r="BG129" s="199">
        <f>IF(N129="zákl. přenesená",J129,0)</f>
        <v>0</v>
      </c>
      <c r="BH129" s="199">
        <f>IF(N129="sníž. přenesená",J129,0)</f>
        <v>0</v>
      </c>
      <c r="BI129" s="199">
        <f>IF(N129="nulová",J129,0)</f>
        <v>0</v>
      </c>
      <c r="BJ129" s="24" t="s">
        <v>1309</v>
      </c>
      <c r="BK129" s="199">
        <f>ROUND(I129*H129,2)</f>
        <v>0</v>
      </c>
      <c r="BL129" s="24" t="s">
        <v>1309</v>
      </c>
      <c r="BM129" s="24" t="s">
        <v>87</v>
      </c>
    </row>
    <row r="130" spans="2:47" s="1" customFormat="1" ht="54">
      <c r="B130" s="42"/>
      <c r="C130" s="64"/>
      <c r="D130" s="200" t="s">
        <v>57</v>
      </c>
      <c r="E130" s="64"/>
      <c r="F130" s="201" t="s">
        <v>88</v>
      </c>
      <c r="G130" s="64"/>
      <c r="H130" s="64"/>
      <c r="I130" s="159"/>
      <c r="J130" s="64"/>
      <c r="K130" s="64"/>
      <c r="L130" s="62"/>
      <c r="M130" s="202"/>
      <c r="N130" s="43"/>
      <c r="O130" s="43"/>
      <c r="P130" s="43"/>
      <c r="Q130" s="43"/>
      <c r="R130" s="43"/>
      <c r="S130" s="43"/>
      <c r="T130" s="79"/>
      <c r="AT130" s="24" t="s">
        <v>57</v>
      </c>
      <c r="AU130" s="24" t="s">
        <v>1234</v>
      </c>
    </row>
    <row r="131" spans="2:51" s="11" customFormat="1" ht="13.5">
      <c r="B131" s="203"/>
      <c r="C131" s="204"/>
      <c r="D131" s="200" t="s">
        <v>1313</v>
      </c>
      <c r="E131" s="204"/>
      <c r="F131" s="206" t="s">
        <v>89</v>
      </c>
      <c r="G131" s="204"/>
      <c r="H131" s="207">
        <v>16560</v>
      </c>
      <c r="I131" s="208"/>
      <c r="J131" s="204"/>
      <c r="K131" s="204"/>
      <c r="L131" s="209"/>
      <c r="M131" s="210"/>
      <c r="N131" s="211"/>
      <c r="O131" s="211"/>
      <c r="P131" s="211"/>
      <c r="Q131" s="211"/>
      <c r="R131" s="211"/>
      <c r="S131" s="211"/>
      <c r="T131" s="212"/>
      <c r="AT131" s="213" t="s">
        <v>1313</v>
      </c>
      <c r="AU131" s="213" t="s">
        <v>1234</v>
      </c>
      <c r="AV131" s="11" t="s">
        <v>1234</v>
      </c>
      <c r="AW131" s="11" t="s">
        <v>1153</v>
      </c>
      <c r="AX131" s="11" t="s">
        <v>1171</v>
      </c>
      <c r="AY131" s="213" t="s">
        <v>1302</v>
      </c>
    </row>
    <row r="132" spans="2:63" s="10" customFormat="1" ht="29.85" customHeight="1">
      <c r="B132" s="172"/>
      <c r="C132" s="173"/>
      <c r="D132" s="174" t="s">
        <v>1224</v>
      </c>
      <c r="E132" s="186" t="s">
        <v>1309</v>
      </c>
      <c r="F132" s="186" t="s">
        <v>1026</v>
      </c>
      <c r="G132" s="173"/>
      <c r="H132" s="173"/>
      <c r="I132" s="176"/>
      <c r="J132" s="187">
        <f>BK132</f>
        <v>0</v>
      </c>
      <c r="K132" s="173"/>
      <c r="L132" s="178"/>
      <c r="M132" s="179"/>
      <c r="N132" s="180"/>
      <c r="O132" s="180"/>
      <c r="P132" s="181">
        <f>SUM(P133:P142)</f>
        <v>0</v>
      </c>
      <c r="Q132" s="180"/>
      <c r="R132" s="181">
        <f>SUM(R133:R142)</f>
        <v>400.8</v>
      </c>
      <c r="S132" s="180"/>
      <c r="T132" s="182">
        <f>SUM(T133:T142)</f>
        <v>0</v>
      </c>
      <c r="AR132" s="183" t="s">
        <v>1171</v>
      </c>
      <c r="AT132" s="184" t="s">
        <v>1224</v>
      </c>
      <c r="AU132" s="184" t="s">
        <v>1171</v>
      </c>
      <c r="AY132" s="183" t="s">
        <v>1302</v>
      </c>
      <c r="BK132" s="185">
        <f>SUM(BK133:BK142)</f>
        <v>0</v>
      </c>
    </row>
    <row r="133" spans="2:65" s="1" customFormat="1" ht="22.9" customHeight="1">
      <c r="B133" s="42"/>
      <c r="C133" s="188" t="s">
        <v>1380</v>
      </c>
      <c r="D133" s="188" t="s">
        <v>1304</v>
      </c>
      <c r="E133" s="189" t="s">
        <v>1027</v>
      </c>
      <c r="F133" s="190" t="s">
        <v>1028</v>
      </c>
      <c r="G133" s="191" t="s">
        <v>1307</v>
      </c>
      <c r="H133" s="192">
        <v>15</v>
      </c>
      <c r="I133" s="193"/>
      <c r="J133" s="194">
        <f>ROUND(I133*H133,2)</f>
        <v>0</v>
      </c>
      <c r="K133" s="190" t="s">
        <v>1308</v>
      </c>
      <c r="L133" s="62"/>
      <c r="M133" s="195" t="s">
        <v>1169</v>
      </c>
      <c r="N133" s="196" t="s">
        <v>1198</v>
      </c>
      <c r="O133" s="43"/>
      <c r="P133" s="197">
        <f>O133*H133</f>
        <v>0</v>
      </c>
      <c r="Q133" s="197">
        <v>0</v>
      </c>
      <c r="R133" s="197">
        <f>Q133*H133</f>
        <v>0</v>
      </c>
      <c r="S133" s="197">
        <v>0</v>
      </c>
      <c r="T133" s="198">
        <f>S133*H133</f>
        <v>0</v>
      </c>
      <c r="AR133" s="24" t="s">
        <v>1309</v>
      </c>
      <c r="AT133" s="24" t="s">
        <v>1304</v>
      </c>
      <c r="AU133" s="24" t="s">
        <v>1234</v>
      </c>
      <c r="AY133" s="24" t="s">
        <v>1302</v>
      </c>
      <c r="BE133" s="199">
        <f>IF(N133="základní",J133,0)</f>
        <v>0</v>
      </c>
      <c r="BF133" s="199">
        <f>IF(N133="snížená",J133,0)</f>
        <v>0</v>
      </c>
      <c r="BG133" s="199">
        <f>IF(N133="zákl. přenesená",J133,0)</f>
        <v>0</v>
      </c>
      <c r="BH133" s="199">
        <f>IF(N133="sníž. přenesená",J133,0)</f>
        <v>0</v>
      </c>
      <c r="BI133" s="199">
        <f>IF(N133="nulová",J133,0)</f>
        <v>0</v>
      </c>
      <c r="BJ133" s="24" t="s">
        <v>1309</v>
      </c>
      <c r="BK133" s="199">
        <f>ROUND(I133*H133,2)</f>
        <v>0</v>
      </c>
      <c r="BL133" s="24" t="s">
        <v>1309</v>
      </c>
      <c r="BM133" s="24" t="s">
        <v>90</v>
      </c>
    </row>
    <row r="134" spans="2:47" s="1" customFormat="1" ht="121.5">
      <c r="B134" s="42"/>
      <c r="C134" s="64"/>
      <c r="D134" s="200" t="s">
        <v>1311</v>
      </c>
      <c r="E134" s="64"/>
      <c r="F134" s="201" t="s">
        <v>1030</v>
      </c>
      <c r="G134" s="64"/>
      <c r="H134" s="64"/>
      <c r="I134" s="159"/>
      <c r="J134" s="64"/>
      <c r="K134" s="64"/>
      <c r="L134" s="62"/>
      <c r="M134" s="202"/>
      <c r="N134" s="43"/>
      <c r="O134" s="43"/>
      <c r="P134" s="43"/>
      <c r="Q134" s="43"/>
      <c r="R134" s="43"/>
      <c r="S134" s="43"/>
      <c r="T134" s="79"/>
      <c r="AT134" s="24" t="s">
        <v>1311</v>
      </c>
      <c r="AU134" s="24" t="s">
        <v>1234</v>
      </c>
    </row>
    <row r="135" spans="2:51" s="11" customFormat="1" ht="13.5">
      <c r="B135" s="203"/>
      <c r="C135" s="204"/>
      <c r="D135" s="200" t="s">
        <v>1313</v>
      </c>
      <c r="E135" s="205" t="s">
        <v>1169</v>
      </c>
      <c r="F135" s="206" t="s">
        <v>1157</v>
      </c>
      <c r="G135" s="204"/>
      <c r="H135" s="207">
        <v>15</v>
      </c>
      <c r="I135" s="208"/>
      <c r="J135" s="204"/>
      <c r="K135" s="204"/>
      <c r="L135" s="209"/>
      <c r="M135" s="210"/>
      <c r="N135" s="211"/>
      <c r="O135" s="211"/>
      <c r="P135" s="211"/>
      <c r="Q135" s="211"/>
      <c r="R135" s="211"/>
      <c r="S135" s="211"/>
      <c r="T135" s="212"/>
      <c r="AT135" s="213" t="s">
        <v>1313</v>
      </c>
      <c r="AU135" s="213" t="s">
        <v>1234</v>
      </c>
      <c r="AV135" s="11" t="s">
        <v>1234</v>
      </c>
      <c r="AW135" s="11" t="s">
        <v>1188</v>
      </c>
      <c r="AX135" s="11" t="s">
        <v>1225</v>
      </c>
      <c r="AY135" s="213" t="s">
        <v>1302</v>
      </c>
    </row>
    <row r="136" spans="2:51" s="12" customFormat="1" ht="13.5">
      <c r="B136" s="214"/>
      <c r="C136" s="215"/>
      <c r="D136" s="200" t="s">
        <v>1313</v>
      </c>
      <c r="E136" s="216" t="s">
        <v>1169</v>
      </c>
      <c r="F136" s="217" t="s">
        <v>1315</v>
      </c>
      <c r="G136" s="215"/>
      <c r="H136" s="218">
        <v>15</v>
      </c>
      <c r="I136" s="219"/>
      <c r="J136" s="215"/>
      <c r="K136" s="215"/>
      <c r="L136" s="220"/>
      <c r="M136" s="221"/>
      <c r="N136" s="222"/>
      <c r="O136" s="222"/>
      <c r="P136" s="222"/>
      <c r="Q136" s="222"/>
      <c r="R136" s="222"/>
      <c r="S136" s="222"/>
      <c r="T136" s="223"/>
      <c r="AT136" s="224" t="s">
        <v>1313</v>
      </c>
      <c r="AU136" s="224" t="s">
        <v>1234</v>
      </c>
      <c r="AV136" s="12" t="s">
        <v>1309</v>
      </c>
      <c r="AW136" s="12" t="s">
        <v>1188</v>
      </c>
      <c r="AX136" s="12" t="s">
        <v>1171</v>
      </c>
      <c r="AY136" s="224" t="s">
        <v>1302</v>
      </c>
    </row>
    <row r="137" spans="2:65" s="1" customFormat="1" ht="22.9" customHeight="1">
      <c r="B137" s="42"/>
      <c r="C137" s="235" t="s">
        <v>1413</v>
      </c>
      <c r="D137" s="235" t="s">
        <v>1464</v>
      </c>
      <c r="E137" s="236" t="s">
        <v>91</v>
      </c>
      <c r="F137" s="237" t="s">
        <v>92</v>
      </c>
      <c r="G137" s="238" t="s">
        <v>1307</v>
      </c>
      <c r="H137" s="239">
        <v>6000</v>
      </c>
      <c r="I137" s="240"/>
      <c r="J137" s="241">
        <f>ROUND(I137*H137,2)</f>
        <v>0</v>
      </c>
      <c r="K137" s="237" t="s">
        <v>1169</v>
      </c>
      <c r="L137" s="242"/>
      <c r="M137" s="243" t="s">
        <v>1169</v>
      </c>
      <c r="N137" s="244" t="s">
        <v>1198</v>
      </c>
      <c r="O137" s="43"/>
      <c r="P137" s="197">
        <f>O137*H137</f>
        <v>0</v>
      </c>
      <c r="Q137" s="197">
        <v>0</v>
      </c>
      <c r="R137" s="197">
        <f>Q137*H137</f>
        <v>0</v>
      </c>
      <c r="S137" s="197">
        <v>0</v>
      </c>
      <c r="T137" s="198">
        <f>S137*H137</f>
        <v>0</v>
      </c>
      <c r="AR137" s="24" t="s">
        <v>1353</v>
      </c>
      <c r="AT137" s="24" t="s">
        <v>1464</v>
      </c>
      <c r="AU137" s="24" t="s">
        <v>1234</v>
      </c>
      <c r="AY137" s="24" t="s">
        <v>1302</v>
      </c>
      <c r="BE137" s="199">
        <f>IF(N137="základní",J137,0)</f>
        <v>0</v>
      </c>
      <c r="BF137" s="199">
        <f>IF(N137="snížená",J137,0)</f>
        <v>0</v>
      </c>
      <c r="BG137" s="199">
        <f>IF(N137="zákl. přenesená",J137,0)</f>
        <v>0</v>
      </c>
      <c r="BH137" s="199">
        <f>IF(N137="sníž. přenesená",J137,0)</f>
        <v>0</v>
      </c>
      <c r="BI137" s="199">
        <f>IF(N137="nulová",J137,0)</f>
        <v>0</v>
      </c>
      <c r="BJ137" s="24" t="s">
        <v>1309</v>
      </c>
      <c r="BK137" s="199">
        <f>ROUND(I137*H137,2)</f>
        <v>0</v>
      </c>
      <c r="BL137" s="24" t="s">
        <v>1309</v>
      </c>
      <c r="BM137" s="24" t="s">
        <v>93</v>
      </c>
    </row>
    <row r="138" spans="2:65" s="1" customFormat="1" ht="22.9" customHeight="1">
      <c r="B138" s="42"/>
      <c r="C138" s="188" t="s">
        <v>1387</v>
      </c>
      <c r="D138" s="188" t="s">
        <v>1304</v>
      </c>
      <c r="E138" s="189" t="s">
        <v>7</v>
      </c>
      <c r="F138" s="190" t="s">
        <v>8</v>
      </c>
      <c r="G138" s="191" t="s">
        <v>1349</v>
      </c>
      <c r="H138" s="192">
        <v>200</v>
      </c>
      <c r="I138" s="193"/>
      <c r="J138" s="194">
        <f>ROUND(I138*H138,2)</f>
        <v>0</v>
      </c>
      <c r="K138" s="190" t="s">
        <v>1308</v>
      </c>
      <c r="L138" s="62"/>
      <c r="M138" s="195" t="s">
        <v>1169</v>
      </c>
      <c r="N138" s="196" t="s">
        <v>1198</v>
      </c>
      <c r="O138" s="43"/>
      <c r="P138" s="197">
        <f>O138*H138</f>
        <v>0</v>
      </c>
      <c r="Q138" s="197">
        <v>2.004</v>
      </c>
      <c r="R138" s="197">
        <f>Q138*H138</f>
        <v>400.8</v>
      </c>
      <c r="S138" s="197">
        <v>0</v>
      </c>
      <c r="T138" s="198">
        <f>S138*H138</f>
        <v>0</v>
      </c>
      <c r="AR138" s="24" t="s">
        <v>1309</v>
      </c>
      <c r="AT138" s="24" t="s">
        <v>1304</v>
      </c>
      <c r="AU138" s="24" t="s">
        <v>1234</v>
      </c>
      <c r="AY138" s="24" t="s">
        <v>1302</v>
      </c>
      <c r="BE138" s="199">
        <f>IF(N138="základní",J138,0)</f>
        <v>0</v>
      </c>
      <c r="BF138" s="199">
        <f>IF(N138="snížená",J138,0)</f>
        <v>0</v>
      </c>
      <c r="BG138" s="199">
        <f>IF(N138="zákl. přenesená",J138,0)</f>
        <v>0</v>
      </c>
      <c r="BH138" s="199">
        <f>IF(N138="sníž. přenesená",J138,0)</f>
        <v>0</v>
      </c>
      <c r="BI138" s="199">
        <f>IF(N138="nulová",J138,0)</f>
        <v>0</v>
      </c>
      <c r="BJ138" s="24" t="s">
        <v>1309</v>
      </c>
      <c r="BK138" s="199">
        <f>ROUND(I138*H138,2)</f>
        <v>0</v>
      </c>
      <c r="BL138" s="24" t="s">
        <v>1309</v>
      </c>
      <c r="BM138" s="24" t="s">
        <v>94</v>
      </c>
    </row>
    <row r="139" spans="2:47" s="1" customFormat="1" ht="94.5">
      <c r="B139" s="42"/>
      <c r="C139" s="64"/>
      <c r="D139" s="200" t="s">
        <v>1311</v>
      </c>
      <c r="E139" s="64"/>
      <c r="F139" s="201" t="s">
        <v>10</v>
      </c>
      <c r="G139" s="64"/>
      <c r="H139" s="64"/>
      <c r="I139" s="159"/>
      <c r="J139" s="64"/>
      <c r="K139" s="64"/>
      <c r="L139" s="62"/>
      <c r="M139" s="202"/>
      <c r="N139" s="43"/>
      <c r="O139" s="43"/>
      <c r="P139" s="43"/>
      <c r="Q139" s="43"/>
      <c r="R139" s="43"/>
      <c r="S139" s="43"/>
      <c r="T139" s="79"/>
      <c r="AT139" s="24" t="s">
        <v>1311</v>
      </c>
      <c r="AU139" s="24" t="s">
        <v>1234</v>
      </c>
    </row>
    <row r="140" spans="2:51" s="11" customFormat="1" ht="13.5">
      <c r="B140" s="203"/>
      <c r="C140" s="204"/>
      <c r="D140" s="200" t="s">
        <v>1313</v>
      </c>
      <c r="E140" s="205" t="s">
        <v>1169</v>
      </c>
      <c r="F140" s="206" t="s">
        <v>95</v>
      </c>
      <c r="G140" s="204"/>
      <c r="H140" s="207">
        <v>200</v>
      </c>
      <c r="I140" s="208"/>
      <c r="J140" s="204"/>
      <c r="K140" s="204"/>
      <c r="L140" s="209"/>
      <c r="M140" s="210"/>
      <c r="N140" s="211"/>
      <c r="O140" s="211"/>
      <c r="P140" s="211"/>
      <c r="Q140" s="211"/>
      <c r="R140" s="211"/>
      <c r="S140" s="211"/>
      <c r="T140" s="212"/>
      <c r="AT140" s="213" t="s">
        <v>1313</v>
      </c>
      <c r="AU140" s="213" t="s">
        <v>1234</v>
      </c>
      <c r="AV140" s="11" t="s">
        <v>1234</v>
      </c>
      <c r="AW140" s="11" t="s">
        <v>1188</v>
      </c>
      <c r="AX140" s="11" t="s">
        <v>1225</v>
      </c>
      <c r="AY140" s="213" t="s">
        <v>1302</v>
      </c>
    </row>
    <row r="141" spans="2:51" s="12" customFormat="1" ht="13.5">
      <c r="B141" s="214"/>
      <c r="C141" s="215"/>
      <c r="D141" s="200" t="s">
        <v>1313</v>
      </c>
      <c r="E141" s="216" t="s">
        <v>1169</v>
      </c>
      <c r="F141" s="217" t="s">
        <v>1315</v>
      </c>
      <c r="G141" s="215"/>
      <c r="H141" s="218">
        <v>200</v>
      </c>
      <c r="I141" s="219"/>
      <c r="J141" s="215"/>
      <c r="K141" s="215"/>
      <c r="L141" s="220"/>
      <c r="M141" s="221"/>
      <c r="N141" s="222"/>
      <c r="O141" s="222"/>
      <c r="P141" s="222"/>
      <c r="Q141" s="222"/>
      <c r="R141" s="222"/>
      <c r="S141" s="222"/>
      <c r="T141" s="223"/>
      <c r="AT141" s="224" t="s">
        <v>1313</v>
      </c>
      <c r="AU141" s="224" t="s">
        <v>1234</v>
      </c>
      <c r="AV141" s="12" t="s">
        <v>1309</v>
      </c>
      <c r="AW141" s="12" t="s">
        <v>1188</v>
      </c>
      <c r="AX141" s="12" t="s">
        <v>1171</v>
      </c>
      <c r="AY141" s="224" t="s">
        <v>1302</v>
      </c>
    </row>
    <row r="142" spans="2:65" s="1" customFormat="1" ht="14.45" customHeight="1">
      <c r="B142" s="42"/>
      <c r="C142" s="235" t="s">
        <v>1393</v>
      </c>
      <c r="D142" s="235" t="s">
        <v>1464</v>
      </c>
      <c r="E142" s="236" t="s">
        <v>16</v>
      </c>
      <c r="F142" s="237" t="s">
        <v>17</v>
      </c>
      <c r="G142" s="238" t="s">
        <v>1088</v>
      </c>
      <c r="H142" s="239">
        <v>75</v>
      </c>
      <c r="I142" s="240"/>
      <c r="J142" s="241">
        <f>ROUND(I142*H142,2)</f>
        <v>0</v>
      </c>
      <c r="K142" s="237" t="s">
        <v>1169</v>
      </c>
      <c r="L142" s="242"/>
      <c r="M142" s="243" t="s">
        <v>1169</v>
      </c>
      <c r="N142" s="244" t="s">
        <v>1198</v>
      </c>
      <c r="O142" s="43"/>
      <c r="P142" s="197">
        <f>O142*H142</f>
        <v>0</v>
      </c>
      <c r="Q142" s="197">
        <v>0</v>
      </c>
      <c r="R142" s="197">
        <f>Q142*H142</f>
        <v>0</v>
      </c>
      <c r="S142" s="197">
        <v>0</v>
      </c>
      <c r="T142" s="198">
        <f>S142*H142</f>
        <v>0</v>
      </c>
      <c r="AR142" s="24" t="s">
        <v>1353</v>
      </c>
      <c r="AT142" s="24" t="s">
        <v>1464</v>
      </c>
      <c r="AU142" s="24" t="s">
        <v>1234</v>
      </c>
      <c r="AY142" s="24" t="s">
        <v>1302</v>
      </c>
      <c r="BE142" s="199">
        <f>IF(N142="základní",J142,0)</f>
        <v>0</v>
      </c>
      <c r="BF142" s="199">
        <f>IF(N142="snížená",J142,0)</f>
        <v>0</v>
      </c>
      <c r="BG142" s="199">
        <f>IF(N142="zákl. přenesená",J142,0)</f>
        <v>0</v>
      </c>
      <c r="BH142" s="199">
        <f>IF(N142="sníž. přenesená",J142,0)</f>
        <v>0</v>
      </c>
      <c r="BI142" s="199">
        <f>IF(N142="nulová",J142,0)</f>
        <v>0</v>
      </c>
      <c r="BJ142" s="24" t="s">
        <v>1309</v>
      </c>
      <c r="BK142" s="199">
        <f>ROUND(I142*H142,2)</f>
        <v>0</v>
      </c>
      <c r="BL142" s="24" t="s">
        <v>1309</v>
      </c>
      <c r="BM142" s="24" t="s">
        <v>96</v>
      </c>
    </row>
    <row r="143" spans="2:63" s="10" customFormat="1" ht="29.85" customHeight="1">
      <c r="B143" s="172"/>
      <c r="C143" s="173"/>
      <c r="D143" s="174" t="s">
        <v>1224</v>
      </c>
      <c r="E143" s="186" t="s">
        <v>38</v>
      </c>
      <c r="F143" s="186" t="s">
        <v>39</v>
      </c>
      <c r="G143" s="173"/>
      <c r="H143" s="173"/>
      <c r="I143" s="176"/>
      <c r="J143" s="187">
        <f>BK143</f>
        <v>0</v>
      </c>
      <c r="K143" s="173"/>
      <c r="L143" s="178"/>
      <c r="M143" s="179"/>
      <c r="N143" s="180"/>
      <c r="O143" s="180"/>
      <c r="P143" s="181">
        <f>SUM(P144:P145)</f>
        <v>0</v>
      </c>
      <c r="Q143" s="180"/>
      <c r="R143" s="181">
        <f>SUM(R144:R145)</f>
        <v>0</v>
      </c>
      <c r="S143" s="180"/>
      <c r="T143" s="182">
        <f>SUM(T144:T145)</f>
        <v>0</v>
      </c>
      <c r="AR143" s="183" t="s">
        <v>1171</v>
      </c>
      <c r="AT143" s="184" t="s">
        <v>1224</v>
      </c>
      <c r="AU143" s="184" t="s">
        <v>1171</v>
      </c>
      <c r="AY143" s="183" t="s">
        <v>1302</v>
      </c>
      <c r="BK143" s="185">
        <f>SUM(BK144:BK145)</f>
        <v>0</v>
      </c>
    </row>
    <row r="144" spans="2:65" s="1" customFormat="1" ht="22.9" customHeight="1">
      <c r="B144" s="42"/>
      <c r="C144" s="188" t="s">
        <v>1398</v>
      </c>
      <c r="D144" s="188" t="s">
        <v>1304</v>
      </c>
      <c r="E144" s="189" t="s">
        <v>40</v>
      </c>
      <c r="F144" s="190" t="s">
        <v>42</v>
      </c>
      <c r="G144" s="191" t="s">
        <v>1016</v>
      </c>
      <c r="H144" s="192">
        <v>412.721</v>
      </c>
      <c r="I144" s="193"/>
      <c r="J144" s="194">
        <f>ROUND(I144*H144,2)</f>
        <v>0</v>
      </c>
      <c r="K144" s="190" t="s">
        <v>1308</v>
      </c>
      <c r="L144" s="62"/>
      <c r="M144" s="195" t="s">
        <v>1169</v>
      </c>
      <c r="N144" s="196" t="s">
        <v>1198</v>
      </c>
      <c r="O144" s="43"/>
      <c r="P144" s="197">
        <f>O144*H144</f>
        <v>0</v>
      </c>
      <c r="Q144" s="197">
        <v>0</v>
      </c>
      <c r="R144" s="197">
        <f>Q144*H144</f>
        <v>0</v>
      </c>
      <c r="S144" s="197">
        <v>0</v>
      </c>
      <c r="T144" s="198">
        <f>S144*H144</f>
        <v>0</v>
      </c>
      <c r="AR144" s="24" t="s">
        <v>1309</v>
      </c>
      <c r="AT144" s="24" t="s">
        <v>1304</v>
      </c>
      <c r="AU144" s="24" t="s">
        <v>1234</v>
      </c>
      <c r="AY144" s="24" t="s">
        <v>1302</v>
      </c>
      <c r="BE144" s="199">
        <f>IF(N144="základní",J144,0)</f>
        <v>0</v>
      </c>
      <c r="BF144" s="199">
        <f>IF(N144="snížená",J144,0)</f>
        <v>0</v>
      </c>
      <c r="BG144" s="199">
        <f>IF(N144="zákl. přenesená",J144,0)</f>
        <v>0</v>
      </c>
      <c r="BH144" s="199">
        <f>IF(N144="sníž. přenesená",J144,0)</f>
        <v>0</v>
      </c>
      <c r="BI144" s="199">
        <f>IF(N144="nulová",J144,0)</f>
        <v>0</v>
      </c>
      <c r="BJ144" s="24" t="s">
        <v>1309</v>
      </c>
      <c r="BK144" s="199">
        <f>ROUND(I144*H144,2)</f>
        <v>0</v>
      </c>
      <c r="BL144" s="24" t="s">
        <v>1309</v>
      </c>
      <c r="BM144" s="24" t="s">
        <v>97</v>
      </c>
    </row>
    <row r="145" spans="2:47" s="1" customFormat="1" ht="27">
      <c r="B145" s="42"/>
      <c r="C145" s="64"/>
      <c r="D145" s="200" t="s">
        <v>1311</v>
      </c>
      <c r="E145" s="64"/>
      <c r="F145" s="201" t="s">
        <v>44</v>
      </c>
      <c r="G145" s="64"/>
      <c r="H145" s="64"/>
      <c r="I145" s="159"/>
      <c r="J145" s="64"/>
      <c r="K145" s="64"/>
      <c r="L145" s="62"/>
      <c r="M145" s="202"/>
      <c r="N145" s="43"/>
      <c r="O145" s="43"/>
      <c r="P145" s="43"/>
      <c r="Q145" s="43"/>
      <c r="R145" s="43"/>
      <c r="S145" s="43"/>
      <c r="T145" s="79"/>
      <c r="AT145" s="24" t="s">
        <v>1311</v>
      </c>
      <c r="AU145" s="24" t="s">
        <v>1234</v>
      </c>
    </row>
    <row r="146" spans="2:63" s="10" customFormat="1" ht="37.35" customHeight="1">
      <c r="B146" s="172"/>
      <c r="C146" s="173"/>
      <c r="D146" s="174" t="s">
        <v>1224</v>
      </c>
      <c r="E146" s="175" t="s">
        <v>45</v>
      </c>
      <c r="F146" s="175" t="s">
        <v>46</v>
      </c>
      <c r="G146" s="173"/>
      <c r="H146" s="173"/>
      <c r="I146" s="176"/>
      <c r="J146" s="177">
        <f>BK146</f>
        <v>0</v>
      </c>
      <c r="K146" s="173"/>
      <c r="L146" s="178"/>
      <c r="M146" s="179"/>
      <c r="N146" s="180"/>
      <c r="O146" s="180"/>
      <c r="P146" s="181">
        <f>P147</f>
        <v>0</v>
      </c>
      <c r="Q146" s="180"/>
      <c r="R146" s="181">
        <f>R147</f>
        <v>29.564</v>
      </c>
      <c r="S146" s="180"/>
      <c r="T146" s="182">
        <f>T147</f>
        <v>0</v>
      </c>
      <c r="AR146" s="183" t="s">
        <v>1234</v>
      </c>
      <c r="AT146" s="184" t="s">
        <v>1224</v>
      </c>
      <c r="AU146" s="184" t="s">
        <v>1225</v>
      </c>
      <c r="AY146" s="183" t="s">
        <v>1302</v>
      </c>
      <c r="BK146" s="185">
        <f>BK147</f>
        <v>0</v>
      </c>
    </row>
    <row r="147" spans="2:63" s="10" customFormat="1" ht="19.9" customHeight="1">
      <c r="B147" s="172"/>
      <c r="C147" s="173"/>
      <c r="D147" s="174" t="s">
        <v>1224</v>
      </c>
      <c r="E147" s="186" t="s">
        <v>47</v>
      </c>
      <c r="F147" s="186" t="s">
        <v>48</v>
      </c>
      <c r="G147" s="173"/>
      <c r="H147" s="173"/>
      <c r="I147" s="176"/>
      <c r="J147" s="187">
        <f>BK147</f>
        <v>0</v>
      </c>
      <c r="K147" s="173"/>
      <c r="L147" s="178"/>
      <c r="M147" s="179"/>
      <c r="N147" s="180"/>
      <c r="O147" s="180"/>
      <c r="P147" s="181">
        <f>SUM(P148:P156)</f>
        <v>0</v>
      </c>
      <c r="Q147" s="180"/>
      <c r="R147" s="181">
        <f>SUM(R148:R156)</f>
        <v>29.564</v>
      </c>
      <c r="S147" s="180"/>
      <c r="T147" s="182">
        <f>SUM(T148:T156)</f>
        <v>0</v>
      </c>
      <c r="AR147" s="183" t="s">
        <v>1234</v>
      </c>
      <c r="AT147" s="184" t="s">
        <v>1224</v>
      </c>
      <c r="AU147" s="184" t="s">
        <v>1171</v>
      </c>
      <c r="AY147" s="183" t="s">
        <v>1302</v>
      </c>
      <c r="BK147" s="185">
        <f>SUM(BK148:BK156)</f>
        <v>0</v>
      </c>
    </row>
    <row r="148" spans="2:65" s="1" customFormat="1" ht="26.25" customHeight="1">
      <c r="B148" s="42"/>
      <c r="C148" s="188" t="s">
        <v>1402</v>
      </c>
      <c r="D148" s="188" t="s">
        <v>1304</v>
      </c>
      <c r="E148" s="189" t="s">
        <v>49</v>
      </c>
      <c r="F148" s="190" t="s">
        <v>50</v>
      </c>
      <c r="G148" s="191" t="s">
        <v>1307</v>
      </c>
      <c r="H148" s="192">
        <v>7600</v>
      </c>
      <c r="I148" s="193"/>
      <c r="J148" s="194">
        <f>ROUND(I148*H148,2)</f>
        <v>0</v>
      </c>
      <c r="K148" s="190" t="s">
        <v>1308</v>
      </c>
      <c r="L148" s="62"/>
      <c r="M148" s="195" t="s">
        <v>1169</v>
      </c>
      <c r="N148" s="196" t="s">
        <v>1198</v>
      </c>
      <c r="O148" s="43"/>
      <c r="P148" s="197">
        <f>O148*H148</f>
        <v>0</v>
      </c>
      <c r="Q148" s="197">
        <v>0.00077</v>
      </c>
      <c r="R148" s="197">
        <f>Q148*H148</f>
        <v>5.851999999999999</v>
      </c>
      <c r="S148" s="197">
        <v>0</v>
      </c>
      <c r="T148" s="198">
        <f>S148*H148</f>
        <v>0</v>
      </c>
      <c r="AR148" s="24" t="s">
        <v>1387</v>
      </c>
      <c r="AT148" s="24" t="s">
        <v>1304</v>
      </c>
      <c r="AU148" s="24" t="s">
        <v>1234</v>
      </c>
      <c r="AY148" s="24" t="s">
        <v>1302</v>
      </c>
      <c r="BE148" s="199">
        <f>IF(N148="základní",J148,0)</f>
        <v>0</v>
      </c>
      <c r="BF148" s="199">
        <f>IF(N148="snížená",J148,0)</f>
        <v>0</v>
      </c>
      <c r="BG148" s="199">
        <f>IF(N148="zákl. přenesená",J148,0)</f>
        <v>0</v>
      </c>
      <c r="BH148" s="199">
        <f>IF(N148="sníž. přenesená",J148,0)</f>
        <v>0</v>
      </c>
      <c r="BI148" s="199">
        <f>IF(N148="nulová",J148,0)</f>
        <v>0</v>
      </c>
      <c r="BJ148" s="24" t="s">
        <v>1309</v>
      </c>
      <c r="BK148" s="199">
        <f>ROUND(I148*H148,2)</f>
        <v>0</v>
      </c>
      <c r="BL148" s="24" t="s">
        <v>1387</v>
      </c>
      <c r="BM148" s="24" t="s">
        <v>98</v>
      </c>
    </row>
    <row r="149" spans="2:47" s="1" customFormat="1" ht="54">
      <c r="B149" s="42"/>
      <c r="C149" s="64"/>
      <c r="D149" s="200" t="s">
        <v>1311</v>
      </c>
      <c r="E149" s="64"/>
      <c r="F149" s="201" t="s">
        <v>52</v>
      </c>
      <c r="G149" s="64"/>
      <c r="H149" s="64"/>
      <c r="I149" s="159"/>
      <c r="J149" s="64"/>
      <c r="K149" s="64"/>
      <c r="L149" s="62"/>
      <c r="M149" s="202"/>
      <c r="N149" s="43"/>
      <c r="O149" s="43"/>
      <c r="P149" s="43"/>
      <c r="Q149" s="43"/>
      <c r="R149" s="43"/>
      <c r="S149" s="43"/>
      <c r="T149" s="79"/>
      <c r="AT149" s="24" t="s">
        <v>1311</v>
      </c>
      <c r="AU149" s="24" t="s">
        <v>1234</v>
      </c>
    </row>
    <row r="150" spans="2:51" s="11" customFormat="1" ht="13.5">
      <c r="B150" s="203"/>
      <c r="C150" s="204"/>
      <c r="D150" s="200" t="s">
        <v>1313</v>
      </c>
      <c r="E150" s="205" t="s">
        <v>1169</v>
      </c>
      <c r="F150" s="206" t="s">
        <v>99</v>
      </c>
      <c r="G150" s="204"/>
      <c r="H150" s="207">
        <v>7600</v>
      </c>
      <c r="I150" s="208"/>
      <c r="J150" s="204"/>
      <c r="K150" s="204"/>
      <c r="L150" s="209"/>
      <c r="M150" s="210"/>
      <c r="N150" s="211"/>
      <c r="O150" s="211"/>
      <c r="P150" s="211"/>
      <c r="Q150" s="211"/>
      <c r="R150" s="211"/>
      <c r="S150" s="211"/>
      <c r="T150" s="212"/>
      <c r="AT150" s="213" t="s">
        <v>1313</v>
      </c>
      <c r="AU150" s="213" t="s">
        <v>1234</v>
      </c>
      <c r="AV150" s="11" t="s">
        <v>1234</v>
      </c>
      <c r="AW150" s="11" t="s">
        <v>1188</v>
      </c>
      <c r="AX150" s="11" t="s">
        <v>1225</v>
      </c>
      <c r="AY150" s="213" t="s">
        <v>1302</v>
      </c>
    </row>
    <row r="151" spans="2:51" s="12" customFormat="1" ht="13.5">
      <c r="B151" s="214"/>
      <c r="C151" s="215"/>
      <c r="D151" s="200" t="s">
        <v>1313</v>
      </c>
      <c r="E151" s="216" t="s">
        <v>1169</v>
      </c>
      <c r="F151" s="217" t="s">
        <v>1315</v>
      </c>
      <c r="G151" s="215"/>
      <c r="H151" s="218">
        <v>7600</v>
      </c>
      <c r="I151" s="219"/>
      <c r="J151" s="215"/>
      <c r="K151" s="215"/>
      <c r="L151" s="220"/>
      <c r="M151" s="221"/>
      <c r="N151" s="222"/>
      <c r="O151" s="222"/>
      <c r="P151" s="222"/>
      <c r="Q151" s="222"/>
      <c r="R151" s="222"/>
      <c r="S151" s="222"/>
      <c r="T151" s="223"/>
      <c r="AT151" s="224" t="s">
        <v>1313</v>
      </c>
      <c r="AU151" s="224" t="s">
        <v>1234</v>
      </c>
      <c r="AV151" s="12" t="s">
        <v>1309</v>
      </c>
      <c r="AW151" s="12" t="s">
        <v>1188</v>
      </c>
      <c r="AX151" s="12" t="s">
        <v>1171</v>
      </c>
      <c r="AY151" s="224" t="s">
        <v>1302</v>
      </c>
    </row>
    <row r="152" spans="2:65" s="1" customFormat="1" ht="24" customHeight="1">
      <c r="B152" s="42"/>
      <c r="C152" s="235" t="s">
        <v>1333</v>
      </c>
      <c r="D152" s="235" t="s">
        <v>1464</v>
      </c>
      <c r="E152" s="236" t="s">
        <v>100</v>
      </c>
      <c r="F152" s="237" t="s">
        <v>55</v>
      </c>
      <c r="G152" s="238" t="s">
        <v>1307</v>
      </c>
      <c r="H152" s="239">
        <v>9120</v>
      </c>
      <c r="I152" s="240"/>
      <c r="J152" s="241">
        <f>ROUND(I152*H152,2)</f>
        <v>0</v>
      </c>
      <c r="K152" s="237" t="s">
        <v>1308</v>
      </c>
      <c r="L152" s="242"/>
      <c r="M152" s="243" t="s">
        <v>1169</v>
      </c>
      <c r="N152" s="244" t="s">
        <v>1198</v>
      </c>
      <c r="O152" s="43"/>
      <c r="P152" s="197">
        <f>O152*H152</f>
        <v>0</v>
      </c>
      <c r="Q152" s="197">
        <v>0.0026</v>
      </c>
      <c r="R152" s="197">
        <f>Q152*H152</f>
        <v>23.712</v>
      </c>
      <c r="S152" s="197">
        <v>0</v>
      </c>
      <c r="T152" s="198">
        <f>S152*H152</f>
        <v>0</v>
      </c>
      <c r="AR152" s="24" t="s">
        <v>1455</v>
      </c>
      <c r="AT152" s="24" t="s">
        <v>1464</v>
      </c>
      <c r="AU152" s="24" t="s">
        <v>1234</v>
      </c>
      <c r="AY152" s="24" t="s">
        <v>1302</v>
      </c>
      <c r="BE152" s="199">
        <f>IF(N152="základní",J152,0)</f>
        <v>0</v>
      </c>
      <c r="BF152" s="199">
        <f>IF(N152="snížená",J152,0)</f>
        <v>0</v>
      </c>
      <c r="BG152" s="199">
        <f>IF(N152="zákl. přenesená",J152,0)</f>
        <v>0</v>
      </c>
      <c r="BH152" s="199">
        <f>IF(N152="sníž. přenesená",J152,0)</f>
        <v>0</v>
      </c>
      <c r="BI152" s="199">
        <f>IF(N152="nulová",J152,0)</f>
        <v>0</v>
      </c>
      <c r="BJ152" s="24" t="s">
        <v>1309</v>
      </c>
      <c r="BK152" s="199">
        <f>ROUND(I152*H152,2)</f>
        <v>0</v>
      </c>
      <c r="BL152" s="24" t="s">
        <v>1387</v>
      </c>
      <c r="BM152" s="24" t="s">
        <v>101</v>
      </c>
    </row>
    <row r="153" spans="2:47" s="1" customFormat="1" ht="27">
      <c r="B153" s="42"/>
      <c r="C153" s="64"/>
      <c r="D153" s="200" t="s">
        <v>57</v>
      </c>
      <c r="E153" s="64"/>
      <c r="F153" s="201" t="s">
        <v>58</v>
      </c>
      <c r="G153" s="64"/>
      <c r="H153" s="64"/>
      <c r="I153" s="159"/>
      <c r="J153" s="64"/>
      <c r="K153" s="64"/>
      <c r="L153" s="62"/>
      <c r="M153" s="202"/>
      <c r="N153" s="43"/>
      <c r="O153" s="43"/>
      <c r="P153" s="43"/>
      <c r="Q153" s="43"/>
      <c r="R153" s="43"/>
      <c r="S153" s="43"/>
      <c r="T153" s="79"/>
      <c r="AT153" s="24" t="s">
        <v>57</v>
      </c>
      <c r="AU153" s="24" t="s">
        <v>1234</v>
      </c>
    </row>
    <row r="154" spans="2:51" s="11" customFormat="1" ht="13.5">
      <c r="B154" s="203"/>
      <c r="C154" s="204"/>
      <c r="D154" s="200" t="s">
        <v>1313</v>
      </c>
      <c r="E154" s="204"/>
      <c r="F154" s="206" t="s">
        <v>102</v>
      </c>
      <c r="G154" s="204"/>
      <c r="H154" s="207">
        <v>9120</v>
      </c>
      <c r="I154" s="208"/>
      <c r="J154" s="204"/>
      <c r="K154" s="204"/>
      <c r="L154" s="209"/>
      <c r="M154" s="210"/>
      <c r="N154" s="211"/>
      <c r="O154" s="211"/>
      <c r="P154" s="211"/>
      <c r="Q154" s="211"/>
      <c r="R154" s="211"/>
      <c r="S154" s="211"/>
      <c r="T154" s="212"/>
      <c r="AT154" s="213" t="s">
        <v>1313</v>
      </c>
      <c r="AU154" s="213" t="s">
        <v>1234</v>
      </c>
      <c r="AV154" s="11" t="s">
        <v>1234</v>
      </c>
      <c r="AW154" s="11" t="s">
        <v>1153</v>
      </c>
      <c r="AX154" s="11" t="s">
        <v>1171</v>
      </c>
      <c r="AY154" s="213" t="s">
        <v>1302</v>
      </c>
    </row>
    <row r="155" spans="2:65" s="1" customFormat="1" ht="38.25" customHeight="1">
      <c r="B155" s="42"/>
      <c r="C155" s="188" t="s">
        <v>1156</v>
      </c>
      <c r="D155" s="188" t="s">
        <v>1304</v>
      </c>
      <c r="E155" s="189" t="s">
        <v>60</v>
      </c>
      <c r="F155" s="190" t="s">
        <v>61</v>
      </c>
      <c r="G155" s="191" t="s">
        <v>1016</v>
      </c>
      <c r="H155" s="192">
        <v>29.564</v>
      </c>
      <c r="I155" s="193"/>
      <c r="J155" s="194">
        <f>ROUND(I155*H155,2)</f>
        <v>0</v>
      </c>
      <c r="K155" s="190" t="s">
        <v>1308</v>
      </c>
      <c r="L155" s="62"/>
      <c r="M155" s="195" t="s">
        <v>1169</v>
      </c>
      <c r="N155" s="196" t="s">
        <v>1198</v>
      </c>
      <c r="O155" s="43"/>
      <c r="P155" s="197">
        <f>O155*H155</f>
        <v>0</v>
      </c>
      <c r="Q155" s="197">
        <v>0</v>
      </c>
      <c r="R155" s="197">
        <f>Q155*H155</f>
        <v>0</v>
      </c>
      <c r="S155" s="197">
        <v>0</v>
      </c>
      <c r="T155" s="198">
        <f>S155*H155</f>
        <v>0</v>
      </c>
      <c r="AR155" s="24" t="s">
        <v>1387</v>
      </c>
      <c r="AT155" s="24" t="s">
        <v>1304</v>
      </c>
      <c r="AU155" s="24" t="s">
        <v>1234</v>
      </c>
      <c r="AY155" s="24" t="s">
        <v>1302</v>
      </c>
      <c r="BE155" s="199">
        <f>IF(N155="základní",J155,0)</f>
        <v>0</v>
      </c>
      <c r="BF155" s="199">
        <f>IF(N155="snížená",J155,0)</f>
        <v>0</v>
      </c>
      <c r="BG155" s="199">
        <f>IF(N155="zákl. přenesená",J155,0)</f>
        <v>0</v>
      </c>
      <c r="BH155" s="199">
        <f>IF(N155="sníž. přenesená",J155,0)</f>
        <v>0</v>
      </c>
      <c r="BI155" s="199">
        <f>IF(N155="nulová",J155,0)</f>
        <v>0</v>
      </c>
      <c r="BJ155" s="24" t="s">
        <v>1309</v>
      </c>
      <c r="BK155" s="199">
        <f>ROUND(I155*H155,2)</f>
        <v>0</v>
      </c>
      <c r="BL155" s="24" t="s">
        <v>1387</v>
      </c>
      <c r="BM155" s="24" t="s">
        <v>103</v>
      </c>
    </row>
    <row r="156" spans="2:47" s="1" customFormat="1" ht="135">
      <c r="B156" s="42"/>
      <c r="C156" s="64"/>
      <c r="D156" s="200" t="s">
        <v>1311</v>
      </c>
      <c r="E156" s="64"/>
      <c r="F156" s="201" t="s">
        <v>63</v>
      </c>
      <c r="G156" s="64"/>
      <c r="H156" s="64"/>
      <c r="I156" s="159"/>
      <c r="J156" s="64"/>
      <c r="K156" s="64"/>
      <c r="L156" s="62"/>
      <c r="M156" s="249"/>
      <c r="N156" s="250"/>
      <c r="O156" s="250"/>
      <c r="P156" s="250"/>
      <c r="Q156" s="250"/>
      <c r="R156" s="250"/>
      <c r="S156" s="250"/>
      <c r="T156" s="251"/>
      <c r="AT156" s="24" t="s">
        <v>1311</v>
      </c>
      <c r="AU156" s="24" t="s">
        <v>1234</v>
      </c>
    </row>
    <row r="157" spans="2:12" s="1" customFormat="1" ht="6.95" customHeight="1">
      <c r="B157" s="57"/>
      <c r="C157" s="58"/>
      <c r="D157" s="58"/>
      <c r="E157" s="58"/>
      <c r="F157" s="58"/>
      <c r="G157" s="58"/>
      <c r="H157" s="58"/>
      <c r="I157" s="136"/>
      <c r="J157" s="58"/>
      <c r="K157" s="58"/>
      <c r="L157" s="62"/>
    </row>
  </sheetData>
  <sheetProtection password="CC55" sheet="1" objects="1" scenarios="1" formatColumns="0" formatRows="0" autoFilter="0"/>
  <autoFilter ref="C82:K156"/>
  <mergeCells count="10">
    <mergeCell ref="L2:V2"/>
    <mergeCell ref="E7:H7"/>
    <mergeCell ref="E9:H9"/>
    <mergeCell ref="E24:H24"/>
    <mergeCell ref="E75:H75"/>
    <mergeCell ref="G1:H1"/>
    <mergeCell ref="E45:H45"/>
    <mergeCell ref="E47:H47"/>
    <mergeCell ref="E73:H73"/>
    <mergeCell ref="J51:J5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3"/>
  <sheetViews>
    <sheetView showGridLines="0" workbookViewId="0" topLeftCell="A1">
      <pane ySplit="1" topLeftCell="A89" activePane="bottomLeft" state="frozen"/>
      <selection pane="bottomLeft" activeCell="I91" sqref="I9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1.6601562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1148</v>
      </c>
      <c r="E1" s="112"/>
      <c r="F1" s="114" t="s">
        <v>1271</v>
      </c>
      <c r="G1" s="386" t="s">
        <v>1272</v>
      </c>
      <c r="H1" s="386"/>
      <c r="I1" s="115"/>
      <c r="J1" s="114" t="s">
        <v>1273</v>
      </c>
      <c r="K1" s="113" t="s">
        <v>1274</v>
      </c>
      <c r="L1" s="114" t="s">
        <v>1275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1"/>
      <c r="M2" s="361"/>
      <c r="N2" s="361"/>
      <c r="O2" s="361"/>
      <c r="P2" s="361"/>
      <c r="Q2" s="361"/>
      <c r="R2" s="361"/>
      <c r="S2" s="361"/>
      <c r="T2" s="361"/>
      <c r="U2" s="361"/>
      <c r="V2" s="361"/>
      <c r="AT2" s="24" t="s">
        <v>1243</v>
      </c>
    </row>
    <row r="3" spans="2:46" ht="6.95" customHeight="1">
      <c r="B3" s="25"/>
      <c r="C3" s="26"/>
      <c r="D3" s="26"/>
      <c r="E3" s="26"/>
      <c r="F3" s="26"/>
      <c r="G3" s="26"/>
      <c r="H3" s="26"/>
      <c r="I3" s="116"/>
      <c r="J3" s="26"/>
      <c r="K3" s="27"/>
      <c r="AT3" s="24" t="s">
        <v>1234</v>
      </c>
    </row>
    <row r="4" spans="2:46" ht="36.95" customHeight="1">
      <c r="B4" s="28"/>
      <c r="C4" s="29"/>
      <c r="D4" s="30" t="s">
        <v>1276</v>
      </c>
      <c r="E4" s="29"/>
      <c r="F4" s="29"/>
      <c r="G4" s="29"/>
      <c r="H4" s="29"/>
      <c r="I4" s="117"/>
      <c r="J4" s="29"/>
      <c r="K4" s="31"/>
      <c r="M4" s="32" t="s">
        <v>1159</v>
      </c>
      <c r="AT4" s="24" t="s">
        <v>1188</v>
      </c>
    </row>
    <row r="5" spans="2:11" ht="6.95" customHeight="1">
      <c r="B5" s="28"/>
      <c r="C5" s="29"/>
      <c r="D5" s="29"/>
      <c r="E5" s="29"/>
      <c r="F5" s="29"/>
      <c r="G5" s="29"/>
      <c r="H5" s="29"/>
      <c r="I5" s="117"/>
      <c r="J5" s="29"/>
      <c r="K5" s="31"/>
    </row>
    <row r="6" spans="2:11" ht="15">
      <c r="B6" s="28"/>
      <c r="C6" s="29"/>
      <c r="D6" s="37" t="s">
        <v>1165</v>
      </c>
      <c r="E6" s="29"/>
      <c r="F6" s="29"/>
      <c r="G6" s="29"/>
      <c r="H6" s="29"/>
      <c r="I6" s="117"/>
      <c r="J6" s="29"/>
      <c r="K6" s="31"/>
    </row>
    <row r="7" spans="2:11" ht="14.45" customHeight="1">
      <c r="B7" s="28"/>
      <c r="C7" s="29"/>
      <c r="D7" s="29"/>
      <c r="E7" s="387" t="str">
        <f>'Rekapitulace stavby'!K6</f>
        <v>KOHINOOR MARÁNSKÉ RADČICE - Biotechnologický systém ČDV Z MR1</v>
      </c>
      <c r="F7" s="388"/>
      <c r="G7" s="388"/>
      <c r="H7" s="388"/>
      <c r="I7" s="117"/>
      <c r="J7" s="29"/>
      <c r="K7" s="31"/>
    </row>
    <row r="8" spans="2:11" s="1" customFormat="1" ht="15">
      <c r="B8" s="42"/>
      <c r="C8" s="43"/>
      <c r="D8" s="37" t="s">
        <v>1277</v>
      </c>
      <c r="E8" s="43"/>
      <c r="F8" s="43"/>
      <c r="G8" s="43"/>
      <c r="H8" s="43"/>
      <c r="I8" s="118"/>
      <c r="J8" s="43"/>
      <c r="K8" s="46"/>
    </row>
    <row r="9" spans="2:11" s="1" customFormat="1" ht="36.95" customHeight="1">
      <c r="B9" s="42"/>
      <c r="C9" s="43"/>
      <c r="D9" s="43"/>
      <c r="E9" s="389" t="s">
        <v>104</v>
      </c>
      <c r="F9" s="390"/>
      <c r="G9" s="390"/>
      <c r="H9" s="390"/>
      <c r="I9" s="118"/>
      <c r="J9" s="43"/>
      <c r="K9" s="46"/>
    </row>
    <row r="10" spans="2:11" s="1" customFormat="1" ht="13.5">
      <c r="B10" s="42"/>
      <c r="C10" s="43"/>
      <c r="D10" s="43"/>
      <c r="E10" s="43"/>
      <c r="F10" s="43"/>
      <c r="G10" s="43"/>
      <c r="H10" s="43"/>
      <c r="I10" s="118"/>
      <c r="J10" s="43"/>
      <c r="K10" s="46"/>
    </row>
    <row r="11" spans="2:11" s="1" customFormat="1" ht="14.45" customHeight="1">
      <c r="B11" s="42"/>
      <c r="C11" s="43"/>
      <c r="D11" s="37" t="s">
        <v>1168</v>
      </c>
      <c r="E11" s="43"/>
      <c r="F11" s="35" t="s">
        <v>1169</v>
      </c>
      <c r="G11" s="43"/>
      <c r="H11" s="43"/>
      <c r="I11" s="119" t="s">
        <v>1170</v>
      </c>
      <c r="J11" s="35" t="s">
        <v>1169</v>
      </c>
      <c r="K11" s="46"/>
    </row>
    <row r="12" spans="2:11" s="1" customFormat="1" ht="14.45" customHeight="1">
      <c r="B12" s="42"/>
      <c r="C12" s="43"/>
      <c r="D12" s="37" t="s">
        <v>1172</v>
      </c>
      <c r="E12" s="43"/>
      <c r="F12" s="35" t="s">
        <v>1173</v>
      </c>
      <c r="G12" s="43"/>
      <c r="H12" s="43"/>
      <c r="I12" s="119" t="s">
        <v>1174</v>
      </c>
      <c r="J12" s="120" t="str">
        <f>'Rekapitulace stavby'!AN8</f>
        <v>20. 6. 2017</v>
      </c>
      <c r="K12" s="46"/>
    </row>
    <row r="13" spans="2:11" s="1" customFormat="1" ht="10.9" customHeight="1">
      <c r="B13" s="42"/>
      <c r="C13" s="43"/>
      <c r="D13" s="43"/>
      <c r="E13" s="43"/>
      <c r="F13" s="43"/>
      <c r="G13" s="43"/>
      <c r="H13" s="43"/>
      <c r="I13" s="118"/>
      <c r="J13" s="43"/>
      <c r="K13" s="46"/>
    </row>
    <row r="14" spans="2:11" s="1" customFormat="1" ht="14.45" customHeight="1">
      <c r="B14" s="42"/>
      <c r="C14" s="43"/>
      <c r="D14" s="37" t="s">
        <v>1180</v>
      </c>
      <c r="E14" s="43"/>
      <c r="F14" s="43"/>
      <c r="G14" s="43"/>
      <c r="H14" s="43"/>
      <c r="I14" s="119" t="s">
        <v>1181</v>
      </c>
      <c r="J14" s="35" t="s">
        <v>1169</v>
      </c>
      <c r="K14" s="46"/>
    </row>
    <row r="15" spans="2:11" s="1" customFormat="1" ht="18" customHeight="1">
      <c r="B15" s="42"/>
      <c r="C15" s="43"/>
      <c r="D15" s="43"/>
      <c r="E15" s="35" t="s">
        <v>1182</v>
      </c>
      <c r="F15" s="43"/>
      <c r="G15" s="43"/>
      <c r="H15" s="43"/>
      <c r="I15" s="119" t="s">
        <v>1183</v>
      </c>
      <c r="J15" s="35" t="s">
        <v>1169</v>
      </c>
      <c r="K15" s="46"/>
    </row>
    <row r="16" spans="2:11" s="1" customFormat="1" ht="6.95" customHeight="1">
      <c r="B16" s="42"/>
      <c r="C16" s="43"/>
      <c r="D16" s="43"/>
      <c r="E16" s="43"/>
      <c r="F16" s="43"/>
      <c r="G16" s="43"/>
      <c r="H16" s="43"/>
      <c r="I16" s="118"/>
      <c r="J16" s="43"/>
      <c r="K16" s="46"/>
    </row>
    <row r="17" spans="2:11" s="1" customFormat="1" ht="14.45" customHeight="1">
      <c r="B17" s="42"/>
      <c r="C17" s="43"/>
      <c r="D17" s="37" t="s">
        <v>1184</v>
      </c>
      <c r="E17" s="43"/>
      <c r="F17" s="43"/>
      <c r="G17" s="43"/>
      <c r="H17" s="43"/>
      <c r="I17" s="119" t="s">
        <v>1181</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9" t="s">
        <v>1183</v>
      </c>
      <c r="J18" s="35" t="str">
        <f>IF('Rekapitulace stavby'!AN14="Vyplň údaj","",IF('Rekapitulace stavby'!AN14="","",'Rekapitulace stavby'!AN14))</f>
        <v/>
      </c>
      <c r="K18" s="46"/>
    </row>
    <row r="19" spans="2:11" s="1" customFormat="1" ht="6.95" customHeight="1">
      <c r="B19" s="42"/>
      <c r="C19" s="43"/>
      <c r="D19" s="43"/>
      <c r="E19" s="43"/>
      <c r="F19" s="43"/>
      <c r="G19" s="43"/>
      <c r="H19" s="43"/>
      <c r="I19" s="118"/>
      <c r="J19" s="43"/>
      <c r="K19" s="46"/>
    </row>
    <row r="20" spans="2:11" s="1" customFormat="1" ht="14.45" customHeight="1">
      <c r="B20" s="42"/>
      <c r="C20" s="43"/>
      <c r="D20" s="37" t="s">
        <v>1186</v>
      </c>
      <c r="E20" s="43"/>
      <c r="F20" s="43"/>
      <c r="G20" s="43"/>
      <c r="H20" s="43"/>
      <c r="I20" s="119" t="s">
        <v>1181</v>
      </c>
      <c r="J20" s="35" t="s">
        <v>1169</v>
      </c>
      <c r="K20" s="46"/>
    </row>
    <row r="21" spans="2:11" s="1" customFormat="1" ht="18" customHeight="1">
      <c r="B21" s="42"/>
      <c r="C21" s="43"/>
      <c r="D21" s="43"/>
      <c r="E21" s="35" t="s">
        <v>1187</v>
      </c>
      <c r="F21" s="43"/>
      <c r="G21" s="43"/>
      <c r="H21" s="43"/>
      <c r="I21" s="119" t="s">
        <v>1183</v>
      </c>
      <c r="J21" s="35" t="s">
        <v>1169</v>
      </c>
      <c r="K21" s="46"/>
    </row>
    <row r="22" spans="2:11" s="1" customFormat="1" ht="6.95" customHeight="1">
      <c r="B22" s="42"/>
      <c r="C22" s="43"/>
      <c r="D22" s="43"/>
      <c r="E22" s="43"/>
      <c r="F22" s="43"/>
      <c r="G22" s="43"/>
      <c r="H22" s="43"/>
      <c r="I22" s="118"/>
      <c r="J22" s="43"/>
      <c r="K22" s="46"/>
    </row>
    <row r="23" spans="2:11" s="1" customFormat="1" ht="14.45" customHeight="1">
      <c r="B23" s="42"/>
      <c r="C23" s="43"/>
      <c r="D23" s="37" t="s">
        <v>1189</v>
      </c>
      <c r="E23" s="43"/>
      <c r="F23" s="43"/>
      <c r="G23" s="43"/>
      <c r="H23" s="43"/>
      <c r="I23" s="118"/>
      <c r="J23" s="43"/>
      <c r="K23" s="46"/>
    </row>
    <row r="24" spans="2:11" s="6" customFormat="1" ht="14.45" customHeight="1">
      <c r="B24" s="121"/>
      <c r="C24" s="122"/>
      <c r="D24" s="122"/>
      <c r="E24" s="383" t="s">
        <v>1169</v>
      </c>
      <c r="F24" s="383"/>
      <c r="G24" s="383"/>
      <c r="H24" s="383"/>
      <c r="I24" s="123"/>
      <c r="J24" s="122"/>
      <c r="K24" s="124"/>
    </row>
    <row r="25" spans="2:11" s="1" customFormat="1" ht="6.95" customHeight="1">
      <c r="B25" s="42"/>
      <c r="C25" s="43"/>
      <c r="D25" s="43"/>
      <c r="E25" s="43"/>
      <c r="F25" s="43"/>
      <c r="G25" s="43"/>
      <c r="H25" s="43"/>
      <c r="I25" s="118"/>
      <c r="J25" s="43"/>
      <c r="K25" s="46"/>
    </row>
    <row r="26" spans="2:11" s="1" customFormat="1" ht="6.95" customHeight="1">
      <c r="B26" s="42"/>
      <c r="C26" s="43"/>
      <c r="D26" s="85"/>
      <c r="E26" s="85"/>
      <c r="F26" s="85"/>
      <c r="G26" s="85"/>
      <c r="H26" s="85"/>
      <c r="I26" s="125"/>
      <c r="J26" s="85"/>
      <c r="K26" s="126"/>
    </row>
    <row r="27" spans="2:11" s="1" customFormat="1" ht="25.35" customHeight="1">
      <c r="B27" s="42"/>
      <c r="C27" s="43"/>
      <c r="D27" s="127" t="s">
        <v>1191</v>
      </c>
      <c r="E27" s="43"/>
      <c r="F27" s="43"/>
      <c r="G27" s="43"/>
      <c r="H27" s="43"/>
      <c r="I27" s="118"/>
      <c r="J27" s="128">
        <f>ROUND(J84,2)</f>
        <v>0</v>
      </c>
      <c r="K27" s="46"/>
    </row>
    <row r="28" spans="2:11" s="1" customFormat="1" ht="6.95" customHeight="1">
      <c r="B28" s="42"/>
      <c r="C28" s="43"/>
      <c r="D28" s="85"/>
      <c r="E28" s="85"/>
      <c r="F28" s="85"/>
      <c r="G28" s="85"/>
      <c r="H28" s="85"/>
      <c r="I28" s="125"/>
      <c r="J28" s="85"/>
      <c r="K28" s="126"/>
    </row>
    <row r="29" spans="2:11" s="1" customFormat="1" ht="14.45" customHeight="1">
      <c r="B29" s="42"/>
      <c r="C29" s="43"/>
      <c r="D29" s="43"/>
      <c r="E29" s="43"/>
      <c r="F29" s="47" t="s">
        <v>1193</v>
      </c>
      <c r="G29" s="43"/>
      <c r="H29" s="43"/>
      <c r="I29" s="129" t="s">
        <v>1192</v>
      </c>
      <c r="J29" s="47" t="s">
        <v>1194</v>
      </c>
      <c r="K29" s="46"/>
    </row>
    <row r="30" spans="2:11" s="1" customFormat="1" ht="14.45" customHeight="1" hidden="1">
      <c r="B30" s="42"/>
      <c r="C30" s="43"/>
      <c r="D30" s="50" t="s">
        <v>1195</v>
      </c>
      <c r="E30" s="50" t="s">
        <v>1196</v>
      </c>
      <c r="F30" s="130">
        <f>ROUND(SUM(BE84:BE152),2)</f>
        <v>0</v>
      </c>
      <c r="G30" s="43"/>
      <c r="H30" s="43"/>
      <c r="I30" s="131">
        <v>0.21</v>
      </c>
      <c r="J30" s="130">
        <f>ROUND(ROUND((SUM(BE84:BE152)),2)*I30,2)</f>
        <v>0</v>
      </c>
      <c r="K30" s="46"/>
    </row>
    <row r="31" spans="2:11" s="1" customFormat="1" ht="14.45" customHeight="1" hidden="1">
      <c r="B31" s="42"/>
      <c r="C31" s="43"/>
      <c r="D31" s="43"/>
      <c r="E31" s="50" t="s">
        <v>1197</v>
      </c>
      <c r="F31" s="130">
        <f>ROUND(SUM(BF84:BF152),2)</f>
        <v>0</v>
      </c>
      <c r="G31" s="43"/>
      <c r="H31" s="43"/>
      <c r="I31" s="131">
        <v>0.15</v>
      </c>
      <c r="J31" s="130">
        <f>ROUND(ROUND((SUM(BF84:BF152)),2)*I31,2)</f>
        <v>0</v>
      </c>
      <c r="K31" s="46"/>
    </row>
    <row r="32" spans="2:11" s="1" customFormat="1" ht="14.45" customHeight="1">
      <c r="B32" s="42"/>
      <c r="C32" s="43"/>
      <c r="D32" s="50" t="s">
        <v>1195</v>
      </c>
      <c r="E32" s="50" t="s">
        <v>1198</v>
      </c>
      <c r="F32" s="130">
        <f>ROUND(SUM(BG84:BG152),2)</f>
        <v>0</v>
      </c>
      <c r="G32" s="43"/>
      <c r="H32" s="43"/>
      <c r="I32" s="131">
        <v>0.21</v>
      </c>
      <c r="J32" s="130">
        <v>0</v>
      </c>
      <c r="K32" s="46"/>
    </row>
    <row r="33" spans="2:11" s="1" customFormat="1" ht="14.45" customHeight="1">
      <c r="B33" s="42"/>
      <c r="C33" s="43"/>
      <c r="D33" s="43"/>
      <c r="E33" s="50" t="s">
        <v>1199</v>
      </c>
      <c r="F33" s="130">
        <f>ROUND(SUM(BH84:BH152),2)</f>
        <v>0</v>
      </c>
      <c r="G33" s="43"/>
      <c r="H33" s="43"/>
      <c r="I33" s="131">
        <v>0.15</v>
      </c>
      <c r="J33" s="130">
        <v>0</v>
      </c>
      <c r="K33" s="46"/>
    </row>
    <row r="34" spans="2:11" s="1" customFormat="1" ht="14.45" customHeight="1" hidden="1">
      <c r="B34" s="42"/>
      <c r="C34" s="43"/>
      <c r="D34" s="43"/>
      <c r="E34" s="50" t="s">
        <v>1200</v>
      </c>
      <c r="F34" s="130">
        <f>ROUND(SUM(BI84:BI152),2)</f>
        <v>0</v>
      </c>
      <c r="G34" s="43"/>
      <c r="H34" s="43"/>
      <c r="I34" s="131">
        <v>0</v>
      </c>
      <c r="J34" s="130">
        <v>0</v>
      </c>
      <c r="K34" s="46"/>
    </row>
    <row r="35" spans="2:11" s="1" customFormat="1" ht="6.95" customHeight="1">
      <c r="B35" s="42"/>
      <c r="C35" s="43"/>
      <c r="D35" s="43"/>
      <c r="E35" s="43"/>
      <c r="F35" s="43"/>
      <c r="G35" s="43"/>
      <c r="H35" s="43"/>
      <c r="I35" s="118"/>
      <c r="J35" s="43"/>
      <c r="K35" s="46"/>
    </row>
    <row r="36" spans="2:11" s="1" customFormat="1" ht="25.35" customHeight="1">
      <c r="B36" s="42"/>
      <c r="C36" s="52"/>
      <c r="D36" s="53" t="s">
        <v>1201</v>
      </c>
      <c r="E36" s="54"/>
      <c r="F36" s="54"/>
      <c r="G36" s="132" t="s">
        <v>1202</v>
      </c>
      <c r="H36" s="55" t="s">
        <v>1203</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137"/>
      <c r="C41" s="138"/>
      <c r="D41" s="138"/>
      <c r="E41" s="138"/>
      <c r="F41" s="138"/>
      <c r="G41" s="138"/>
      <c r="H41" s="138"/>
      <c r="I41" s="139"/>
      <c r="J41" s="138"/>
      <c r="K41" s="140"/>
    </row>
    <row r="42" spans="2:11" s="1" customFormat="1" ht="36.95" customHeight="1">
      <c r="B42" s="42"/>
      <c r="C42" s="30" t="s">
        <v>1279</v>
      </c>
      <c r="D42" s="43"/>
      <c r="E42" s="43"/>
      <c r="F42" s="43"/>
      <c r="G42" s="43"/>
      <c r="H42" s="43"/>
      <c r="I42" s="118"/>
      <c r="J42" s="43"/>
      <c r="K42" s="46"/>
    </row>
    <row r="43" spans="2:11" s="1" customFormat="1" ht="6.95" customHeight="1">
      <c r="B43" s="42"/>
      <c r="C43" s="43"/>
      <c r="D43" s="43"/>
      <c r="E43" s="43"/>
      <c r="F43" s="43"/>
      <c r="G43" s="43"/>
      <c r="H43" s="43"/>
      <c r="I43" s="118"/>
      <c r="J43" s="43"/>
      <c r="K43" s="46"/>
    </row>
    <row r="44" spans="2:11" s="1" customFormat="1" ht="14.45" customHeight="1">
      <c r="B44" s="42"/>
      <c r="C44" s="37" t="s">
        <v>1165</v>
      </c>
      <c r="D44" s="43"/>
      <c r="E44" s="43"/>
      <c r="F44" s="43"/>
      <c r="G44" s="43"/>
      <c r="H44" s="43"/>
      <c r="I44" s="118"/>
      <c r="J44" s="43"/>
      <c r="K44" s="46"/>
    </row>
    <row r="45" spans="2:11" s="1" customFormat="1" ht="14.45" customHeight="1">
      <c r="B45" s="42"/>
      <c r="C45" s="43"/>
      <c r="D45" s="43"/>
      <c r="E45" s="387" t="str">
        <f>E7</f>
        <v>KOHINOOR MARÁNSKÉ RADČICE - Biotechnologický systém ČDV Z MR1</v>
      </c>
      <c r="F45" s="388"/>
      <c r="G45" s="388"/>
      <c r="H45" s="388"/>
      <c r="I45" s="118"/>
      <c r="J45" s="43"/>
      <c r="K45" s="46"/>
    </row>
    <row r="46" spans="2:11" s="1" customFormat="1" ht="14.45" customHeight="1">
      <c r="B46" s="42"/>
      <c r="C46" s="37" t="s">
        <v>1277</v>
      </c>
      <c r="D46" s="43"/>
      <c r="E46" s="43"/>
      <c r="F46" s="43"/>
      <c r="G46" s="43"/>
      <c r="H46" s="43"/>
      <c r="I46" s="118"/>
      <c r="J46" s="43"/>
      <c r="K46" s="46"/>
    </row>
    <row r="47" spans="2:11" s="1" customFormat="1" ht="16.15" customHeight="1">
      <c r="B47" s="42"/>
      <c r="C47" s="43"/>
      <c r="D47" s="43"/>
      <c r="E47" s="389" t="str">
        <f>E9</f>
        <v>065/13/08/2015 - SO 02.3 Nádrže C.1 a C.2</v>
      </c>
      <c r="F47" s="390"/>
      <c r="G47" s="390"/>
      <c r="H47" s="390"/>
      <c r="I47" s="118"/>
      <c r="J47" s="43"/>
      <c r="K47" s="46"/>
    </row>
    <row r="48" spans="2:11" s="1" customFormat="1" ht="6.95" customHeight="1">
      <c r="B48" s="42"/>
      <c r="C48" s="43"/>
      <c r="D48" s="43"/>
      <c r="E48" s="43"/>
      <c r="F48" s="43"/>
      <c r="G48" s="43"/>
      <c r="H48" s="43"/>
      <c r="I48" s="118"/>
      <c r="J48" s="43"/>
      <c r="K48" s="46"/>
    </row>
    <row r="49" spans="2:11" s="1" customFormat="1" ht="18" customHeight="1">
      <c r="B49" s="42"/>
      <c r="C49" s="37" t="s">
        <v>1172</v>
      </c>
      <c r="D49" s="43"/>
      <c r="E49" s="43"/>
      <c r="F49" s="35" t="str">
        <f>F12</f>
        <v>Mariánské Radčice</v>
      </c>
      <c r="G49" s="43"/>
      <c r="H49" s="43"/>
      <c r="I49" s="119" t="s">
        <v>1174</v>
      </c>
      <c r="J49" s="120" t="str">
        <f>IF(J12="","",J12)</f>
        <v>20. 6. 2017</v>
      </c>
      <c r="K49" s="46"/>
    </row>
    <row r="50" spans="2:11" s="1" customFormat="1" ht="6.95" customHeight="1">
      <c r="B50" s="42"/>
      <c r="C50" s="43"/>
      <c r="D50" s="43"/>
      <c r="E50" s="43"/>
      <c r="F50" s="43"/>
      <c r="G50" s="43"/>
      <c r="H50" s="43"/>
      <c r="I50" s="118"/>
      <c r="J50" s="43"/>
      <c r="K50" s="46"/>
    </row>
    <row r="51" spans="2:11" s="1" customFormat="1" ht="15">
      <c r="B51" s="42"/>
      <c r="C51" s="37" t="s">
        <v>1180</v>
      </c>
      <c r="D51" s="43"/>
      <c r="E51" s="43"/>
      <c r="F51" s="35" t="str">
        <f>E15</f>
        <v>PK Ústí nad Labem</v>
      </c>
      <c r="G51" s="43"/>
      <c r="H51" s="43"/>
      <c r="I51" s="119" t="s">
        <v>1186</v>
      </c>
      <c r="J51" s="383" t="str">
        <f>E21</f>
        <v>Terén Design</v>
      </c>
      <c r="K51" s="46"/>
    </row>
    <row r="52" spans="2:11" s="1" customFormat="1" ht="14.45" customHeight="1">
      <c r="B52" s="42"/>
      <c r="C52" s="37" t="s">
        <v>1184</v>
      </c>
      <c r="D52" s="43"/>
      <c r="E52" s="43"/>
      <c r="F52" s="35" t="str">
        <f>IF(E18="","",E18)</f>
        <v/>
      </c>
      <c r="G52" s="43"/>
      <c r="H52" s="43"/>
      <c r="I52" s="118"/>
      <c r="J52" s="393"/>
      <c r="K52" s="46"/>
    </row>
    <row r="53" spans="2:11" s="1" customFormat="1" ht="10.35" customHeight="1">
      <c r="B53" s="42"/>
      <c r="C53" s="43"/>
      <c r="D53" s="43"/>
      <c r="E53" s="43"/>
      <c r="F53" s="43"/>
      <c r="G53" s="43"/>
      <c r="H53" s="43"/>
      <c r="I53" s="118"/>
      <c r="J53" s="43"/>
      <c r="K53" s="46"/>
    </row>
    <row r="54" spans="2:11" s="1" customFormat="1" ht="29.25" customHeight="1">
      <c r="B54" s="42"/>
      <c r="C54" s="141" t="s">
        <v>1280</v>
      </c>
      <c r="D54" s="52"/>
      <c r="E54" s="52"/>
      <c r="F54" s="52"/>
      <c r="G54" s="52"/>
      <c r="H54" s="52"/>
      <c r="I54" s="142"/>
      <c r="J54" s="143" t="s">
        <v>1281</v>
      </c>
      <c r="K54" s="56"/>
    </row>
    <row r="55" spans="2:11" s="1" customFormat="1" ht="10.35" customHeight="1">
      <c r="B55" s="42"/>
      <c r="C55" s="43"/>
      <c r="D55" s="43"/>
      <c r="E55" s="43"/>
      <c r="F55" s="43"/>
      <c r="G55" s="43"/>
      <c r="H55" s="43"/>
      <c r="I55" s="118"/>
      <c r="J55" s="43"/>
      <c r="K55" s="46"/>
    </row>
    <row r="56" spans="2:47" s="1" customFormat="1" ht="29.25" customHeight="1">
      <c r="B56" s="42"/>
      <c r="C56" s="144" t="s">
        <v>1282</v>
      </c>
      <c r="D56" s="43"/>
      <c r="E56" s="43"/>
      <c r="F56" s="43"/>
      <c r="G56" s="43"/>
      <c r="H56" s="43"/>
      <c r="I56" s="118"/>
      <c r="J56" s="128">
        <f>J84</f>
        <v>0</v>
      </c>
      <c r="K56" s="46"/>
      <c r="AU56" s="24" t="s">
        <v>1283</v>
      </c>
    </row>
    <row r="57" spans="2:11" s="7" customFormat="1" ht="24.95" customHeight="1">
      <c r="B57" s="145"/>
      <c r="C57" s="146"/>
      <c r="D57" s="147" t="s">
        <v>1284</v>
      </c>
      <c r="E57" s="148"/>
      <c r="F57" s="148"/>
      <c r="G57" s="148"/>
      <c r="H57" s="148"/>
      <c r="I57" s="149"/>
      <c r="J57" s="150">
        <f>J85</f>
        <v>0</v>
      </c>
      <c r="K57" s="151"/>
    </row>
    <row r="58" spans="2:11" s="8" customFormat="1" ht="19.9" customHeight="1">
      <c r="B58" s="152"/>
      <c r="C58" s="153"/>
      <c r="D58" s="154" t="s">
        <v>1285</v>
      </c>
      <c r="E58" s="155"/>
      <c r="F58" s="155"/>
      <c r="G58" s="155"/>
      <c r="H58" s="155"/>
      <c r="I58" s="156"/>
      <c r="J58" s="157">
        <f>J86</f>
        <v>0</v>
      </c>
      <c r="K58" s="158"/>
    </row>
    <row r="59" spans="2:11" s="8" customFormat="1" ht="19.9" customHeight="1">
      <c r="B59" s="152"/>
      <c r="C59" s="153"/>
      <c r="D59" s="154" t="s">
        <v>1079</v>
      </c>
      <c r="E59" s="155"/>
      <c r="F59" s="155"/>
      <c r="G59" s="155"/>
      <c r="H59" s="155"/>
      <c r="I59" s="156"/>
      <c r="J59" s="157">
        <f>J99</f>
        <v>0</v>
      </c>
      <c r="K59" s="158"/>
    </row>
    <row r="60" spans="2:11" s="8" customFormat="1" ht="19.9" customHeight="1">
      <c r="B60" s="152"/>
      <c r="C60" s="153"/>
      <c r="D60" s="154" t="s">
        <v>1080</v>
      </c>
      <c r="E60" s="155"/>
      <c r="F60" s="155"/>
      <c r="G60" s="155"/>
      <c r="H60" s="155"/>
      <c r="I60" s="156"/>
      <c r="J60" s="157">
        <f>J115</f>
        <v>0</v>
      </c>
      <c r="K60" s="158"/>
    </row>
    <row r="61" spans="2:11" s="8" customFormat="1" ht="19.9" customHeight="1">
      <c r="B61" s="152"/>
      <c r="C61" s="153"/>
      <c r="D61" s="154" t="s">
        <v>1081</v>
      </c>
      <c r="E61" s="155"/>
      <c r="F61" s="155"/>
      <c r="G61" s="155"/>
      <c r="H61" s="155"/>
      <c r="I61" s="156"/>
      <c r="J61" s="157">
        <f>J130</f>
        <v>0</v>
      </c>
      <c r="K61" s="158"/>
    </row>
    <row r="62" spans="2:11" s="8" customFormat="1" ht="19.9" customHeight="1">
      <c r="B62" s="152"/>
      <c r="C62" s="153"/>
      <c r="D62" s="154" t="s">
        <v>1083</v>
      </c>
      <c r="E62" s="155"/>
      <c r="F62" s="155"/>
      <c r="G62" s="155"/>
      <c r="H62" s="155"/>
      <c r="I62" s="156"/>
      <c r="J62" s="157">
        <f>J139</f>
        <v>0</v>
      </c>
      <c r="K62" s="158"/>
    </row>
    <row r="63" spans="2:11" s="7" customFormat="1" ht="24.95" customHeight="1">
      <c r="B63" s="145"/>
      <c r="C63" s="146"/>
      <c r="D63" s="147" t="s">
        <v>1084</v>
      </c>
      <c r="E63" s="148"/>
      <c r="F63" s="148"/>
      <c r="G63" s="148"/>
      <c r="H63" s="148"/>
      <c r="I63" s="149"/>
      <c r="J63" s="150">
        <f>J142</f>
        <v>0</v>
      </c>
      <c r="K63" s="151"/>
    </row>
    <row r="64" spans="2:11" s="8" customFormat="1" ht="19.9" customHeight="1">
      <c r="B64" s="152"/>
      <c r="C64" s="153"/>
      <c r="D64" s="154" t="s">
        <v>1085</v>
      </c>
      <c r="E64" s="155"/>
      <c r="F64" s="155"/>
      <c r="G64" s="155"/>
      <c r="H64" s="155"/>
      <c r="I64" s="156"/>
      <c r="J64" s="157">
        <f>J143</f>
        <v>0</v>
      </c>
      <c r="K64" s="158"/>
    </row>
    <row r="65" spans="2:11" s="1" customFormat="1" ht="21.75" customHeight="1">
      <c r="B65" s="42"/>
      <c r="C65" s="43"/>
      <c r="D65" s="43"/>
      <c r="E65" s="43"/>
      <c r="F65" s="43"/>
      <c r="G65" s="43"/>
      <c r="H65" s="43"/>
      <c r="I65" s="118"/>
      <c r="J65" s="43"/>
      <c r="K65" s="46"/>
    </row>
    <row r="66" spans="2:11" s="1" customFormat="1" ht="6.95" customHeight="1">
      <c r="B66" s="57"/>
      <c r="C66" s="58"/>
      <c r="D66" s="58"/>
      <c r="E66" s="58"/>
      <c r="F66" s="58"/>
      <c r="G66" s="58"/>
      <c r="H66" s="58"/>
      <c r="I66" s="136"/>
      <c r="J66" s="58"/>
      <c r="K66" s="59"/>
    </row>
    <row r="70" spans="2:12" s="1" customFormat="1" ht="6.95" customHeight="1">
      <c r="B70" s="60"/>
      <c r="C70" s="61"/>
      <c r="D70" s="61"/>
      <c r="E70" s="61"/>
      <c r="F70" s="61"/>
      <c r="G70" s="61"/>
      <c r="H70" s="61"/>
      <c r="I70" s="139"/>
      <c r="J70" s="61"/>
      <c r="K70" s="61"/>
      <c r="L70" s="62"/>
    </row>
    <row r="71" spans="2:12" s="1" customFormat="1" ht="36.95" customHeight="1">
      <c r="B71" s="42"/>
      <c r="C71" s="63" t="s">
        <v>1286</v>
      </c>
      <c r="D71" s="64"/>
      <c r="E71" s="64"/>
      <c r="F71" s="64"/>
      <c r="G71" s="64"/>
      <c r="H71" s="64"/>
      <c r="I71" s="159"/>
      <c r="J71" s="64"/>
      <c r="K71" s="64"/>
      <c r="L71" s="62"/>
    </row>
    <row r="72" spans="2:12" s="1" customFormat="1" ht="6.95" customHeight="1">
      <c r="B72" s="42"/>
      <c r="C72" s="64"/>
      <c r="D72" s="64"/>
      <c r="E72" s="64"/>
      <c r="F72" s="64"/>
      <c r="G72" s="64"/>
      <c r="H72" s="64"/>
      <c r="I72" s="159"/>
      <c r="J72" s="64"/>
      <c r="K72" s="64"/>
      <c r="L72" s="62"/>
    </row>
    <row r="73" spans="2:12" s="1" customFormat="1" ht="14.45" customHeight="1">
      <c r="B73" s="42"/>
      <c r="C73" s="66" t="s">
        <v>1165</v>
      </c>
      <c r="D73" s="64"/>
      <c r="E73" s="64"/>
      <c r="F73" s="64"/>
      <c r="G73" s="64"/>
      <c r="H73" s="64"/>
      <c r="I73" s="159"/>
      <c r="J73" s="64"/>
      <c r="K73" s="64"/>
      <c r="L73" s="62"/>
    </row>
    <row r="74" spans="2:12" s="1" customFormat="1" ht="14.45" customHeight="1">
      <c r="B74" s="42"/>
      <c r="C74" s="64"/>
      <c r="D74" s="64"/>
      <c r="E74" s="391" t="str">
        <f>E7</f>
        <v>KOHINOOR MARÁNSKÉ RADČICE - Biotechnologický systém ČDV Z MR1</v>
      </c>
      <c r="F74" s="392"/>
      <c r="G74" s="392"/>
      <c r="H74" s="392"/>
      <c r="I74" s="159"/>
      <c r="J74" s="64"/>
      <c r="K74" s="64"/>
      <c r="L74" s="62"/>
    </row>
    <row r="75" spans="2:12" s="1" customFormat="1" ht="14.45" customHeight="1">
      <c r="B75" s="42"/>
      <c r="C75" s="66" t="s">
        <v>1277</v>
      </c>
      <c r="D75" s="64"/>
      <c r="E75" s="64"/>
      <c r="F75" s="64"/>
      <c r="G75" s="64"/>
      <c r="H75" s="64"/>
      <c r="I75" s="159"/>
      <c r="J75" s="64"/>
      <c r="K75" s="64"/>
      <c r="L75" s="62"/>
    </row>
    <row r="76" spans="2:12" s="1" customFormat="1" ht="16.15" customHeight="1">
      <c r="B76" s="42"/>
      <c r="C76" s="64"/>
      <c r="D76" s="64"/>
      <c r="E76" s="357" t="str">
        <f>E9</f>
        <v>065/13/08/2015 - SO 02.3 Nádrže C.1 a C.2</v>
      </c>
      <c r="F76" s="394"/>
      <c r="G76" s="394"/>
      <c r="H76" s="394"/>
      <c r="I76" s="159"/>
      <c r="J76" s="64"/>
      <c r="K76" s="64"/>
      <c r="L76" s="62"/>
    </row>
    <row r="77" spans="2:12" s="1" customFormat="1" ht="6.95" customHeight="1">
      <c r="B77" s="42"/>
      <c r="C77" s="64"/>
      <c r="D77" s="64"/>
      <c r="E77" s="64"/>
      <c r="F77" s="64"/>
      <c r="G77" s="64"/>
      <c r="H77" s="64"/>
      <c r="I77" s="159"/>
      <c r="J77" s="64"/>
      <c r="K77" s="64"/>
      <c r="L77" s="62"/>
    </row>
    <row r="78" spans="2:12" s="1" customFormat="1" ht="18" customHeight="1">
      <c r="B78" s="42"/>
      <c r="C78" s="66" t="s">
        <v>1172</v>
      </c>
      <c r="D78" s="64"/>
      <c r="E78" s="64"/>
      <c r="F78" s="160" t="str">
        <f>F12</f>
        <v>Mariánské Radčice</v>
      </c>
      <c r="G78" s="64"/>
      <c r="H78" s="64"/>
      <c r="I78" s="161" t="s">
        <v>1174</v>
      </c>
      <c r="J78" s="74" t="str">
        <f>IF(J12="","",J12)</f>
        <v>20. 6. 2017</v>
      </c>
      <c r="K78" s="64"/>
      <c r="L78" s="62"/>
    </row>
    <row r="79" spans="2:12" s="1" customFormat="1" ht="6.95" customHeight="1">
      <c r="B79" s="42"/>
      <c r="C79" s="64"/>
      <c r="D79" s="64"/>
      <c r="E79" s="64"/>
      <c r="F79" s="64"/>
      <c r="G79" s="64"/>
      <c r="H79" s="64"/>
      <c r="I79" s="159"/>
      <c r="J79" s="64"/>
      <c r="K79" s="64"/>
      <c r="L79" s="62"/>
    </row>
    <row r="80" spans="2:12" s="1" customFormat="1" ht="15">
      <c r="B80" s="42"/>
      <c r="C80" s="66" t="s">
        <v>1180</v>
      </c>
      <c r="D80" s="64"/>
      <c r="E80" s="64"/>
      <c r="F80" s="160" t="str">
        <f>E15</f>
        <v>PK Ústí nad Labem</v>
      </c>
      <c r="G80" s="64"/>
      <c r="H80" s="64"/>
      <c r="I80" s="161" t="s">
        <v>1186</v>
      </c>
      <c r="J80" s="160" t="str">
        <f>E21</f>
        <v>Terén Design</v>
      </c>
      <c r="K80" s="64"/>
      <c r="L80" s="62"/>
    </row>
    <row r="81" spans="2:12" s="1" customFormat="1" ht="14.45" customHeight="1">
      <c r="B81" s="42"/>
      <c r="C81" s="66" t="s">
        <v>1184</v>
      </c>
      <c r="D81" s="64"/>
      <c r="E81" s="64"/>
      <c r="F81" s="160" t="str">
        <f>IF(E18="","",E18)</f>
        <v/>
      </c>
      <c r="G81" s="64"/>
      <c r="H81" s="64"/>
      <c r="I81" s="159"/>
      <c r="J81" s="64"/>
      <c r="K81" s="64"/>
      <c r="L81" s="62"/>
    </row>
    <row r="82" spans="2:12" s="1" customFormat="1" ht="10.35" customHeight="1">
      <c r="B82" s="42"/>
      <c r="C82" s="64"/>
      <c r="D82" s="64"/>
      <c r="E82" s="64"/>
      <c r="F82" s="64"/>
      <c r="G82" s="64"/>
      <c r="H82" s="64"/>
      <c r="I82" s="159"/>
      <c r="J82" s="64"/>
      <c r="K82" s="64"/>
      <c r="L82" s="62"/>
    </row>
    <row r="83" spans="2:20" s="9" customFormat="1" ht="29.25" customHeight="1">
      <c r="B83" s="162"/>
      <c r="C83" s="163" t="s">
        <v>1287</v>
      </c>
      <c r="D83" s="164" t="s">
        <v>1210</v>
      </c>
      <c r="E83" s="164" t="s">
        <v>1206</v>
      </c>
      <c r="F83" s="164" t="s">
        <v>1288</v>
      </c>
      <c r="G83" s="164" t="s">
        <v>1289</v>
      </c>
      <c r="H83" s="164" t="s">
        <v>1290</v>
      </c>
      <c r="I83" s="165" t="s">
        <v>1291</v>
      </c>
      <c r="J83" s="164" t="s">
        <v>1281</v>
      </c>
      <c r="K83" s="166" t="s">
        <v>1292</v>
      </c>
      <c r="L83" s="167"/>
      <c r="M83" s="81" t="s">
        <v>1293</v>
      </c>
      <c r="N83" s="82" t="s">
        <v>1195</v>
      </c>
      <c r="O83" s="82" t="s">
        <v>1294</v>
      </c>
      <c r="P83" s="82" t="s">
        <v>1295</v>
      </c>
      <c r="Q83" s="82" t="s">
        <v>1296</v>
      </c>
      <c r="R83" s="82" t="s">
        <v>1297</v>
      </c>
      <c r="S83" s="82" t="s">
        <v>1298</v>
      </c>
      <c r="T83" s="83" t="s">
        <v>1299</v>
      </c>
    </row>
    <row r="84" spans="2:63" s="1" customFormat="1" ht="29.25" customHeight="1">
      <c r="B84" s="42"/>
      <c r="C84" s="87" t="s">
        <v>1282</v>
      </c>
      <c r="D84" s="64"/>
      <c r="E84" s="64"/>
      <c r="F84" s="64"/>
      <c r="G84" s="64"/>
      <c r="H84" s="64"/>
      <c r="I84" s="159"/>
      <c r="J84" s="168">
        <f>BK84</f>
        <v>0</v>
      </c>
      <c r="K84" s="64"/>
      <c r="L84" s="62"/>
      <c r="M84" s="84"/>
      <c r="N84" s="85"/>
      <c r="O84" s="85"/>
      <c r="P84" s="169">
        <f>P85+P142</f>
        <v>0</v>
      </c>
      <c r="Q84" s="85"/>
      <c r="R84" s="169">
        <f>R85+R142</f>
        <v>34613.127080000006</v>
      </c>
      <c r="S84" s="85"/>
      <c r="T84" s="170">
        <f>T85+T142</f>
        <v>0</v>
      </c>
      <c r="AT84" s="24" t="s">
        <v>1224</v>
      </c>
      <c r="AU84" s="24" t="s">
        <v>1283</v>
      </c>
      <c r="BK84" s="171">
        <f>BK85+BK142</f>
        <v>0</v>
      </c>
    </row>
    <row r="85" spans="2:63" s="10" customFormat="1" ht="37.35" customHeight="1">
      <c r="B85" s="172"/>
      <c r="C85" s="173"/>
      <c r="D85" s="174" t="s">
        <v>1224</v>
      </c>
      <c r="E85" s="175" t="s">
        <v>1300</v>
      </c>
      <c r="F85" s="175" t="s">
        <v>1301</v>
      </c>
      <c r="G85" s="173"/>
      <c r="H85" s="173"/>
      <c r="I85" s="176"/>
      <c r="J85" s="177">
        <f>BK85</f>
        <v>0</v>
      </c>
      <c r="K85" s="173"/>
      <c r="L85" s="178"/>
      <c r="M85" s="179"/>
      <c r="N85" s="180"/>
      <c r="O85" s="180"/>
      <c r="P85" s="181">
        <f>P86+P99+P115+P130+P139</f>
        <v>0</v>
      </c>
      <c r="Q85" s="180"/>
      <c r="R85" s="181">
        <f>R86+R99+R115+R130+R139</f>
        <v>34582.00708</v>
      </c>
      <c r="S85" s="180"/>
      <c r="T85" s="182">
        <f>T86+T99+T115+T130+T139</f>
        <v>0</v>
      </c>
      <c r="AR85" s="183" t="s">
        <v>1171</v>
      </c>
      <c r="AT85" s="184" t="s">
        <v>1224</v>
      </c>
      <c r="AU85" s="184" t="s">
        <v>1225</v>
      </c>
      <c r="AY85" s="183" t="s">
        <v>1302</v>
      </c>
      <c r="BK85" s="185">
        <f>BK86+BK99+BK115+BK130+BK139</f>
        <v>0</v>
      </c>
    </row>
    <row r="86" spans="2:63" s="10" customFormat="1" ht="19.9" customHeight="1">
      <c r="B86" s="172"/>
      <c r="C86" s="173"/>
      <c r="D86" s="174" t="s">
        <v>1224</v>
      </c>
      <c r="E86" s="186" t="s">
        <v>1171</v>
      </c>
      <c r="F86" s="186" t="s">
        <v>1303</v>
      </c>
      <c r="G86" s="173"/>
      <c r="H86" s="173"/>
      <c r="I86" s="176"/>
      <c r="J86" s="187">
        <f>BK86</f>
        <v>0</v>
      </c>
      <c r="K86" s="173"/>
      <c r="L86" s="178"/>
      <c r="M86" s="179"/>
      <c r="N86" s="180"/>
      <c r="O86" s="180"/>
      <c r="P86" s="181">
        <f>SUM(P87:P98)</f>
        <v>0</v>
      </c>
      <c r="Q86" s="180"/>
      <c r="R86" s="181">
        <f>SUM(R87:R98)</f>
        <v>1.2624</v>
      </c>
      <c r="S86" s="180"/>
      <c r="T86" s="182">
        <f>SUM(T87:T98)</f>
        <v>0</v>
      </c>
      <c r="AR86" s="183" t="s">
        <v>1171</v>
      </c>
      <c r="AT86" s="184" t="s">
        <v>1224</v>
      </c>
      <c r="AU86" s="184" t="s">
        <v>1171</v>
      </c>
      <c r="AY86" s="183" t="s">
        <v>1302</v>
      </c>
      <c r="BK86" s="185">
        <f>SUM(BK87:BK98)</f>
        <v>0</v>
      </c>
    </row>
    <row r="87" spans="2:65" s="1" customFormat="1" ht="14.45" customHeight="1">
      <c r="B87" s="42"/>
      <c r="C87" s="188" t="s">
        <v>1171</v>
      </c>
      <c r="D87" s="188" t="s">
        <v>1304</v>
      </c>
      <c r="E87" s="189" t="s">
        <v>1086</v>
      </c>
      <c r="F87" s="190" t="s">
        <v>1087</v>
      </c>
      <c r="G87" s="191" t="s">
        <v>1088</v>
      </c>
      <c r="H87" s="192">
        <v>160</v>
      </c>
      <c r="I87" s="193"/>
      <c r="J87" s="194">
        <f>ROUND(I87*H87,2)</f>
        <v>0</v>
      </c>
      <c r="K87" s="190" t="s">
        <v>1308</v>
      </c>
      <c r="L87" s="62"/>
      <c r="M87" s="195" t="s">
        <v>1169</v>
      </c>
      <c r="N87" s="196" t="s">
        <v>1198</v>
      </c>
      <c r="O87" s="43"/>
      <c r="P87" s="197">
        <f>O87*H87</f>
        <v>0</v>
      </c>
      <c r="Q87" s="197">
        <v>0.00789</v>
      </c>
      <c r="R87" s="197">
        <f>Q87*H87</f>
        <v>1.2624</v>
      </c>
      <c r="S87" s="197">
        <v>0</v>
      </c>
      <c r="T87" s="198">
        <f>S87*H87</f>
        <v>0</v>
      </c>
      <c r="AR87" s="24" t="s">
        <v>1309</v>
      </c>
      <c r="AT87" s="24" t="s">
        <v>1304</v>
      </c>
      <c r="AU87" s="24" t="s">
        <v>1234</v>
      </c>
      <c r="AY87" s="24" t="s">
        <v>1302</v>
      </c>
      <c r="BE87" s="199">
        <f>IF(N87="základní",J87,0)</f>
        <v>0</v>
      </c>
      <c r="BF87" s="199">
        <f>IF(N87="snížená",J87,0)</f>
        <v>0</v>
      </c>
      <c r="BG87" s="199">
        <f>IF(N87="zákl. přenesená",J87,0)</f>
        <v>0</v>
      </c>
      <c r="BH87" s="199">
        <f>IF(N87="sníž. přenesená",J87,0)</f>
        <v>0</v>
      </c>
      <c r="BI87" s="199">
        <f>IF(N87="nulová",J87,0)</f>
        <v>0</v>
      </c>
      <c r="BJ87" s="24" t="s">
        <v>1309</v>
      </c>
      <c r="BK87" s="199">
        <f>ROUND(I87*H87,2)</f>
        <v>0</v>
      </c>
      <c r="BL87" s="24" t="s">
        <v>1309</v>
      </c>
      <c r="BM87" s="24" t="s">
        <v>105</v>
      </c>
    </row>
    <row r="88" spans="2:47" s="1" customFormat="1" ht="162">
      <c r="B88" s="42"/>
      <c r="C88" s="64"/>
      <c r="D88" s="200" t="s">
        <v>1311</v>
      </c>
      <c r="E88" s="64"/>
      <c r="F88" s="201" t="s">
        <v>1090</v>
      </c>
      <c r="G88" s="64"/>
      <c r="H88" s="64"/>
      <c r="I88" s="159"/>
      <c r="J88" s="64"/>
      <c r="K88" s="64"/>
      <c r="L88" s="62"/>
      <c r="M88" s="202"/>
      <c r="N88" s="43"/>
      <c r="O88" s="43"/>
      <c r="P88" s="43"/>
      <c r="Q88" s="43"/>
      <c r="R88" s="43"/>
      <c r="S88" s="43"/>
      <c r="T88" s="79"/>
      <c r="AT88" s="24" t="s">
        <v>1311</v>
      </c>
      <c r="AU88" s="24" t="s">
        <v>1234</v>
      </c>
    </row>
    <row r="89" spans="2:51" s="11" customFormat="1" ht="13.5">
      <c r="B89" s="203"/>
      <c r="C89" s="204"/>
      <c r="D89" s="200" t="s">
        <v>1313</v>
      </c>
      <c r="E89" s="205" t="s">
        <v>1169</v>
      </c>
      <c r="F89" s="206">
        <v>160</v>
      </c>
      <c r="G89" s="204"/>
      <c r="H89" s="207">
        <v>160</v>
      </c>
      <c r="I89" s="208"/>
      <c r="J89" s="204"/>
      <c r="K89" s="204"/>
      <c r="L89" s="209"/>
      <c r="M89" s="210"/>
      <c r="N89" s="211"/>
      <c r="O89" s="211"/>
      <c r="P89" s="211"/>
      <c r="Q89" s="211"/>
      <c r="R89" s="211"/>
      <c r="S89" s="211"/>
      <c r="T89" s="212"/>
      <c r="AT89" s="213" t="s">
        <v>1313</v>
      </c>
      <c r="AU89" s="213" t="s">
        <v>1234</v>
      </c>
      <c r="AV89" s="11" t="s">
        <v>1234</v>
      </c>
      <c r="AW89" s="11" t="s">
        <v>1188</v>
      </c>
      <c r="AX89" s="11" t="s">
        <v>1225</v>
      </c>
      <c r="AY89" s="213" t="s">
        <v>1302</v>
      </c>
    </row>
    <row r="90" spans="2:51" s="12" customFormat="1" ht="13.5">
      <c r="B90" s="214"/>
      <c r="C90" s="215"/>
      <c r="D90" s="200" t="s">
        <v>1313</v>
      </c>
      <c r="E90" s="216" t="s">
        <v>1169</v>
      </c>
      <c r="F90" s="217" t="s">
        <v>1315</v>
      </c>
      <c r="G90" s="215"/>
      <c r="H90" s="218">
        <v>160</v>
      </c>
      <c r="I90" s="219"/>
      <c r="J90" s="215"/>
      <c r="K90" s="215"/>
      <c r="L90" s="220"/>
      <c r="M90" s="221"/>
      <c r="N90" s="222"/>
      <c r="O90" s="222"/>
      <c r="P90" s="222"/>
      <c r="Q90" s="222"/>
      <c r="R90" s="222"/>
      <c r="S90" s="222"/>
      <c r="T90" s="223"/>
      <c r="AT90" s="224" t="s">
        <v>1313</v>
      </c>
      <c r="AU90" s="224" t="s">
        <v>1234</v>
      </c>
      <c r="AV90" s="12" t="s">
        <v>1309</v>
      </c>
      <c r="AW90" s="12" t="s">
        <v>1188</v>
      </c>
      <c r="AX90" s="12" t="s">
        <v>1171</v>
      </c>
      <c r="AY90" s="224" t="s">
        <v>1302</v>
      </c>
    </row>
    <row r="91" spans="2:65" s="1" customFormat="1" ht="26.25" customHeight="1">
      <c r="B91" s="42"/>
      <c r="C91" s="188" t="s">
        <v>1234</v>
      </c>
      <c r="D91" s="188" t="s">
        <v>1304</v>
      </c>
      <c r="E91" s="189" t="s">
        <v>1092</v>
      </c>
      <c r="F91" s="190" t="s">
        <v>1093</v>
      </c>
      <c r="G91" s="191" t="s">
        <v>1094</v>
      </c>
      <c r="H91" s="192">
        <v>350</v>
      </c>
      <c r="I91" s="193"/>
      <c r="J91" s="194">
        <f>ROUND(I91*H91,2)</f>
        <v>0</v>
      </c>
      <c r="K91" s="190" t="s">
        <v>1308</v>
      </c>
      <c r="L91" s="62"/>
      <c r="M91" s="195" t="s">
        <v>1169</v>
      </c>
      <c r="N91" s="196" t="s">
        <v>1198</v>
      </c>
      <c r="O91" s="43"/>
      <c r="P91" s="197">
        <f>O91*H91</f>
        <v>0</v>
      </c>
      <c r="Q91" s="197">
        <v>0</v>
      </c>
      <c r="R91" s="197">
        <f>Q91*H91</f>
        <v>0</v>
      </c>
      <c r="S91" s="197">
        <v>0</v>
      </c>
      <c r="T91" s="198">
        <f>S91*H91</f>
        <v>0</v>
      </c>
      <c r="AR91" s="24" t="s">
        <v>1309</v>
      </c>
      <c r="AT91" s="24" t="s">
        <v>1304</v>
      </c>
      <c r="AU91" s="24" t="s">
        <v>1234</v>
      </c>
      <c r="AY91" s="24" t="s">
        <v>1302</v>
      </c>
      <c r="BE91" s="199">
        <f>IF(N91="základní",J91,0)</f>
        <v>0</v>
      </c>
      <c r="BF91" s="199">
        <f>IF(N91="snížená",J91,0)</f>
        <v>0</v>
      </c>
      <c r="BG91" s="199">
        <f>IF(N91="zákl. přenesená",J91,0)</f>
        <v>0</v>
      </c>
      <c r="BH91" s="199">
        <f>IF(N91="sníž. přenesená",J91,0)</f>
        <v>0</v>
      </c>
      <c r="BI91" s="199">
        <f>IF(N91="nulová",J91,0)</f>
        <v>0</v>
      </c>
      <c r="BJ91" s="24" t="s">
        <v>1309</v>
      </c>
      <c r="BK91" s="199">
        <f>ROUND(I91*H91,2)</f>
        <v>0</v>
      </c>
      <c r="BL91" s="24" t="s">
        <v>1309</v>
      </c>
      <c r="BM91" s="24" t="s">
        <v>107</v>
      </c>
    </row>
    <row r="92" spans="2:47" s="1" customFormat="1" ht="283.5">
      <c r="B92" s="42"/>
      <c r="C92" s="64"/>
      <c r="D92" s="200" t="s">
        <v>1311</v>
      </c>
      <c r="E92" s="64"/>
      <c r="F92" s="201" t="s">
        <v>1096</v>
      </c>
      <c r="G92" s="64"/>
      <c r="H92" s="64"/>
      <c r="I92" s="159"/>
      <c r="J92" s="64"/>
      <c r="K92" s="64"/>
      <c r="L92" s="62"/>
      <c r="M92" s="202"/>
      <c r="N92" s="43"/>
      <c r="O92" s="43"/>
      <c r="P92" s="43"/>
      <c r="Q92" s="43"/>
      <c r="R92" s="43"/>
      <c r="S92" s="43"/>
      <c r="T92" s="79"/>
      <c r="AT92" s="24" t="s">
        <v>1311</v>
      </c>
      <c r="AU92" s="24" t="s">
        <v>1234</v>
      </c>
    </row>
    <row r="93" spans="2:51" s="11" customFormat="1" ht="13.5">
      <c r="B93" s="203"/>
      <c r="C93" s="204"/>
      <c r="D93" s="200" t="s">
        <v>1313</v>
      </c>
      <c r="E93" s="205" t="s">
        <v>1169</v>
      </c>
      <c r="F93" s="206" t="s">
        <v>108</v>
      </c>
      <c r="G93" s="204"/>
      <c r="H93" s="207">
        <v>350</v>
      </c>
      <c r="I93" s="208"/>
      <c r="J93" s="204"/>
      <c r="K93" s="204"/>
      <c r="L93" s="209"/>
      <c r="M93" s="210"/>
      <c r="N93" s="211"/>
      <c r="O93" s="211"/>
      <c r="P93" s="211"/>
      <c r="Q93" s="211"/>
      <c r="R93" s="211"/>
      <c r="S93" s="211"/>
      <c r="T93" s="212"/>
      <c r="AT93" s="213" t="s">
        <v>1313</v>
      </c>
      <c r="AU93" s="213" t="s">
        <v>1234</v>
      </c>
      <c r="AV93" s="11" t="s">
        <v>1234</v>
      </c>
      <c r="AW93" s="11" t="s">
        <v>1188</v>
      </c>
      <c r="AX93" s="11" t="s">
        <v>1225</v>
      </c>
      <c r="AY93" s="213" t="s">
        <v>1302</v>
      </c>
    </row>
    <row r="94" spans="2:51" s="12" customFormat="1" ht="13.5">
      <c r="B94" s="214"/>
      <c r="C94" s="215"/>
      <c r="D94" s="200" t="s">
        <v>1313</v>
      </c>
      <c r="E94" s="216" t="s">
        <v>1169</v>
      </c>
      <c r="F94" s="217" t="s">
        <v>1315</v>
      </c>
      <c r="G94" s="215"/>
      <c r="H94" s="218">
        <v>350</v>
      </c>
      <c r="I94" s="219"/>
      <c r="J94" s="215"/>
      <c r="K94" s="215"/>
      <c r="L94" s="220"/>
      <c r="M94" s="221"/>
      <c r="N94" s="222"/>
      <c r="O94" s="222"/>
      <c r="P94" s="222"/>
      <c r="Q94" s="222"/>
      <c r="R94" s="222"/>
      <c r="S94" s="222"/>
      <c r="T94" s="223"/>
      <c r="AT94" s="224" t="s">
        <v>1313</v>
      </c>
      <c r="AU94" s="224" t="s">
        <v>1234</v>
      </c>
      <c r="AV94" s="12" t="s">
        <v>1309</v>
      </c>
      <c r="AW94" s="12" t="s">
        <v>1188</v>
      </c>
      <c r="AX94" s="12" t="s">
        <v>1171</v>
      </c>
      <c r="AY94" s="224" t="s">
        <v>1302</v>
      </c>
    </row>
    <row r="95" spans="2:65" s="1" customFormat="1" ht="22.9" customHeight="1">
      <c r="B95" s="42"/>
      <c r="C95" s="188" t="s">
        <v>1329</v>
      </c>
      <c r="D95" s="188" t="s">
        <v>1304</v>
      </c>
      <c r="E95" s="189" t="s">
        <v>1098</v>
      </c>
      <c r="F95" s="190" t="s">
        <v>1099</v>
      </c>
      <c r="G95" s="191" t="s">
        <v>1100</v>
      </c>
      <c r="H95" s="192">
        <v>180</v>
      </c>
      <c r="I95" s="193"/>
      <c r="J95" s="194">
        <f>ROUND(I95*H95,2)</f>
        <v>0</v>
      </c>
      <c r="K95" s="190" t="s">
        <v>1308</v>
      </c>
      <c r="L95" s="62"/>
      <c r="M95" s="195" t="s">
        <v>1169</v>
      </c>
      <c r="N95" s="196" t="s">
        <v>1198</v>
      </c>
      <c r="O95" s="43"/>
      <c r="P95" s="197">
        <f>O95*H95</f>
        <v>0</v>
      </c>
      <c r="Q95" s="197">
        <v>0</v>
      </c>
      <c r="R95" s="197">
        <f>Q95*H95</f>
        <v>0</v>
      </c>
      <c r="S95" s="197">
        <v>0</v>
      </c>
      <c r="T95" s="198">
        <f>S95*H95</f>
        <v>0</v>
      </c>
      <c r="AR95" s="24" t="s">
        <v>1309</v>
      </c>
      <c r="AT95" s="24" t="s">
        <v>1304</v>
      </c>
      <c r="AU95" s="24" t="s">
        <v>1234</v>
      </c>
      <c r="AY95" s="24" t="s">
        <v>1302</v>
      </c>
      <c r="BE95" s="199">
        <f>IF(N95="základní",J95,0)</f>
        <v>0</v>
      </c>
      <c r="BF95" s="199">
        <f>IF(N95="snížená",J95,0)</f>
        <v>0</v>
      </c>
      <c r="BG95" s="199">
        <f>IF(N95="zákl. přenesená",J95,0)</f>
        <v>0</v>
      </c>
      <c r="BH95" s="199">
        <f>IF(N95="sníž. přenesená",J95,0)</f>
        <v>0</v>
      </c>
      <c r="BI95" s="199">
        <f>IF(N95="nulová",J95,0)</f>
        <v>0</v>
      </c>
      <c r="BJ95" s="24" t="s">
        <v>1309</v>
      </c>
      <c r="BK95" s="199">
        <f>ROUND(I95*H95,2)</f>
        <v>0</v>
      </c>
      <c r="BL95" s="24" t="s">
        <v>1309</v>
      </c>
      <c r="BM95" s="24" t="s">
        <v>109</v>
      </c>
    </row>
    <row r="96" spans="2:47" s="1" customFormat="1" ht="189">
      <c r="B96" s="42"/>
      <c r="C96" s="64"/>
      <c r="D96" s="200" t="s">
        <v>1311</v>
      </c>
      <c r="E96" s="64"/>
      <c r="F96" s="201" t="s">
        <v>1102</v>
      </c>
      <c r="G96" s="64"/>
      <c r="H96" s="64"/>
      <c r="I96" s="159"/>
      <c r="J96" s="64"/>
      <c r="K96" s="64"/>
      <c r="L96" s="62"/>
      <c r="M96" s="202"/>
      <c r="N96" s="43"/>
      <c r="O96" s="43"/>
      <c r="P96" s="43"/>
      <c r="Q96" s="43"/>
      <c r="R96" s="43"/>
      <c r="S96" s="43"/>
      <c r="T96" s="79"/>
      <c r="AT96" s="24" t="s">
        <v>1311</v>
      </c>
      <c r="AU96" s="24" t="s">
        <v>1234</v>
      </c>
    </row>
    <row r="97" spans="2:51" s="11" customFormat="1" ht="13.5">
      <c r="B97" s="203"/>
      <c r="C97" s="204"/>
      <c r="D97" s="200" t="s">
        <v>1313</v>
      </c>
      <c r="E97" s="205" t="s">
        <v>1169</v>
      </c>
      <c r="F97" s="206" t="s">
        <v>110</v>
      </c>
      <c r="G97" s="204"/>
      <c r="H97" s="207">
        <v>180</v>
      </c>
      <c r="I97" s="208"/>
      <c r="J97" s="204"/>
      <c r="K97" s="204"/>
      <c r="L97" s="209"/>
      <c r="M97" s="210"/>
      <c r="N97" s="211"/>
      <c r="O97" s="211"/>
      <c r="P97" s="211"/>
      <c r="Q97" s="211"/>
      <c r="R97" s="211"/>
      <c r="S97" s="211"/>
      <c r="T97" s="212"/>
      <c r="AT97" s="213" t="s">
        <v>1313</v>
      </c>
      <c r="AU97" s="213" t="s">
        <v>1234</v>
      </c>
      <c r="AV97" s="11" t="s">
        <v>1234</v>
      </c>
      <c r="AW97" s="11" t="s">
        <v>1188</v>
      </c>
      <c r="AX97" s="11" t="s">
        <v>1225</v>
      </c>
      <c r="AY97" s="213" t="s">
        <v>1302</v>
      </c>
    </row>
    <row r="98" spans="2:51" s="12" customFormat="1" ht="13.5">
      <c r="B98" s="214"/>
      <c r="C98" s="215"/>
      <c r="D98" s="200" t="s">
        <v>1313</v>
      </c>
      <c r="E98" s="216" t="s">
        <v>1169</v>
      </c>
      <c r="F98" s="217" t="s">
        <v>1315</v>
      </c>
      <c r="G98" s="215"/>
      <c r="H98" s="218">
        <v>180</v>
      </c>
      <c r="I98" s="219"/>
      <c r="J98" s="215"/>
      <c r="K98" s="215"/>
      <c r="L98" s="220"/>
      <c r="M98" s="221"/>
      <c r="N98" s="222"/>
      <c r="O98" s="222"/>
      <c r="P98" s="222"/>
      <c r="Q98" s="222"/>
      <c r="R98" s="222"/>
      <c r="S98" s="222"/>
      <c r="T98" s="223"/>
      <c r="AT98" s="224" t="s">
        <v>1313</v>
      </c>
      <c r="AU98" s="224" t="s">
        <v>1234</v>
      </c>
      <c r="AV98" s="12" t="s">
        <v>1309</v>
      </c>
      <c r="AW98" s="12" t="s">
        <v>1188</v>
      </c>
      <c r="AX98" s="12" t="s">
        <v>1171</v>
      </c>
      <c r="AY98" s="224" t="s">
        <v>1302</v>
      </c>
    </row>
    <row r="99" spans="2:63" s="10" customFormat="1" ht="29.85" customHeight="1">
      <c r="B99" s="172"/>
      <c r="C99" s="173"/>
      <c r="D99" s="174" t="s">
        <v>1224</v>
      </c>
      <c r="E99" s="186" t="s">
        <v>1234</v>
      </c>
      <c r="F99" s="186" t="s">
        <v>998</v>
      </c>
      <c r="G99" s="173"/>
      <c r="H99" s="173"/>
      <c r="I99" s="176"/>
      <c r="J99" s="187">
        <f>BK99</f>
        <v>0</v>
      </c>
      <c r="K99" s="173"/>
      <c r="L99" s="178"/>
      <c r="M99" s="179"/>
      <c r="N99" s="180"/>
      <c r="O99" s="180"/>
      <c r="P99" s="181">
        <f>SUM(P100:P114)</f>
        <v>0</v>
      </c>
      <c r="Q99" s="180"/>
      <c r="R99" s="181">
        <f>SUM(R100:R114)</f>
        <v>14.821000000000002</v>
      </c>
      <c r="S99" s="180"/>
      <c r="T99" s="182">
        <f>SUM(T100:T114)</f>
        <v>0</v>
      </c>
      <c r="AR99" s="183" t="s">
        <v>1171</v>
      </c>
      <c r="AT99" s="184" t="s">
        <v>1224</v>
      </c>
      <c r="AU99" s="184" t="s">
        <v>1171</v>
      </c>
      <c r="AY99" s="183" t="s">
        <v>1302</v>
      </c>
      <c r="BK99" s="185">
        <f>SUM(BK100:BK114)</f>
        <v>0</v>
      </c>
    </row>
    <row r="100" spans="2:65" s="1" customFormat="1" ht="22.9" customHeight="1">
      <c r="B100" s="42"/>
      <c r="C100" s="235" t="s">
        <v>1309</v>
      </c>
      <c r="D100" s="235" t="s">
        <v>1464</v>
      </c>
      <c r="E100" s="236" t="s">
        <v>1019</v>
      </c>
      <c r="F100" s="237" t="s">
        <v>1020</v>
      </c>
      <c r="G100" s="238" t="s">
        <v>1307</v>
      </c>
      <c r="H100" s="239">
        <v>16200</v>
      </c>
      <c r="I100" s="240"/>
      <c r="J100" s="241">
        <f>ROUND(I100*H100,2)</f>
        <v>0</v>
      </c>
      <c r="K100" s="237" t="s">
        <v>1169</v>
      </c>
      <c r="L100" s="242"/>
      <c r="M100" s="243" t="s">
        <v>1169</v>
      </c>
      <c r="N100" s="244" t="s">
        <v>1198</v>
      </c>
      <c r="O100" s="43"/>
      <c r="P100" s="197">
        <f>O100*H100</f>
        <v>0</v>
      </c>
      <c r="Q100" s="197">
        <v>0</v>
      </c>
      <c r="R100" s="197">
        <f>Q100*H100</f>
        <v>0</v>
      </c>
      <c r="S100" s="197">
        <v>0</v>
      </c>
      <c r="T100" s="198">
        <f>S100*H100</f>
        <v>0</v>
      </c>
      <c r="AR100" s="24" t="s">
        <v>1353</v>
      </c>
      <c r="AT100" s="24" t="s">
        <v>1464</v>
      </c>
      <c r="AU100" s="24" t="s">
        <v>1234</v>
      </c>
      <c r="AY100" s="24" t="s">
        <v>1302</v>
      </c>
      <c r="BE100" s="199">
        <f>IF(N100="základní",J100,0)</f>
        <v>0</v>
      </c>
      <c r="BF100" s="199">
        <f>IF(N100="snížená",J100,0)</f>
        <v>0</v>
      </c>
      <c r="BG100" s="199">
        <f>IF(N100="zákl. přenesená",J100,0)</f>
        <v>0</v>
      </c>
      <c r="BH100" s="199">
        <f>IF(N100="sníž. přenesená",J100,0)</f>
        <v>0</v>
      </c>
      <c r="BI100" s="199">
        <f>IF(N100="nulová",J100,0)</f>
        <v>0</v>
      </c>
      <c r="BJ100" s="24" t="s">
        <v>1309</v>
      </c>
      <c r="BK100" s="199">
        <f>ROUND(I100*H100,2)</f>
        <v>0</v>
      </c>
      <c r="BL100" s="24" t="s">
        <v>1309</v>
      </c>
      <c r="BM100" s="24" t="s">
        <v>111</v>
      </c>
    </row>
    <row r="101" spans="2:51" s="11" customFormat="1" ht="13.5">
      <c r="B101" s="203"/>
      <c r="C101" s="204"/>
      <c r="D101" s="200" t="s">
        <v>1313</v>
      </c>
      <c r="E101" s="205" t="s">
        <v>1169</v>
      </c>
      <c r="F101" s="206" t="s">
        <v>112</v>
      </c>
      <c r="G101" s="204"/>
      <c r="H101" s="207">
        <v>16200</v>
      </c>
      <c r="I101" s="208"/>
      <c r="J101" s="204"/>
      <c r="K101" s="204"/>
      <c r="L101" s="209"/>
      <c r="M101" s="210"/>
      <c r="N101" s="211"/>
      <c r="O101" s="211"/>
      <c r="P101" s="211"/>
      <c r="Q101" s="211"/>
      <c r="R101" s="211"/>
      <c r="S101" s="211"/>
      <c r="T101" s="212"/>
      <c r="AT101" s="213" t="s">
        <v>1313</v>
      </c>
      <c r="AU101" s="213" t="s">
        <v>1234</v>
      </c>
      <c r="AV101" s="11" t="s">
        <v>1234</v>
      </c>
      <c r="AW101" s="11" t="s">
        <v>1188</v>
      </c>
      <c r="AX101" s="11" t="s">
        <v>1225</v>
      </c>
      <c r="AY101" s="213" t="s">
        <v>1302</v>
      </c>
    </row>
    <row r="102" spans="2:51" s="12" customFormat="1" ht="13.5">
      <c r="B102" s="214"/>
      <c r="C102" s="215"/>
      <c r="D102" s="200" t="s">
        <v>1313</v>
      </c>
      <c r="E102" s="216" t="s">
        <v>1169</v>
      </c>
      <c r="F102" s="217" t="s">
        <v>1315</v>
      </c>
      <c r="G102" s="215"/>
      <c r="H102" s="218">
        <v>16200</v>
      </c>
      <c r="I102" s="219"/>
      <c r="J102" s="215"/>
      <c r="K102" s="215"/>
      <c r="L102" s="220"/>
      <c r="M102" s="221"/>
      <c r="N102" s="222"/>
      <c r="O102" s="222"/>
      <c r="P102" s="222"/>
      <c r="Q102" s="222"/>
      <c r="R102" s="222"/>
      <c r="S102" s="222"/>
      <c r="T102" s="223"/>
      <c r="AT102" s="224" t="s">
        <v>1313</v>
      </c>
      <c r="AU102" s="224" t="s">
        <v>1234</v>
      </c>
      <c r="AV102" s="12" t="s">
        <v>1309</v>
      </c>
      <c r="AW102" s="12" t="s">
        <v>1188</v>
      </c>
      <c r="AX102" s="12" t="s">
        <v>1171</v>
      </c>
      <c r="AY102" s="224" t="s">
        <v>1302</v>
      </c>
    </row>
    <row r="103" spans="2:65" s="1" customFormat="1" ht="22.9" customHeight="1">
      <c r="B103" s="42"/>
      <c r="C103" s="188" t="s">
        <v>1338</v>
      </c>
      <c r="D103" s="188" t="s">
        <v>1304</v>
      </c>
      <c r="E103" s="189" t="s">
        <v>113</v>
      </c>
      <c r="F103" s="190" t="s">
        <v>114</v>
      </c>
      <c r="G103" s="191" t="s">
        <v>1088</v>
      </c>
      <c r="H103" s="192">
        <v>1100</v>
      </c>
      <c r="I103" s="193"/>
      <c r="J103" s="194">
        <f>ROUND(I103*H103,2)</f>
        <v>0</v>
      </c>
      <c r="K103" s="190" t="s">
        <v>1308</v>
      </c>
      <c r="L103" s="62"/>
      <c r="M103" s="195" t="s">
        <v>1169</v>
      </c>
      <c r="N103" s="196" t="s">
        <v>1198</v>
      </c>
      <c r="O103" s="43"/>
      <c r="P103" s="197">
        <f>O103*H103</f>
        <v>0</v>
      </c>
      <c r="Q103" s="197">
        <v>0.00191</v>
      </c>
      <c r="R103" s="197">
        <f>Q103*H103</f>
        <v>2.101</v>
      </c>
      <c r="S103" s="197">
        <v>0</v>
      </c>
      <c r="T103" s="198">
        <f>S103*H103</f>
        <v>0</v>
      </c>
      <c r="AR103" s="24" t="s">
        <v>1309</v>
      </c>
      <c r="AT103" s="24" t="s">
        <v>1304</v>
      </c>
      <c r="AU103" s="24" t="s">
        <v>1234</v>
      </c>
      <c r="AY103" s="24" t="s">
        <v>1302</v>
      </c>
      <c r="BE103" s="199">
        <f>IF(N103="základní",J103,0)</f>
        <v>0</v>
      </c>
      <c r="BF103" s="199">
        <f>IF(N103="snížená",J103,0)</f>
        <v>0</v>
      </c>
      <c r="BG103" s="199">
        <f>IF(N103="zákl. přenesená",J103,0)</f>
        <v>0</v>
      </c>
      <c r="BH103" s="199">
        <f>IF(N103="sníž. přenesená",J103,0)</f>
        <v>0</v>
      </c>
      <c r="BI103" s="199">
        <f>IF(N103="nulová",J103,0)</f>
        <v>0</v>
      </c>
      <c r="BJ103" s="24" t="s">
        <v>1309</v>
      </c>
      <c r="BK103" s="199">
        <f>ROUND(I103*H103,2)</f>
        <v>0</v>
      </c>
      <c r="BL103" s="24" t="s">
        <v>1309</v>
      </c>
      <c r="BM103" s="24" t="s">
        <v>115</v>
      </c>
    </row>
    <row r="104" spans="2:47" s="1" customFormat="1" ht="67.5">
      <c r="B104" s="42"/>
      <c r="C104" s="64"/>
      <c r="D104" s="200" t="s">
        <v>1311</v>
      </c>
      <c r="E104" s="64"/>
      <c r="F104" s="201" t="s">
        <v>116</v>
      </c>
      <c r="G104" s="64"/>
      <c r="H104" s="64"/>
      <c r="I104" s="159"/>
      <c r="J104" s="64"/>
      <c r="K104" s="64"/>
      <c r="L104" s="62"/>
      <c r="M104" s="202"/>
      <c r="N104" s="43"/>
      <c r="O104" s="43"/>
      <c r="P104" s="43"/>
      <c r="Q104" s="43"/>
      <c r="R104" s="43"/>
      <c r="S104" s="43"/>
      <c r="T104" s="79"/>
      <c r="AT104" s="24" t="s">
        <v>1311</v>
      </c>
      <c r="AU104" s="24" t="s">
        <v>1234</v>
      </c>
    </row>
    <row r="105" spans="2:51" s="11" customFormat="1" ht="13.5">
      <c r="B105" s="203"/>
      <c r="C105" s="204"/>
      <c r="D105" s="200" t="s">
        <v>1313</v>
      </c>
      <c r="E105" s="205" t="s">
        <v>1169</v>
      </c>
      <c r="F105" s="206" t="s">
        <v>117</v>
      </c>
      <c r="G105" s="204"/>
      <c r="H105" s="207">
        <v>1100</v>
      </c>
      <c r="I105" s="208"/>
      <c r="J105" s="204"/>
      <c r="K105" s="204"/>
      <c r="L105" s="209"/>
      <c r="M105" s="210"/>
      <c r="N105" s="211"/>
      <c r="O105" s="211"/>
      <c r="P105" s="211"/>
      <c r="Q105" s="211"/>
      <c r="R105" s="211"/>
      <c r="S105" s="211"/>
      <c r="T105" s="212"/>
      <c r="AT105" s="213" t="s">
        <v>1313</v>
      </c>
      <c r="AU105" s="213" t="s">
        <v>1234</v>
      </c>
      <c r="AV105" s="11" t="s">
        <v>1234</v>
      </c>
      <c r="AW105" s="11" t="s">
        <v>1188</v>
      </c>
      <c r="AX105" s="11" t="s">
        <v>1225</v>
      </c>
      <c r="AY105" s="213" t="s">
        <v>1302</v>
      </c>
    </row>
    <row r="106" spans="2:51" s="12" customFormat="1" ht="13.5">
      <c r="B106" s="214"/>
      <c r="C106" s="215"/>
      <c r="D106" s="200" t="s">
        <v>1313</v>
      </c>
      <c r="E106" s="216" t="s">
        <v>1169</v>
      </c>
      <c r="F106" s="217" t="s">
        <v>1315</v>
      </c>
      <c r="G106" s="215"/>
      <c r="H106" s="218">
        <v>1100</v>
      </c>
      <c r="I106" s="219"/>
      <c r="J106" s="215"/>
      <c r="K106" s="215"/>
      <c r="L106" s="220"/>
      <c r="M106" s="221"/>
      <c r="N106" s="222"/>
      <c r="O106" s="222"/>
      <c r="P106" s="222"/>
      <c r="Q106" s="222"/>
      <c r="R106" s="222"/>
      <c r="S106" s="222"/>
      <c r="T106" s="223"/>
      <c r="AT106" s="224" t="s">
        <v>1313</v>
      </c>
      <c r="AU106" s="224" t="s">
        <v>1234</v>
      </c>
      <c r="AV106" s="12" t="s">
        <v>1309</v>
      </c>
      <c r="AW106" s="12" t="s">
        <v>1188</v>
      </c>
      <c r="AX106" s="12" t="s">
        <v>1171</v>
      </c>
      <c r="AY106" s="224" t="s">
        <v>1302</v>
      </c>
    </row>
    <row r="107" spans="2:65" s="1" customFormat="1" ht="22.9" customHeight="1">
      <c r="B107" s="42"/>
      <c r="C107" s="235" t="s">
        <v>1342</v>
      </c>
      <c r="D107" s="235" t="s">
        <v>1464</v>
      </c>
      <c r="E107" s="236" t="s">
        <v>118</v>
      </c>
      <c r="F107" s="237" t="s">
        <v>41</v>
      </c>
      <c r="G107" s="238" t="s">
        <v>1024</v>
      </c>
      <c r="H107" s="239">
        <v>1</v>
      </c>
      <c r="I107" s="240"/>
      <c r="J107" s="241">
        <f>ROUND(I107*H107,2)</f>
        <v>0</v>
      </c>
      <c r="K107" s="237" t="s">
        <v>1169</v>
      </c>
      <c r="L107" s="242"/>
      <c r="M107" s="243" t="s">
        <v>1169</v>
      </c>
      <c r="N107" s="244" t="s">
        <v>1198</v>
      </c>
      <c r="O107" s="43"/>
      <c r="P107" s="197">
        <f>O107*H107</f>
        <v>0</v>
      </c>
      <c r="Q107" s="197">
        <v>0</v>
      </c>
      <c r="R107" s="197">
        <f>Q107*H107</f>
        <v>0</v>
      </c>
      <c r="S107" s="197">
        <v>0</v>
      </c>
      <c r="T107" s="198">
        <f>S107*H107</f>
        <v>0</v>
      </c>
      <c r="AR107" s="24" t="s">
        <v>1353</v>
      </c>
      <c r="AT107" s="24" t="s">
        <v>1464</v>
      </c>
      <c r="AU107" s="24" t="s">
        <v>1234</v>
      </c>
      <c r="AY107" s="24" t="s">
        <v>1302</v>
      </c>
      <c r="BE107" s="199">
        <f>IF(N107="základní",J107,0)</f>
        <v>0</v>
      </c>
      <c r="BF107" s="199">
        <f>IF(N107="snížená",J107,0)</f>
        <v>0</v>
      </c>
      <c r="BG107" s="199">
        <f>IF(N107="zákl. přenesená",J107,0)</f>
        <v>0</v>
      </c>
      <c r="BH107" s="199">
        <f>IF(N107="sníž. přenesená",J107,0)</f>
        <v>0</v>
      </c>
      <c r="BI107" s="199">
        <f>IF(N107="nulová",J107,0)</f>
        <v>0</v>
      </c>
      <c r="BJ107" s="24" t="s">
        <v>1309</v>
      </c>
      <c r="BK107" s="199">
        <f>ROUND(I107*H107,2)</f>
        <v>0</v>
      </c>
      <c r="BL107" s="24" t="s">
        <v>1309</v>
      </c>
      <c r="BM107" s="24" t="s">
        <v>119</v>
      </c>
    </row>
    <row r="108" spans="2:65" s="1" customFormat="1" ht="34.15" customHeight="1">
      <c r="B108" s="42"/>
      <c r="C108" s="188" t="s">
        <v>1346</v>
      </c>
      <c r="D108" s="188" t="s">
        <v>1304</v>
      </c>
      <c r="E108" s="189" t="s">
        <v>999</v>
      </c>
      <c r="F108" s="190" t="s">
        <v>1000</v>
      </c>
      <c r="G108" s="191" t="s">
        <v>1307</v>
      </c>
      <c r="H108" s="192">
        <v>16000</v>
      </c>
      <c r="I108" s="193"/>
      <c r="J108" s="194">
        <f>ROUND(I108*H108,2)</f>
        <v>0</v>
      </c>
      <c r="K108" s="190" t="s">
        <v>1308</v>
      </c>
      <c r="L108" s="62"/>
      <c r="M108" s="195" t="s">
        <v>1169</v>
      </c>
      <c r="N108" s="196" t="s">
        <v>1198</v>
      </c>
      <c r="O108" s="43"/>
      <c r="P108" s="197">
        <f>O108*H108</f>
        <v>0</v>
      </c>
      <c r="Q108" s="197">
        <v>0.00022</v>
      </c>
      <c r="R108" s="197">
        <f>Q108*H108</f>
        <v>3.52</v>
      </c>
      <c r="S108" s="197">
        <v>0</v>
      </c>
      <c r="T108" s="198">
        <f>S108*H108</f>
        <v>0</v>
      </c>
      <c r="AR108" s="24" t="s">
        <v>1309</v>
      </c>
      <c r="AT108" s="24" t="s">
        <v>1304</v>
      </c>
      <c r="AU108" s="24" t="s">
        <v>1234</v>
      </c>
      <c r="AY108" s="24" t="s">
        <v>1302</v>
      </c>
      <c r="BE108" s="199">
        <f>IF(N108="základní",J108,0)</f>
        <v>0</v>
      </c>
      <c r="BF108" s="199">
        <f>IF(N108="snížená",J108,0)</f>
        <v>0</v>
      </c>
      <c r="BG108" s="199">
        <f>IF(N108="zákl. přenesená",J108,0)</f>
        <v>0</v>
      </c>
      <c r="BH108" s="199">
        <f>IF(N108="sníž. přenesená",J108,0)</f>
        <v>0</v>
      </c>
      <c r="BI108" s="199">
        <f>IF(N108="nulová",J108,0)</f>
        <v>0</v>
      </c>
      <c r="BJ108" s="24" t="s">
        <v>1309</v>
      </c>
      <c r="BK108" s="199">
        <f>ROUND(I108*H108,2)</f>
        <v>0</v>
      </c>
      <c r="BL108" s="24" t="s">
        <v>1309</v>
      </c>
      <c r="BM108" s="24" t="s">
        <v>120</v>
      </c>
    </row>
    <row r="109" spans="2:47" s="1" customFormat="1" ht="81">
      <c r="B109" s="42"/>
      <c r="C109" s="64"/>
      <c r="D109" s="200" t="s">
        <v>1311</v>
      </c>
      <c r="E109" s="64"/>
      <c r="F109" s="201" t="s">
        <v>1002</v>
      </c>
      <c r="G109" s="64"/>
      <c r="H109" s="64"/>
      <c r="I109" s="159"/>
      <c r="J109" s="64"/>
      <c r="K109" s="64"/>
      <c r="L109" s="62"/>
      <c r="M109" s="202"/>
      <c r="N109" s="43"/>
      <c r="O109" s="43"/>
      <c r="P109" s="43"/>
      <c r="Q109" s="43"/>
      <c r="R109" s="43"/>
      <c r="S109" s="43"/>
      <c r="T109" s="79"/>
      <c r="AT109" s="24" t="s">
        <v>1311</v>
      </c>
      <c r="AU109" s="24" t="s">
        <v>1234</v>
      </c>
    </row>
    <row r="110" spans="2:51" s="11" customFormat="1" ht="13.5">
      <c r="B110" s="203"/>
      <c r="C110" s="204"/>
      <c r="D110" s="200" t="s">
        <v>1313</v>
      </c>
      <c r="E110" s="205" t="s">
        <v>1169</v>
      </c>
      <c r="F110" s="206" t="s">
        <v>121</v>
      </c>
      <c r="G110" s="204"/>
      <c r="H110" s="207">
        <v>16000</v>
      </c>
      <c r="I110" s="208"/>
      <c r="J110" s="204"/>
      <c r="K110" s="204"/>
      <c r="L110" s="209"/>
      <c r="M110" s="210"/>
      <c r="N110" s="211"/>
      <c r="O110" s="211"/>
      <c r="P110" s="211"/>
      <c r="Q110" s="211"/>
      <c r="R110" s="211"/>
      <c r="S110" s="211"/>
      <c r="T110" s="212"/>
      <c r="AT110" s="213" t="s">
        <v>1313</v>
      </c>
      <c r="AU110" s="213" t="s">
        <v>1234</v>
      </c>
      <c r="AV110" s="11" t="s">
        <v>1234</v>
      </c>
      <c r="AW110" s="11" t="s">
        <v>1188</v>
      </c>
      <c r="AX110" s="11" t="s">
        <v>1225</v>
      </c>
      <c r="AY110" s="213" t="s">
        <v>1302</v>
      </c>
    </row>
    <row r="111" spans="2:51" s="12" customFormat="1" ht="13.5">
      <c r="B111" s="214"/>
      <c r="C111" s="215"/>
      <c r="D111" s="200" t="s">
        <v>1313</v>
      </c>
      <c r="E111" s="216" t="s">
        <v>1169</v>
      </c>
      <c r="F111" s="217" t="s">
        <v>1315</v>
      </c>
      <c r="G111" s="215"/>
      <c r="H111" s="218">
        <v>16000</v>
      </c>
      <c r="I111" s="219"/>
      <c r="J111" s="215"/>
      <c r="K111" s="215"/>
      <c r="L111" s="220"/>
      <c r="M111" s="221"/>
      <c r="N111" s="222"/>
      <c r="O111" s="222"/>
      <c r="P111" s="222"/>
      <c r="Q111" s="222"/>
      <c r="R111" s="222"/>
      <c r="S111" s="222"/>
      <c r="T111" s="223"/>
      <c r="AT111" s="224" t="s">
        <v>1313</v>
      </c>
      <c r="AU111" s="224" t="s">
        <v>1234</v>
      </c>
      <c r="AV111" s="12" t="s">
        <v>1309</v>
      </c>
      <c r="AW111" s="12" t="s">
        <v>1188</v>
      </c>
      <c r="AX111" s="12" t="s">
        <v>1171</v>
      </c>
      <c r="AY111" s="224" t="s">
        <v>1302</v>
      </c>
    </row>
    <row r="112" spans="2:65" s="1" customFormat="1" ht="22.9" customHeight="1">
      <c r="B112" s="42"/>
      <c r="C112" s="235" t="s">
        <v>1353</v>
      </c>
      <c r="D112" s="235" t="s">
        <v>1464</v>
      </c>
      <c r="E112" s="236" t="s">
        <v>1005</v>
      </c>
      <c r="F112" s="237" t="s">
        <v>86</v>
      </c>
      <c r="G112" s="238" t="s">
        <v>1307</v>
      </c>
      <c r="H112" s="239">
        <v>18400</v>
      </c>
      <c r="I112" s="240"/>
      <c r="J112" s="241">
        <f>ROUND(I112*H112,2)</f>
        <v>0</v>
      </c>
      <c r="K112" s="237" t="s">
        <v>1308</v>
      </c>
      <c r="L112" s="242"/>
      <c r="M112" s="243" t="s">
        <v>1169</v>
      </c>
      <c r="N112" s="244" t="s">
        <v>1198</v>
      </c>
      <c r="O112" s="43"/>
      <c r="P112" s="197">
        <f>O112*H112</f>
        <v>0</v>
      </c>
      <c r="Q112" s="197">
        <v>0.0005</v>
      </c>
      <c r="R112" s="197">
        <f>Q112*H112</f>
        <v>9.200000000000001</v>
      </c>
      <c r="S112" s="197">
        <v>0</v>
      </c>
      <c r="T112" s="198">
        <f>S112*H112</f>
        <v>0</v>
      </c>
      <c r="AR112" s="24" t="s">
        <v>1353</v>
      </c>
      <c r="AT112" s="24" t="s">
        <v>1464</v>
      </c>
      <c r="AU112" s="24" t="s">
        <v>1234</v>
      </c>
      <c r="AY112" s="24" t="s">
        <v>1302</v>
      </c>
      <c r="BE112" s="199">
        <f>IF(N112="základní",J112,0)</f>
        <v>0</v>
      </c>
      <c r="BF112" s="199">
        <f>IF(N112="snížená",J112,0)</f>
        <v>0</v>
      </c>
      <c r="BG112" s="199">
        <f>IF(N112="zákl. přenesená",J112,0)</f>
        <v>0</v>
      </c>
      <c r="BH112" s="199">
        <f>IF(N112="sníž. přenesená",J112,0)</f>
        <v>0</v>
      </c>
      <c r="BI112" s="199">
        <f>IF(N112="nulová",J112,0)</f>
        <v>0</v>
      </c>
      <c r="BJ112" s="24" t="s">
        <v>1309</v>
      </c>
      <c r="BK112" s="199">
        <f>ROUND(I112*H112,2)</f>
        <v>0</v>
      </c>
      <c r="BL112" s="24" t="s">
        <v>1309</v>
      </c>
      <c r="BM112" s="24" t="s">
        <v>122</v>
      </c>
    </row>
    <row r="113" spans="2:47" s="1" customFormat="1" ht="54">
      <c r="B113" s="42"/>
      <c r="C113" s="64"/>
      <c r="D113" s="200" t="s">
        <v>57</v>
      </c>
      <c r="E113" s="64"/>
      <c r="F113" s="201" t="s">
        <v>88</v>
      </c>
      <c r="G113" s="64"/>
      <c r="H113" s="64"/>
      <c r="I113" s="159"/>
      <c r="J113" s="64"/>
      <c r="K113" s="64"/>
      <c r="L113" s="62"/>
      <c r="M113" s="202"/>
      <c r="N113" s="43"/>
      <c r="O113" s="43"/>
      <c r="P113" s="43"/>
      <c r="Q113" s="43"/>
      <c r="R113" s="43"/>
      <c r="S113" s="43"/>
      <c r="T113" s="79"/>
      <c r="AT113" s="24" t="s">
        <v>57</v>
      </c>
      <c r="AU113" s="24" t="s">
        <v>1234</v>
      </c>
    </row>
    <row r="114" spans="2:51" s="11" customFormat="1" ht="13.5">
      <c r="B114" s="203"/>
      <c r="C114" s="204"/>
      <c r="D114" s="200" t="s">
        <v>1313</v>
      </c>
      <c r="E114" s="204"/>
      <c r="F114" s="206" t="s">
        <v>123</v>
      </c>
      <c r="G114" s="204"/>
      <c r="H114" s="207">
        <v>18400</v>
      </c>
      <c r="I114" s="208"/>
      <c r="J114" s="204"/>
      <c r="K114" s="204"/>
      <c r="L114" s="209"/>
      <c r="M114" s="210"/>
      <c r="N114" s="211"/>
      <c r="O114" s="211"/>
      <c r="P114" s="211"/>
      <c r="Q114" s="211"/>
      <c r="R114" s="211"/>
      <c r="S114" s="211"/>
      <c r="T114" s="212"/>
      <c r="AT114" s="213" t="s">
        <v>1313</v>
      </c>
      <c r="AU114" s="213" t="s">
        <v>1234</v>
      </c>
      <c r="AV114" s="11" t="s">
        <v>1234</v>
      </c>
      <c r="AW114" s="11" t="s">
        <v>1153</v>
      </c>
      <c r="AX114" s="11" t="s">
        <v>1171</v>
      </c>
      <c r="AY114" s="213" t="s">
        <v>1302</v>
      </c>
    </row>
    <row r="115" spans="2:63" s="10" customFormat="1" ht="29.85" customHeight="1">
      <c r="B115" s="172"/>
      <c r="C115" s="173"/>
      <c r="D115" s="174" t="s">
        <v>1224</v>
      </c>
      <c r="E115" s="186" t="s">
        <v>1309</v>
      </c>
      <c r="F115" s="186" t="s">
        <v>1026</v>
      </c>
      <c r="G115" s="173"/>
      <c r="H115" s="173"/>
      <c r="I115" s="176"/>
      <c r="J115" s="187">
        <f>BK115</f>
        <v>0</v>
      </c>
      <c r="K115" s="173"/>
      <c r="L115" s="178"/>
      <c r="M115" s="179"/>
      <c r="N115" s="180"/>
      <c r="O115" s="180"/>
      <c r="P115" s="181">
        <f>SUM(P116:P129)</f>
        <v>0</v>
      </c>
      <c r="Q115" s="180"/>
      <c r="R115" s="181">
        <f>SUM(R116:R129)</f>
        <v>34560</v>
      </c>
      <c r="S115" s="180"/>
      <c r="T115" s="182">
        <f>SUM(T116:T129)</f>
        <v>0</v>
      </c>
      <c r="AR115" s="183" t="s">
        <v>1171</v>
      </c>
      <c r="AT115" s="184" t="s">
        <v>1224</v>
      </c>
      <c r="AU115" s="184" t="s">
        <v>1171</v>
      </c>
      <c r="AY115" s="183" t="s">
        <v>1302</v>
      </c>
      <c r="BK115" s="185">
        <f>SUM(BK116:BK129)</f>
        <v>0</v>
      </c>
    </row>
    <row r="116" spans="2:65" s="1" customFormat="1" ht="22.9" customHeight="1">
      <c r="B116" s="42"/>
      <c r="C116" s="188" t="s">
        <v>1359</v>
      </c>
      <c r="D116" s="188" t="s">
        <v>1304</v>
      </c>
      <c r="E116" s="189" t="s">
        <v>124</v>
      </c>
      <c r="F116" s="190" t="s">
        <v>125</v>
      </c>
      <c r="G116" s="191" t="s">
        <v>1307</v>
      </c>
      <c r="H116" s="192">
        <v>170</v>
      </c>
      <c r="I116" s="193"/>
      <c r="J116" s="194">
        <f>ROUND(I116*H116,2)</f>
        <v>0</v>
      </c>
      <c r="K116" s="190" t="s">
        <v>1308</v>
      </c>
      <c r="L116" s="62"/>
      <c r="M116" s="195" t="s">
        <v>1169</v>
      </c>
      <c r="N116" s="196" t="s">
        <v>1198</v>
      </c>
      <c r="O116" s="43"/>
      <c r="P116" s="197">
        <f>O116*H116</f>
        <v>0</v>
      </c>
      <c r="Q116" s="197">
        <v>0</v>
      </c>
      <c r="R116" s="197">
        <f>Q116*H116</f>
        <v>0</v>
      </c>
      <c r="S116" s="197">
        <v>0</v>
      </c>
      <c r="T116" s="198">
        <f>S116*H116</f>
        <v>0</v>
      </c>
      <c r="AR116" s="24" t="s">
        <v>1309</v>
      </c>
      <c r="AT116" s="24" t="s">
        <v>1304</v>
      </c>
      <c r="AU116" s="24" t="s">
        <v>1234</v>
      </c>
      <c r="AY116" s="24" t="s">
        <v>1302</v>
      </c>
      <c r="BE116" s="199">
        <f>IF(N116="základní",J116,0)</f>
        <v>0</v>
      </c>
      <c r="BF116" s="199">
        <f>IF(N116="snížená",J116,0)</f>
        <v>0</v>
      </c>
      <c r="BG116" s="199">
        <f>IF(N116="zákl. přenesená",J116,0)</f>
        <v>0</v>
      </c>
      <c r="BH116" s="199">
        <f>IF(N116="sníž. přenesená",J116,0)</f>
        <v>0</v>
      </c>
      <c r="BI116" s="199">
        <f>IF(N116="nulová",J116,0)</f>
        <v>0</v>
      </c>
      <c r="BJ116" s="24" t="s">
        <v>1309</v>
      </c>
      <c r="BK116" s="199">
        <f>ROUND(I116*H116,2)</f>
        <v>0</v>
      </c>
      <c r="BL116" s="24" t="s">
        <v>1309</v>
      </c>
      <c r="BM116" s="24" t="s">
        <v>126</v>
      </c>
    </row>
    <row r="117" spans="2:47" s="1" customFormat="1" ht="121.5">
      <c r="B117" s="42"/>
      <c r="C117" s="64"/>
      <c r="D117" s="200" t="s">
        <v>1311</v>
      </c>
      <c r="E117" s="64"/>
      <c r="F117" s="201" t="s">
        <v>1030</v>
      </c>
      <c r="G117" s="64"/>
      <c r="H117" s="64"/>
      <c r="I117" s="159"/>
      <c r="J117" s="64"/>
      <c r="K117" s="64"/>
      <c r="L117" s="62"/>
      <c r="M117" s="202"/>
      <c r="N117" s="43"/>
      <c r="O117" s="43"/>
      <c r="P117" s="43"/>
      <c r="Q117" s="43"/>
      <c r="R117" s="43"/>
      <c r="S117" s="43"/>
      <c r="T117" s="79"/>
      <c r="AT117" s="24" t="s">
        <v>1311</v>
      </c>
      <c r="AU117" s="24" t="s">
        <v>1234</v>
      </c>
    </row>
    <row r="118" spans="2:51" s="11" customFormat="1" ht="13.5">
      <c r="B118" s="203"/>
      <c r="C118" s="204"/>
      <c r="D118" s="200" t="s">
        <v>1313</v>
      </c>
      <c r="E118" s="205" t="s">
        <v>1169</v>
      </c>
      <c r="F118" s="206" t="s">
        <v>127</v>
      </c>
      <c r="G118" s="204"/>
      <c r="H118" s="207">
        <v>170</v>
      </c>
      <c r="I118" s="208"/>
      <c r="J118" s="204"/>
      <c r="K118" s="204"/>
      <c r="L118" s="209"/>
      <c r="M118" s="210"/>
      <c r="N118" s="211"/>
      <c r="O118" s="211"/>
      <c r="P118" s="211"/>
      <c r="Q118" s="211"/>
      <c r="R118" s="211"/>
      <c r="S118" s="211"/>
      <c r="T118" s="212"/>
      <c r="AT118" s="213" t="s">
        <v>1313</v>
      </c>
      <c r="AU118" s="213" t="s">
        <v>1234</v>
      </c>
      <c r="AV118" s="11" t="s">
        <v>1234</v>
      </c>
      <c r="AW118" s="11" t="s">
        <v>1188</v>
      </c>
      <c r="AX118" s="11" t="s">
        <v>1225</v>
      </c>
      <c r="AY118" s="213" t="s">
        <v>1302</v>
      </c>
    </row>
    <row r="119" spans="2:51" s="12" customFormat="1" ht="13.5">
      <c r="B119" s="214"/>
      <c r="C119" s="215"/>
      <c r="D119" s="200" t="s">
        <v>1313</v>
      </c>
      <c r="E119" s="216" t="s">
        <v>1169</v>
      </c>
      <c r="F119" s="217" t="s">
        <v>1315</v>
      </c>
      <c r="G119" s="215"/>
      <c r="H119" s="218">
        <v>170</v>
      </c>
      <c r="I119" s="219"/>
      <c r="J119" s="215"/>
      <c r="K119" s="215"/>
      <c r="L119" s="220"/>
      <c r="M119" s="221"/>
      <c r="N119" s="222"/>
      <c r="O119" s="222"/>
      <c r="P119" s="222"/>
      <c r="Q119" s="222"/>
      <c r="R119" s="222"/>
      <c r="S119" s="222"/>
      <c r="T119" s="223"/>
      <c r="AT119" s="224" t="s">
        <v>1313</v>
      </c>
      <c r="AU119" s="224" t="s">
        <v>1234</v>
      </c>
      <c r="AV119" s="12" t="s">
        <v>1309</v>
      </c>
      <c r="AW119" s="12" t="s">
        <v>1188</v>
      </c>
      <c r="AX119" s="12" t="s">
        <v>1171</v>
      </c>
      <c r="AY119" s="224" t="s">
        <v>1302</v>
      </c>
    </row>
    <row r="120" spans="2:65" s="1" customFormat="1" ht="22.9" customHeight="1">
      <c r="B120" s="42"/>
      <c r="C120" s="188" t="s">
        <v>1176</v>
      </c>
      <c r="D120" s="188" t="s">
        <v>1304</v>
      </c>
      <c r="E120" s="189" t="s">
        <v>128</v>
      </c>
      <c r="F120" s="190" t="s">
        <v>129</v>
      </c>
      <c r="G120" s="191" t="s">
        <v>1349</v>
      </c>
      <c r="H120" s="192">
        <v>16000</v>
      </c>
      <c r="I120" s="193"/>
      <c r="J120" s="194">
        <f>ROUND(I120*H120,2)</f>
        <v>0</v>
      </c>
      <c r="K120" s="190" t="s">
        <v>1308</v>
      </c>
      <c r="L120" s="62"/>
      <c r="M120" s="195" t="s">
        <v>1169</v>
      </c>
      <c r="N120" s="196" t="s">
        <v>1198</v>
      </c>
      <c r="O120" s="43"/>
      <c r="P120" s="197">
        <f>O120*H120</f>
        <v>0</v>
      </c>
      <c r="Q120" s="197">
        <v>2.16</v>
      </c>
      <c r="R120" s="197">
        <f>Q120*H120</f>
        <v>34560</v>
      </c>
      <c r="S120" s="197">
        <v>0</v>
      </c>
      <c r="T120" s="198">
        <f>S120*H120</f>
        <v>0</v>
      </c>
      <c r="AR120" s="24" t="s">
        <v>1309</v>
      </c>
      <c r="AT120" s="24" t="s">
        <v>1304</v>
      </c>
      <c r="AU120" s="24" t="s">
        <v>1234</v>
      </c>
      <c r="AY120" s="24" t="s">
        <v>1302</v>
      </c>
      <c r="BE120" s="199">
        <f>IF(N120="základní",J120,0)</f>
        <v>0</v>
      </c>
      <c r="BF120" s="199">
        <f>IF(N120="snížená",J120,0)</f>
        <v>0</v>
      </c>
      <c r="BG120" s="199">
        <f>IF(N120="zákl. přenesená",J120,0)</f>
        <v>0</v>
      </c>
      <c r="BH120" s="199">
        <f>IF(N120="sníž. přenesená",J120,0)</f>
        <v>0</v>
      </c>
      <c r="BI120" s="199">
        <f>IF(N120="nulová",J120,0)</f>
        <v>0</v>
      </c>
      <c r="BJ120" s="24" t="s">
        <v>1309</v>
      </c>
      <c r="BK120" s="199">
        <f>ROUND(I120*H120,2)</f>
        <v>0</v>
      </c>
      <c r="BL120" s="24" t="s">
        <v>1309</v>
      </c>
      <c r="BM120" s="24" t="s">
        <v>130</v>
      </c>
    </row>
    <row r="121" spans="2:47" s="1" customFormat="1" ht="94.5">
      <c r="B121" s="42"/>
      <c r="C121" s="64"/>
      <c r="D121" s="200" t="s">
        <v>1311</v>
      </c>
      <c r="E121" s="64"/>
      <c r="F121" s="201" t="s">
        <v>10</v>
      </c>
      <c r="G121" s="64"/>
      <c r="H121" s="64"/>
      <c r="I121" s="159"/>
      <c r="J121" s="64"/>
      <c r="K121" s="64"/>
      <c r="L121" s="62"/>
      <c r="M121" s="202"/>
      <c r="N121" s="43"/>
      <c r="O121" s="43"/>
      <c r="P121" s="43"/>
      <c r="Q121" s="43"/>
      <c r="R121" s="43"/>
      <c r="S121" s="43"/>
      <c r="T121" s="79"/>
      <c r="AT121" s="24" t="s">
        <v>1311</v>
      </c>
      <c r="AU121" s="24" t="s">
        <v>1234</v>
      </c>
    </row>
    <row r="122" spans="2:51" s="11" customFormat="1" ht="13.5">
      <c r="B122" s="203"/>
      <c r="C122" s="204"/>
      <c r="D122" s="200" t="s">
        <v>1313</v>
      </c>
      <c r="E122" s="205" t="s">
        <v>1169</v>
      </c>
      <c r="F122" s="206" t="s">
        <v>131</v>
      </c>
      <c r="G122" s="204"/>
      <c r="H122" s="207">
        <v>10400</v>
      </c>
      <c r="I122" s="208"/>
      <c r="J122" s="204"/>
      <c r="K122" s="204"/>
      <c r="L122" s="209"/>
      <c r="M122" s="210"/>
      <c r="N122" s="211"/>
      <c r="O122" s="211"/>
      <c r="P122" s="211"/>
      <c r="Q122" s="211"/>
      <c r="R122" s="211"/>
      <c r="S122" s="211"/>
      <c r="T122" s="212"/>
      <c r="AT122" s="213" t="s">
        <v>1313</v>
      </c>
      <c r="AU122" s="213" t="s">
        <v>1234</v>
      </c>
      <c r="AV122" s="11" t="s">
        <v>1234</v>
      </c>
      <c r="AW122" s="11" t="s">
        <v>1188</v>
      </c>
      <c r="AX122" s="11" t="s">
        <v>1225</v>
      </c>
      <c r="AY122" s="213" t="s">
        <v>1302</v>
      </c>
    </row>
    <row r="123" spans="2:51" s="11" customFormat="1" ht="13.5">
      <c r="B123" s="203"/>
      <c r="C123" s="204"/>
      <c r="D123" s="200" t="s">
        <v>1313</v>
      </c>
      <c r="E123" s="205" t="s">
        <v>1169</v>
      </c>
      <c r="F123" s="206" t="s">
        <v>132</v>
      </c>
      <c r="G123" s="204"/>
      <c r="H123" s="207">
        <v>2700</v>
      </c>
      <c r="I123" s="208"/>
      <c r="J123" s="204"/>
      <c r="K123" s="204"/>
      <c r="L123" s="209"/>
      <c r="M123" s="210"/>
      <c r="N123" s="211"/>
      <c r="O123" s="211"/>
      <c r="P123" s="211"/>
      <c r="Q123" s="211"/>
      <c r="R123" s="211"/>
      <c r="S123" s="211"/>
      <c r="T123" s="212"/>
      <c r="AT123" s="213" t="s">
        <v>1313</v>
      </c>
      <c r="AU123" s="213" t="s">
        <v>1234</v>
      </c>
      <c r="AV123" s="11" t="s">
        <v>1234</v>
      </c>
      <c r="AW123" s="11" t="s">
        <v>1188</v>
      </c>
      <c r="AX123" s="11" t="s">
        <v>1225</v>
      </c>
      <c r="AY123" s="213" t="s">
        <v>1302</v>
      </c>
    </row>
    <row r="124" spans="2:51" s="11" customFormat="1" ht="13.5">
      <c r="B124" s="203"/>
      <c r="C124" s="204"/>
      <c r="D124" s="200" t="s">
        <v>1313</v>
      </c>
      <c r="E124" s="205" t="s">
        <v>1169</v>
      </c>
      <c r="F124" s="206" t="s">
        <v>132</v>
      </c>
      <c r="G124" s="204"/>
      <c r="H124" s="207">
        <v>2700</v>
      </c>
      <c r="I124" s="208"/>
      <c r="J124" s="204"/>
      <c r="K124" s="204"/>
      <c r="L124" s="209"/>
      <c r="M124" s="210"/>
      <c r="N124" s="211"/>
      <c r="O124" s="211"/>
      <c r="P124" s="211"/>
      <c r="Q124" s="211"/>
      <c r="R124" s="211"/>
      <c r="S124" s="211"/>
      <c r="T124" s="212"/>
      <c r="AT124" s="213" t="s">
        <v>1313</v>
      </c>
      <c r="AU124" s="213" t="s">
        <v>1234</v>
      </c>
      <c r="AV124" s="11" t="s">
        <v>1234</v>
      </c>
      <c r="AW124" s="11" t="s">
        <v>1188</v>
      </c>
      <c r="AX124" s="11" t="s">
        <v>1225</v>
      </c>
      <c r="AY124" s="213" t="s">
        <v>1302</v>
      </c>
    </row>
    <row r="125" spans="2:51" s="11" customFormat="1" ht="13.5">
      <c r="B125" s="203"/>
      <c r="C125" s="204"/>
      <c r="D125" s="200" t="s">
        <v>1313</v>
      </c>
      <c r="E125" s="205" t="s">
        <v>1169</v>
      </c>
      <c r="F125" s="206" t="s">
        <v>95</v>
      </c>
      <c r="G125" s="204"/>
      <c r="H125" s="207">
        <v>200</v>
      </c>
      <c r="I125" s="208"/>
      <c r="J125" s="204"/>
      <c r="K125" s="204"/>
      <c r="L125" s="209"/>
      <c r="M125" s="210"/>
      <c r="N125" s="211"/>
      <c r="O125" s="211"/>
      <c r="P125" s="211"/>
      <c r="Q125" s="211"/>
      <c r="R125" s="211"/>
      <c r="S125" s="211"/>
      <c r="T125" s="212"/>
      <c r="AT125" s="213" t="s">
        <v>1313</v>
      </c>
      <c r="AU125" s="213" t="s">
        <v>1234</v>
      </c>
      <c r="AV125" s="11" t="s">
        <v>1234</v>
      </c>
      <c r="AW125" s="11" t="s">
        <v>1188</v>
      </c>
      <c r="AX125" s="11" t="s">
        <v>1225</v>
      </c>
      <c r="AY125" s="213" t="s">
        <v>1302</v>
      </c>
    </row>
    <row r="126" spans="2:51" s="12" customFormat="1" ht="13.5">
      <c r="B126" s="214"/>
      <c r="C126" s="215"/>
      <c r="D126" s="200" t="s">
        <v>1313</v>
      </c>
      <c r="E126" s="216" t="s">
        <v>1169</v>
      </c>
      <c r="F126" s="217" t="s">
        <v>1315</v>
      </c>
      <c r="G126" s="215"/>
      <c r="H126" s="218">
        <v>16000</v>
      </c>
      <c r="I126" s="219"/>
      <c r="J126" s="215"/>
      <c r="K126" s="215"/>
      <c r="L126" s="220"/>
      <c r="M126" s="221"/>
      <c r="N126" s="222"/>
      <c r="O126" s="222"/>
      <c r="P126" s="222"/>
      <c r="Q126" s="222"/>
      <c r="R126" s="222"/>
      <c r="S126" s="222"/>
      <c r="T126" s="223"/>
      <c r="AT126" s="224" t="s">
        <v>1313</v>
      </c>
      <c r="AU126" s="224" t="s">
        <v>1234</v>
      </c>
      <c r="AV126" s="12" t="s">
        <v>1309</v>
      </c>
      <c r="AW126" s="12" t="s">
        <v>1188</v>
      </c>
      <c r="AX126" s="12" t="s">
        <v>1171</v>
      </c>
      <c r="AY126" s="224" t="s">
        <v>1302</v>
      </c>
    </row>
    <row r="127" spans="2:51" s="13" customFormat="1" ht="13.5">
      <c r="B127" s="225"/>
      <c r="C127" s="226"/>
      <c r="D127" s="200" t="s">
        <v>1313</v>
      </c>
      <c r="E127" s="227" t="s">
        <v>1169</v>
      </c>
      <c r="F127" s="228" t="s">
        <v>133</v>
      </c>
      <c r="G127" s="226"/>
      <c r="H127" s="227" t="s">
        <v>1169</v>
      </c>
      <c r="I127" s="229"/>
      <c r="J127" s="226"/>
      <c r="K127" s="226"/>
      <c r="L127" s="230"/>
      <c r="M127" s="231"/>
      <c r="N127" s="232"/>
      <c r="O127" s="232"/>
      <c r="P127" s="232"/>
      <c r="Q127" s="232"/>
      <c r="R127" s="232"/>
      <c r="S127" s="232"/>
      <c r="T127" s="233"/>
      <c r="AT127" s="234" t="s">
        <v>1313</v>
      </c>
      <c r="AU127" s="234" t="s">
        <v>1234</v>
      </c>
      <c r="AV127" s="13" t="s">
        <v>1171</v>
      </c>
      <c r="AW127" s="13" t="s">
        <v>1188</v>
      </c>
      <c r="AX127" s="13" t="s">
        <v>1225</v>
      </c>
      <c r="AY127" s="234" t="s">
        <v>1302</v>
      </c>
    </row>
    <row r="128" spans="2:65" s="1" customFormat="1" ht="14.45" customHeight="1">
      <c r="B128" s="42"/>
      <c r="C128" s="235" t="s">
        <v>1367</v>
      </c>
      <c r="D128" s="235" t="s">
        <v>1464</v>
      </c>
      <c r="E128" s="236" t="s">
        <v>134</v>
      </c>
      <c r="F128" s="237" t="s">
        <v>135</v>
      </c>
      <c r="G128" s="238" t="s">
        <v>1088</v>
      </c>
      <c r="H128" s="239">
        <v>85</v>
      </c>
      <c r="I128" s="240"/>
      <c r="J128" s="241">
        <f>ROUND(I128*H128,2)</f>
        <v>0</v>
      </c>
      <c r="K128" s="237" t="s">
        <v>1169</v>
      </c>
      <c r="L128" s="242"/>
      <c r="M128" s="243" t="s">
        <v>1169</v>
      </c>
      <c r="N128" s="244" t="s">
        <v>1198</v>
      </c>
      <c r="O128" s="43"/>
      <c r="P128" s="197">
        <f>O128*H128</f>
        <v>0</v>
      </c>
      <c r="Q128" s="197">
        <v>0</v>
      </c>
      <c r="R128" s="197">
        <f>Q128*H128</f>
        <v>0</v>
      </c>
      <c r="S128" s="197">
        <v>0</v>
      </c>
      <c r="T128" s="198">
        <f>S128*H128</f>
        <v>0</v>
      </c>
      <c r="AR128" s="24" t="s">
        <v>1353</v>
      </c>
      <c r="AT128" s="24" t="s">
        <v>1464</v>
      </c>
      <c r="AU128" s="24" t="s">
        <v>1234</v>
      </c>
      <c r="AY128" s="24" t="s">
        <v>1302</v>
      </c>
      <c r="BE128" s="199">
        <f>IF(N128="základní",J128,0)</f>
        <v>0</v>
      </c>
      <c r="BF128" s="199">
        <f>IF(N128="snížená",J128,0)</f>
        <v>0</v>
      </c>
      <c r="BG128" s="199">
        <f>IF(N128="zákl. přenesená",J128,0)</f>
        <v>0</v>
      </c>
      <c r="BH128" s="199">
        <f>IF(N128="sníž. přenesená",J128,0)</f>
        <v>0</v>
      </c>
      <c r="BI128" s="199">
        <f>IF(N128="nulová",J128,0)</f>
        <v>0</v>
      </c>
      <c r="BJ128" s="24" t="s">
        <v>1309</v>
      </c>
      <c r="BK128" s="199">
        <f>ROUND(I128*H128,2)</f>
        <v>0</v>
      </c>
      <c r="BL128" s="24" t="s">
        <v>1309</v>
      </c>
      <c r="BM128" s="24" t="s">
        <v>136</v>
      </c>
    </row>
    <row r="129" spans="2:65" s="1" customFormat="1" ht="14.45" customHeight="1">
      <c r="B129" s="42"/>
      <c r="C129" s="235" t="s">
        <v>1371</v>
      </c>
      <c r="D129" s="235" t="s">
        <v>1464</v>
      </c>
      <c r="E129" s="236" t="s">
        <v>137</v>
      </c>
      <c r="F129" s="237" t="s">
        <v>138</v>
      </c>
      <c r="G129" s="238" t="s">
        <v>1307</v>
      </c>
      <c r="H129" s="239">
        <v>6000</v>
      </c>
      <c r="I129" s="240"/>
      <c r="J129" s="241">
        <f>ROUND(I129*H129,2)</f>
        <v>0</v>
      </c>
      <c r="K129" s="237" t="s">
        <v>1169</v>
      </c>
      <c r="L129" s="242"/>
      <c r="M129" s="243" t="s">
        <v>1169</v>
      </c>
      <c r="N129" s="244" t="s">
        <v>1198</v>
      </c>
      <c r="O129" s="43"/>
      <c r="P129" s="197">
        <f>O129*H129</f>
        <v>0</v>
      </c>
      <c r="Q129" s="197">
        <v>0</v>
      </c>
      <c r="R129" s="197">
        <f>Q129*H129</f>
        <v>0</v>
      </c>
      <c r="S129" s="197">
        <v>0</v>
      </c>
      <c r="T129" s="198">
        <f>S129*H129</f>
        <v>0</v>
      </c>
      <c r="AR129" s="24" t="s">
        <v>1353</v>
      </c>
      <c r="AT129" s="24" t="s">
        <v>1464</v>
      </c>
      <c r="AU129" s="24" t="s">
        <v>1234</v>
      </c>
      <c r="AY129" s="24" t="s">
        <v>1302</v>
      </c>
      <c r="BE129" s="199">
        <f>IF(N129="základní",J129,0)</f>
        <v>0</v>
      </c>
      <c r="BF129" s="199">
        <f>IF(N129="snížená",J129,0)</f>
        <v>0</v>
      </c>
      <c r="BG129" s="199">
        <f>IF(N129="zákl. přenesená",J129,0)</f>
        <v>0</v>
      </c>
      <c r="BH129" s="199">
        <f>IF(N129="sníž. přenesená",J129,0)</f>
        <v>0</v>
      </c>
      <c r="BI129" s="199">
        <f>IF(N129="nulová",J129,0)</f>
        <v>0</v>
      </c>
      <c r="BJ129" s="24" t="s">
        <v>1309</v>
      </c>
      <c r="BK129" s="199">
        <f>ROUND(I129*H129,2)</f>
        <v>0</v>
      </c>
      <c r="BL129" s="24" t="s">
        <v>1309</v>
      </c>
      <c r="BM129" s="24" t="s">
        <v>139</v>
      </c>
    </row>
    <row r="130" spans="2:63" s="10" customFormat="1" ht="29.85" customHeight="1">
      <c r="B130" s="172"/>
      <c r="C130" s="173"/>
      <c r="D130" s="174" t="s">
        <v>1224</v>
      </c>
      <c r="E130" s="186" t="s">
        <v>1353</v>
      </c>
      <c r="F130" s="186" t="s">
        <v>28</v>
      </c>
      <c r="G130" s="173"/>
      <c r="H130" s="173"/>
      <c r="I130" s="176"/>
      <c r="J130" s="187">
        <f>BK130</f>
        <v>0</v>
      </c>
      <c r="K130" s="173"/>
      <c r="L130" s="178"/>
      <c r="M130" s="179"/>
      <c r="N130" s="180"/>
      <c r="O130" s="180"/>
      <c r="P130" s="181">
        <f>SUM(P131:P138)</f>
        <v>0</v>
      </c>
      <c r="Q130" s="180"/>
      <c r="R130" s="181">
        <f>SUM(R131:R138)</f>
        <v>5.92368</v>
      </c>
      <c r="S130" s="180"/>
      <c r="T130" s="182">
        <f>SUM(T131:T138)</f>
        <v>0</v>
      </c>
      <c r="AR130" s="183" t="s">
        <v>1171</v>
      </c>
      <c r="AT130" s="184" t="s">
        <v>1224</v>
      </c>
      <c r="AU130" s="184" t="s">
        <v>1171</v>
      </c>
      <c r="AY130" s="183" t="s">
        <v>1302</v>
      </c>
      <c r="BK130" s="185">
        <f>SUM(BK131:BK138)</f>
        <v>0</v>
      </c>
    </row>
    <row r="131" spans="2:65" s="1" customFormat="1" ht="26.25" customHeight="1">
      <c r="B131" s="42"/>
      <c r="C131" s="188" t="s">
        <v>1376</v>
      </c>
      <c r="D131" s="188" t="s">
        <v>1304</v>
      </c>
      <c r="E131" s="189" t="s">
        <v>140</v>
      </c>
      <c r="F131" s="190" t="s">
        <v>141</v>
      </c>
      <c r="G131" s="191" t="s">
        <v>1088</v>
      </c>
      <c r="H131" s="192">
        <v>516</v>
      </c>
      <c r="I131" s="193"/>
      <c r="J131" s="194">
        <f>ROUND(I131*H131,2)</f>
        <v>0</v>
      </c>
      <c r="K131" s="190" t="s">
        <v>1308</v>
      </c>
      <c r="L131" s="62"/>
      <c r="M131" s="195" t="s">
        <v>1169</v>
      </c>
      <c r="N131" s="196" t="s">
        <v>1198</v>
      </c>
      <c r="O131" s="43"/>
      <c r="P131" s="197">
        <f>O131*H131</f>
        <v>0</v>
      </c>
      <c r="Q131" s="197">
        <v>0.01148</v>
      </c>
      <c r="R131" s="197">
        <f>Q131*H131</f>
        <v>5.92368</v>
      </c>
      <c r="S131" s="197">
        <v>0</v>
      </c>
      <c r="T131" s="198">
        <f>S131*H131</f>
        <v>0</v>
      </c>
      <c r="AR131" s="24" t="s">
        <v>1309</v>
      </c>
      <c r="AT131" s="24" t="s">
        <v>1304</v>
      </c>
      <c r="AU131" s="24" t="s">
        <v>1234</v>
      </c>
      <c r="AY131" s="24" t="s">
        <v>1302</v>
      </c>
      <c r="BE131" s="199">
        <f>IF(N131="základní",J131,0)</f>
        <v>0</v>
      </c>
      <c r="BF131" s="199">
        <f>IF(N131="snížená",J131,0)</f>
        <v>0</v>
      </c>
      <c r="BG131" s="199">
        <f>IF(N131="zákl. přenesená",J131,0)</f>
        <v>0</v>
      </c>
      <c r="BH131" s="199">
        <f>IF(N131="sníž. přenesená",J131,0)</f>
        <v>0</v>
      </c>
      <c r="BI131" s="199">
        <f>IF(N131="nulová",J131,0)</f>
        <v>0</v>
      </c>
      <c r="BJ131" s="24" t="s">
        <v>1309</v>
      </c>
      <c r="BK131" s="199">
        <f>ROUND(I131*H131,2)</f>
        <v>0</v>
      </c>
      <c r="BL131" s="24" t="s">
        <v>1309</v>
      </c>
      <c r="BM131" s="24" t="s">
        <v>142</v>
      </c>
    </row>
    <row r="132" spans="2:47" s="1" customFormat="1" ht="121.5">
      <c r="B132" s="42"/>
      <c r="C132" s="64"/>
      <c r="D132" s="200" t="s">
        <v>1311</v>
      </c>
      <c r="E132" s="64"/>
      <c r="F132" s="201" t="s">
        <v>32</v>
      </c>
      <c r="G132" s="64"/>
      <c r="H132" s="64"/>
      <c r="I132" s="159"/>
      <c r="J132" s="64"/>
      <c r="K132" s="64"/>
      <c r="L132" s="62"/>
      <c r="M132" s="202"/>
      <c r="N132" s="43"/>
      <c r="O132" s="43"/>
      <c r="P132" s="43"/>
      <c r="Q132" s="43"/>
      <c r="R132" s="43"/>
      <c r="S132" s="43"/>
      <c r="T132" s="79"/>
      <c r="AT132" s="24" t="s">
        <v>1311</v>
      </c>
      <c r="AU132" s="24" t="s">
        <v>1234</v>
      </c>
    </row>
    <row r="133" spans="2:51" s="11" customFormat="1" ht="13.5">
      <c r="B133" s="203"/>
      <c r="C133" s="204"/>
      <c r="D133" s="200" t="s">
        <v>1313</v>
      </c>
      <c r="E133" s="205" t="s">
        <v>1169</v>
      </c>
      <c r="F133" s="206" t="s">
        <v>143</v>
      </c>
      <c r="G133" s="204"/>
      <c r="H133" s="207">
        <v>516</v>
      </c>
      <c r="I133" s="208"/>
      <c r="J133" s="204"/>
      <c r="K133" s="204"/>
      <c r="L133" s="209"/>
      <c r="M133" s="210"/>
      <c r="N133" s="211"/>
      <c r="O133" s="211"/>
      <c r="P133" s="211"/>
      <c r="Q133" s="211"/>
      <c r="R133" s="211"/>
      <c r="S133" s="211"/>
      <c r="T133" s="212"/>
      <c r="AT133" s="213" t="s">
        <v>1313</v>
      </c>
      <c r="AU133" s="213" t="s">
        <v>1234</v>
      </c>
      <c r="AV133" s="11" t="s">
        <v>1234</v>
      </c>
      <c r="AW133" s="11" t="s">
        <v>1188</v>
      </c>
      <c r="AX133" s="11" t="s">
        <v>1225</v>
      </c>
      <c r="AY133" s="213" t="s">
        <v>1302</v>
      </c>
    </row>
    <row r="134" spans="2:51" s="12" customFormat="1" ht="13.5">
      <c r="B134" s="214"/>
      <c r="C134" s="215"/>
      <c r="D134" s="200" t="s">
        <v>1313</v>
      </c>
      <c r="E134" s="216" t="s">
        <v>1169</v>
      </c>
      <c r="F134" s="217" t="s">
        <v>1315</v>
      </c>
      <c r="G134" s="215"/>
      <c r="H134" s="218">
        <v>516</v>
      </c>
      <c r="I134" s="219"/>
      <c r="J134" s="215"/>
      <c r="K134" s="215"/>
      <c r="L134" s="220"/>
      <c r="M134" s="221"/>
      <c r="N134" s="222"/>
      <c r="O134" s="222"/>
      <c r="P134" s="222"/>
      <c r="Q134" s="222"/>
      <c r="R134" s="222"/>
      <c r="S134" s="222"/>
      <c r="T134" s="223"/>
      <c r="AT134" s="224" t="s">
        <v>1313</v>
      </c>
      <c r="AU134" s="224" t="s">
        <v>1234</v>
      </c>
      <c r="AV134" s="12" t="s">
        <v>1309</v>
      </c>
      <c r="AW134" s="12" t="s">
        <v>1188</v>
      </c>
      <c r="AX134" s="12" t="s">
        <v>1171</v>
      </c>
      <c r="AY134" s="224" t="s">
        <v>1302</v>
      </c>
    </row>
    <row r="135" spans="2:65" s="1" customFormat="1" ht="22.9" customHeight="1">
      <c r="B135" s="42"/>
      <c r="C135" s="235" t="s">
        <v>1380</v>
      </c>
      <c r="D135" s="235" t="s">
        <v>1464</v>
      </c>
      <c r="E135" s="236" t="s">
        <v>144</v>
      </c>
      <c r="F135" s="237" t="s">
        <v>145</v>
      </c>
      <c r="G135" s="238" t="s">
        <v>1467</v>
      </c>
      <c r="H135" s="239">
        <v>108</v>
      </c>
      <c r="I135" s="240"/>
      <c r="J135" s="241">
        <f>ROUND(I135*H135,2)</f>
        <v>0</v>
      </c>
      <c r="K135" s="237" t="s">
        <v>1169</v>
      </c>
      <c r="L135" s="242"/>
      <c r="M135" s="243" t="s">
        <v>1169</v>
      </c>
      <c r="N135" s="244" t="s">
        <v>1198</v>
      </c>
      <c r="O135" s="43"/>
      <c r="P135" s="197">
        <f>O135*H135</f>
        <v>0</v>
      </c>
      <c r="Q135" s="197">
        <v>0</v>
      </c>
      <c r="R135" s="197">
        <f>Q135*H135</f>
        <v>0</v>
      </c>
      <c r="S135" s="197">
        <v>0</v>
      </c>
      <c r="T135" s="198">
        <f>S135*H135</f>
        <v>0</v>
      </c>
      <c r="AR135" s="24" t="s">
        <v>1353</v>
      </c>
      <c r="AT135" s="24" t="s">
        <v>1464</v>
      </c>
      <c r="AU135" s="24" t="s">
        <v>1234</v>
      </c>
      <c r="AY135" s="24" t="s">
        <v>1302</v>
      </c>
      <c r="BE135" s="199">
        <f>IF(N135="základní",J135,0)</f>
        <v>0</v>
      </c>
      <c r="BF135" s="199">
        <f>IF(N135="snížená",J135,0)</f>
        <v>0</v>
      </c>
      <c r="BG135" s="199">
        <f>IF(N135="zákl. přenesená",J135,0)</f>
        <v>0</v>
      </c>
      <c r="BH135" s="199">
        <f>IF(N135="sníž. přenesená",J135,0)</f>
        <v>0</v>
      </c>
      <c r="BI135" s="199">
        <f>IF(N135="nulová",J135,0)</f>
        <v>0</v>
      </c>
      <c r="BJ135" s="24" t="s">
        <v>1309</v>
      </c>
      <c r="BK135" s="199">
        <f>ROUND(I135*H135,2)</f>
        <v>0</v>
      </c>
      <c r="BL135" s="24" t="s">
        <v>1309</v>
      </c>
      <c r="BM135" s="24" t="s">
        <v>146</v>
      </c>
    </row>
    <row r="136" spans="2:51" s="11" customFormat="1" ht="13.5">
      <c r="B136" s="203"/>
      <c r="C136" s="204"/>
      <c r="D136" s="200" t="s">
        <v>1313</v>
      </c>
      <c r="E136" s="205" t="s">
        <v>1169</v>
      </c>
      <c r="F136" s="206" t="s">
        <v>147</v>
      </c>
      <c r="G136" s="204"/>
      <c r="H136" s="207">
        <v>108</v>
      </c>
      <c r="I136" s="208"/>
      <c r="J136" s="204"/>
      <c r="K136" s="204"/>
      <c r="L136" s="209"/>
      <c r="M136" s="210"/>
      <c r="N136" s="211"/>
      <c r="O136" s="211"/>
      <c r="P136" s="211"/>
      <c r="Q136" s="211"/>
      <c r="R136" s="211"/>
      <c r="S136" s="211"/>
      <c r="T136" s="212"/>
      <c r="AT136" s="213" t="s">
        <v>1313</v>
      </c>
      <c r="AU136" s="213" t="s">
        <v>1234</v>
      </c>
      <c r="AV136" s="11" t="s">
        <v>1234</v>
      </c>
      <c r="AW136" s="11" t="s">
        <v>1188</v>
      </c>
      <c r="AX136" s="11" t="s">
        <v>1225</v>
      </c>
      <c r="AY136" s="213" t="s">
        <v>1302</v>
      </c>
    </row>
    <row r="137" spans="2:51" s="12" customFormat="1" ht="13.5">
      <c r="B137" s="214"/>
      <c r="C137" s="215"/>
      <c r="D137" s="200" t="s">
        <v>1313</v>
      </c>
      <c r="E137" s="216" t="s">
        <v>1169</v>
      </c>
      <c r="F137" s="217" t="s">
        <v>1315</v>
      </c>
      <c r="G137" s="215"/>
      <c r="H137" s="218">
        <v>108</v>
      </c>
      <c r="I137" s="219"/>
      <c r="J137" s="215"/>
      <c r="K137" s="215"/>
      <c r="L137" s="220"/>
      <c r="M137" s="221"/>
      <c r="N137" s="222"/>
      <c r="O137" s="222"/>
      <c r="P137" s="222"/>
      <c r="Q137" s="222"/>
      <c r="R137" s="222"/>
      <c r="S137" s="222"/>
      <c r="T137" s="223"/>
      <c r="AT137" s="224" t="s">
        <v>1313</v>
      </c>
      <c r="AU137" s="224" t="s">
        <v>1234</v>
      </c>
      <c r="AV137" s="12" t="s">
        <v>1309</v>
      </c>
      <c r="AW137" s="12" t="s">
        <v>1188</v>
      </c>
      <c r="AX137" s="12" t="s">
        <v>1171</v>
      </c>
      <c r="AY137" s="224" t="s">
        <v>1302</v>
      </c>
    </row>
    <row r="138" spans="2:65" s="1" customFormat="1" ht="22.9" customHeight="1">
      <c r="B138" s="42"/>
      <c r="C138" s="235" t="s">
        <v>1157</v>
      </c>
      <c r="D138" s="235" t="s">
        <v>1464</v>
      </c>
      <c r="E138" s="236" t="s">
        <v>148</v>
      </c>
      <c r="F138" s="237" t="s">
        <v>149</v>
      </c>
      <c r="G138" s="238" t="s">
        <v>1024</v>
      </c>
      <c r="H138" s="239">
        <v>1</v>
      </c>
      <c r="I138" s="240"/>
      <c r="J138" s="241">
        <f>ROUND(I138*H138,2)</f>
        <v>0</v>
      </c>
      <c r="K138" s="237" t="s">
        <v>1169</v>
      </c>
      <c r="L138" s="242"/>
      <c r="M138" s="243" t="s">
        <v>1169</v>
      </c>
      <c r="N138" s="244" t="s">
        <v>1198</v>
      </c>
      <c r="O138" s="43"/>
      <c r="P138" s="197">
        <f>O138*H138</f>
        <v>0</v>
      </c>
      <c r="Q138" s="197">
        <v>0</v>
      </c>
      <c r="R138" s="197">
        <f>Q138*H138</f>
        <v>0</v>
      </c>
      <c r="S138" s="197">
        <v>0</v>
      </c>
      <c r="T138" s="198">
        <f>S138*H138</f>
        <v>0</v>
      </c>
      <c r="AR138" s="24" t="s">
        <v>1353</v>
      </c>
      <c r="AT138" s="24" t="s">
        <v>1464</v>
      </c>
      <c r="AU138" s="24" t="s">
        <v>1234</v>
      </c>
      <c r="AY138" s="24" t="s">
        <v>1302</v>
      </c>
      <c r="BE138" s="199">
        <f>IF(N138="základní",J138,0)</f>
        <v>0</v>
      </c>
      <c r="BF138" s="199">
        <f>IF(N138="snížená",J138,0)</f>
        <v>0</v>
      </c>
      <c r="BG138" s="199">
        <f>IF(N138="zákl. přenesená",J138,0)</f>
        <v>0</v>
      </c>
      <c r="BH138" s="199">
        <f>IF(N138="sníž. přenesená",J138,0)</f>
        <v>0</v>
      </c>
      <c r="BI138" s="199">
        <f>IF(N138="nulová",J138,0)</f>
        <v>0</v>
      </c>
      <c r="BJ138" s="24" t="s">
        <v>1309</v>
      </c>
      <c r="BK138" s="199">
        <f>ROUND(I138*H138,2)</f>
        <v>0</v>
      </c>
      <c r="BL138" s="24" t="s">
        <v>1309</v>
      </c>
      <c r="BM138" s="24" t="s">
        <v>150</v>
      </c>
    </row>
    <row r="139" spans="2:63" s="10" customFormat="1" ht="29.85" customHeight="1">
      <c r="B139" s="172"/>
      <c r="C139" s="173"/>
      <c r="D139" s="174" t="s">
        <v>1224</v>
      </c>
      <c r="E139" s="186" t="s">
        <v>38</v>
      </c>
      <c r="F139" s="186" t="s">
        <v>39</v>
      </c>
      <c r="G139" s="173"/>
      <c r="H139" s="173"/>
      <c r="I139" s="176"/>
      <c r="J139" s="187">
        <f>BK139</f>
        <v>0</v>
      </c>
      <c r="K139" s="173"/>
      <c r="L139" s="178"/>
      <c r="M139" s="179"/>
      <c r="N139" s="180"/>
      <c r="O139" s="180"/>
      <c r="P139" s="181">
        <f>SUM(P140:P141)</f>
        <v>0</v>
      </c>
      <c r="Q139" s="180"/>
      <c r="R139" s="181">
        <f>SUM(R140:R141)</f>
        <v>0</v>
      </c>
      <c r="S139" s="180"/>
      <c r="T139" s="182">
        <f>SUM(T140:T141)</f>
        <v>0</v>
      </c>
      <c r="AR139" s="183" t="s">
        <v>1171</v>
      </c>
      <c r="AT139" s="184" t="s">
        <v>1224</v>
      </c>
      <c r="AU139" s="184" t="s">
        <v>1171</v>
      </c>
      <c r="AY139" s="183" t="s">
        <v>1302</v>
      </c>
      <c r="BK139" s="185">
        <f>SUM(BK140:BK141)</f>
        <v>0</v>
      </c>
    </row>
    <row r="140" spans="2:65" s="1" customFormat="1" ht="22.9" customHeight="1">
      <c r="B140" s="42"/>
      <c r="C140" s="188" t="s">
        <v>1387</v>
      </c>
      <c r="D140" s="188" t="s">
        <v>1304</v>
      </c>
      <c r="E140" s="189" t="s">
        <v>40</v>
      </c>
      <c r="F140" s="190" t="s">
        <v>42</v>
      </c>
      <c r="G140" s="191" t="s">
        <v>1016</v>
      </c>
      <c r="H140" s="192">
        <v>34582.007</v>
      </c>
      <c r="I140" s="193"/>
      <c r="J140" s="194">
        <f>ROUND(I140*H140,2)</f>
        <v>0</v>
      </c>
      <c r="K140" s="190" t="s">
        <v>1308</v>
      </c>
      <c r="L140" s="62"/>
      <c r="M140" s="195" t="s">
        <v>1169</v>
      </c>
      <c r="N140" s="196" t="s">
        <v>1198</v>
      </c>
      <c r="O140" s="43"/>
      <c r="P140" s="197">
        <f>O140*H140</f>
        <v>0</v>
      </c>
      <c r="Q140" s="197">
        <v>0</v>
      </c>
      <c r="R140" s="197">
        <f>Q140*H140</f>
        <v>0</v>
      </c>
      <c r="S140" s="197">
        <v>0</v>
      </c>
      <c r="T140" s="198">
        <f>S140*H140</f>
        <v>0</v>
      </c>
      <c r="AR140" s="24" t="s">
        <v>1309</v>
      </c>
      <c r="AT140" s="24" t="s">
        <v>1304</v>
      </c>
      <c r="AU140" s="24" t="s">
        <v>1234</v>
      </c>
      <c r="AY140" s="24" t="s">
        <v>1302</v>
      </c>
      <c r="BE140" s="199">
        <f>IF(N140="základní",J140,0)</f>
        <v>0</v>
      </c>
      <c r="BF140" s="199">
        <f>IF(N140="snížená",J140,0)</f>
        <v>0</v>
      </c>
      <c r="BG140" s="199">
        <f>IF(N140="zákl. přenesená",J140,0)</f>
        <v>0</v>
      </c>
      <c r="BH140" s="199">
        <f>IF(N140="sníž. přenesená",J140,0)</f>
        <v>0</v>
      </c>
      <c r="BI140" s="199">
        <f>IF(N140="nulová",J140,0)</f>
        <v>0</v>
      </c>
      <c r="BJ140" s="24" t="s">
        <v>1309</v>
      </c>
      <c r="BK140" s="199">
        <f>ROUND(I140*H140,2)</f>
        <v>0</v>
      </c>
      <c r="BL140" s="24" t="s">
        <v>1309</v>
      </c>
      <c r="BM140" s="24" t="s">
        <v>151</v>
      </c>
    </row>
    <row r="141" spans="2:47" s="1" customFormat="1" ht="27">
      <c r="B141" s="42"/>
      <c r="C141" s="64"/>
      <c r="D141" s="200" t="s">
        <v>1311</v>
      </c>
      <c r="E141" s="64"/>
      <c r="F141" s="201" t="s">
        <v>44</v>
      </c>
      <c r="G141" s="64"/>
      <c r="H141" s="64"/>
      <c r="I141" s="159"/>
      <c r="J141" s="64"/>
      <c r="K141" s="64"/>
      <c r="L141" s="62"/>
      <c r="M141" s="202"/>
      <c r="N141" s="43"/>
      <c r="O141" s="43"/>
      <c r="P141" s="43"/>
      <c r="Q141" s="43"/>
      <c r="R141" s="43"/>
      <c r="S141" s="43"/>
      <c r="T141" s="79"/>
      <c r="AT141" s="24" t="s">
        <v>1311</v>
      </c>
      <c r="AU141" s="24" t="s">
        <v>1234</v>
      </c>
    </row>
    <row r="142" spans="2:63" s="10" customFormat="1" ht="37.35" customHeight="1">
      <c r="B142" s="172"/>
      <c r="C142" s="173"/>
      <c r="D142" s="174" t="s">
        <v>1224</v>
      </c>
      <c r="E142" s="175" t="s">
        <v>45</v>
      </c>
      <c r="F142" s="175" t="s">
        <v>46</v>
      </c>
      <c r="G142" s="173"/>
      <c r="H142" s="173"/>
      <c r="I142" s="176"/>
      <c r="J142" s="177">
        <f>BK142</f>
        <v>0</v>
      </c>
      <c r="K142" s="173"/>
      <c r="L142" s="178"/>
      <c r="M142" s="179"/>
      <c r="N142" s="180"/>
      <c r="O142" s="180"/>
      <c r="P142" s="181">
        <f>P143</f>
        <v>0</v>
      </c>
      <c r="Q142" s="180"/>
      <c r="R142" s="181">
        <f>R143</f>
        <v>31.119999999999997</v>
      </c>
      <c r="S142" s="180"/>
      <c r="T142" s="182">
        <f>T143</f>
        <v>0</v>
      </c>
      <c r="AR142" s="183" t="s">
        <v>1234</v>
      </c>
      <c r="AT142" s="184" t="s">
        <v>1224</v>
      </c>
      <c r="AU142" s="184" t="s">
        <v>1225</v>
      </c>
      <c r="AY142" s="183" t="s">
        <v>1302</v>
      </c>
      <c r="BK142" s="185">
        <f>BK143</f>
        <v>0</v>
      </c>
    </row>
    <row r="143" spans="2:63" s="10" customFormat="1" ht="19.9" customHeight="1">
      <c r="B143" s="172"/>
      <c r="C143" s="173"/>
      <c r="D143" s="174" t="s">
        <v>1224</v>
      </c>
      <c r="E143" s="186" t="s">
        <v>47</v>
      </c>
      <c r="F143" s="186" t="s">
        <v>48</v>
      </c>
      <c r="G143" s="173"/>
      <c r="H143" s="173"/>
      <c r="I143" s="176"/>
      <c r="J143" s="187">
        <f>BK143</f>
        <v>0</v>
      </c>
      <c r="K143" s="173"/>
      <c r="L143" s="178"/>
      <c r="M143" s="179"/>
      <c r="N143" s="180"/>
      <c r="O143" s="180"/>
      <c r="P143" s="181">
        <f>SUM(P144:P152)</f>
        <v>0</v>
      </c>
      <c r="Q143" s="180"/>
      <c r="R143" s="181">
        <f>SUM(R144:R152)</f>
        <v>31.119999999999997</v>
      </c>
      <c r="S143" s="180"/>
      <c r="T143" s="182">
        <f>SUM(T144:T152)</f>
        <v>0</v>
      </c>
      <c r="AR143" s="183" t="s">
        <v>1234</v>
      </c>
      <c r="AT143" s="184" t="s">
        <v>1224</v>
      </c>
      <c r="AU143" s="184" t="s">
        <v>1171</v>
      </c>
      <c r="AY143" s="183" t="s">
        <v>1302</v>
      </c>
      <c r="BK143" s="185">
        <f>SUM(BK144:BK152)</f>
        <v>0</v>
      </c>
    </row>
    <row r="144" spans="2:65" s="1" customFormat="1" ht="22.9" customHeight="1">
      <c r="B144" s="42"/>
      <c r="C144" s="188" t="s">
        <v>1393</v>
      </c>
      <c r="D144" s="188" t="s">
        <v>1304</v>
      </c>
      <c r="E144" s="189" t="s">
        <v>49</v>
      </c>
      <c r="F144" s="190" t="s">
        <v>50</v>
      </c>
      <c r="G144" s="191" t="s">
        <v>1307</v>
      </c>
      <c r="H144" s="192">
        <v>8000</v>
      </c>
      <c r="I144" s="193"/>
      <c r="J144" s="194">
        <f>ROUND(I144*H144,2)</f>
        <v>0</v>
      </c>
      <c r="K144" s="190" t="s">
        <v>1308</v>
      </c>
      <c r="L144" s="62"/>
      <c r="M144" s="195" t="s">
        <v>1169</v>
      </c>
      <c r="N144" s="196" t="s">
        <v>1198</v>
      </c>
      <c r="O144" s="43"/>
      <c r="P144" s="197">
        <f>O144*H144</f>
        <v>0</v>
      </c>
      <c r="Q144" s="197">
        <v>0.00077</v>
      </c>
      <c r="R144" s="197">
        <f>Q144*H144</f>
        <v>6.159999999999999</v>
      </c>
      <c r="S144" s="197">
        <v>0</v>
      </c>
      <c r="T144" s="198">
        <f>S144*H144</f>
        <v>0</v>
      </c>
      <c r="AR144" s="24" t="s">
        <v>1387</v>
      </c>
      <c r="AT144" s="24" t="s">
        <v>1304</v>
      </c>
      <c r="AU144" s="24" t="s">
        <v>1234</v>
      </c>
      <c r="AY144" s="24" t="s">
        <v>1302</v>
      </c>
      <c r="BE144" s="199">
        <f>IF(N144="základní",J144,0)</f>
        <v>0</v>
      </c>
      <c r="BF144" s="199">
        <f>IF(N144="snížená",J144,0)</f>
        <v>0</v>
      </c>
      <c r="BG144" s="199">
        <f>IF(N144="zákl. přenesená",J144,0)</f>
        <v>0</v>
      </c>
      <c r="BH144" s="199">
        <f>IF(N144="sníž. přenesená",J144,0)</f>
        <v>0</v>
      </c>
      <c r="BI144" s="199">
        <f>IF(N144="nulová",J144,0)</f>
        <v>0</v>
      </c>
      <c r="BJ144" s="24" t="s">
        <v>1309</v>
      </c>
      <c r="BK144" s="199">
        <f>ROUND(I144*H144,2)</f>
        <v>0</v>
      </c>
      <c r="BL144" s="24" t="s">
        <v>1387</v>
      </c>
      <c r="BM144" s="24" t="s">
        <v>152</v>
      </c>
    </row>
    <row r="145" spans="2:47" s="1" customFormat="1" ht="54">
      <c r="B145" s="42"/>
      <c r="C145" s="64"/>
      <c r="D145" s="200" t="s">
        <v>1311</v>
      </c>
      <c r="E145" s="64"/>
      <c r="F145" s="201" t="s">
        <v>52</v>
      </c>
      <c r="G145" s="64"/>
      <c r="H145" s="64"/>
      <c r="I145" s="159"/>
      <c r="J145" s="64"/>
      <c r="K145" s="64"/>
      <c r="L145" s="62"/>
      <c r="M145" s="202"/>
      <c r="N145" s="43"/>
      <c r="O145" s="43"/>
      <c r="P145" s="43"/>
      <c r="Q145" s="43"/>
      <c r="R145" s="43"/>
      <c r="S145" s="43"/>
      <c r="T145" s="79"/>
      <c r="AT145" s="24" t="s">
        <v>1311</v>
      </c>
      <c r="AU145" s="24" t="s">
        <v>1234</v>
      </c>
    </row>
    <row r="146" spans="2:51" s="11" customFormat="1" ht="13.5">
      <c r="B146" s="203"/>
      <c r="C146" s="204"/>
      <c r="D146" s="200" t="s">
        <v>1313</v>
      </c>
      <c r="E146" s="205" t="s">
        <v>1169</v>
      </c>
      <c r="F146" s="206" t="s">
        <v>153</v>
      </c>
      <c r="G146" s="204"/>
      <c r="H146" s="207">
        <v>8000</v>
      </c>
      <c r="I146" s="208"/>
      <c r="J146" s="204"/>
      <c r="K146" s="204"/>
      <c r="L146" s="209"/>
      <c r="M146" s="210"/>
      <c r="N146" s="211"/>
      <c r="O146" s="211"/>
      <c r="P146" s="211"/>
      <c r="Q146" s="211"/>
      <c r="R146" s="211"/>
      <c r="S146" s="211"/>
      <c r="T146" s="212"/>
      <c r="AT146" s="213" t="s">
        <v>1313</v>
      </c>
      <c r="AU146" s="213" t="s">
        <v>1234</v>
      </c>
      <c r="AV146" s="11" t="s">
        <v>1234</v>
      </c>
      <c r="AW146" s="11" t="s">
        <v>1188</v>
      </c>
      <c r="AX146" s="11" t="s">
        <v>1225</v>
      </c>
      <c r="AY146" s="213" t="s">
        <v>1302</v>
      </c>
    </row>
    <row r="147" spans="2:51" s="12" customFormat="1" ht="13.5">
      <c r="B147" s="214"/>
      <c r="C147" s="215"/>
      <c r="D147" s="200" t="s">
        <v>1313</v>
      </c>
      <c r="E147" s="216" t="s">
        <v>1169</v>
      </c>
      <c r="F147" s="217" t="s">
        <v>1315</v>
      </c>
      <c r="G147" s="215"/>
      <c r="H147" s="218">
        <v>8000</v>
      </c>
      <c r="I147" s="219"/>
      <c r="J147" s="215"/>
      <c r="K147" s="215"/>
      <c r="L147" s="220"/>
      <c r="M147" s="221"/>
      <c r="N147" s="222"/>
      <c r="O147" s="222"/>
      <c r="P147" s="222"/>
      <c r="Q147" s="222"/>
      <c r="R147" s="222"/>
      <c r="S147" s="222"/>
      <c r="T147" s="223"/>
      <c r="AT147" s="224" t="s">
        <v>1313</v>
      </c>
      <c r="AU147" s="224" t="s">
        <v>1234</v>
      </c>
      <c r="AV147" s="12" t="s">
        <v>1309</v>
      </c>
      <c r="AW147" s="12" t="s">
        <v>1188</v>
      </c>
      <c r="AX147" s="12" t="s">
        <v>1171</v>
      </c>
      <c r="AY147" s="224" t="s">
        <v>1302</v>
      </c>
    </row>
    <row r="148" spans="2:65" s="1" customFormat="1" ht="22.9" customHeight="1">
      <c r="B148" s="42"/>
      <c r="C148" s="235" t="s">
        <v>1398</v>
      </c>
      <c r="D148" s="235" t="s">
        <v>1464</v>
      </c>
      <c r="E148" s="236" t="s">
        <v>100</v>
      </c>
      <c r="F148" s="237" t="s">
        <v>55</v>
      </c>
      <c r="G148" s="238" t="s">
        <v>1307</v>
      </c>
      <c r="H148" s="239">
        <v>9600</v>
      </c>
      <c r="I148" s="240"/>
      <c r="J148" s="241">
        <f>ROUND(I148*H148,2)</f>
        <v>0</v>
      </c>
      <c r="K148" s="237" t="s">
        <v>1308</v>
      </c>
      <c r="L148" s="242"/>
      <c r="M148" s="243" t="s">
        <v>1169</v>
      </c>
      <c r="N148" s="244" t="s">
        <v>1198</v>
      </c>
      <c r="O148" s="43"/>
      <c r="P148" s="197">
        <f>O148*H148</f>
        <v>0</v>
      </c>
      <c r="Q148" s="197">
        <v>0.0026</v>
      </c>
      <c r="R148" s="197">
        <f>Q148*H148</f>
        <v>24.959999999999997</v>
      </c>
      <c r="S148" s="197">
        <v>0</v>
      </c>
      <c r="T148" s="198">
        <f>S148*H148</f>
        <v>0</v>
      </c>
      <c r="AR148" s="24" t="s">
        <v>1455</v>
      </c>
      <c r="AT148" s="24" t="s">
        <v>1464</v>
      </c>
      <c r="AU148" s="24" t="s">
        <v>1234</v>
      </c>
      <c r="AY148" s="24" t="s">
        <v>1302</v>
      </c>
      <c r="BE148" s="199">
        <f>IF(N148="základní",J148,0)</f>
        <v>0</v>
      </c>
      <c r="BF148" s="199">
        <f>IF(N148="snížená",J148,0)</f>
        <v>0</v>
      </c>
      <c r="BG148" s="199">
        <f>IF(N148="zákl. přenesená",J148,0)</f>
        <v>0</v>
      </c>
      <c r="BH148" s="199">
        <f>IF(N148="sníž. přenesená",J148,0)</f>
        <v>0</v>
      </c>
      <c r="BI148" s="199">
        <f>IF(N148="nulová",J148,0)</f>
        <v>0</v>
      </c>
      <c r="BJ148" s="24" t="s">
        <v>1309</v>
      </c>
      <c r="BK148" s="199">
        <f>ROUND(I148*H148,2)</f>
        <v>0</v>
      </c>
      <c r="BL148" s="24" t="s">
        <v>1387</v>
      </c>
      <c r="BM148" s="24" t="s">
        <v>154</v>
      </c>
    </row>
    <row r="149" spans="2:47" s="1" customFormat="1" ht="27">
      <c r="B149" s="42"/>
      <c r="C149" s="64"/>
      <c r="D149" s="200" t="s">
        <v>57</v>
      </c>
      <c r="E149" s="64"/>
      <c r="F149" s="201" t="s">
        <v>58</v>
      </c>
      <c r="G149" s="64"/>
      <c r="H149" s="64"/>
      <c r="I149" s="159"/>
      <c r="J149" s="64"/>
      <c r="K149" s="64"/>
      <c r="L149" s="62"/>
      <c r="M149" s="202"/>
      <c r="N149" s="43"/>
      <c r="O149" s="43"/>
      <c r="P149" s="43"/>
      <c r="Q149" s="43"/>
      <c r="R149" s="43"/>
      <c r="S149" s="43"/>
      <c r="T149" s="79"/>
      <c r="AT149" s="24" t="s">
        <v>57</v>
      </c>
      <c r="AU149" s="24" t="s">
        <v>1234</v>
      </c>
    </row>
    <row r="150" spans="2:51" s="11" customFormat="1" ht="13.5">
      <c r="B150" s="203"/>
      <c r="C150" s="204"/>
      <c r="D150" s="200" t="s">
        <v>1313</v>
      </c>
      <c r="E150" s="204"/>
      <c r="F150" s="206" t="s">
        <v>155</v>
      </c>
      <c r="G150" s="204"/>
      <c r="H150" s="207">
        <v>9600</v>
      </c>
      <c r="I150" s="208"/>
      <c r="J150" s="204"/>
      <c r="K150" s="204"/>
      <c r="L150" s="209"/>
      <c r="M150" s="210"/>
      <c r="N150" s="211"/>
      <c r="O150" s="211"/>
      <c r="P150" s="211"/>
      <c r="Q150" s="211"/>
      <c r="R150" s="211"/>
      <c r="S150" s="211"/>
      <c r="T150" s="212"/>
      <c r="AT150" s="213" t="s">
        <v>1313</v>
      </c>
      <c r="AU150" s="213" t="s">
        <v>1234</v>
      </c>
      <c r="AV150" s="11" t="s">
        <v>1234</v>
      </c>
      <c r="AW150" s="11" t="s">
        <v>1153</v>
      </c>
      <c r="AX150" s="11" t="s">
        <v>1171</v>
      </c>
      <c r="AY150" s="213" t="s">
        <v>1302</v>
      </c>
    </row>
    <row r="151" spans="2:65" s="1" customFormat="1" ht="38.25" customHeight="1">
      <c r="B151" s="42"/>
      <c r="C151" s="188" t="s">
        <v>1402</v>
      </c>
      <c r="D151" s="188" t="s">
        <v>1304</v>
      </c>
      <c r="E151" s="189" t="s">
        <v>60</v>
      </c>
      <c r="F151" s="190" t="s">
        <v>61</v>
      </c>
      <c r="G151" s="191" t="s">
        <v>1016</v>
      </c>
      <c r="H151" s="192">
        <v>31.12</v>
      </c>
      <c r="I151" s="193"/>
      <c r="J151" s="194">
        <f>ROUND(I151*H151,2)</f>
        <v>0</v>
      </c>
      <c r="K151" s="190" t="s">
        <v>1308</v>
      </c>
      <c r="L151" s="62"/>
      <c r="M151" s="195" t="s">
        <v>1169</v>
      </c>
      <c r="N151" s="196" t="s">
        <v>1198</v>
      </c>
      <c r="O151" s="43"/>
      <c r="P151" s="197">
        <f>O151*H151</f>
        <v>0</v>
      </c>
      <c r="Q151" s="197">
        <v>0</v>
      </c>
      <c r="R151" s="197">
        <f>Q151*H151</f>
        <v>0</v>
      </c>
      <c r="S151" s="197">
        <v>0</v>
      </c>
      <c r="T151" s="198">
        <f>S151*H151</f>
        <v>0</v>
      </c>
      <c r="AR151" s="24" t="s">
        <v>1387</v>
      </c>
      <c r="AT151" s="24" t="s">
        <v>1304</v>
      </c>
      <c r="AU151" s="24" t="s">
        <v>1234</v>
      </c>
      <c r="AY151" s="24" t="s">
        <v>1302</v>
      </c>
      <c r="BE151" s="199">
        <f>IF(N151="základní",J151,0)</f>
        <v>0</v>
      </c>
      <c r="BF151" s="199">
        <f>IF(N151="snížená",J151,0)</f>
        <v>0</v>
      </c>
      <c r="BG151" s="199">
        <f>IF(N151="zákl. přenesená",J151,0)</f>
        <v>0</v>
      </c>
      <c r="BH151" s="199">
        <f>IF(N151="sníž. přenesená",J151,0)</f>
        <v>0</v>
      </c>
      <c r="BI151" s="199">
        <f>IF(N151="nulová",J151,0)</f>
        <v>0</v>
      </c>
      <c r="BJ151" s="24" t="s">
        <v>1309</v>
      </c>
      <c r="BK151" s="199">
        <f>ROUND(I151*H151,2)</f>
        <v>0</v>
      </c>
      <c r="BL151" s="24" t="s">
        <v>1387</v>
      </c>
      <c r="BM151" s="24" t="s">
        <v>156</v>
      </c>
    </row>
    <row r="152" spans="2:47" s="1" customFormat="1" ht="135">
      <c r="B152" s="42"/>
      <c r="C152" s="64"/>
      <c r="D152" s="200" t="s">
        <v>1311</v>
      </c>
      <c r="E152" s="64"/>
      <c r="F152" s="201" t="s">
        <v>63</v>
      </c>
      <c r="G152" s="64"/>
      <c r="H152" s="64"/>
      <c r="I152" s="159"/>
      <c r="J152" s="64"/>
      <c r="K152" s="64"/>
      <c r="L152" s="62"/>
      <c r="M152" s="249"/>
      <c r="N152" s="250"/>
      <c r="O152" s="250"/>
      <c r="P152" s="250"/>
      <c r="Q152" s="250"/>
      <c r="R152" s="250"/>
      <c r="S152" s="250"/>
      <c r="T152" s="251"/>
      <c r="AT152" s="24" t="s">
        <v>1311</v>
      </c>
      <c r="AU152" s="24" t="s">
        <v>1234</v>
      </c>
    </row>
    <row r="153" spans="2:12" s="1" customFormat="1" ht="6.95" customHeight="1">
      <c r="B153" s="57"/>
      <c r="C153" s="58"/>
      <c r="D153" s="58"/>
      <c r="E153" s="58"/>
      <c r="F153" s="58"/>
      <c r="G153" s="58"/>
      <c r="H153" s="58"/>
      <c r="I153" s="136"/>
      <c r="J153" s="58"/>
      <c r="K153" s="58"/>
      <c r="L153" s="62"/>
    </row>
  </sheetData>
  <sheetProtection password="CC55" sheet="1" formatColumns="0" formatRows="0" autoFilter="0"/>
  <autoFilter ref="C83:K152"/>
  <mergeCells count="10">
    <mergeCell ref="L2:V2"/>
    <mergeCell ref="E7:H7"/>
    <mergeCell ref="E9:H9"/>
    <mergeCell ref="E24:H24"/>
    <mergeCell ref="E76:H76"/>
    <mergeCell ref="G1:H1"/>
    <mergeCell ref="E45:H45"/>
    <mergeCell ref="E47:H47"/>
    <mergeCell ref="E74:H74"/>
    <mergeCell ref="J51:J5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8"/>
  <sheetViews>
    <sheetView showGridLines="0" workbookViewId="0" topLeftCell="A1">
      <pane ySplit="1" topLeftCell="A89" activePane="bottomLeft" state="frozen"/>
      <selection pane="bottomLeft" activeCell="H97" sqref="H97"/>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0.6601562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1148</v>
      </c>
      <c r="E1" s="112"/>
      <c r="F1" s="114" t="s">
        <v>1271</v>
      </c>
      <c r="G1" s="386" t="s">
        <v>1272</v>
      </c>
      <c r="H1" s="386"/>
      <c r="I1" s="115"/>
      <c r="J1" s="114" t="s">
        <v>1273</v>
      </c>
      <c r="K1" s="113" t="s">
        <v>1274</v>
      </c>
      <c r="L1" s="114" t="s">
        <v>1275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1"/>
      <c r="M2" s="361"/>
      <c r="N2" s="361"/>
      <c r="O2" s="361"/>
      <c r="P2" s="361"/>
      <c r="Q2" s="361"/>
      <c r="R2" s="361"/>
      <c r="S2" s="361"/>
      <c r="T2" s="361"/>
      <c r="U2" s="361"/>
      <c r="V2" s="361"/>
      <c r="AT2" s="24" t="s">
        <v>1246</v>
      </c>
    </row>
    <row r="3" spans="2:46" ht="6.95" customHeight="1">
      <c r="B3" s="25"/>
      <c r="C3" s="26"/>
      <c r="D3" s="26"/>
      <c r="E3" s="26"/>
      <c r="F3" s="26"/>
      <c r="G3" s="26"/>
      <c r="H3" s="26"/>
      <c r="I3" s="116"/>
      <c r="J3" s="26"/>
      <c r="K3" s="27"/>
      <c r="AT3" s="24" t="s">
        <v>1234</v>
      </c>
    </row>
    <row r="4" spans="2:46" ht="36.95" customHeight="1">
      <c r="B4" s="28"/>
      <c r="C4" s="29"/>
      <c r="D4" s="30" t="s">
        <v>1276</v>
      </c>
      <c r="E4" s="29"/>
      <c r="F4" s="29"/>
      <c r="G4" s="29"/>
      <c r="H4" s="29"/>
      <c r="I4" s="117"/>
      <c r="J4" s="29"/>
      <c r="K4" s="31"/>
      <c r="M4" s="32" t="s">
        <v>1159</v>
      </c>
      <c r="AT4" s="24" t="s">
        <v>1188</v>
      </c>
    </row>
    <row r="5" spans="2:11" ht="6.95" customHeight="1">
      <c r="B5" s="28"/>
      <c r="C5" s="29"/>
      <c r="D5" s="29"/>
      <c r="E5" s="29"/>
      <c r="F5" s="29"/>
      <c r="G5" s="29"/>
      <c r="H5" s="29"/>
      <c r="I5" s="117"/>
      <c r="J5" s="29"/>
      <c r="K5" s="31"/>
    </row>
    <row r="6" spans="2:11" ht="15">
      <c r="B6" s="28"/>
      <c r="C6" s="29"/>
      <c r="D6" s="37" t="s">
        <v>1165</v>
      </c>
      <c r="E6" s="29"/>
      <c r="F6" s="29"/>
      <c r="G6" s="29"/>
      <c r="H6" s="29"/>
      <c r="I6" s="117"/>
      <c r="J6" s="29"/>
      <c r="K6" s="31"/>
    </row>
    <row r="7" spans="2:11" ht="14.45" customHeight="1">
      <c r="B7" s="28"/>
      <c r="C7" s="29"/>
      <c r="D7" s="29"/>
      <c r="E7" s="387" t="str">
        <f>'Rekapitulace stavby'!K6</f>
        <v>KOHINOOR MARÁNSKÉ RADČICE - Biotechnologický systém ČDV Z MR1</v>
      </c>
      <c r="F7" s="388"/>
      <c r="G7" s="388"/>
      <c r="H7" s="388"/>
      <c r="I7" s="117"/>
      <c r="J7" s="29"/>
      <c r="K7" s="31"/>
    </row>
    <row r="8" spans="2:11" s="1" customFormat="1" ht="15">
      <c r="B8" s="42"/>
      <c r="C8" s="43"/>
      <c r="D8" s="37" t="s">
        <v>1277</v>
      </c>
      <c r="E8" s="43"/>
      <c r="F8" s="43"/>
      <c r="G8" s="43"/>
      <c r="H8" s="43"/>
      <c r="I8" s="118"/>
      <c r="J8" s="43"/>
      <c r="K8" s="46"/>
    </row>
    <row r="9" spans="2:11" s="1" customFormat="1" ht="36.95" customHeight="1">
      <c r="B9" s="42"/>
      <c r="C9" s="43"/>
      <c r="D9" s="43"/>
      <c r="E9" s="389" t="s">
        <v>157</v>
      </c>
      <c r="F9" s="390"/>
      <c r="G9" s="390"/>
      <c r="H9" s="390"/>
      <c r="I9" s="118"/>
      <c r="J9" s="43"/>
      <c r="K9" s="46"/>
    </row>
    <row r="10" spans="2:11" s="1" customFormat="1" ht="13.5">
      <c r="B10" s="42"/>
      <c r="C10" s="43"/>
      <c r="D10" s="43"/>
      <c r="E10" s="43"/>
      <c r="F10" s="43"/>
      <c r="G10" s="43"/>
      <c r="H10" s="43"/>
      <c r="I10" s="118"/>
      <c r="J10" s="43"/>
      <c r="K10" s="46"/>
    </row>
    <row r="11" spans="2:11" s="1" customFormat="1" ht="14.45" customHeight="1">
      <c r="B11" s="42"/>
      <c r="C11" s="43"/>
      <c r="D11" s="37" t="s">
        <v>1168</v>
      </c>
      <c r="E11" s="43"/>
      <c r="F11" s="35" t="s">
        <v>1169</v>
      </c>
      <c r="G11" s="43"/>
      <c r="H11" s="43"/>
      <c r="I11" s="119" t="s">
        <v>1170</v>
      </c>
      <c r="J11" s="35" t="s">
        <v>1169</v>
      </c>
      <c r="K11" s="46"/>
    </row>
    <row r="12" spans="2:11" s="1" customFormat="1" ht="14.45" customHeight="1">
      <c r="B12" s="42"/>
      <c r="C12" s="43"/>
      <c r="D12" s="37" t="s">
        <v>1172</v>
      </c>
      <c r="E12" s="43"/>
      <c r="F12" s="35" t="s">
        <v>1173</v>
      </c>
      <c r="G12" s="43"/>
      <c r="H12" s="43"/>
      <c r="I12" s="119" t="s">
        <v>1174</v>
      </c>
      <c r="J12" s="120" t="str">
        <f>'Rekapitulace stavby'!AN8</f>
        <v>20. 6. 2017</v>
      </c>
      <c r="K12" s="46"/>
    </row>
    <row r="13" spans="2:11" s="1" customFormat="1" ht="10.9" customHeight="1">
      <c r="B13" s="42"/>
      <c r="C13" s="43"/>
      <c r="D13" s="43"/>
      <c r="E13" s="43"/>
      <c r="F13" s="43"/>
      <c r="G13" s="43"/>
      <c r="H13" s="43"/>
      <c r="I13" s="118"/>
      <c r="J13" s="43"/>
      <c r="K13" s="46"/>
    </row>
    <row r="14" spans="2:11" s="1" customFormat="1" ht="14.45" customHeight="1">
      <c r="B14" s="42"/>
      <c r="C14" s="43"/>
      <c r="D14" s="37" t="s">
        <v>1180</v>
      </c>
      <c r="E14" s="43"/>
      <c r="F14" s="43"/>
      <c r="G14" s="43"/>
      <c r="H14" s="43"/>
      <c r="I14" s="119" t="s">
        <v>1181</v>
      </c>
      <c r="J14" s="35" t="s">
        <v>1169</v>
      </c>
      <c r="K14" s="46"/>
    </row>
    <row r="15" spans="2:11" s="1" customFormat="1" ht="18" customHeight="1">
      <c r="B15" s="42"/>
      <c r="C15" s="43"/>
      <c r="D15" s="43"/>
      <c r="E15" s="35" t="s">
        <v>1182</v>
      </c>
      <c r="F15" s="43"/>
      <c r="G15" s="43"/>
      <c r="H15" s="43"/>
      <c r="I15" s="119" t="s">
        <v>1183</v>
      </c>
      <c r="J15" s="35" t="s">
        <v>1169</v>
      </c>
      <c r="K15" s="46"/>
    </row>
    <row r="16" spans="2:11" s="1" customFormat="1" ht="6.95" customHeight="1">
      <c r="B16" s="42"/>
      <c r="C16" s="43"/>
      <c r="D16" s="43"/>
      <c r="E16" s="43"/>
      <c r="F16" s="43"/>
      <c r="G16" s="43"/>
      <c r="H16" s="43"/>
      <c r="I16" s="118"/>
      <c r="J16" s="43"/>
      <c r="K16" s="46"/>
    </row>
    <row r="17" spans="2:11" s="1" customFormat="1" ht="14.45" customHeight="1">
      <c r="B17" s="42"/>
      <c r="C17" s="43"/>
      <c r="D17" s="37" t="s">
        <v>1184</v>
      </c>
      <c r="E17" s="43"/>
      <c r="F17" s="43"/>
      <c r="G17" s="43"/>
      <c r="H17" s="43"/>
      <c r="I17" s="119" t="s">
        <v>1181</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9" t="s">
        <v>1183</v>
      </c>
      <c r="J18" s="35" t="str">
        <f>IF('Rekapitulace stavby'!AN14="Vyplň údaj","",IF('Rekapitulace stavby'!AN14="","",'Rekapitulace stavby'!AN14))</f>
        <v/>
      </c>
      <c r="K18" s="46"/>
    </row>
    <row r="19" spans="2:11" s="1" customFormat="1" ht="6.95" customHeight="1">
      <c r="B19" s="42"/>
      <c r="C19" s="43"/>
      <c r="D19" s="43"/>
      <c r="E19" s="43"/>
      <c r="F19" s="43"/>
      <c r="G19" s="43"/>
      <c r="H19" s="43"/>
      <c r="I19" s="118"/>
      <c r="J19" s="43"/>
      <c r="K19" s="46"/>
    </row>
    <row r="20" spans="2:11" s="1" customFormat="1" ht="14.45" customHeight="1">
      <c r="B20" s="42"/>
      <c r="C20" s="43"/>
      <c r="D20" s="37" t="s">
        <v>1186</v>
      </c>
      <c r="E20" s="43"/>
      <c r="F20" s="43"/>
      <c r="G20" s="43"/>
      <c r="H20" s="43"/>
      <c r="I20" s="119" t="s">
        <v>1181</v>
      </c>
      <c r="J20" s="35" t="s">
        <v>1169</v>
      </c>
      <c r="K20" s="46"/>
    </row>
    <row r="21" spans="2:11" s="1" customFormat="1" ht="18" customHeight="1">
      <c r="B21" s="42"/>
      <c r="C21" s="43"/>
      <c r="D21" s="43"/>
      <c r="E21" s="35" t="s">
        <v>1187</v>
      </c>
      <c r="F21" s="43"/>
      <c r="G21" s="43"/>
      <c r="H21" s="43"/>
      <c r="I21" s="119" t="s">
        <v>1183</v>
      </c>
      <c r="J21" s="35" t="s">
        <v>1169</v>
      </c>
      <c r="K21" s="46"/>
    </row>
    <row r="22" spans="2:11" s="1" customFormat="1" ht="6.95" customHeight="1">
      <c r="B22" s="42"/>
      <c r="C22" s="43"/>
      <c r="D22" s="43"/>
      <c r="E22" s="43"/>
      <c r="F22" s="43"/>
      <c r="G22" s="43"/>
      <c r="H22" s="43"/>
      <c r="I22" s="118"/>
      <c r="J22" s="43"/>
      <c r="K22" s="46"/>
    </row>
    <row r="23" spans="2:11" s="1" customFormat="1" ht="14.45" customHeight="1">
      <c r="B23" s="42"/>
      <c r="C23" s="43"/>
      <c r="D23" s="37" t="s">
        <v>1189</v>
      </c>
      <c r="E23" s="43"/>
      <c r="F23" s="43"/>
      <c r="G23" s="43"/>
      <c r="H23" s="43"/>
      <c r="I23" s="118"/>
      <c r="J23" s="43"/>
      <c r="K23" s="46"/>
    </row>
    <row r="24" spans="2:11" s="6" customFormat="1" ht="14.45" customHeight="1">
      <c r="B24" s="121"/>
      <c r="C24" s="122"/>
      <c r="D24" s="122"/>
      <c r="E24" s="383" t="s">
        <v>1169</v>
      </c>
      <c r="F24" s="383"/>
      <c r="G24" s="383"/>
      <c r="H24" s="383"/>
      <c r="I24" s="123"/>
      <c r="J24" s="122"/>
      <c r="K24" s="124"/>
    </row>
    <row r="25" spans="2:11" s="1" customFormat="1" ht="6.95" customHeight="1">
      <c r="B25" s="42"/>
      <c r="C25" s="43"/>
      <c r="D25" s="43"/>
      <c r="E25" s="43"/>
      <c r="F25" s="43"/>
      <c r="G25" s="43"/>
      <c r="H25" s="43"/>
      <c r="I25" s="118"/>
      <c r="J25" s="43"/>
      <c r="K25" s="46"/>
    </row>
    <row r="26" spans="2:11" s="1" customFormat="1" ht="6.95" customHeight="1">
      <c r="B26" s="42"/>
      <c r="C26" s="43"/>
      <c r="D26" s="85"/>
      <c r="E26" s="85"/>
      <c r="F26" s="85"/>
      <c r="G26" s="85"/>
      <c r="H26" s="85"/>
      <c r="I26" s="125"/>
      <c r="J26" s="85"/>
      <c r="K26" s="126"/>
    </row>
    <row r="27" spans="2:11" s="1" customFormat="1" ht="25.35" customHeight="1">
      <c r="B27" s="42"/>
      <c r="C27" s="43"/>
      <c r="D27" s="127" t="s">
        <v>1191</v>
      </c>
      <c r="E27" s="43"/>
      <c r="F27" s="43"/>
      <c r="G27" s="43"/>
      <c r="H27" s="43"/>
      <c r="I27" s="118"/>
      <c r="J27" s="128">
        <f>ROUND(J83,2)</f>
        <v>0</v>
      </c>
      <c r="K27" s="46"/>
    </row>
    <row r="28" spans="2:11" s="1" customFormat="1" ht="6.95" customHeight="1">
      <c r="B28" s="42"/>
      <c r="C28" s="43"/>
      <c r="D28" s="85"/>
      <c r="E28" s="85"/>
      <c r="F28" s="85"/>
      <c r="G28" s="85"/>
      <c r="H28" s="85"/>
      <c r="I28" s="125"/>
      <c r="J28" s="85"/>
      <c r="K28" s="126"/>
    </row>
    <row r="29" spans="2:11" s="1" customFormat="1" ht="14.45" customHeight="1">
      <c r="B29" s="42"/>
      <c r="C29" s="43"/>
      <c r="D29" s="43"/>
      <c r="E29" s="43"/>
      <c r="F29" s="47" t="s">
        <v>1193</v>
      </c>
      <c r="G29" s="43"/>
      <c r="H29" s="43"/>
      <c r="I29" s="129" t="s">
        <v>1192</v>
      </c>
      <c r="J29" s="47" t="s">
        <v>1194</v>
      </c>
      <c r="K29" s="46"/>
    </row>
    <row r="30" spans="2:11" s="1" customFormat="1" ht="14.45" customHeight="1" hidden="1">
      <c r="B30" s="42"/>
      <c r="C30" s="43"/>
      <c r="D30" s="50" t="s">
        <v>1195</v>
      </c>
      <c r="E30" s="50" t="s">
        <v>1196</v>
      </c>
      <c r="F30" s="130">
        <f>ROUND(SUM(BE83:BE157),2)</f>
        <v>0</v>
      </c>
      <c r="G30" s="43"/>
      <c r="H30" s="43"/>
      <c r="I30" s="131">
        <v>0.21</v>
      </c>
      <c r="J30" s="130">
        <f>ROUND(ROUND((SUM(BE83:BE157)),2)*I30,2)</f>
        <v>0</v>
      </c>
      <c r="K30" s="46"/>
    </row>
    <row r="31" spans="2:11" s="1" customFormat="1" ht="14.45" customHeight="1" hidden="1">
      <c r="B31" s="42"/>
      <c r="C31" s="43"/>
      <c r="D31" s="43"/>
      <c r="E31" s="50" t="s">
        <v>1197</v>
      </c>
      <c r="F31" s="130">
        <f>ROUND(SUM(BF83:BF157),2)</f>
        <v>0</v>
      </c>
      <c r="G31" s="43"/>
      <c r="H31" s="43"/>
      <c r="I31" s="131">
        <v>0.15</v>
      </c>
      <c r="J31" s="130">
        <f>ROUND(ROUND((SUM(BF83:BF157)),2)*I31,2)</f>
        <v>0</v>
      </c>
      <c r="K31" s="46"/>
    </row>
    <row r="32" spans="2:11" s="1" customFormat="1" ht="14.45" customHeight="1">
      <c r="B32" s="42"/>
      <c r="C32" s="43"/>
      <c r="D32" s="50" t="s">
        <v>1195</v>
      </c>
      <c r="E32" s="50" t="s">
        <v>1198</v>
      </c>
      <c r="F32" s="130">
        <f>ROUND(SUM(BG83:BG157),2)</f>
        <v>0</v>
      </c>
      <c r="G32" s="43"/>
      <c r="H32" s="43"/>
      <c r="I32" s="131">
        <v>0.21</v>
      </c>
      <c r="J32" s="130">
        <v>0</v>
      </c>
      <c r="K32" s="46"/>
    </row>
    <row r="33" spans="2:11" s="1" customFormat="1" ht="14.45" customHeight="1">
      <c r="B33" s="42"/>
      <c r="C33" s="43"/>
      <c r="D33" s="43"/>
      <c r="E33" s="50" t="s">
        <v>1199</v>
      </c>
      <c r="F33" s="130">
        <f>ROUND(SUM(BH83:BH157),2)</f>
        <v>0</v>
      </c>
      <c r="G33" s="43"/>
      <c r="H33" s="43"/>
      <c r="I33" s="131">
        <v>0.15</v>
      </c>
      <c r="J33" s="130">
        <v>0</v>
      </c>
      <c r="K33" s="46"/>
    </row>
    <row r="34" spans="2:11" s="1" customFormat="1" ht="14.45" customHeight="1" hidden="1">
      <c r="B34" s="42"/>
      <c r="C34" s="43"/>
      <c r="D34" s="43"/>
      <c r="E34" s="50" t="s">
        <v>1200</v>
      </c>
      <c r="F34" s="130">
        <f>ROUND(SUM(BI83:BI157),2)</f>
        <v>0</v>
      </c>
      <c r="G34" s="43"/>
      <c r="H34" s="43"/>
      <c r="I34" s="131">
        <v>0</v>
      </c>
      <c r="J34" s="130">
        <v>0</v>
      </c>
      <c r="K34" s="46"/>
    </row>
    <row r="35" spans="2:11" s="1" customFormat="1" ht="6.95" customHeight="1">
      <c r="B35" s="42"/>
      <c r="C35" s="43"/>
      <c r="D35" s="43"/>
      <c r="E35" s="43"/>
      <c r="F35" s="43"/>
      <c r="G35" s="43"/>
      <c r="H35" s="43"/>
      <c r="I35" s="118"/>
      <c r="J35" s="43"/>
      <c r="K35" s="46"/>
    </row>
    <row r="36" spans="2:11" s="1" customFormat="1" ht="25.35" customHeight="1">
      <c r="B36" s="42"/>
      <c r="C36" s="52"/>
      <c r="D36" s="53" t="s">
        <v>1201</v>
      </c>
      <c r="E36" s="54"/>
      <c r="F36" s="54"/>
      <c r="G36" s="132" t="s">
        <v>1202</v>
      </c>
      <c r="H36" s="55" t="s">
        <v>1203</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137"/>
      <c r="C41" s="138"/>
      <c r="D41" s="138"/>
      <c r="E41" s="138"/>
      <c r="F41" s="138"/>
      <c r="G41" s="138"/>
      <c r="H41" s="138"/>
      <c r="I41" s="139"/>
      <c r="J41" s="138"/>
      <c r="K41" s="140"/>
    </row>
    <row r="42" spans="2:11" s="1" customFormat="1" ht="36.95" customHeight="1">
      <c r="B42" s="42"/>
      <c r="C42" s="30" t="s">
        <v>1279</v>
      </c>
      <c r="D42" s="43"/>
      <c r="E42" s="43"/>
      <c r="F42" s="43"/>
      <c r="G42" s="43"/>
      <c r="H42" s="43"/>
      <c r="I42" s="118"/>
      <c r="J42" s="43"/>
      <c r="K42" s="46"/>
    </row>
    <row r="43" spans="2:11" s="1" customFormat="1" ht="6.95" customHeight="1">
      <c r="B43" s="42"/>
      <c r="C43" s="43"/>
      <c r="D43" s="43"/>
      <c r="E43" s="43"/>
      <c r="F43" s="43"/>
      <c r="G43" s="43"/>
      <c r="H43" s="43"/>
      <c r="I43" s="118"/>
      <c r="J43" s="43"/>
      <c r="K43" s="46"/>
    </row>
    <row r="44" spans="2:11" s="1" customFormat="1" ht="14.45" customHeight="1">
      <c r="B44" s="42"/>
      <c r="C44" s="37" t="s">
        <v>1165</v>
      </c>
      <c r="D44" s="43"/>
      <c r="E44" s="43"/>
      <c r="F44" s="43"/>
      <c r="G44" s="43"/>
      <c r="H44" s="43"/>
      <c r="I44" s="118"/>
      <c r="J44" s="43"/>
      <c r="K44" s="46"/>
    </row>
    <row r="45" spans="2:11" s="1" customFormat="1" ht="14.45" customHeight="1">
      <c r="B45" s="42"/>
      <c r="C45" s="43"/>
      <c r="D45" s="43"/>
      <c r="E45" s="387" t="str">
        <f>E7</f>
        <v>KOHINOOR MARÁNSKÉ RADČICE - Biotechnologický systém ČDV Z MR1</v>
      </c>
      <c r="F45" s="388"/>
      <c r="G45" s="388"/>
      <c r="H45" s="388"/>
      <c r="I45" s="118"/>
      <c r="J45" s="43"/>
      <c r="K45" s="46"/>
    </row>
    <row r="46" spans="2:11" s="1" customFormat="1" ht="14.45" customHeight="1">
      <c r="B46" s="42"/>
      <c r="C46" s="37" t="s">
        <v>1277</v>
      </c>
      <c r="D46" s="43"/>
      <c r="E46" s="43"/>
      <c r="F46" s="43"/>
      <c r="G46" s="43"/>
      <c r="H46" s="43"/>
      <c r="I46" s="118"/>
      <c r="J46" s="43"/>
      <c r="K46" s="46"/>
    </row>
    <row r="47" spans="2:11" s="1" customFormat="1" ht="16.15" customHeight="1">
      <c r="B47" s="42"/>
      <c r="C47" s="43"/>
      <c r="D47" s="43"/>
      <c r="E47" s="389" t="str">
        <f>E9</f>
        <v>066/13/08/2015 - SO 02.4 Nádrž D</v>
      </c>
      <c r="F47" s="390"/>
      <c r="G47" s="390"/>
      <c r="H47" s="390"/>
      <c r="I47" s="118"/>
      <c r="J47" s="43"/>
      <c r="K47" s="46"/>
    </row>
    <row r="48" spans="2:11" s="1" customFormat="1" ht="6.95" customHeight="1">
      <c r="B48" s="42"/>
      <c r="C48" s="43"/>
      <c r="D48" s="43"/>
      <c r="E48" s="43"/>
      <c r="F48" s="43"/>
      <c r="G48" s="43"/>
      <c r="H48" s="43"/>
      <c r="I48" s="118"/>
      <c r="J48" s="43"/>
      <c r="K48" s="46"/>
    </row>
    <row r="49" spans="2:11" s="1" customFormat="1" ht="18" customHeight="1">
      <c r="B49" s="42"/>
      <c r="C49" s="37" t="s">
        <v>1172</v>
      </c>
      <c r="D49" s="43"/>
      <c r="E49" s="43"/>
      <c r="F49" s="35" t="str">
        <f>F12</f>
        <v>Mariánské Radčice</v>
      </c>
      <c r="G49" s="43"/>
      <c r="H49" s="43"/>
      <c r="I49" s="119" t="s">
        <v>1174</v>
      </c>
      <c r="J49" s="120" t="str">
        <f>IF(J12="","",J12)</f>
        <v>20. 6. 2017</v>
      </c>
      <c r="K49" s="46"/>
    </row>
    <row r="50" spans="2:11" s="1" customFormat="1" ht="6.95" customHeight="1">
      <c r="B50" s="42"/>
      <c r="C50" s="43"/>
      <c r="D50" s="43"/>
      <c r="E50" s="43"/>
      <c r="F50" s="43"/>
      <c r="G50" s="43"/>
      <c r="H50" s="43"/>
      <c r="I50" s="118"/>
      <c r="J50" s="43"/>
      <c r="K50" s="46"/>
    </row>
    <row r="51" spans="2:11" s="1" customFormat="1" ht="15">
      <c r="B51" s="42"/>
      <c r="C51" s="37" t="s">
        <v>1180</v>
      </c>
      <c r="D51" s="43"/>
      <c r="E51" s="43"/>
      <c r="F51" s="35" t="str">
        <f>E15</f>
        <v>PK Ústí nad Labem</v>
      </c>
      <c r="G51" s="43"/>
      <c r="H51" s="43"/>
      <c r="I51" s="119" t="s">
        <v>1186</v>
      </c>
      <c r="J51" s="383" t="str">
        <f>E21</f>
        <v>Terén Design</v>
      </c>
      <c r="K51" s="46"/>
    </row>
    <row r="52" spans="2:11" s="1" customFormat="1" ht="14.45" customHeight="1">
      <c r="B52" s="42"/>
      <c r="C52" s="37" t="s">
        <v>1184</v>
      </c>
      <c r="D52" s="43"/>
      <c r="E52" s="43"/>
      <c r="F52" s="35" t="str">
        <f>IF(E18="","",E18)</f>
        <v/>
      </c>
      <c r="G52" s="43"/>
      <c r="H52" s="43"/>
      <c r="I52" s="118"/>
      <c r="J52" s="393"/>
      <c r="K52" s="46"/>
    </row>
    <row r="53" spans="2:11" s="1" customFormat="1" ht="10.35" customHeight="1">
      <c r="B53" s="42"/>
      <c r="C53" s="43"/>
      <c r="D53" s="43"/>
      <c r="E53" s="43"/>
      <c r="F53" s="43"/>
      <c r="G53" s="43"/>
      <c r="H53" s="43"/>
      <c r="I53" s="118"/>
      <c r="J53" s="43"/>
      <c r="K53" s="46"/>
    </row>
    <row r="54" spans="2:11" s="1" customFormat="1" ht="29.25" customHeight="1">
      <c r="B54" s="42"/>
      <c r="C54" s="141" t="s">
        <v>1280</v>
      </c>
      <c r="D54" s="52"/>
      <c r="E54" s="52"/>
      <c r="F54" s="52"/>
      <c r="G54" s="52"/>
      <c r="H54" s="52"/>
      <c r="I54" s="142"/>
      <c r="J54" s="143" t="s">
        <v>1281</v>
      </c>
      <c r="K54" s="56"/>
    </row>
    <row r="55" spans="2:11" s="1" customFormat="1" ht="10.35" customHeight="1">
      <c r="B55" s="42"/>
      <c r="C55" s="43"/>
      <c r="D55" s="43"/>
      <c r="E55" s="43"/>
      <c r="F55" s="43"/>
      <c r="G55" s="43"/>
      <c r="H55" s="43"/>
      <c r="I55" s="118"/>
      <c r="J55" s="43"/>
      <c r="K55" s="46"/>
    </row>
    <row r="56" spans="2:47" s="1" customFormat="1" ht="29.25" customHeight="1">
      <c r="B56" s="42"/>
      <c r="C56" s="144" t="s">
        <v>1282</v>
      </c>
      <c r="D56" s="43"/>
      <c r="E56" s="43"/>
      <c r="F56" s="43"/>
      <c r="G56" s="43"/>
      <c r="H56" s="43"/>
      <c r="I56" s="118"/>
      <c r="J56" s="128">
        <f>J83</f>
        <v>0</v>
      </c>
      <c r="K56" s="46"/>
      <c r="AU56" s="24" t="s">
        <v>1283</v>
      </c>
    </row>
    <row r="57" spans="2:11" s="7" customFormat="1" ht="24.95" customHeight="1">
      <c r="B57" s="145"/>
      <c r="C57" s="146"/>
      <c r="D57" s="147" t="s">
        <v>1284</v>
      </c>
      <c r="E57" s="148"/>
      <c r="F57" s="148"/>
      <c r="G57" s="148"/>
      <c r="H57" s="148"/>
      <c r="I57" s="149"/>
      <c r="J57" s="150">
        <f>J84</f>
        <v>0</v>
      </c>
      <c r="K57" s="151"/>
    </row>
    <row r="58" spans="2:11" s="8" customFormat="1" ht="19.9" customHeight="1">
      <c r="B58" s="152"/>
      <c r="C58" s="153"/>
      <c r="D58" s="154" t="s">
        <v>1285</v>
      </c>
      <c r="E58" s="155"/>
      <c r="F58" s="155"/>
      <c r="G58" s="155"/>
      <c r="H58" s="155"/>
      <c r="I58" s="156"/>
      <c r="J58" s="157">
        <f>J85</f>
        <v>0</v>
      </c>
      <c r="K58" s="158"/>
    </row>
    <row r="59" spans="2:11" s="8" customFormat="1" ht="19.9" customHeight="1">
      <c r="B59" s="152"/>
      <c r="C59" s="153"/>
      <c r="D59" s="154" t="s">
        <v>1079</v>
      </c>
      <c r="E59" s="155"/>
      <c r="F59" s="155"/>
      <c r="G59" s="155"/>
      <c r="H59" s="155"/>
      <c r="I59" s="156"/>
      <c r="J59" s="157">
        <f>J117</f>
        <v>0</v>
      </c>
      <c r="K59" s="158"/>
    </row>
    <row r="60" spans="2:11" s="8" customFormat="1" ht="19.9" customHeight="1">
      <c r="B60" s="152"/>
      <c r="C60" s="153"/>
      <c r="D60" s="154" t="s">
        <v>1080</v>
      </c>
      <c r="E60" s="155"/>
      <c r="F60" s="155"/>
      <c r="G60" s="155"/>
      <c r="H60" s="155"/>
      <c r="I60" s="156"/>
      <c r="J60" s="157">
        <f>J125</f>
        <v>0</v>
      </c>
      <c r="K60" s="158"/>
    </row>
    <row r="61" spans="2:11" s="8" customFormat="1" ht="19.9" customHeight="1">
      <c r="B61" s="152"/>
      <c r="C61" s="153"/>
      <c r="D61" s="154" t="s">
        <v>1083</v>
      </c>
      <c r="E61" s="155"/>
      <c r="F61" s="155"/>
      <c r="G61" s="155"/>
      <c r="H61" s="155"/>
      <c r="I61" s="156"/>
      <c r="J61" s="157">
        <f>J144</f>
        <v>0</v>
      </c>
      <c r="K61" s="158"/>
    </row>
    <row r="62" spans="2:11" s="7" customFormat="1" ht="24.95" customHeight="1">
      <c r="B62" s="145"/>
      <c r="C62" s="146"/>
      <c r="D62" s="147" t="s">
        <v>1084</v>
      </c>
      <c r="E62" s="148"/>
      <c r="F62" s="148"/>
      <c r="G62" s="148"/>
      <c r="H62" s="148"/>
      <c r="I62" s="149"/>
      <c r="J62" s="150">
        <f>J147</f>
        <v>0</v>
      </c>
      <c r="K62" s="151"/>
    </row>
    <row r="63" spans="2:11" s="8" customFormat="1" ht="19.9" customHeight="1">
      <c r="B63" s="152"/>
      <c r="C63" s="153"/>
      <c r="D63" s="154" t="s">
        <v>1085</v>
      </c>
      <c r="E63" s="155"/>
      <c r="F63" s="155"/>
      <c r="G63" s="155"/>
      <c r="H63" s="155"/>
      <c r="I63" s="156"/>
      <c r="J63" s="157">
        <f>J148</f>
        <v>0</v>
      </c>
      <c r="K63" s="158"/>
    </row>
    <row r="64" spans="2:11" s="1" customFormat="1" ht="21.75" customHeight="1">
      <c r="B64" s="42"/>
      <c r="C64" s="43"/>
      <c r="D64" s="43"/>
      <c r="E64" s="43"/>
      <c r="F64" s="43"/>
      <c r="G64" s="43"/>
      <c r="H64" s="43"/>
      <c r="I64" s="118"/>
      <c r="J64" s="43"/>
      <c r="K64" s="46"/>
    </row>
    <row r="65" spans="2:11" s="1" customFormat="1" ht="6.95" customHeight="1">
      <c r="B65" s="57"/>
      <c r="C65" s="58"/>
      <c r="D65" s="58"/>
      <c r="E65" s="58"/>
      <c r="F65" s="58"/>
      <c r="G65" s="58"/>
      <c r="H65" s="58"/>
      <c r="I65" s="136"/>
      <c r="J65" s="58"/>
      <c r="K65" s="59"/>
    </row>
    <row r="69" spans="2:12" s="1" customFormat="1" ht="6.95" customHeight="1">
      <c r="B69" s="60"/>
      <c r="C69" s="61"/>
      <c r="D69" s="61"/>
      <c r="E69" s="61"/>
      <c r="F69" s="61"/>
      <c r="G69" s="61"/>
      <c r="H69" s="61"/>
      <c r="I69" s="139"/>
      <c r="J69" s="61"/>
      <c r="K69" s="61"/>
      <c r="L69" s="62"/>
    </row>
    <row r="70" spans="2:12" s="1" customFormat="1" ht="36.95" customHeight="1">
      <c r="B70" s="42"/>
      <c r="C70" s="63" t="s">
        <v>1286</v>
      </c>
      <c r="D70" s="64"/>
      <c r="E70" s="64"/>
      <c r="F70" s="64"/>
      <c r="G70" s="64"/>
      <c r="H70" s="64"/>
      <c r="I70" s="159"/>
      <c r="J70" s="64"/>
      <c r="K70" s="64"/>
      <c r="L70" s="62"/>
    </row>
    <row r="71" spans="2:12" s="1" customFormat="1" ht="6.95" customHeight="1">
      <c r="B71" s="42"/>
      <c r="C71" s="64"/>
      <c r="D71" s="64"/>
      <c r="E71" s="64"/>
      <c r="F71" s="64"/>
      <c r="G71" s="64"/>
      <c r="H71" s="64"/>
      <c r="I71" s="159"/>
      <c r="J71" s="64"/>
      <c r="K71" s="64"/>
      <c r="L71" s="62"/>
    </row>
    <row r="72" spans="2:12" s="1" customFormat="1" ht="14.45" customHeight="1">
      <c r="B72" s="42"/>
      <c r="C72" s="66" t="s">
        <v>1165</v>
      </c>
      <c r="D72" s="64"/>
      <c r="E72" s="64"/>
      <c r="F72" s="64"/>
      <c r="G72" s="64"/>
      <c r="H72" s="64"/>
      <c r="I72" s="159"/>
      <c r="J72" s="64"/>
      <c r="K72" s="64"/>
      <c r="L72" s="62"/>
    </row>
    <row r="73" spans="2:12" s="1" customFormat="1" ht="14.45" customHeight="1">
      <c r="B73" s="42"/>
      <c r="C73" s="64"/>
      <c r="D73" s="64"/>
      <c r="E73" s="391" t="str">
        <f>E7</f>
        <v>KOHINOOR MARÁNSKÉ RADČICE - Biotechnologický systém ČDV Z MR1</v>
      </c>
      <c r="F73" s="392"/>
      <c r="G73" s="392"/>
      <c r="H73" s="392"/>
      <c r="I73" s="159"/>
      <c r="J73" s="64"/>
      <c r="K73" s="64"/>
      <c r="L73" s="62"/>
    </row>
    <row r="74" spans="2:12" s="1" customFormat="1" ht="14.45" customHeight="1">
      <c r="B74" s="42"/>
      <c r="C74" s="66" t="s">
        <v>1277</v>
      </c>
      <c r="D74" s="64"/>
      <c r="E74" s="64"/>
      <c r="F74" s="64"/>
      <c r="G74" s="64"/>
      <c r="H74" s="64"/>
      <c r="I74" s="159"/>
      <c r="J74" s="64"/>
      <c r="K74" s="64"/>
      <c r="L74" s="62"/>
    </row>
    <row r="75" spans="2:12" s="1" customFormat="1" ht="16.15" customHeight="1">
      <c r="B75" s="42"/>
      <c r="C75" s="64"/>
      <c r="D75" s="64"/>
      <c r="E75" s="357" t="str">
        <f>E9</f>
        <v>066/13/08/2015 - SO 02.4 Nádrž D</v>
      </c>
      <c r="F75" s="394"/>
      <c r="G75" s="394"/>
      <c r="H75" s="394"/>
      <c r="I75" s="159"/>
      <c r="J75" s="64"/>
      <c r="K75" s="64"/>
      <c r="L75" s="62"/>
    </row>
    <row r="76" spans="2:12" s="1" customFormat="1" ht="6.95" customHeight="1">
      <c r="B76" s="42"/>
      <c r="C76" s="64"/>
      <c r="D76" s="64"/>
      <c r="E76" s="64"/>
      <c r="F76" s="64"/>
      <c r="G76" s="64"/>
      <c r="H76" s="64"/>
      <c r="I76" s="159"/>
      <c r="J76" s="64"/>
      <c r="K76" s="64"/>
      <c r="L76" s="62"/>
    </row>
    <row r="77" spans="2:12" s="1" customFormat="1" ht="18" customHeight="1">
      <c r="B77" s="42"/>
      <c r="C77" s="66" t="s">
        <v>1172</v>
      </c>
      <c r="D77" s="64"/>
      <c r="E77" s="64"/>
      <c r="F77" s="160" t="str">
        <f>F12</f>
        <v>Mariánské Radčice</v>
      </c>
      <c r="G77" s="64"/>
      <c r="H77" s="64"/>
      <c r="I77" s="161" t="s">
        <v>1174</v>
      </c>
      <c r="J77" s="74" t="str">
        <f>IF(J12="","",J12)</f>
        <v>20. 6. 2017</v>
      </c>
      <c r="K77" s="64"/>
      <c r="L77" s="62"/>
    </row>
    <row r="78" spans="2:12" s="1" customFormat="1" ht="6.95" customHeight="1">
      <c r="B78" s="42"/>
      <c r="C78" s="64"/>
      <c r="D78" s="64"/>
      <c r="E78" s="64"/>
      <c r="F78" s="64"/>
      <c r="G78" s="64"/>
      <c r="H78" s="64"/>
      <c r="I78" s="159"/>
      <c r="J78" s="64"/>
      <c r="K78" s="64"/>
      <c r="L78" s="62"/>
    </row>
    <row r="79" spans="2:12" s="1" customFormat="1" ht="15">
      <c r="B79" s="42"/>
      <c r="C79" s="66" t="s">
        <v>1180</v>
      </c>
      <c r="D79" s="64"/>
      <c r="E79" s="64"/>
      <c r="F79" s="160" t="str">
        <f>E15</f>
        <v>PK Ústí nad Labem</v>
      </c>
      <c r="G79" s="64"/>
      <c r="H79" s="64"/>
      <c r="I79" s="161" t="s">
        <v>1186</v>
      </c>
      <c r="J79" s="160" t="str">
        <f>E21</f>
        <v>Terén Design</v>
      </c>
      <c r="K79" s="64"/>
      <c r="L79" s="62"/>
    </row>
    <row r="80" spans="2:12" s="1" customFormat="1" ht="14.45" customHeight="1">
      <c r="B80" s="42"/>
      <c r="C80" s="66" t="s">
        <v>1184</v>
      </c>
      <c r="D80" s="64"/>
      <c r="E80" s="64"/>
      <c r="F80" s="160" t="str">
        <f>IF(E18="","",E18)</f>
        <v/>
      </c>
      <c r="G80" s="64"/>
      <c r="H80" s="64"/>
      <c r="I80" s="159"/>
      <c r="J80" s="64"/>
      <c r="K80" s="64"/>
      <c r="L80" s="62"/>
    </row>
    <row r="81" spans="2:12" s="1" customFormat="1" ht="10.35" customHeight="1">
      <c r="B81" s="42"/>
      <c r="C81" s="64"/>
      <c r="D81" s="64"/>
      <c r="E81" s="64"/>
      <c r="F81" s="64"/>
      <c r="G81" s="64"/>
      <c r="H81" s="64"/>
      <c r="I81" s="159"/>
      <c r="J81" s="64"/>
      <c r="K81" s="64"/>
      <c r="L81" s="62"/>
    </row>
    <row r="82" spans="2:20" s="9" customFormat="1" ht="29.25" customHeight="1">
      <c r="B82" s="162"/>
      <c r="C82" s="163" t="s">
        <v>1287</v>
      </c>
      <c r="D82" s="164" t="s">
        <v>1210</v>
      </c>
      <c r="E82" s="164" t="s">
        <v>1206</v>
      </c>
      <c r="F82" s="164" t="s">
        <v>1288</v>
      </c>
      <c r="G82" s="164" t="s">
        <v>1289</v>
      </c>
      <c r="H82" s="164" t="s">
        <v>1290</v>
      </c>
      <c r="I82" s="165" t="s">
        <v>1291</v>
      </c>
      <c r="J82" s="164" t="s">
        <v>1281</v>
      </c>
      <c r="K82" s="166" t="s">
        <v>1292</v>
      </c>
      <c r="L82" s="167"/>
      <c r="M82" s="81" t="s">
        <v>1293</v>
      </c>
      <c r="N82" s="82" t="s">
        <v>1195</v>
      </c>
      <c r="O82" s="82" t="s">
        <v>1294</v>
      </c>
      <c r="P82" s="82" t="s">
        <v>1295</v>
      </c>
      <c r="Q82" s="82" t="s">
        <v>1296</v>
      </c>
      <c r="R82" s="82" t="s">
        <v>1297</v>
      </c>
      <c r="S82" s="82" t="s">
        <v>1298</v>
      </c>
      <c r="T82" s="83" t="s">
        <v>1299</v>
      </c>
    </row>
    <row r="83" spans="2:63" s="1" customFormat="1" ht="29.25" customHeight="1">
      <c r="B83" s="42"/>
      <c r="C83" s="87" t="s">
        <v>1282</v>
      </c>
      <c r="D83" s="64"/>
      <c r="E83" s="64"/>
      <c r="F83" s="64"/>
      <c r="G83" s="64"/>
      <c r="H83" s="64"/>
      <c r="I83" s="159"/>
      <c r="J83" s="168">
        <f>BK83</f>
        <v>0</v>
      </c>
      <c r="K83" s="64"/>
      <c r="L83" s="62"/>
      <c r="M83" s="84"/>
      <c r="N83" s="85"/>
      <c r="O83" s="85"/>
      <c r="P83" s="169">
        <f>P84+P147</f>
        <v>0</v>
      </c>
      <c r="Q83" s="85"/>
      <c r="R83" s="169">
        <f>R84+R147</f>
        <v>92.38929999999999</v>
      </c>
      <c r="S83" s="85"/>
      <c r="T83" s="170">
        <f>T84+T147</f>
        <v>0</v>
      </c>
      <c r="AT83" s="24" t="s">
        <v>1224</v>
      </c>
      <c r="AU83" s="24" t="s">
        <v>1283</v>
      </c>
      <c r="BK83" s="171">
        <f>BK84+BK147</f>
        <v>0</v>
      </c>
    </row>
    <row r="84" spans="2:63" s="10" customFormat="1" ht="37.35" customHeight="1">
      <c r="B84" s="172"/>
      <c r="C84" s="173"/>
      <c r="D84" s="174" t="s">
        <v>1224</v>
      </c>
      <c r="E84" s="175" t="s">
        <v>1300</v>
      </c>
      <c r="F84" s="175" t="s">
        <v>1301</v>
      </c>
      <c r="G84" s="173"/>
      <c r="H84" s="173"/>
      <c r="I84" s="176"/>
      <c r="J84" s="177">
        <f>BK84</f>
        <v>0</v>
      </c>
      <c r="K84" s="173"/>
      <c r="L84" s="178"/>
      <c r="M84" s="179"/>
      <c r="N84" s="180"/>
      <c r="O84" s="180"/>
      <c r="P84" s="181">
        <f>P85+P117+P125+P144</f>
        <v>0</v>
      </c>
      <c r="Q84" s="180"/>
      <c r="R84" s="181">
        <f>R85+R117+R125+R144</f>
        <v>55.43429999999999</v>
      </c>
      <c r="S84" s="180"/>
      <c r="T84" s="182">
        <f>T85+T117+T125+T144</f>
        <v>0</v>
      </c>
      <c r="AR84" s="183" t="s">
        <v>1171</v>
      </c>
      <c r="AT84" s="184" t="s">
        <v>1224</v>
      </c>
      <c r="AU84" s="184" t="s">
        <v>1225</v>
      </c>
      <c r="AY84" s="183" t="s">
        <v>1302</v>
      </c>
      <c r="BK84" s="185">
        <f>BK85+BK117+BK125+BK144</f>
        <v>0</v>
      </c>
    </row>
    <row r="85" spans="2:63" s="10" customFormat="1" ht="19.9" customHeight="1">
      <c r="B85" s="172"/>
      <c r="C85" s="173"/>
      <c r="D85" s="174" t="s">
        <v>1224</v>
      </c>
      <c r="E85" s="186" t="s">
        <v>1171</v>
      </c>
      <c r="F85" s="186" t="s">
        <v>1303</v>
      </c>
      <c r="G85" s="173"/>
      <c r="H85" s="173"/>
      <c r="I85" s="176"/>
      <c r="J85" s="187">
        <f>BK85</f>
        <v>0</v>
      </c>
      <c r="K85" s="173"/>
      <c r="L85" s="178"/>
      <c r="M85" s="179"/>
      <c r="N85" s="180"/>
      <c r="O85" s="180"/>
      <c r="P85" s="181">
        <f>SUM(P86:P116)</f>
        <v>0</v>
      </c>
      <c r="Q85" s="180"/>
      <c r="R85" s="181">
        <f>SUM(R86:R116)</f>
        <v>0.7101</v>
      </c>
      <c r="S85" s="180"/>
      <c r="T85" s="182">
        <f>SUM(T86:T116)</f>
        <v>0</v>
      </c>
      <c r="AR85" s="183" t="s">
        <v>1171</v>
      </c>
      <c r="AT85" s="184" t="s">
        <v>1224</v>
      </c>
      <c r="AU85" s="184" t="s">
        <v>1171</v>
      </c>
      <c r="AY85" s="183" t="s">
        <v>1302</v>
      </c>
      <c r="BK85" s="185">
        <f>SUM(BK86:BK116)</f>
        <v>0</v>
      </c>
    </row>
    <row r="86" spans="2:65" s="1" customFormat="1" ht="14.45" customHeight="1">
      <c r="B86" s="42"/>
      <c r="C86" s="188" t="s">
        <v>1171</v>
      </c>
      <c r="D86" s="188" t="s">
        <v>1304</v>
      </c>
      <c r="E86" s="189" t="s">
        <v>1086</v>
      </c>
      <c r="F86" s="347" t="s">
        <v>1087</v>
      </c>
      <c r="G86" s="191" t="s">
        <v>1088</v>
      </c>
      <c r="H86" s="192">
        <v>90</v>
      </c>
      <c r="I86" s="193"/>
      <c r="J86" s="194">
        <f>ROUND(I86*H86,2)</f>
        <v>0</v>
      </c>
      <c r="K86" s="190" t="s">
        <v>1308</v>
      </c>
      <c r="L86" s="62"/>
      <c r="M86" s="195" t="s">
        <v>1169</v>
      </c>
      <c r="N86" s="196" t="s">
        <v>1198</v>
      </c>
      <c r="O86" s="43"/>
      <c r="P86" s="197">
        <f>O86*H86</f>
        <v>0</v>
      </c>
      <c r="Q86" s="197">
        <v>0.00789</v>
      </c>
      <c r="R86" s="197">
        <f>Q86*H86</f>
        <v>0.7101</v>
      </c>
      <c r="S86" s="197">
        <v>0</v>
      </c>
      <c r="T86" s="198">
        <f>S86*H86</f>
        <v>0</v>
      </c>
      <c r="AR86" s="24" t="s">
        <v>1309</v>
      </c>
      <c r="AT86" s="24" t="s">
        <v>1304</v>
      </c>
      <c r="AU86" s="24" t="s">
        <v>1234</v>
      </c>
      <c r="AY86" s="24" t="s">
        <v>1302</v>
      </c>
      <c r="BE86" s="199">
        <f>IF(N86="základní",J86,0)</f>
        <v>0</v>
      </c>
      <c r="BF86" s="199">
        <f>IF(N86="snížená",J86,0)</f>
        <v>0</v>
      </c>
      <c r="BG86" s="199">
        <f>IF(N86="zákl. přenesená",J86,0)</f>
        <v>0</v>
      </c>
      <c r="BH86" s="199">
        <f>IF(N86="sníž. přenesená",J86,0)</f>
        <v>0</v>
      </c>
      <c r="BI86" s="199">
        <f>IF(N86="nulová",J86,0)</f>
        <v>0</v>
      </c>
      <c r="BJ86" s="24" t="s">
        <v>1309</v>
      </c>
      <c r="BK86" s="199">
        <f>ROUND(I86*H86,2)</f>
        <v>0</v>
      </c>
      <c r="BL86" s="24" t="s">
        <v>1309</v>
      </c>
      <c r="BM86" s="24" t="s">
        <v>158</v>
      </c>
    </row>
    <row r="87" spans="2:47" s="1" customFormat="1" ht="162">
      <c r="B87" s="42"/>
      <c r="C87" s="64"/>
      <c r="D87" s="200" t="s">
        <v>1311</v>
      </c>
      <c r="E87" s="64"/>
      <c r="F87" s="201" t="s">
        <v>1090</v>
      </c>
      <c r="G87" s="64"/>
      <c r="H87" s="64"/>
      <c r="I87" s="159"/>
      <c r="J87" s="64"/>
      <c r="K87" s="64"/>
      <c r="L87" s="62"/>
      <c r="M87" s="202"/>
      <c r="N87" s="43"/>
      <c r="O87" s="43"/>
      <c r="P87" s="43"/>
      <c r="Q87" s="43"/>
      <c r="R87" s="43"/>
      <c r="S87" s="43"/>
      <c r="T87" s="79"/>
      <c r="AT87" s="24" t="s">
        <v>1311</v>
      </c>
      <c r="AU87" s="24" t="s">
        <v>1234</v>
      </c>
    </row>
    <row r="88" spans="2:51" s="11" customFormat="1" ht="13.5">
      <c r="B88" s="203"/>
      <c r="C88" s="204"/>
      <c r="D88" s="200" t="s">
        <v>1313</v>
      </c>
      <c r="E88" s="205" t="s">
        <v>1169</v>
      </c>
      <c r="F88" s="206" t="s">
        <v>159</v>
      </c>
      <c r="G88" s="204"/>
      <c r="H88" s="207">
        <v>90</v>
      </c>
      <c r="I88" s="208"/>
      <c r="J88" s="204"/>
      <c r="K88" s="204"/>
      <c r="L88" s="209"/>
      <c r="M88" s="210"/>
      <c r="N88" s="211"/>
      <c r="O88" s="211"/>
      <c r="P88" s="211"/>
      <c r="Q88" s="211"/>
      <c r="R88" s="211"/>
      <c r="S88" s="211"/>
      <c r="T88" s="212"/>
      <c r="AT88" s="213" t="s">
        <v>1313</v>
      </c>
      <c r="AU88" s="213" t="s">
        <v>1234</v>
      </c>
      <c r="AV88" s="11" t="s">
        <v>1234</v>
      </c>
      <c r="AW88" s="11" t="s">
        <v>1188</v>
      </c>
      <c r="AX88" s="11" t="s">
        <v>1225</v>
      </c>
      <c r="AY88" s="213" t="s">
        <v>1302</v>
      </c>
    </row>
    <row r="89" spans="2:51" s="12" customFormat="1" ht="13.5">
      <c r="B89" s="214"/>
      <c r="C89" s="215"/>
      <c r="D89" s="200" t="s">
        <v>1313</v>
      </c>
      <c r="E89" s="216" t="s">
        <v>1169</v>
      </c>
      <c r="F89" s="217" t="s">
        <v>1315</v>
      </c>
      <c r="G89" s="215"/>
      <c r="H89" s="218">
        <v>90</v>
      </c>
      <c r="I89" s="219"/>
      <c r="J89" s="215"/>
      <c r="K89" s="215"/>
      <c r="L89" s="220"/>
      <c r="M89" s="221"/>
      <c r="N89" s="222"/>
      <c r="O89" s="222"/>
      <c r="P89" s="222"/>
      <c r="Q89" s="222"/>
      <c r="R89" s="222"/>
      <c r="S89" s="222"/>
      <c r="T89" s="223"/>
      <c r="AT89" s="224" t="s">
        <v>1313</v>
      </c>
      <c r="AU89" s="224" t="s">
        <v>1234</v>
      </c>
      <c r="AV89" s="12" t="s">
        <v>1309</v>
      </c>
      <c r="AW89" s="12" t="s">
        <v>1188</v>
      </c>
      <c r="AX89" s="12" t="s">
        <v>1171</v>
      </c>
      <c r="AY89" s="224" t="s">
        <v>1302</v>
      </c>
    </row>
    <row r="90" spans="2:65" s="1" customFormat="1" ht="27.75" customHeight="1">
      <c r="B90" s="42"/>
      <c r="C90" s="188" t="s">
        <v>1234</v>
      </c>
      <c r="D90" s="188" t="s">
        <v>1304</v>
      </c>
      <c r="E90" s="189" t="s">
        <v>1092</v>
      </c>
      <c r="F90" s="190" t="s">
        <v>1093</v>
      </c>
      <c r="G90" s="191" t="s">
        <v>1094</v>
      </c>
      <c r="H90" s="192">
        <v>290</v>
      </c>
      <c r="I90" s="193"/>
      <c r="J90" s="194">
        <f>ROUND(I90*H90,2)</f>
        <v>0</v>
      </c>
      <c r="K90" s="190" t="s">
        <v>1308</v>
      </c>
      <c r="L90" s="62"/>
      <c r="M90" s="195" t="s">
        <v>1169</v>
      </c>
      <c r="N90" s="196" t="s">
        <v>1198</v>
      </c>
      <c r="O90" s="43"/>
      <c r="P90" s="197">
        <f>O90*H90</f>
        <v>0</v>
      </c>
      <c r="Q90" s="197">
        <v>0</v>
      </c>
      <c r="R90" s="197">
        <f>Q90*H90</f>
        <v>0</v>
      </c>
      <c r="S90" s="197">
        <v>0</v>
      </c>
      <c r="T90" s="198">
        <f>S90*H90</f>
        <v>0</v>
      </c>
      <c r="AR90" s="24" t="s">
        <v>1309</v>
      </c>
      <c r="AT90" s="24" t="s">
        <v>1304</v>
      </c>
      <c r="AU90" s="24" t="s">
        <v>1234</v>
      </c>
      <c r="AY90" s="24" t="s">
        <v>1302</v>
      </c>
      <c r="BE90" s="199">
        <f>IF(N90="základní",J90,0)</f>
        <v>0</v>
      </c>
      <c r="BF90" s="199">
        <f>IF(N90="snížená",J90,0)</f>
        <v>0</v>
      </c>
      <c r="BG90" s="199">
        <f>IF(N90="zákl. přenesená",J90,0)</f>
        <v>0</v>
      </c>
      <c r="BH90" s="199">
        <f>IF(N90="sníž. přenesená",J90,0)</f>
        <v>0</v>
      </c>
      <c r="BI90" s="199">
        <f>IF(N90="nulová",J90,0)</f>
        <v>0</v>
      </c>
      <c r="BJ90" s="24" t="s">
        <v>1309</v>
      </c>
      <c r="BK90" s="199">
        <f>ROUND(I90*H90,2)</f>
        <v>0</v>
      </c>
      <c r="BL90" s="24" t="s">
        <v>1309</v>
      </c>
      <c r="BM90" s="24" t="s">
        <v>160</v>
      </c>
    </row>
    <row r="91" spans="2:47" s="1" customFormat="1" ht="283.5">
      <c r="B91" s="42"/>
      <c r="C91" s="64"/>
      <c r="D91" s="200" t="s">
        <v>1311</v>
      </c>
      <c r="E91" s="64"/>
      <c r="F91" s="201" t="s">
        <v>1096</v>
      </c>
      <c r="G91" s="64"/>
      <c r="H91" s="64"/>
      <c r="I91" s="159"/>
      <c r="J91" s="64"/>
      <c r="K91" s="64"/>
      <c r="L91" s="62"/>
      <c r="M91" s="202"/>
      <c r="N91" s="43"/>
      <c r="O91" s="43"/>
      <c r="P91" s="43"/>
      <c r="Q91" s="43"/>
      <c r="R91" s="43"/>
      <c r="S91" s="43"/>
      <c r="T91" s="79"/>
      <c r="AT91" s="24" t="s">
        <v>1311</v>
      </c>
      <c r="AU91" s="24" t="s">
        <v>1234</v>
      </c>
    </row>
    <row r="92" spans="2:51" s="11" customFormat="1" ht="13.5">
      <c r="B92" s="203"/>
      <c r="C92" s="204"/>
      <c r="D92" s="200" t="s">
        <v>1313</v>
      </c>
      <c r="E92" s="205" t="s">
        <v>1169</v>
      </c>
      <c r="F92" s="206" t="s">
        <v>161</v>
      </c>
      <c r="G92" s="204"/>
      <c r="H92" s="207">
        <v>290</v>
      </c>
      <c r="I92" s="208"/>
      <c r="J92" s="204"/>
      <c r="K92" s="204"/>
      <c r="L92" s="209"/>
      <c r="M92" s="210"/>
      <c r="N92" s="211"/>
      <c r="O92" s="211"/>
      <c r="P92" s="211"/>
      <c r="Q92" s="211"/>
      <c r="R92" s="211"/>
      <c r="S92" s="211"/>
      <c r="T92" s="212"/>
      <c r="AT92" s="213" t="s">
        <v>1313</v>
      </c>
      <c r="AU92" s="213" t="s">
        <v>1234</v>
      </c>
      <c r="AV92" s="11" t="s">
        <v>1234</v>
      </c>
      <c r="AW92" s="11" t="s">
        <v>1188</v>
      </c>
      <c r="AX92" s="11" t="s">
        <v>1225</v>
      </c>
      <c r="AY92" s="213" t="s">
        <v>1302</v>
      </c>
    </row>
    <row r="93" spans="2:51" s="12" customFormat="1" ht="13.5">
      <c r="B93" s="214"/>
      <c r="C93" s="215"/>
      <c r="D93" s="200" t="s">
        <v>1313</v>
      </c>
      <c r="E93" s="216" t="s">
        <v>1169</v>
      </c>
      <c r="F93" s="217" t="s">
        <v>1315</v>
      </c>
      <c r="G93" s="215"/>
      <c r="H93" s="218">
        <v>290</v>
      </c>
      <c r="I93" s="219"/>
      <c r="J93" s="215"/>
      <c r="K93" s="215"/>
      <c r="L93" s="220"/>
      <c r="M93" s="221"/>
      <c r="N93" s="222"/>
      <c r="O93" s="222"/>
      <c r="P93" s="222"/>
      <c r="Q93" s="222"/>
      <c r="R93" s="222"/>
      <c r="S93" s="222"/>
      <c r="T93" s="223"/>
      <c r="AT93" s="224" t="s">
        <v>1313</v>
      </c>
      <c r="AU93" s="224" t="s">
        <v>1234</v>
      </c>
      <c r="AV93" s="12" t="s">
        <v>1309</v>
      </c>
      <c r="AW93" s="12" t="s">
        <v>1188</v>
      </c>
      <c r="AX93" s="12" t="s">
        <v>1171</v>
      </c>
      <c r="AY93" s="224" t="s">
        <v>1302</v>
      </c>
    </row>
    <row r="94" spans="2:65" s="1" customFormat="1" ht="22.9" customHeight="1">
      <c r="B94" s="42"/>
      <c r="C94" s="188" t="s">
        <v>1329</v>
      </c>
      <c r="D94" s="188" t="s">
        <v>1304</v>
      </c>
      <c r="E94" s="189" t="s">
        <v>1098</v>
      </c>
      <c r="F94" s="190" t="s">
        <v>1099</v>
      </c>
      <c r="G94" s="191" t="s">
        <v>1100</v>
      </c>
      <c r="H94" s="192">
        <v>160</v>
      </c>
      <c r="I94" s="193"/>
      <c r="J94" s="194">
        <f>ROUND(I94*H94,2)</f>
        <v>0</v>
      </c>
      <c r="K94" s="190" t="s">
        <v>1308</v>
      </c>
      <c r="L94" s="62"/>
      <c r="M94" s="195" t="s">
        <v>1169</v>
      </c>
      <c r="N94" s="196" t="s">
        <v>1198</v>
      </c>
      <c r="O94" s="43"/>
      <c r="P94" s="197">
        <f>O94*H94</f>
        <v>0</v>
      </c>
      <c r="Q94" s="197">
        <v>0</v>
      </c>
      <c r="R94" s="197">
        <f>Q94*H94</f>
        <v>0</v>
      </c>
      <c r="S94" s="197">
        <v>0</v>
      </c>
      <c r="T94" s="198">
        <f>S94*H94</f>
        <v>0</v>
      </c>
      <c r="AR94" s="24" t="s">
        <v>1309</v>
      </c>
      <c r="AT94" s="24" t="s">
        <v>1304</v>
      </c>
      <c r="AU94" s="24" t="s">
        <v>1234</v>
      </c>
      <c r="AY94" s="24" t="s">
        <v>1302</v>
      </c>
      <c r="BE94" s="199">
        <f>IF(N94="základní",J94,0)</f>
        <v>0</v>
      </c>
      <c r="BF94" s="199">
        <f>IF(N94="snížená",J94,0)</f>
        <v>0</v>
      </c>
      <c r="BG94" s="199">
        <f>IF(N94="zákl. přenesená",J94,0)</f>
        <v>0</v>
      </c>
      <c r="BH94" s="199">
        <f>IF(N94="sníž. přenesená",J94,0)</f>
        <v>0</v>
      </c>
      <c r="BI94" s="199">
        <f>IF(N94="nulová",J94,0)</f>
        <v>0</v>
      </c>
      <c r="BJ94" s="24" t="s">
        <v>1309</v>
      </c>
      <c r="BK94" s="199">
        <f>ROUND(I94*H94,2)</f>
        <v>0</v>
      </c>
      <c r="BL94" s="24" t="s">
        <v>1309</v>
      </c>
      <c r="BM94" s="24" t="s">
        <v>162</v>
      </c>
    </row>
    <row r="95" spans="2:47" s="1" customFormat="1" ht="189">
      <c r="B95" s="42"/>
      <c r="C95" s="64"/>
      <c r="D95" s="200" t="s">
        <v>1311</v>
      </c>
      <c r="E95" s="64"/>
      <c r="F95" s="201" t="s">
        <v>1102</v>
      </c>
      <c r="G95" s="64"/>
      <c r="H95" s="64"/>
      <c r="I95" s="159"/>
      <c r="J95" s="64"/>
      <c r="K95" s="64"/>
      <c r="L95" s="62"/>
      <c r="M95" s="202"/>
      <c r="N95" s="43"/>
      <c r="O95" s="43"/>
      <c r="P95" s="43"/>
      <c r="Q95" s="43"/>
      <c r="R95" s="43"/>
      <c r="S95" s="43"/>
      <c r="T95" s="79"/>
      <c r="AT95" s="24" t="s">
        <v>1311</v>
      </c>
      <c r="AU95" s="24" t="s">
        <v>1234</v>
      </c>
    </row>
    <row r="96" spans="2:51" s="11" customFormat="1" ht="13.5">
      <c r="B96" s="203"/>
      <c r="C96" s="204"/>
      <c r="D96" s="200" t="s">
        <v>1313</v>
      </c>
      <c r="E96" s="205" t="s">
        <v>1169</v>
      </c>
      <c r="F96" s="206" t="s">
        <v>106</v>
      </c>
      <c r="G96" s="204"/>
      <c r="H96" s="207">
        <v>160</v>
      </c>
      <c r="I96" s="208"/>
      <c r="J96" s="204"/>
      <c r="K96" s="204"/>
      <c r="L96" s="209"/>
      <c r="M96" s="210"/>
      <c r="N96" s="211"/>
      <c r="O96" s="211"/>
      <c r="P96" s="211"/>
      <c r="Q96" s="211"/>
      <c r="R96" s="211"/>
      <c r="S96" s="211"/>
      <c r="T96" s="212"/>
      <c r="AT96" s="213" t="s">
        <v>1313</v>
      </c>
      <c r="AU96" s="213" t="s">
        <v>1234</v>
      </c>
      <c r="AV96" s="11" t="s">
        <v>1234</v>
      </c>
      <c r="AW96" s="11" t="s">
        <v>1188</v>
      </c>
      <c r="AX96" s="11" t="s">
        <v>1225</v>
      </c>
      <c r="AY96" s="213" t="s">
        <v>1302</v>
      </c>
    </row>
    <row r="97" spans="2:51" s="12" customFormat="1" ht="13.5">
      <c r="B97" s="214"/>
      <c r="C97" s="215"/>
      <c r="D97" s="200" t="s">
        <v>1313</v>
      </c>
      <c r="E97" s="216" t="s">
        <v>1169</v>
      </c>
      <c r="F97" s="217" t="s">
        <v>1315</v>
      </c>
      <c r="G97" s="215"/>
      <c r="H97" s="218">
        <v>160</v>
      </c>
      <c r="I97" s="219"/>
      <c r="J97" s="215"/>
      <c r="K97" s="215"/>
      <c r="L97" s="220"/>
      <c r="M97" s="221"/>
      <c r="N97" s="222"/>
      <c r="O97" s="222"/>
      <c r="P97" s="222"/>
      <c r="Q97" s="222"/>
      <c r="R97" s="222"/>
      <c r="S97" s="222"/>
      <c r="T97" s="223"/>
      <c r="AT97" s="224" t="s">
        <v>1313</v>
      </c>
      <c r="AU97" s="224" t="s">
        <v>1234</v>
      </c>
      <c r="AV97" s="12" t="s">
        <v>1309</v>
      </c>
      <c r="AW97" s="12" t="s">
        <v>1188</v>
      </c>
      <c r="AX97" s="12" t="s">
        <v>1171</v>
      </c>
      <c r="AY97" s="224" t="s">
        <v>1302</v>
      </c>
    </row>
    <row r="98" spans="2:65" s="1" customFormat="1" ht="14.45" customHeight="1">
      <c r="B98" s="42"/>
      <c r="C98" s="235" t="s">
        <v>1309</v>
      </c>
      <c r="D98" s="235" t="s">
        <v>1464</v>
      </c>
      <c r="E98" s="236" t="s">
        <v>990</v>
      </c>
      <c r="F98" s="237" t="s">
        <v>991</v>
      </c>
      <c r="G98" s="238" t="s">
        <v>1349</v>
      </c>
      <c r="H98" s="239">
        <v>1800</v>
      </c>
      <c r="I98" s="240"/>
      <c r="J98" s="241">
        <f>ROUND(I98*H98,2)</f>
        <v>0</v>
      </c>
      <c r="K98" s="237" t="s">
        <v>1169</v>
      </c>
      <c r="L98" s="242"/>
      <c r="M98" s="243" t="s">
        <v>1169</v>
      </c>
      <c r="N98" s="244" t="s">
        <v>1198</v>
      </c>
      <c r="O98" s="43"/>
      <c r="P98" s="197">
        <f>O98*H98</f>
        <v>0</v>
      </c>
      <c r="Q98" s="197">
        <v>0</v>
      </c>
      <c r="R98" s="197">
        <f>Q98*H98</f>
        <v>0</v>
      </c>
      <c r="S98" s="197">
        <v>0</v>
      </c>
      <c r="T98" s="198">
        <f>S98*H98</f>
        <v>0</v>
      </c>
      <c r="AR98" s="24" t="s">
        <v>1353</v>
      </c>
      <c r="AT98" s="24" t="s">
        <v>1464</v>
      </c>
      <c r="AU98" s="24" t="s">
        <v>1234</v>
      </c>
      <c r="AY98" s="24" t="s">
        <v>1302</v>
      </c>
      <c r="BE98" s="199">
        <f>IF(N98="základní",J98,0)</f>
        <v>0</v>
      </c>
      <c r="BF98" s="199">
        <f>IF(N98="snížená",J98,0)</f>
        <v>0</v>
      </c>
      <c r="BG98" s="199">
        <f>IF(N98="zákl. přenesená",J98,0)</f>
        <v>0</v>
      </c>
      <c r="BH98" s="199">
        <f>IF(N98="sníž. přenesená",J98,0)</f>
        <v>0</v>
      </c>
      <c r="BI98" s="199">
        <f>IF(N98="nulová",J98,0)</f>
        <v>0</v>
      </c>
      <c r="BJ98" s="24" t="s">
        <v>1309</v>
      </c>
      <c r="BK98" s="199">
        <f>ROUND(I98*H98,2)</f>
        <v>0</v>
      </c>
      <c r="BL98" s="24" t="s">
        <v>1309</v>
      </c>
      <c r="BM98" s="24" t="s">
        <v>163</v>
      </c>
    </row>
    <row r="99" spans="2:51" s="11" customFormat="1" ht="13.5">
      <c r="B99" s="203"/>
      <c r="C99" s="204"/>
      <c r="D99" s="200" t="s">
        <v>1313</v>
      </c>
      <c r="E99" s="205" t="s">
        <v>1169</v>
      </c>
      <c r="F99" s="206" t="s">
        <v>164</v>
      </c>
      <c r="G99" s="204"/>
      <c r="H99" s="207">
        <v>1800</v>
      </c>
      <c r="I99" s="208"/>
      <c r="J99" s="204"/>
      <c r="K99" s="204"/>
      <c r="L99" s="209"/>
      <c r="M99" s="210"/>
      <c r="N99" s="211"/>
      <c r="O99" s="211"/>
      <c r="P99" s="211"/>
      <c r="Q99" s="211"/>
      <c r="R99" s="211"/>
      <c r="S99" s="211"/>
      <c r="T99" s="212"/>
      <c r="AT99" s="213" t="s">
        <v>1313</v>
      </c>
      <c r="AU99" s="213" t="s">
        <v>1234</v>
      </c>
      <c r="AV99" s="11" t="s">
        <v>1234</v>
      </c>
      <c r="AW99" s="11" t="s">
        <v>1188</v>
      </c>
      <c r="AX99" s="11" t="s">
        <v>1225</v>
      </c>
      <c r="AY99" s="213" t="s">
        <v>1302</v>
      </c>
    </row>
    <row r="100" spans="2:51" s="12" customFormat="1" ht="13.5">
      <c r="B100" s="214"/>
      <c r="C100" s="215"/>
      <c r="D100" s="200" t="s">
        <v>1313</v>
      </c>
      <c r="E100" s="216" t="s">
        <v>1169</v>
      </c>
      <c r="F100" s="217" t="s">
        <v>1315</v>
      </c>
      <c r="G100" s="215"/>
      <c r="H100" s="218">
        <v>1800</v>
      </c>
      <c r="I100" s="219"/>
      <c r="J100" s="215"/>
      <c r="K100" s="215"/>
      <c r="L100" s="220"/>
      <c r="M100" s="221"/>
      <c r="N100" s="222"/>
      <c r="O100" s="222"/>
      <c r="P100" s="222"/>
      <c r="Q100" s="222"/>
      <c r="R100" s="222"/>
      <c r="S100" s="222"/>
      <c r="T100" s="223"/>
      <c r="AT100" s="224" t="s">
        <v>1313</v>
      </c>
      <c r="AU100" s="224" t="s">
        <v>1234</v>
      </c>
      <c r="AV100" s="12" t="s">
        <v>1309</v>
      </c>
      <c r="AW100" s="12" t="s">
        <v>1188</v>
      </c>
      <c r="AX100" s="12" t="s">
        <v>1171</v>
      </c>
      <c r="AY100" s="224" t="s">
        <v>1302</v>
      </c>
    </row>
    <row r="101" spans="2:65" s="1" customFormat="1" ht="45.6" customHeight="1">
      <c r="B101" s="42"/>
      <c r="C101" s="188" t="s">
        <v>1338</v>
      </c>
      <c r="D101" s="188" t="s">
        <v>1304</v>
      </c>
      <c r="E101" s="189" t="s">
        <v>1430</v>
      </c>
      <c r="F101" s="190" t="s">
        <v>1431</v>
      </c>
      <c r="G101" s="191" t="s">
        <v>1349</v>
      </c>
      <c r="H101" s="192">
        <v>2000</v>
      </c>
      <c r="I101" s="193"/>
      <c r="J101" s="194">
        <f>ROUND(I101*H101,2)</f>
        <v>0</v>
      </c>
      <c r="K101" s="190" t="s">
        <v>1308</v>
      </c>
      <c r="L101" s="62"/>
      <c r="M101" s="195" t="s">
        <v>1169</v>
      </c>
      <c r="N101" s="196" t="s">
        <v>1198</v>
      </c>
      <c r="O101" s="43"/>
      <c r="P101" s="197">
        <f>O101*H101</f>
        <v>0</v>
      </c>
      <c r="Q101" s="197">
        <v>0</v>
      </c>
      <c r="R101" s="197">
        <f>Q101*H101</f>
        <v>0</v>
      </c>
      <c r="S101" s="197">
        <v>0</v>
      </c>
      <c r="T101" s="198">
        <f>S101*H101</f>
        <v>0</v>
      </c>
      <c r="AR101" s="24" t="s">
        <v>1309</v>
      </c>
      <c r="AT101" s="24" t="s">
        <v>1304</v>
      </c>
      <c r="AU101" s="24" t="s">
        <v>1234</v>
      </c>
      <c r="AY101" s="24" t="s">
        <v>1302</v>
      </c>
      <c r="BE101" s="199">
        <f>IF(N101="základní",J101,0)</f>
        <v>0</v>
      </c>
      <c r="BF101" s="199">
        <f>IF(N101="snížená",J101,0)</f>
        <v>0</v>
      </c>
      <c r="BG101" s="199">
        <f>IF(N101="zákl. přenesená",J101,0)</f>
        <v>0</v>
      </c>
      <c r="BH101" s="199">
        <f>IF(N101="sníž. přenesená",J101,0)</f>
        <v>0</v>
      </c>
      <c r="BI101" s="199">
        <f>IF(N101="nulová",J101,0)</f>
        <v>0</v>
      </c>
      <c r="BJ101" s="24" t="s">
        <v>1309</v>
      </c>
      <c r="BK101" s="199">
        <f>ROUND(I101*H101,2)</f>
        <v>0</v>
      </c>
      <c r="BL101" s="24" t="s">
        <v>1309</v>
      </c>
      <c r="BM101" s="24" t="s">
        <v>165</v>
      </c>
    </row>
    <row r="102" spans="2:47" s="1" customFormat="1" ht="229.5">
      <c r="B102" s="42"/>
      <c r="C102" s="64"/>
      <c r="D102" s="200" t="s">
        <v>1311</v>
      </c>
      <c r="E102" s="64"/>
      <c r="F102" s="201" t="s">
        <v>1433</v>
      </c>
      <c r="G102" s="64"/>
      <c r="H102" s="64"/>
      <c r="I102" s="159"/>
      <c r="J102" s="64"/>
      <c r="K102" s="64"/>
      <c r="L102" s="62"/>
      <c r="M102" s="202"/>
      <c r="N102" s="43"/>
      <c r="O102" s="43"/>
      <c r="P102" s="43"/>
      <c r="Q102" s="43"/>
      <c r="R102" s="43"/>
      <c r="S102" s="43"/>
      <c r="T102" s="79"/>
      <c r="AT102" s="24" t="s">
        <v>1311</v>
      </c>
      <c r="AU102" s="24" t="s">
        <v>1234</v>
      </c>
    </row>
    <row r="103" spans="2:51" s="11" customFormat="1" ht="13.5">
      <c r="B103" s="203"/>
      <c r="C103" s="204"/>
      <c r="D103" s="200" t="s">
        <v>1313</v>
      </c>
      <c r="E103" s="205" t="s">
        <v>1169</v>
      </c>
      <c r="F103" s="206" t="s">
        <v>166</v>
      </c>
      <c r="G103" s="204"/>
      <c r="H103" s="207">
        <v>2000</v>
      </c>
      <c r="I103" s="208"/>
      <c r="J103" s="204"/>
      <c r="K103" s="204"/>
      <c r="L103" s="209"/>
      <c r="M103" s="210"/>
      <c r="N103" s="211"/>
      <c r="O103" s="211"/>
      <c r="P103" s="211"/>
      <c r="Q103" s="211"/>
      <c r="R103" s="211"/>
      <c r="S103" s="211"/>
      <c r="T103" s="212"/>
      <c r="AT103" s="213" t="s">
        <v>1313</v>
      </c>
      <c r="AU103" s="213" t="s">
        <v>1234</v>
      </c>
      <c r="AV103" s="11" t="s">
        <v>1234</v>
      </c>
      <c r="AW103" s="11" t="s">
        <v>1188</v>
      </c>
      <c r="AX103" s="11" t="s">
        <v>1225</v>
      </c>
      <c r="AY103" s="213" t="s">
        <v>1302</v>
      </c>
    </row>
    <row r="104" spans="2:51" s="12" customFormat="1" ht="13.5">
      <c r="B104" s="214"/>
      <c r="C104" s="215"/>
      <c r="D104" s="200" t="s">
        <v>1313</v>
      </c>
      <c r="E104" s="216" t="s">
        <v>1169</v>
      </c>
      <c r="F104" s="217" t="s">
        <v>1315</v>
      </c>
      <c r="G104" s="215"/>
      <c r="H104" s="218">
        <v>2000</v>
      </c>
      <c r="I104" s="219"/>
      <c r="J104" s="215"/>
      <c r="K104" s="215"/>
      <c r="L104" s="220"/>
      <c r="M104" s="221"/>
      <c r="N104" s="222"/>
      <c r="O104" s="222"/>
      <c r="P104" s="222"/>
      <c r="Q104" s="222"/>
      <c r="R104" s="222"/>
      <c r="S104" s="222"/>
      <c r="T104" s="223"/>
      <c r="AT104" s="224" t="s">
        <v>1313</v>
      </c>
      <c r="AU104" s="224" t="s">
        <v>1234</v>
      </c>
      <c r="AV104" s="12" t="s">
        <v>1309</v>
      </c>
      <c r="AW104" s="12" t="s">
        <v>1188</v>
      </c>
      <c r="AX104" s="12" t="s">
        <v>1171</v>
      </c>
      <c r="AY104" s="224" t="s">
        <v>1302</v>
      </c>
    </row>
    <row r="105" spans="2:65" s="1" customFormat="1" ht="25.5" customHeight="1">
      <c r="B105" s="42"/>
      <c r="C105" s="188" t="s">
        <v>1342</v>
      </c>
      <c r="D105" s="188" t="s">
        <v>1304</v>
      </c>
      <c r="E105" s="189" t="s">
        <v>1130</v>
      </c>
      <c r="F105" s="190" t="s">
        <v>1131</v>
      </c>
      <c r="G105" s="191" t="s">
        <v>1349</v>
      </c>
      <c r="H105" s="192">
        <v>2000</v>
      </c>
      <c r="I105" s="193"/>
      <c r="J105" s="194">
        <f>ROUND(I105*H105,2)</f>
        <v>0</v>
      </c>
      <c r="K105" s="190" t="s">
        <v>1308</v>
      </c>
      <c r="L105" s="62"/>
      <c r="M105" s="195" t="s">
        <v>1169</v>
      </c>
      <c r="N105" s="196" t="s">
        <v>1198</v>
      </c>
      <c r="O105" s="43"/>
      <c r="P105" s="197">
        <f>O105*H105</f>
        <v>0</v>
      </c>
      <c r="Q105" s="197">
        <v>0</v>
      </c>
      <c r="R105" s="197">
        <f>Q105*H105</f>
        <v>0</v>
      </c>
      <c r="S105" s="197">
        <v>0</v>
      </c>
      <c r="T105" s="198">
        <f>S105*H105</f>
        <v>0</v>
      </c>
      <c r="AR105" s="24" t="s">
        <v>1309</v>
      </c>
      <c r="AT105" s="24" t="s">
        <v>1304</v>
      </c>
      <c r="AU105" s="24" t="s">
        <v>1234</v>
      </c>
      <c r="AY105" s="24" t="s">
        <v>1302</v>
      </c>
      <c r="BE105" s="199">
        <f>IF(N105="základní",J105,0)</f>
        <v>0</v>
      </c>
      <c r="BF105" s="199">
        <f>IF(N105="snížená",J105,0)</f>
        <v>0</v>
      </c>
      <c r="BG105" s="199">
        <f>IF(N105="zákl. přenesená",J105,0)</f>
        <v>0</v>
      </c>
      <c r="BH105" s="199">
        <f>IF(N105="sníž. přenesená",J105,0)</f>
        <v>0</v>
      </c>
      <c r="BI105" s="199">
        <f>IF(N105="nulová",J105,0)</f>
        <v>0</v>
      </c>
      <c r="BJ105" s="24" t="s">
        <v>1309</v>
      </c>
      <c r="BK105" s="199">
        <f>ROUND(I105*H105,2)</f>
        <v>0</v>
      </c>
      <c r="BL105" s="24" t="s">
        <v>1309</v>
      </c>
      <c r="BM105" s="24" t="s">
        <v>167</v>
      </c>
    </row>
    <row r="106" spans="2:47" s="1" customFormat="1" ht="175.5">
      <c r="B106" s="42"/>
      <c r="C106" s="64"/>
      <c r="D106" s="200" t="s">
        <v>1311</v>
      </c>
      <c r="E106" s="64"/>
      <c r="F106" s="201" t="s">
        <v>1133</v>
      </c>
      <c r="G106" s="64"/>
      <c r="H106" s="64"/>
      <c r="I106" s="159"/>
      <c r="J106" s="64"/>
      <c r="K106" s="64"/>
      <c r="L106" s="62"/>
      <c r="M106" s="202"/>
      <c r="N106" s="43"/>
      <c r="O106" s="43"/>
      <c r="P106" s="43"/>
      <c r="Q106" s="43"/>
      <c r="R106" s="43"/>
      <c r="S106" s="43"/>
      <c r="T106" s="79"/>
      <c r="AT106" s="24" t="s">
        <v>1311</v>
      </c>
      <c r="AU106" s="24" t="s">
        <v>1234</v>
      </c>
    </row>
    <row r="107" spans="2:51" s="11" customFormat="1" ht="13.5">
      <c r="B107" s="203"/>
      <c r="C107" s="204"/>
      <c r="D107" s="200" t="s">
        <v>1313</v>
      </c>
      <c r="E107" s="205" t="s">
        <v>1169</v>
      </c>
      <c r="F107" s="206" t="s">
        <v>166</v>
      </c>
      <c r="G107" s="204"/>
      <c r="H107" s="207">
        <v>2000</v>
      </c>
      <c r="I107" s="208"/>
      <c r="J107" s="204"/>
      <c r="K107" s="204"/>
      <c r="L107" s="209"/>
      <c r="M107" s="210"/>
      <c r="N107" s="211"/>
      <c r="O107" s="211"/>
      <c r="P107" s="211"/>
      <c r="Q107" s="211"/>
      <c r="R107" s="211"/>
      <c r="S107" s="211"/>
      <c r="T107" s="212"/>
      <c r="AT107" s="213" t="s">
        <v>1313</v>
      </c>
      <c r="AU107" s="213" t="s">
        <v>1234</v>
      </c>
      <c r="AV107" s="11" t="s">
        <v>1234</v>
      </c>
      <c r="AW107" s="11" t="s">
        <v>1188</v>
      </c>
      <c r="AX107" s="11" t="s">
        <v>1225</v>
      </c>
      <c r="AY107" s="213" t="s">
        <v>1302</v>
      </c>
    </row>
    <row r="108" spans="2:51" s="12" customFormat="1" ht="13.5">
      <c r="B108" s="214"/>
      <c r="C108" s="215"/>
      <c r="D108" s="200" t="s">
        <v>1313</v>
      </c>
      <c r="E108" s="216" t="s">
        <v>1169</v>
      </c>
      <c r="F108" s="217" t="s">
        <v>1315</v>
      </c>
      <c r="G108" s="215"/>
      <c r="H108" s="218">
        <v>2000</v>
      </c>
      <c r="I108" s="219"/>
      <c r="J108" s="215"/>
      <c r="K108" s="215"/>
      <c r="L108" s="220"/>
      <c r="M108" s="221"/>
      <c r="N108" s="222"/>
      <c r="O108" s="222"/>
      <c r="P108" s="222"/>
      <c r="Q108" s="222"/>
      <c r="R108" s="222"/>
      <c r="S108" s="222"/>
      <c r="T108" s="223"/>
      <c r="AT108" s="224" t="s">
        <v>1313</v>
      </c>
      <c r="AU108" s="224" t="s">
        <v>1234</v>
      </c>
      <c r="AV108" s="12" t="s">
        <v>1309</v>
      </c>
      <c r="AW108" s="12" t="s">
        <v>1188</v>
      </c>
      <c r="AX108" s="12" t="s">
        <v>1171</v>
      </c>
      <c r="AY108" s="224" t="s">
        <v>1302</v>
      </c>
    </row>
    <row r="109" spans="2:65" s="1" customFormat="1" ht="54" customHeight="1">
      <c r="B109" s="42"/>
      <c r="C109" s="188" t="s">
        <v>1346</v>
      </c>
      <c r="D109" s="188" t="s">
        <v>1304</v>
      </c>
      <c r="E109" s="189" t="s">
        <v>1140</v>
      </c>
      <c r="F109" s="190" t="s">
        <v>1141</v>
      </c>
      <c r="G109" s="191" t="s">
        <v>1349</v>
      </c>
      <c r="H109" s="192">
        <v>2000</v>
      </c>
      <c r="I109" s="193"/>
      <c r="J109" s="194">
        <f>ROUND(I109*H109,2)</f>
        <v>0</v>
      </c>
      <c r="K109" s="190" t="s">
        <v>1308</v>
      </c>
      <c r="L109" s="62"/>
      <c r="M109" s="195" t="s">
        <v>1169</v>
      </c>
      <c r="N109" s="196" t="s">
        <v>1198</v>
      </c>
      <c r="O109" s="43"/>
      <c r="P109" s="197">
        <f>O109*H109</f>
        <v>0</v>
      </c>
      <c r="Q109" s="197">
        <v>0</v>
      </c>
      <c r="R109" s="197">
        <f>Q109*H109</f>
        <v>0</v>
      </c>
      <c r="S109" s="197">
        <v>0</v>
      </c>
      <c r="T109" s="198">
        <f>S109*H109</f>
        <v>0</v>
      </c>
      <c r="AR109" s="24" t="s">
        <v>1309</v>
      </c>
      <c r="AT109" s="24" t="s">
        <v>1304</v>
      </c>
      <c r="AU109" s="24" t="s">
        <v>1234</v>
      </c>
      <c r="AY109" s="24" t="s">
        <v>1302</v>
      </c>
      <c r="BE109" s="199">
        <f>IF(N109="základní",J109,0)</f>
        <v>0</v>
      </c>
      <c r="BF109" s="199">
        <f>IF(N109="snížená",J109,0)</f>
        <v>0</v>
      </c>
      <c r="BG109" s="199">
        <f>IF(N109="zákl. přenesená",J109,0)</f>
        <v>0</v>
      </c>
      <c r="BH109" s="199">
        <f>IF(N109="sníž. přenesená",J109,0)</f>
        <v>0</v>
      </c>
      <c r="BI109" s="199">
        <f>IF(N109="nulová",J109,0)</f>
        <v>0</v>
      </c>
      <c r="BJ109" s="24" t="s">
        <v>1309</v>
      </c>
      <c r="BK109" s="199">
        <f>ROUND(I109*H109,2)</f>
        <v>0</v>
      </c>
      <c r="BL109" s="24" t="s">
        <v>1309</v>
      </c>
      <c r="BM109" s="24" t="s">
        <v>168</v>
      </c>
    </row>
    <row r="110" spans="2:47" s="1" customFormat="1" ht="409.5">
      <c r="B110" s="42"/>
      <c r="C110" s="64"/>
      <c r="D110" s="200" t="s">
        <v>1311</v>
      </c>
      <c r="E110" s="64"/>
      <c r="F110" s="245" t="s">
        <v>1146</v>
      </c>
      <c r="G110" s="64"/>
      <c r="H110" s="64"/>
      <c r="I110" s="159"/>
      <c r="J110" s="64"/>
      <c r="K110" s="64"/>
      <c r="L110" s="62"/>
      <c r="M110" s="202"/>
      <c r="N110" s="43"/>
      <c r="O110" s="43"/>
      <c r="P110" s="43"/>
      <c r="Q110" s="43"/>
      <c r="R110" s="43"/>
      <c r="S110" s="43"/>
      <c r="T110" s="79"/>
      <c r="AT110" s="24" t="s">
        <v>1311</v>
      </c>
      <c r="AU110" s="24" t="s">
        <v>1234</v>
      </c>
    </row>
    <row r="111" spans="2:51" s="11" customFormat="1" ht="13.5">
      <c r="B111" s="203"/>
      <c r="C111" s="204"/>
      <c r="D111" s="200" t="s">
        <v>1313</v>
      </c>
      <c r="E111" s="205" t="s">
        <v>1169</v>
      </c>
      <c r="F111" s="206" t="s">
        <v>166</v>
      </c>
      <c r="G111" s="204"/>
      <c r="H111" s="207">
        <v>2000</v>
      </c>
      <c r="I111" s="208"/>
      <c r="J111" s="204"/>
      <c r="K111" s="204"/>
      <c r="L111" s="209"/>
      <c r="M111" s="210"/>
      <c r="N111" s="211"/>
      <c r="O111" s="211"/>
      <c r="P111" s="211"/>
      <c r="Q111" s="211"/>
      <c r="R111" s="211"/>
      <c r="S111" s="211"/>
      <c r="T111" s="212"/>
      <c r="AT111" s="213" t="s">
        <v>1313</v>
      </c>
      <c r="AU111" s="213" t="s">
        <v>1234</v>
      </c>
      <c r="AV111" s="11" t="s">
        <v>1234</v>
      </c>
      <c r="AW111" s="11" t="s">
        <v>1188</v>
      </c>
      <c r="AX111" s="11" t="s">
        <v>1225</v>
      </c>
      <c r="AY111" s="213" t="s">
        <v>1302</v>
      </c>
    </row>
    <row r="112" spans="2:51" s="12" customFormat="1" ht="13.5">
      <c r="B112" s="214"/>
      <c r="C112" s="215"/>
      <c r="D112" s="200" t="s">
        <v>1313</v>
      </c>
      <c r="E112" s="216" t="s">
        <v>1169</v>
      </c>
      <c r="F112" s="217" t="s">
        <v>1315</v>
      </c>
      <c r="G112" s="215"/>
      <c r="H112" s="218">
        <v>2000</v>
      </c>
      <c r="I112" s="219"/>
      <c r="J112" s="215"/>
      <c r="K112" s="215"/>
      <c r="L112" s="220"/>
      <c r="M112" s="221"/>
      <c r="N112" s="222"/>
      <c r="O112" s="222"/>
      <c r="P112" s="222"/>
      <c r="Q112" s="222"/>
      <c r="R112" s="222"/>
      <c r="S112" s="222"/>
      <c r="T112" s="223"/>
      <c r="AT112" s="224" t="s">
        <v>1313</v>
      </c>
      <c r="AU112" s="224" t="s">
        <v>1234</v>
      </c>
      <c r="AV112" s="12" t="s">
        <v>1309</v>
      </c>
      <c r="AW112" s="12" t="s">
        <v>1188</v>
      </c>
      <c r="AX112" s="12" t="s">
        <v>1171</v>
      </c>
      <c r="AY112" s="224" t="s">
        <v>1302</v>
      </c>
    </row>
    <row r="113" spans="2:65" s="1" customFormat="1" ht="22.9" customHeight="1">
      <c r="B113" s="42"/>
      <c r="C113" s="188" t="s">
        <v>1353</v>
      </c>
      <c r="D113" s="188" t="s">
        <v>1304</v>
      </c>
      <c r="E113" s="189" t="s">
        <v>993</v>
      </c>
      <c r="F113" s="190" t="s">
        <v>994</v>
      </c>
      <c r="G113" s="191" t="s">
        <v>1307</v>
      </c>
      <c r="H113" s="192">
        <v>3000</v>
      </c>
      <c r="I113" s="193"/>
      <c r="J113" s="194">
        <f>ROUND(I113*H113,2)</f>
        <v>0</v>
      </c>
      <c r="K113" s="190" t="s">
        <v>1308</v>
      </c>
      <c r="L113" s="62"/>
      <c r="M113" s="195" t="s">
        <v>1169</v>
      </c>
      <c r="N113" s="196" t="s">
        <v>1198</v>
      </c>
      <c r="O113" s="43"/>
      <c r="P113" s="197">
        <f>O113*H113</f>
        <v>0</v>
      </c>
      <c r="Q113" s="197">
        <v>0</v>
      </c>
      <c r="R113" s="197">
        <f>Q113*H113</f>
        <v>0</v>
      </c>
      <c r="S113" s="197">
        <v>0</v>
      </c>
      <c r="T113" s="198">
        <f>S113*H113</f>
        <v>0</v>
      </c>
      <c r="AR113" s="24" t="s">
        <v>1309</v>
      </c>
      <c r="AT113" s="24" t="s">
        <v>1304</v>
      </c>
      <c r="AU113" s="24" t="s">
        <v>1234</v>
      </c>
      <c r="AY113" s="24" t="s">
        <v>1302</v>
      </c>
      <c r="BE113" s="199">
        <f>IF(N113="základní",J113,0)</f>
        <v>0</v>
      </c>
      <c r="BF113" s="199">
        <f>IF(N113="snížená",J113,0)</f>
        <v>0</v>
      </c>
      <c r="BG113" s="199">
        <f>IF(N113="zákl. přenesená",J113,0)</f>
        <v>0</v>
      </c>
      <c r="BH113" s="199">
        <f>IF(N113="sníž. přenesená",J113,0)</f>
        <v>0</v>
      </c>
      <c r="BI113" s="199">
        <f>IF(N113="nulová",J113,0)</f>
        <v>0</v>
      </c>
      <c r="BJ113" s="24" t="s">
        <v>1309</v>
      </c>
      <c r="BK113" s="199">
        <f>ROUND(I113*H113,2)</f>
        <v>0</v>
      </c>
      <c r="BL113" s="24" t="s">
        <v>1309</v>
      </c>
      <c r="BM113" s="24" t="s">
        <v>169</v>
      </c>
    </row>
    <row r="114" spans="2:47" s="1" customFormat="1" ht="135">
      <c r="B114" s="42"/>
      <c r="C114" s="64"/>
      <c r="D114" s="200" t="s">
        <v>1311</v>
      </c>
      <c r="E114" s="64"/>
      <c r="F114" s="201" t="s">
        <v>996</v>
      </c>
      <c r="G114" s="64"/>
      <c r="H114" s="64"/>
      <c r="I114" s="159"/>
      <c r="J114" s="64"/>
      <c r="K114" s="64"/>
      <c r="L114" s="62"/>
      <c r="M114" s="202"/>
      <c r="N114" s="43"/>
      <c r="O114" s="43"/>
      <c r="P114" s="43"/>
      <c r="Q114" s="43"/>
      <c r="R114" s="43"/>
      <c r="S114" s="43"/>
      <c r="T114" s="79"/>
      <c r="AT114" s="24" t="s">
        <v>1311</v>
      </c>
      <c r="AU114" s="24" t="s">
        <v>1234</v>
      </c>
    </row>
    <row r="115" spans="2:51" s="11" customFormat="1" ht="13.5">
      <c r="B115" s="203"/>
      <c r="C115" s="204"/>
      <c r="D115" s="200" t="s">
        <v>1313</v>
      </c>
      <c r="E115" s="205" t="s">
        <v>1169</v>
      </c>
      <c r="F115" s="206" t="s">
        <v>170</v>
      </c>
      <c r="G115" s="204"/>
      <c r="H115" s="207">
        <v>3000</v>
      </c>
      <c r="I115" s="208"/>
      <c r="J115" s="204"/>
      <c r="K115" s="204"/>
      <c r="L115" s="209"/>
      <c r="M115" s="210"/>
      <c r="N115" s="211"/>
      <c r="O115" s="211"/>
      <c r="P115" s="211"/>
      <c r="Q115" s="211"/>
      <c r="R115" s="211"/>
      <c r="S115" s="211"/>
      <c r="T115" s="212"/>
      <c r="AT115" s="213" t="s">
        <v>1313</v>
      </c>
      <c r="AU115" s="213" t="s">
        <v>1234</v>
      </c>
      <c r="AV115" s="11" t="s">
        <v>1234</v>
      </c>
      <c r="AW115" s="11" t="s">
        <v>1188</v>
      </c>
      <c r="AX115" s="11" t="s">
        <v>1225</v>
      </c>
      <c r="AY115" s="213" t="s">
        <v>1302</v>
      </c>
    </row>
    <row r="116" spans="2:51" s="12" customFormat="1" ht="13.5">
      <c r="B116" s="214"/>
      <c r="C116" s="215"/>
      <c r="D116" s="200" t="s">
        <v>1313</v>
      </c>
      <c r="E116" s="216" t="s">
        <v>1169</v>
      </c>
      <c r="F116" s="217" t="s">
        <v>1315</v>
      </c>
      <c r="G116" s="215"/>
      <c r="H116" s="218">
        <v>3000</v>
      </c>
      <c r="I116" s="219"/>
      <c r="J116" s="215"/>
      <c r="K116" s="215"/>
      <c r="L116" s="220"/>
      <c r="M116" s="221"/>
      <c r="N116" s="222"/>
      <c r="O116" s="222"/>
      <c r="P116" s="222"/>
      <c r="Q116" s="222"/>
      <c r="R116" s="222"/>
      <c r="S116" s="222"/>
      <c r="T116" s="223"/>
      <c r="AT116" s="224" t="s">
        <v>1313</v>
      </c>
      <c r="AU116" s="224" t="s">
        <v>1234</v>
      </c>
      <c r="AV116" s="12" t="s">
        <v>1309</v>
      </c>
      <c r="AW116" s="12" t="s">
        <v>1188</v>
      </c>
      <c r="AX116" s="12" t="s">
        <v>1171</v>
      </c>
      <c r="AY116" s="224" t="s">
        <v>1302</v>
      </c>
    </row>
    <row r="117" spans="2:63" s="10" customFormat="1" ht="29.85" customHeight="1">
      <c r="B117" s="172"/>
      <c r="C117" s="173"/>
      <c r="D117" s="174" t="s">
        <v>1224</v>
      </c>
      <c r="E117" s="186" t="s">
        <v>1234</v>
      </c>
      <c r="F117" s="186" t="s">
        <v>998</v>
      </c>
      <c r="G117" s="173"/>
      <c r="H117" s="173"/>
      <c r="I117" s="176"/>
      <c r="J117" s="187">
        <f>BK117</f>
        <v>0</v>
      </c>
      <c r="K117" s="173"/>
      <c r="L117" s="178"/>
      <c r="M117" s="179"/>
      <c r="N117" s="180"/>
      <c r="O117" s="180"/>
      <c r="P117" s="181">
        <f>SUM(P118:P124)</f>
        <v>0</v>
      </c>
      <c r="Q117" s="180"/>
      <c r="R117" s="181">
        <f>SUM(R118:R124)</f>
        <v>10.735</v>
      </c>
      <c r="S117" s="180"/>
      <c r="T117" s="182">
        <f>SUM(T118:T124)</f>
        <v>0</v>
      </c>
      <c r="AR117" s="183" t="s">
        <v>1171</v>
      </c>
      <c r="AT117" s="184" t="s">
        <v>1224</v>
      </c>
      <c r="AU117" s="184" t="s">
        <v>1171</v>
      </c>
      <c r="AY117" s="183" t="s">
        <v>1302</v>
      </c>
      <c r="BK117" s="185">
        <f>SUM(BK118:BK124)</f>
        <v>0</v>
      </c>
    </row>
    <row r="118" spans="2:65" s="1" customFormat="1" ht="34.15" customHeight="1">
      <c r="B118" s="42"/>
      <c r="C118" s="188" t="s">
        <v>1359</v>
      </c>
      <c r="D118" s="188" t="s">
        <v>1304</v>
      </c>
      <c r="E118" s="189" t="s">
        <v>999</v>
      </c>
      <c r="F118" s="190" t="s">
        <v>1000</v>
      </c>
      <c r="G118" s="191" t="s">
        <v>1307</v>
      </c>
      <c r="H118" s="192">
        <v>19000</v>
      </c>
      <c r="I118" s="193"/>
      <c r="J118" s="194">
        <f>ROUND(I118*H118,2)</f>
        <v>0</v>
      </c>
      <c r="K118" s="190" t="s">
        <v>1308</v>
      </c>
      <c r="L118" s="62"/>
      <c r="M118" s="195" t="s">
        <v>1169</v>
      </c>
      <c r="N118" s="196" t="s">
        <v>1198</v>
      </c>
      <c r="O118" s="43"/>
      <c r="P118" s="197">
        <f>O118*H118</f>
        <v>0</v>
      </c>
      <c r="Q118" s="197">
        <v>0.00022</v>
      </c>
      <c r="R118" s="197">
        <f>Q118*H118</f>
        <v>4.18</v>
      </c>
      <c r="S118" s="197">
        <v>0</v>
      </c>
      <c r="T118" s="198">
        <f>S118*H118</f>
        <v>0</v>
      </c>
      <c r="AR118" s="24" t="s">
        <v>1309</v>
      </c>
      <c r="AT118" s="24" t="s">
        <v>1304</v>
      </c>
      <c r="AU118" s="24" t="s">
        <v>1234</v>
      </c>
      <c r="AY118" s="24" t="s">
        <v>1302</v>
      </c>
      <c r="BE118" s="199">
        <f>IF(N118="základní",J118,0)</f>
        <v>0</v>
      </c>
      <c r="BF118" s="199">
        <f>IF(N118="snížená",J118,0)</f>
        <v>0</v>
      </c>
      <c r="BG118" s="199">
        <f>IF(N118="zákl. přenesená",J118,0)</f>
        <v>0</v>
      </c>
      <c r="BH118" s="199">
        <f>IF(N118="sníž. přenesená",J118,0)</f>
        <v>0</v>
      </c>
      <c r="BI118" s="199">
        <f>IF(N118="nulová",J118,0)</f>
        <v>0</v>
      </c>
      <c r="BJ118" s="24" t="s">
        <v>1309</v>
      </c>
      <c r="BK118" s="199">
        <f>ROUND(I118*H118,2)</f>
        <v>0</v>
      </c>
      <c r="BL118" s="24" t="s">
        <v>1309</v>
      </c>
      <c r="BM118" s="24" t="s">
        <v>171</v>
      </c>
    </row>
    <row r="119" spans="2:47" s="1" customFormat="1" ht="81">
      <c r="B119" s="42"/>
      <c r="C119" s="64"/>
      <c r="D119" s="200" t="s">
        <v>1311</v>
      </c>
      <c r="E119" s="64"/>
      <c r="F119" s="201" t="s">
        <v>1002</v>
      </c>
      <c r="G119" s="64"/>
      <c r="H119" s="64"/>
      <c r="I119" s="159"/>
      <c r="J119" s="64"/>
      <c r="K119" s="64"/>
      <c r="L119" s="62"/>
      <c r="M119" s="202"/>
      <c r="N119" s="43"/>
      <c r="O119" s="43"/>
      <c r="P119" s="43"/>
      <c r="Q119" s="43"/>
      <c r="R119" s="43"/>
      <c r="S119" s="43"/>
      <c r="T119" s="79"/>
      <c r="AT119" s="24" t="s">
        <v>1311</v>
      </c>
      <c r="AU119" s="24" t="s">
        <v>1234</v>
      </c>
    </row>
    <row r="120" spans="2:51" s="11" customFormat="1" ht="13.5">
      <c r="B120" s="203"/>
      <c r="C120" s="204"/>
      <c r="D120" s="200" t="s">
        <v>1313</v>
      </c>
      <c r="E120" s="205" t="s">
        <v>1169</v>
      </c>
      <c r="F120" s="206" t="s">
        <v>172</v>
      </c>
      <c r="G120" s="204"/>
      <c r="H120" s="207">
        <v>19000</v>
      </c>
      <c r="I120" s="208"/>
      <c r="J120" s="204"/>
      <c r="K120" s="204"/>
      <c r="L120" s="209"/>
      <c r="M120" s="210"/>
      <c r="N120" s="211"/>
      <c r="O120" s="211"/>
      <c r="P120" s="211"/>
      <c r="Q120" s="211"/>
      <c r="R120" s="211"/>
      <c r="S120" s="211"/>
      <c r="T120" s="212"/>
      <c r="AT120" s="213" t="s">
        <v>1313</v>
      </c>
      <c r="AU120" s="213" t="s">
        <v>1234</v>
      </c>
      <c r="AV120" s="11" t="s">
        <v>1234</v>
      </c>
      <c r="AW120" s="11" t="s">
        <v>1188</v>
      </c>
      <c r="AX120" s="11" t="s">
        <v>1225</v>
      </c>
      <c r="AY120" s="213" t="s">
        <v>1302</v>
      </c>
    </row>
    <row r="121" spans="2:51" s="12" customFormat="1" ht="13.5">
      <c r="B121" s="214"/>
      <c r="C121" s="215"/>
      <c r="D121" s="200" t="s">
        <v>1313</v>
      </c>
      <c r="E121" s="216" t="s">
        <v>1169</v>
      </c>
      <c r="F121" s="217" t="s">
        <v>1315</v>
      </c>
      <c r="G121" s="215"/>
      <c r="H121" s="218">
        <v>19000</v>
      </c>
      <c r="I121" s="219"/>
      <c r="J121" s="215"/>
      <c r="K121" s="215"/>
      <c r="L121" s="220"/>
      <c r="M121" s="221"/>
      <c r="N121" s="222"/>
      <c r="O121" s="222"/>
      <c r="P121" s="222"/>
      <c r="Q121" s="222"/>
      <c r="R121" s="222"/>
      <c r="S121" s="222"/>
      <c r="T121" s="223"/>
      <c r="AT121" s="224" t="s">
        <v>1313</v>
      </c>
      <c r="AU121" s="224" t="s">
        <v>1234</v>
      </c>
      <c r="AV121" s="12" t="s">
        <v>1309</v>
      </c>
      <c r="AW121" s="12" t="s">
        <v>1188</v>
      </c>
      <c r="AX121" s="12" t="s">
        <v>1171</v>
      </c>
      <c r="AY121" s="224" t="s">
        <v>1302</v>
      </c>
    </row>
    <row r="122" spans="2:65" s="1" customFormat="1" ht="22.9" customHeight="1">
      <c r="B122" s="42"/>
      <c r="C122" s="235" t="s">
        <v>1176</v>
      </c>
      <c r="D122" s="235" t="s">
        <v>1464</v>
      </c>
      <c r="E122" s="236" t="s">
        <v>173</v>
      </c>
      <c r="F122" s="237" t="s">
        <v>174</v>
      </c>
      <c r="G122" s="238" t="s">
        <v>1307</v>
      </c>
      <c r="H122" s="239">
        <v>21850</v>
      </c>
      <c r="I122" s="240"/>
      <c r="J122" s="241">
        <f>ROUND(I122*H122,2)</f>
        <v>0</v>
      </c>
      <c r="K122" s="237" t="s">
        <v>1308</v>
      </c>
      <c r="L122" s="242"/>
      <c r="M122" s="243" t="s">
        <v>1169</v>
      </c>
      <c r="N122" s="244" t="s">
        <v>1198</v>
      </c>
      <c r="O122" s="43"/>
      <c r="P122" s="197">
        <f>O122*H122</f>
        <v>0</v>
      </c>
      <c r="Q122" s="197">
        <v>0.0003</v>
      </c>
      <c r="R122" s="197">
        <f>Q122*H122</f>
        <v>6.555</v>
      </c>
      <c r="S122" s="197">
        <v>0</v>
      </c>
      <c r="T122" s="198">
        <f>S122*H122</f>
        <v>0</v>
      </c>
      <c r="AR122" s="24" t="s">
        <v>1353</v>
      </c>
      <c r="AT122" s="24" t="s">
        <v>1464</v>
      </c>
      <c r="AU122" s="24" t="s">
        <v>1234</v>
      </c>
      <c r="AY122" s="24" t="s">
        <v>1302</v>
      </c>
      <c r="BE122" s="199">
        <f>IF(N122="základní",J122,0)</f>
        <v>0</v>
      </c>
      <c r="BF122" s="199">
        <f>IF(N122="snížená",J122,0)</f>
        <v>0</v>
      </c>
      <c r="BG122" s="199">
        <f>IF(N122="zákl. přenesená",J122,0)</f>
        <v>0</v>
      </c>
      <c r="BH122" s="199">
        <f>IF(N122="sníž. přenesená",J122,0)</f>
        <v>0</v>
      </c>
      <c r="BI122" s="199">
        <f>IF(N122="nulová",J122,0)</f>
        <v>0</v>
      </c>
      <c r="BJ122" s="24" t="s">
        <v>1309</v>
      </c>
      <c r="BK122" s="199">
        <f>ROUND(I122*H122,2)</f>
        <v>0</v>
      </c>
      <c r="BL122" s="24" t="s">
        <v>1309</v>
      </c>
      <c r="BM122" s="24" t="s">
        <v>175</v>
      </c>
    </row>
    <row r="123" spans="2:47" s="1" customFormat="1" ht="54">
      <c r="B123" s="42"/>
      <c r="C123" s="64"/>
      <c r="D123" s="200" t="s">
        <v>57</v>
      </c>
      <c r="E123" s="64"/>
      <c r="F123" s="201" t="s">
        <v>176</v>
      </c>
      <c r="G123" s="64"/>
      <c r="H123" s="64"/>
      <c r="I123" s="159"/>
      <c r="J123" s="64"/>
      <c r="K123" s="64"/>
      <c r="L123" s="62"/>
      <c r="M123" s="202"/>
      <c r="N123" s="43"/>
      <c r="O123" s="43"/>
      <c r="P123" s="43"/>
      <c r="Q123" s="43"/>
      <c r="R123" s="43"/>
      <c r="S123" s="43"/>
      <c r="T123" s="79"/>
      <c r="AT123" s="24" t="s">
        <v>57</v>
      </c>
      <c r="AU123" s="24" t="s">
        <v>1234</v>
      </c>
    </row>
    <row r="124" spans="2:51" s="11" customFormat="1" ht="13.5">
      <c r="B124" s="203"/>
      <c r="C124" s="204"/>
      <c r="D124" s="200" t="s">
        <v>1313</v>
      </c>
      <c r="E124" s="204"/>
      <c r="F124" s="206" t="s">
        <v>177</v>
      </c>
      <c r="G124" s="204"/>
      <c r="H124" s="207">
        <v>21850</v>
      </c>
      <c r="I124" s="208"/>
      <c r="J124" s="204"/>
      <c r="K124" s="204"/>
      <c r="L124" s="209"/>
      <c r="M124" s="210"/>
      <c r="N124" s="211"/>
      <c r="O124" s="211"/>
      <c r="P124" s="211"/>
      <c r="Q124" s="211"/>
      <c r="R124" s="211"/>
      <c r="S124" s="211"/>
      <c r="T124" s="212"/>
      <c r="AT124" s="213" t="s">
        <v>1313</v>
      </c>
      <c r="AU124" s="213" t="s">
        <v>1234</v>
      </c>
      <c r="AV124" s="11" t="s">
        <v>1234</v>
      </c>
      <c r="AW124" s="11" t="s">
        <v>1153</v>
      </c>
      <c r="AX124" s="11" t="s">
        <v>1171</v>
      </c>
      <c r="AY124" s="213" t="s">
        <v>1302</v>
      </c>
    </row>
    <row r="125" spans="2:63" s="10" customFormat="1" ht="29.85" customHeight="1">
      <c r="B125" s="172"/>
      <c r="C125" s="173"/>
      <c r="D125" s="174" t="s">
        <v>1224</v>
      </c>
      <c r="E125" s="186" t="s">
        <v>1309</v>
      </c>
      <c r="F125" s="186" t="s">
        <v>1026</v>
      </c>
      <c r="G125" s="173"/>
      <c r="H125" s="173"/>
      <c r="I125" s="176"/>
      <c r="J125" s="187">
        <f>BK125</f>
        <v>0</v>
      </c>
      <c r="K125" s="173"/>
      <c r="L125" s="178"/>
      <c r="M125" s="179"/>
      <c r="N125" s="180"/>
      <c r="O125" s="180"/>
      <c r="P125" s="181">
        <f>SUM(P126:P143)</f>
        <v>0</v>
      </c>
      <c r="Q125" s="180"/>
      <c r="R125" s="181">
        <f>SUM(R126:R143)</f>
        <v>43.9892</v>
      </c>
      <c r="S125" s="180"/>
      <c r="T125" s="182">
        <f>SUM(T126:T143)</f>
        <v>0</v>
      </c>
      <c r="AR125" s="183" t="s">
        <v>1171</v>
      </c>
      <c r="AT125" s="184" t="s">
        <v>1224</v>
      </c>
      <c r="AU125" s="184" t="s">
        <v>1171</v>
      </c>
      <c r="AY125" s="183" t="s">
        <v>1302</v>
      </c>
      <c r="BK125" s="185">
        <f>SUM(BK126:BK143)</f>
        <v>0</v>
      </c>
    </row>
    <row r="126" spans="2:65" s="1" customFormat="1" ht="22.9" customHeight="1">
      <c r="B126" s="42"/>
      <c r="C126" s="188" t="s">
        <v>1367</v>
      </c>
      <c r="D126" s="188" t="s">
        <v>1304</v>
      </c>
      <c r="E126" s="189" t="s">
        <v>1027</v>
      </c>
      <c r="F126" s="190" t="s">
        <v>1028</v>
      </c>
      <c r="G126" s="191" t="s">
        <v>1307</v>
      </c>
      <c r="H126" s="192">
        <v>15</v>
      </c>
      <c r="I126" s="193"/>
      <c r="J126" s="194">
        <f>ROUND(I126*H126,2)</f>
        <v>0</v>
      </c>
      <c r="K126" s="190" t="s">
        <v>1308</v>
      </c>
      <c r="L126" s="62"/>
      <c r="M126" s="195" t="s">
        <v>1169</v>
      </c>
      <c r="N126" s="196" t="s">
        <v>1198</v>
      </c>
      <c r="O126" s="43"/>
      <c r="P126" s="197">
        <f>O126*H126</f>
        <v>0</v>
      </c>
      <c r="Q126" s="197">
        <v>0</v>
      </c>
      <c r="R126" s="197">
        <f>Q126*H126</f>
        <v>0</v>
      </c>
      <c r="S126" s="197">
        <v>0</v>
      </c>
      <c r="T126" s="198">
        <f>S126*H126</f>
        <v>0</v>
      </c>
      <c r="AR126" s="24" t="s">
        <v>1309</v>
      </c>
      <c r="AT126" s="24" t="s">
        <v>1304</v>
      </c>
      <c r="AU126" s="24" t="s">
        <v>1234</v>
      </c>
      <c r="AY126" s="24" t="s">
        <v>1302</v>
      </c>
      <c r="BE126" s="199">
        <f>IF(N126="základní",J126,0)</f>
        <v>0</v>
      </c>
      <c r="BF126" s="199">
        <f>IF(N126="snížená",J126,0)</f>
        <v>0</v>
      </c>
      <c r="BG126" s="199">
        <f>IF(N126="zákl. přenesená",J126,0)</f>
        <v>0</v>
      </c>
      <c r="BH126" s="199">
        <f>IF(N126="sníž. přenesená",J126,0)</f>
        <v>0</v>
      </c>
      <c r="BI126" s="199">
        <f>IF(N126="nulová",J126,0)</f>
        <v>0</v>
      </c>
      <c r="BJ126" s="24" t="s">
        <v>1309</v>
      </c>
      <c r="BK126" s="199">
        <f>ROUND(I126*H126,2)</f>
        <v>0</v>
      </c>
      <c r="BL126" s="24" t="s">
        <v>1309</v>
      </c>
      <c r="BM126" s="24" t="s">
        <v>178</v>
      </c>
    </row>
    <row r="127" spans="2:47" s="1" customFormat="1" ht="121.5">
      <c r="B127" s="42"/>
      <c r="C127" s="64"/>
      <c r="D127" s="200" t="s">
        <v>1311</v>
      </c>
      <c r="E127" s="64"/>
      <c r="F127" s="201" t="s">
        <v>1030</v>
      </c>
      <c r="G127" s="64"/>
      <c r="H127" s="64"/>
      <c r="I127" s="159"/>
      <c r="J127" s="64"/>
      <c r="K127" s="64"/>
      <c r="L127" s="62"/>
      <c r="M127" s="202"/>
      <c r="N127" s="43"/>
      <c r="O127" s="43"/>
      <c r="P127" s="43"/>
      <c r="Q127" s="43"/>
      <c r="R127" s="43"/>
      <c r="S127" s="43"/>
      <c r="T127" s="79"/>
      <c r="AT127" s="24" t="s">
        <v>1311</v>
      </c>
      <c r="AU127" s="24" t="s">
        <v>1234</v>
      </c>
    </row>
    <row r="128" spans="2:51" s="11" customFormat="1" ht="13.5">
      <c r="B128" s="203"/>
      <c r="C128" s="204"/>
      <c r="D128" s="200" t="s">
        <v>1313</v>
      </c>
      <c r="E128" s="205" t="s">
        <v>1169</v>
      </c>
      <c r="F128" s="206" t="s">
        <v>1157</v>
      </c>
      <c r="G128" s="204"/>
      <c r="H128" s="207">
        <v>15</v>
      </c>
      <c r="I128" s="208"/>
      <c r="J128" s="204"/>
      <c r="K128" s="204"/>
      <c r="L128" s="209"/>
      <c r="M128" s="210"/>
      <c r="N128" s="211"/>
      <c r="O128" s="211"/>
      <c r="P128" s="211"/>
      <c r="Q128" s="211"/>
      <c r="R128" s="211"/>
      <c r="S128" s="211"/>
      <c r="T128" s="212"/>
      <c r="AT128" s="213" t="s">
        <v>1313</v>
      </c>
      <c r="AU128" s="213" t="s">
        <v>1234</v>
      </c>
      <c r="AV128" s="11" t="s">
        <v>1234</v>
      </c>
      <c r="AW128" s="11" t="s">
        <v>1188</v>
      </c>
      <c r="AX128" s="11" t="s">
        <v>1225</v>
      </c>
      <c r="AY128" s="213" t="s">
        <v>1302</v>
      </c>
    </row>
    <row r="129" spans="2:51" s="12" customFormat="1" ht="13.5">
      <c r="B129" s="214"/>
      <c r="C129" s="215"/>
      <c r="D129" s="200" t="s">
        <v>1313</v>
      </c>
      <c r="E129" s="216" t="s">
        <v>1169</v>
      </c>
      <c r="F129" s="217" t="s">
        <v>1315</v>
      </c>
      <c r="G129" s="215"/>
      <c r="H129" s="218">
        <v>15</v>
      </c>
      <c r="I129" s="219"/>
      <c r="J129" s="215"/>
      <c r="K129" s="215"/>
      <c r="L129" s="220"/>
      <c r="M129" s="221"/>
      <c r="N129" s="222"/>
      <c r="O129" s="222"/>
      <c r="P129" s="222"/>
      <c r="Q129" s="222"/>
      <c r="R129" s="222"/>
      <c r="S129" s="222"/>
      <c r="T129" s="223"/>
      <c r="AT129" s="224" t="s">
        <v>1313</v>
      </c>
      <c r="AU129" s="224" t="s">
        <v>1234</v>
      </c>
      <c r="AV129" s="12" t="s">
        <v>1309</v>
      </c>
      <c r="AW129" s="12" t="s">
        <v>1188</v>
      </c>
      <c r="AX129" s="12" t="s">
        <v>1171</v>
      </c>
      <c r="AY129" s="224" t="s">
        <v>1302</v>
      </c>
    </row>
    <row r="130" spans="2:65" s="1" customFormat="1" ht="22.9" customHeight="1">
      <c r="B130" s="42"/>
      <c r="C130" s="188" t="s">
        <v>1371</v>
      </c>
      <c r="D130" s="188" t="s">
        <v>1304</v>
      </c>
      <c r="E130" s="189" t="s">
        <v>179</v>
      </c>
      <c r="F130" s="190" t="s">
        <v>180</v>
      </c>
      <c r="G130" s="191" t="s">
        <v>1307</v>
      </c>
      <c r="H130" s="192">
        <v>20</v>
      </c>
      <c r="I130" s="193"/>
      <c r="J130" s="194">
        <f>ROUND(I130*H130,2)</f>
        <v>0</v>
      </c>
      <c r="K130" s="190" t="s">
        <v>1308</v>
      </c>
      <c r="L130" s="62"/>
      <c r="M130" s="195" t="s">
        <v>1169</v>
      </c>
      <c r="N130" s="196" t="s">
        <v>1198</v>
      </c>
      <c r="O130" s="43"/>
      <c r="P130" s="197">
        <f>O130*H130</f>
        <v>0</v>
      </c>
      <c r="Q130" s="197">
        <v>0.20266</v>
      </c>
      <c r="R130" s="197">
        <f>Q130*H130</f>
        <v>4.0532</v>
      </c>
      <c r="S130" s="197">
        <v>0</v>
      </c>
      <c r="T130" s="198">
        <f>S130*H130</f>
        <v>0</v>
      </c>
      <c r="AR130" s="24" t="s">
        <v>1309</v>
      </c>
      <c r="AT130" s="24" t="s">
        <v>1304</v>
      </c>
      <c r="AU130" s="24" t="s">
        <v>1234</v>
      </c>
      <c r="AY130" s="24" t="s">
        <v>1302</v>
      </c>
      <c r="BE130" s="199">
        <f>IF(N130="základní",J130,0)</f>
        <v>0</v>
      </c>
      <c r="BF130" s="199">
        <f>IF(N130="snížená",J130,0)</f>
        <v>0</v>
      </c>
      <c r="BG130" s="199">
        <f>IF(N130="zákl. přenesená",J130,0)</f>
        <v>0</v>
      </c>
      <c r="BH130" s="199">
        <f>IF(N130="sníž. přenesená",J130,0)</f>
        <v>0</v>
      </c>
      <c r="BI130" s="199">
        <f>IF(N130="nulová",J130,0)</f>
        <v>0</v>
      </c>
      <c r="BJ130" s="24" t="s">
        <v>1309</v>
      </c>
      <c r="BK130" s="199">
        <f>ROUND(I130*H130,2)</f>
        <v>0</v>
      </c>
      <c r="BL130" s="24" t="s">
        <v>1309</v>
      </c>
      <c r="BM130" s="24" t="s">
        <v>181</v>
      </c>
    </row>
    <row r="131" spans="2:47" s="1" customFormat="1" ht="54">
      <c r="B131" s="42"/>
      <c r="C131" s="64"/>
      <c r="D131" s="200" t="s">
        <v>1311</v>
      </c>
      <c r="E131" s="64"/>
      <c r="F131" s="201" t="s">
        <v>0</v>
      </c>
      <c r="G131" s="64"/>
      <c r="H131" s="64"/>
      <c r="I131" s="159"/>
      <c r="J131" s="64"/>
      <c r="K131" s="64"/>
      <c r="L131" s="62"/>
      <c r="M131" s="202"/>
      <c r="N131" s="43"/>
      <c r="O131" s="43"/>
      <c r="P131" s="43"/>
      <c r="Q131" s="43"/>
      <c r="R131" s="43"/>
      <c r="S131" s="43"/>
      <c r="T131" s="79"/>
      <c r="AT131" s="24" t="s">
        <v>1311</v>
      </c>
      <c r="AU131" s="24" t="s">
        <v>1234</v>
      </c>
    </row>
    <row r="132" spans="2:51" s="11" customFormat="1" ht="13.5">
      <c r="B132" s="203"/>
      <c r="C132" s="204"/>
      <c r="D132" s="200" t="s">
        <v>1313</v>
      </c>
      <c r="E132" s="205" t="s">
        <v>1169</v>
      </c>
      <c r="F132" s="206" t="s">
        <v>1333</v>
      </c>
      <c r="G132" s="204"/>
      <c r="H132" s="207">
        <v>20</v>
      </c>
      <c r="I132" s="208"/>
      <c r="J132" s="204"/>
      <c r="K132" s="204"/>
      <c r="L132" s="209"/>
      <c r="M132" s="210"/>
      <c r="N132" s="211"/>
      <c r="O132" s="211"/>
      <c r="P132" s="211"/>
      <c r="Q132" s="211"/>
      <c r="R132" s="211"/>
      <c r="S132" s="211"/>
      <c r="T132" s="212"/>
      <c r="AT132" s="213" t="s">
        <v>1313</v>
      </c>
      <c r="AU132" s="213" t="s">
        <v>1234</v>
      </c>
      <c r="AV132" s="11" t="s">
        <v>1234</v>
      </c>
      <c r="AW132" s="11" t="s">
        <v>1188</v>
      </c>
      <c r="AX132" s="11" t="s">
        <v>1225</v>
      </c>
      <c r="AY132" s="213" t="s">
        <v>1302</v>
      </c>
    </row>
    <row r="133" spans="2:51" s="12" customFormat="1" ht="13.5">
      <c r="B133" s="214"/>
      <c r="C133" s="215"/>
      <c r="D133" s="200" t="s">
        <v>1313</v>
      </c>
      <c r="E133" s="216" t="s">
        <v>1169</v>
      </c>
      <c r="F133" s="217" t="s">
        <v>1315</v>
      </c>
      <c r="G133" s="215"/>
      <c r="H133" s="218">
        <v>20</v>
      </c>
      <c r="I133" s="219"/>
      <c r="J133" s="215"/>
      <c r="K133" s="215"/>
      <c r="L133" s="220"/>
      <c r="M133" s="221"/>
      <c r="N133" s="222"/>
      <c r="O133" s="222"/>
      <c r="P133" s="222"/>
      <c r="Q133" s="222"/>
      <c r="R133" s="222"/>
      <c r="S133" s="222"/>
      <c r="T133" s="223"/>
      <c r="AT133" s="224" t="s">
        <v>1313</v>
      </c>
      <c r="AU133" s="224" t="s">
        <v>1234</v>
      </c>
      <c r="AV133" s="12" t="s">
        <v>1309</v>
      </c>
      <c r="AW133" s="12" t="s">
        <v>1188</v>
      </c>
      <c r="AX133" s="12" t="s">
        <v>1171</v>
      </c>
      <c r="AY133" s="224" t="s">
        <v>1302</v>
      </c>
    </row>
    <row r="134" spans="2:65" s="1" customFormat="1" ht="14.45" customHeight="1">
      <c r="B134" s="42"/>
      <c r="C134" s="235" t="s">
        <v>1376</v>
      </c>
      <c r="D134" s="235" t="s">
        <v>1464</v>
      </c>
      <c r="E134" s="236" t="s">
        <v>137</v>
      </c>
      <c r="F134" s="237" t="s">
        <v>138</v>
      </c>
      <c r="G134" s="238" t="s">
        <v>1307</v>
      </c>
      <c r="H134" s="239">
        <v>9000</v>
      </c>
      <c r="I134" s="240"/>
      <c r="J134" s="241">
        <f>ROUND(I134*H134,2)</f>
        <v>0</v>
      </c>
      <c r="K134" s="237" t="s">
        <v>1169</v>
      </c>
      <c r="L134" s="242"/>
      <c r="M134" s="243" t="s">
        <v>1169</v>
      </c>
      <c r="N134" s="244" t="s">
        <v>1198</v>
      </c>
      <c r="O134" s="43"/>
      <c r="P134" s="197">
        <f>O134*H134</f>
        <v>0</v>
      </c>
      <c r="Q134" s="197">
        <v>0</v>
      </c>
      <c r="R134" s="197">
        <f>Q134*H134</f>
        <v>0</v>
      </c>
      <c r="S134" s="197">
        <v>0</v>
      </c>
      <c r="T134" s="198">
        <f>S134*H134</f>
        <v>0</v>
      </c>
      <c r="AR134" s="24" t="s">
        <v>1353</v>
      </c>
      <c r="AT134" s="24" t="s">
        <v>1464</v>
      </c>
      <c r="AU134" s="24" t="s">
        <v>1234</v>
      </c>
      <c r="AY134" s="24" t="s">
        <v>1302</v>
      </c>
      <c r="BE134" s="199">
        <f>IF(N134="základní",J134,0)</f>
        <v>0</v>
      </c>
      <c r="BF134" s="199">
        <f>IF(N134="snížená",J134,0)</f>
        <v>0</v>
      </c>
      <c r="BG134" s="199">
        <f>IF(N134="zákl. přenesená",J134,0)</f>
        <v>0</v>
      </c>
      <c r="BH134" s="199">
        <f>IF(N134="sníž. přenesená",J134,0)</f>
        <v>0</v>
      </c>
      <c r="BI134" s="199">
        <f>IF(N134="nulová",J134,0)</f>
        <v>0</v>
      </c>
      <c r="BJ134" s="24" t="s">
        <v>1309</v>
      </c>
      <c r="BK134" s="199">
        <f>ROUND(I134*H134,2)</f>
        <v>0</v>
      </c>
      <c r="BL134" s="24" t="s">
        <v>1309</v>
      </c>
      <c r="BM134" s="24" t="s">
        <v>182</v>
      </c>
    </row>
    <row r="135" spans="2:65" s="1" customFormat="1" ht="22.9" customHeight="1">
      <c r="B135" s="42"/>
      <c r="C135" s="188" t="s">
        <v>1380</v>
      </c>
      <c r="D135" s="188" t="s">
        <v>1304</v>
      </c>
      <c r="E135" s="189" t="s">
        <v>183</v>
      </c>
      <c r="F135" s="190" t="s">
        <v>184</v>
      </c>
      <c r="G135" s="191" t="s">
        <v>1349</v>
      </c>
      <c r="H135" s="192">
        <v>20</v>
      </c>
      <c r="I135" s="193"/>
      <c r="J135" s="194">
        <f>ROUND(I135*H135,2)</f>
        <v>0</v>
      </c>
      <c r="K135" s="190" t="s">
        <v>1308</v>
      </c>
      <c r="L135" s="62"/>
      <c r="M135" s="195" t="s">
        <v>1169</v>
      </c>
      <c r="N135" s="196" t="s">
        <v>1198</v>
      </c>
      <c r="O135" s="43"/>
      <c r="P135" s="197">
        <f>O135*H135</f>
        <v>0</v>
      </c>
      <c r="Q135" s="197">
        <v>1.9968</v>
      </c>
      <c r="R135" s="197">
        <f>Q135*H135</f>
        <v>39.936</v>
      </c>
      <c r="S135" s="197">
        <v>0</v>
      </c>
      <c r="T135" s="198">
        <f>S135*H135</f>
        <v>0</v>
      </c>
      <c r="AR135" s="24" t="s">
        <v>1309</v>
      </c>
      <c r="AT135" s="24" t="s">
        <v>1304</v>
      </c>
      <c r="AU135" s="24" t="s">
        <v>1234</v>
      </c>
      <c r="AY135" s="24" t="s">
        <v>1302</v>
      </c>
      <c r="BE135" s="199">
        <f>IF(N135="základní",J135,0)</f>
        <v>0</v>
      </c>
      <c r="BF135" s="199">
        <f>IF(N135="snížená",J135,0)</f>
        <v>0</v>
      </c>
      <c r="BG135" s="199">
        <f>IF(N135="zákl. přenesená",J135,0)</f>
        <v>0</v>
      </c>
      <c r="BH135" s="199">
        <f>IF(N135="sníž. přenesená",J135,0)</f>
        <v>0</v>
      </c>
      <c r="BI135" s="199">
        <f>IF(N135="nulová",J135,0)</f>
        <v>0</v>
      </c>
      <c r="BJ135" s="24" t="s">
        <v>1309</v>
      </c>
      <c r="BK135" s="199">
        <f>ROUND(I135*H135,2)</f>
        <v>0</v>
      </c>
      <c r="BL135" s="24" t="s">
        <v>1309</v>
      </c>
      <c r="BM135" s="24" t="s">
        <v>185</v>
      </c>
    </row>
    <row r="136" spans="2:47" s="1" customFormat="1" ht="108">
      <c r="B136" s="42"/>
      <c r="C136" s="64"/>
      <c r="D136" s="200" t="s">
        <v>1311</v>
      </c>
      <c r="E136" s="64"/>
      <c r="F136" s="201" t="s">
        <v>186</v>
      </c>
      <c r="G136" s="64"/>
      <c r="H136" s="64"/>
      <c r="I136" s="159"/>
      <c r="J136" s="64"/>
      <c r="K136" s="64"/>
      <c r="L136" s="62"/>
      <c r="M136" s="202"/>
      <c r="N136" s="43"/>
      <c r="O136" s="43"/>
      <c r="P136" s="43"/>
      <c r="Q136" s="43"/>
      <c r="R136" s="43"/>
      <c r="S136" s="43"/>
      <c r="T136" s="79"/>
      <c r="AT136" s="24" t="s">
        <v>1311</v>
      </c>
      <c r="AU136" s="24" t="s">
        <v>1234</v>
      </c>
    </row>
    <row r="137" spans="2:51" s="11" customFormat="1" ht="13.5">
      <c r="B137" s="203"/>
      <c r="C137" s="204"/>
      <c r="D137" s="200" t="s">
        <v>1313</v>
      </c>
      <c r="E137" s="205" t="s">
        <v>1169</v>
      </c>
      <c r="F137" s="206" t="s">
        <v>187</v>
      </c>
      <c r="G137" s="204"/>
      <c r="H137" s="207">
        <v>20</v>
      </c>
      <c r="I137" s="208"/>
      <c r="J137" s="204"/>
      <c r="K137" s="204"/>
      <c r="L137" s="209"/>
      <c r="M137" s="210"/>
      <c r="N137" s="211"/>
      <c r="O137" s="211"/>
      <c r="P137" s="211"/>
      <c r="Q137" s="211"/>
      <c r="R137" s="211"/>
      <c r="S137" s="211"/>
      <c r="T137" s="212"/>
      <c r="AT137" s="213" t="s">
        <v>1313</v>
      </c>
      <c r="AU137" s="213" t="s">
        <v>1234</v>
      </c>
      <c r="AV137" s="11" t="s">
        <v>1234</v>
      </c>
      <c r="AW137" s="11" t="s">
        <v>1188</v>
      </c>
      <c r="AX137" s="11" t="s">
        <v>1225</v>
      </c>
      <c r="AY137" s="213" t="s">
        <v>1302</v>
      </c>
    </row>
    <row r="138" spans="2:51" s="12" customFormat="1" ht="13.5">
      <c r="B138" s="214"/>
      <c r="C138" s="215"/>
      <c r="D138" s="200" t="s">
        <v>1313</v>
      </c>
      <c r="E138" s="216" t="s">
        <v>1169</v>
      </c>
      <c r="F138" s="217" t="s">
        <v>1315</v>
      </c>
      <c r="G138" s="215"/>
      <c r="H138" s="218">
        <v>20</v>
      </c>
      <c r="I138" s="219"/>
      <c r="J138" s="215"/>
      <c r="K138" s="215"/>
      <c r="L138" s="220"/>
      <c r="M138" s="221"/>
      <c r="N138" s="222"/>
      <c r="O138" s="222"/>
      <c r="P138" s="222"/>
      <c r="Q138" s="222"/>
      <c r="R138" s="222"/>
      <c r="S138" s="222"/>
      <c r="T138" s="223"/>
      <c r="AT138" s="224" t="s">
        <v>1313</v>
      </c>
      <c r="AU138" s="224" t="s">
        <v>1234</v>
      </c>
      <c r="AV138" s="12" t="s">
        <v>1309</v>
      </c>
      <c r="AW138" s="12" t="s">
        <v>1188</v>
      </c>
      <c r="AX138" s="12" t="s">
        <v>1171</v>
      </c>
      <c r="AY138" s="224" t="s">
        <v>1302</v>
      </c>
    </row>
    <row r="139" spans="2:65" s="1" customFormat="1" ht="22.9" customHeight="1">
      <c r="B139" s="42"/>
      <c r="C139" s="188" t="s">
        <v>1157</v>
      </c>
      <c r="D139" s="188" t="s">
        <v>1304</v>
      </c>
      <c r="E139" s="189" t="s">
        <v>188</v>
      </c>
      <c r="F139" s="190" t="s">
        <v>189</v>
      </c>
      <c r="G139" s="191" t="s">
        <v>1307</v>
      </c>
      <c r="H139" s="192">
        <v>40</v>
      </c>
      <c r="I139" s="193"/>
      <c r="J139" s="194">
        <f>ROUND(I139*H139,2)</f>
        <v>0</v>
      </c>
      <c r="K139" s="190" t="s">
        <v>1308</v>
      </c>
      <c r="L139" s="62"/>
      <c r="M139" s="195" t="s">
        <v>1169</v>
      </c>
      <c r="N139" s="196" t="s">
        <v>1198</v>
      </c>
      <c r="O139" s="43"/>
      <c r="P139" s="197">
        <f>O139*H139</f>
        <v>0</v>
      </c>
      <c r="Q139" s="197">
        <v>0</v>
      </c>
      <c r="R139" s="197">
        <f>Q139*H139</f>
        <v>0</v>
      </c>
      <c r="S139" s="197">
        <v>0</v>
      </c>
      <c r="T139" s="198">
        <f>S139*H139</f>
        <v>0</v>
      </c>
      <c r="AR139" s="24" t="s">
        <v>1309</v>
      </c>
      <c r="AT139" s="24" t="s">
        <v>1304</v>
      </c>
      <c r="AU139" s="24" t="s">
        <v>1234</v>
      </c>
      <c r="AY139" s="24" t="s">
        <v>1302</v>
      </c>
      <c r="BE139" s="199">
        <f>IF(N139="základní",J139,0)</f>
        <v>0</v>
      </c>
      <c r="BF139" s="199">
        <f>IF(N139="snížená",J139,0)</f>
        <v>0</v>
      </c>
      <c r="BG139" s="199">
        <f>IF(N139="zákl. přenesená",J139,0)</f>
        <v>0</v>
      </c>
      <c r="BH139" s="199">
        <f>IF(N139="sníž. přenesená",J139,0)</f>
        <v>0</v>
      </c>
      <c r="BI139" s="199">
        <f>IF(N139="nulová",J139,0)</f>
        <v>0</v>
      </c>
      <c r="BJ139" s="24" t="s">
        <v>1309</v>
      </c>
      <c r="BK139" s="199">
        <f>ROUND(I139*H139,2)</f>
        <v>0</v>
      </c>
      <c r="BL139" s="24" t="s">
        <v>1309</v>
      </c>
      <c r="BM139" s="24" t="s">
        <v>190</v>
      </c>
    </row>
    <row r="140" spans="2:47" s="1" customFormat="1" ht="108">
      <c r="B140" s="42"/>
      <c r="C140" s="64"/>
      <c r="D140" s="200" t="s">
        <v>1311</v>
      </c>
      <c r="E140" s="64"/>
      <c r="F140" s="201" t="s">
        <v>186</v>
      </c>
      <c r="G140" s="64"/>
      <c r="H140" s="64"/>
      <c r="I140" s="159"/>
      <c r="J140" s="64"/>
      <c r="K140" s="64"/>
      <c r="L140" s="62"/>
      <c r="M140" s="202"/>
      <c r="N140" s="43"/>
      <c r="O140" s="43"/>
      <c r="P140" s="43"/>
      <c r="Q140" s="43"/>
      <c r="R140" s="43"/>
      <c r="S140" s="43"/>
      <c r="T140" s="79"/>
      <c r="AT140" s="24" t="s">
        <v>1311</v>
      </c>
      <c r="AU140" s="24" t="s">
        <v>1234</v>
      </c>
    </row>
    <row r="141" spans="2:51" s="11" customFormat="1" ht="13.5">
      <c r="B141" s="203"/>
      <c r="C141" s="204"/>
      <c r="D141" s="200" t="s">
        <v>1313</v>
      </c>
      <c r="E141" s="205" t="s">
        <v>1169</v>
      </c>
      <c r="F141" s="206" t="s">
        <v>1052</v>
      </c>
      <c r="G141" s="204"/>
      <c r="H141" s="207">
        <v>40</v>
      </c>
      <c r="I141" s="208"/>
      <c r="J141" s="204"/>
      <c r="K141" s="204"/>
      <c r="L141" s="209"/>
      <c r="M141" s="210"/>
      <c r="N141" s="211"/>
      <c r="O141" s="211"/>
      <c r="P141" s="211"/>
      <c r="Q141" s="211"/>
      <c r="R141" s="211"/>
      <c r="S141" s="211"/>
      <c r="T141" s="212"/>
      <c r="AT141" s="213" t="s">
        <v>1313</v>
      </c>
      <c r="AU141" s="213" t="s">
        <v>1234</v>
      </c>
      <c r="AV141" s="11" t="s">
        <v>1234</v>
      </c>
      <c r="AW141" s="11" t="s">
        <v>1188</v>
      </c>
      <c r="AX141" s="11" t="s">
        <v>1225</v>
      </c>
      <c r="AY141" s="213" t="s">
        <v>1302</v>
      </c>
    </row>
    <row r="142" spans="2:51" s="12" customFormat="1" ht="13.5">
      <c r="B142" s="214"/>
      <c r="C142" s="215"/>
      <c r="D142" s="200" t="s">
        <v>1313</v>
      </c>
      <c r="E142" s="216" t="s">
        <v>1169</v>
      </c>
      <c r="F142" s="217" t="s">
        <v>1315</v>
      </c>
      <c r="G142" s="215"/>
      <c r="H142" s="218">
        <v>40</v>
      </c>
      <c r="I142" s="219"/>
      <c r="J142" s="215"/>
      <c r="K142" s="215"/>
      <c r="L142" s="220"/>
      <c r="M142" s="221"/>
      <c r="N142" s="222"/>
      <c r="O142" s="222"/>
      <c r="P142" s="222"/>
      <c r="Q142" s="222"/>
      <c r="R142" s="222"/>
      <c r="S142" s="222"/>
      <c r="T142" s="223"/>
      <c r="AT142" s="224" t="s">
        <v>1313</v>
      </c>
      <c r="AU142" s="224" t="s">
        <v>1234</v>
      </c>
      <c r="AV142" s="12" t="s">
        <v>1309</v>
      </c>
      <c r="AW142" s="12" t="s">
        <v>1188</v>
      </c>
      <c r="AX142" s="12" t="s">
        <v>1171</v>
      </c>
      <c r="AY142" s="224" t="s">
        <v>1302</v>
      </c>
    </row>
    <row r="143" spans="2:65" s="1" customFormat="1" ht="14.45" customHeight="1">
      <c r="B143" s="42"/>
      <c r="C143" s="235" t="s">
        <v>1387</v>
      </c>
      <c r="D143" s="235" t="s">
        <v>1464</v>
      </c>
      <c r="E143" s="236" t="s">
        <v>191</v>
      </c>
      <c r="F143" s="237" t="s">
        <v>135</v>
      </c>
      <c r="G143" s="238" t="s">
        <v>1088</v>
      </c>
      <c r="H143" s="239">
        <v>15</v>
      </c>
      <c r="I143" s="240"/>
      <c r="J143" s="241">
        <f>ROUND(I143*H143,2)</f>
        <v>0</v>
      </c>
      <c r="K143" s="237" t="s">
        <v>1169</v>
      </c>
      <c r="L143" s="242"/>
      <c r="M143" s="243" t="s">
        <v>1169</v>
      </c>
      <c r="N143" s="244" t="s">
        <v>1198</v>
      </c>
      <c r="O143" s="43"/>
      <c r="P143" s="197">
        <f>O143*H143</f>
        <v>0</v>
      </c>
      <c r="Q143" s="197">
        <v>0</v>
      </c>
      <c r="R143" s="197">
        <f>Q143*H143</f>
        <v>0</v>
      </c>
      <c r="S143" s="197">
        <v>0</v>
      </c>
      <c r="T143" s="198">
        <f>S143*H143</f>
        <v>0</v>
      </c>
      <c r="AR143" s="24" t="s">
        <v>1353</v>
      </c>
      <c r="AT143" s="24" t="s">
        <v>1464</v>
      </c>
      <c r="AU143" s="24" t="s">
        <v>1234</v>
      </c>
      <c r="AY143" s="24" t="s">
        <v>1302</v>
      </c>
      <c r="BE143" s="199">
        <f>IF(N143="základní",J143,0)</f>
        <v>0</v>
      </c>
      <c r="BF143" s="199">
        <f>IF(N143="snížená",J143,0)</f>
        <v>0</v>
      </c>
      <c r="BG143" s="199">
        <f>IF(N143="zákl. přenesená",J143,0)</f>
        <v>0</v>
      </c>
      <c r="BH143" s="199">
        <f>IF(N143="sníž. přenesená",J143,0)</f>
        <v>0</v>
      </c>
      <c r="BI143" s="199">
        <f>IF(N143="nulová",J143,0)</f>
        <v>0</v>
      </c>
      <c r="BJ143" s="24" t="s">
        <v>1309</v>
      </c>
      <c r="BK143" s="199">
        <f>ROUND(I143*H143,2)</f>
        <v>0</v>
      </c>
      <c r="BL143" s="24" t="s">
        <v>1309</v>
      </c>
      <c r="BM143" s="24" t="s">
        <v>192</v>
      </c>
    </row>
    <row r="144" spans="2:63" s="10" customFormat="1" ht="29.85" customHeight="1">
      <c r="B144" s="172"/>
      <c r="C144" s="173"/>
      <c r="D144" s="174" t="s">
        <v>1224</v>
      </c>
      <c r="E144" s="186" t="s">
        <v>38</v>
      </c>
      <c r="F144" s="186" t="s">
        <v>39</v>
      </c>
      <c r="G144" s="173"/>
      <c r="H144" s="173"/>
      <c r="I144" s="176"/>
      <c r="J144" s="187">
        <f>BK144</f>
        <v>0</v>
      </c>
      <c r="K144" s="173"/>
      <c r="L144" s="178"/>
      <c r="M144" s="179"/>
      <c r="N144" s="180"/>
      <c r="O144" s="180"/>
      <c r="P144" s="181">
        <f>SUM(P145:P146)</f>
        <v>0</v>
      </c>
      <c r="Q144" s="180"/>
      <c r="R144" s="181">
        <f>SUM(R145:R146)</f>
        <v>0</v>
      </c>
      <c r="S144" s="180"/>
      <c r="T144" s="182">
        <f>SUM(T145:T146)</f>
        <v>0</v>
      </c>
      <c r="AR144" s="183" t="s">
        <v>1171</v>
      </c>
      <c r="AT144" s="184" t="s">
        <v>1224</v>
      </c>
      <c r="AU144" s="184" t="s">
        <v>1171</v>
      </c>
      <c r="AY144" s="183" t="s">
        <v>1302</v>
      </c>
      <c r="BK144" s="185">
        <f>SUM(BK145:BK146)</f>
        <v>0</v>
      </c>
    </row>
    <row r="145" spans="2:65" s="1" customFormat="1" ht="22.9" customHeight="1">
      <c r="B145" s="42"/>
      <c r="C145" s="188" t="s">
        <v>1393</v>
      </c>
      <c r="D145" s="188" t="s">
        <v>1304</v>
      </c>
      <c r="E145" s="189" t="s">
        <v>40</v>
      </c>
      <c r="F145" s="190" t="s">
        <v>42</v>
      </c>
      <c r="G145" s="191" t="s">
        <v>1016</v>
      </c>
      <c r="H145" s="192">
        <v>55.434</v>
      </c>
      <c r="I145" s="193"/>
      <c r="J145" s="194">
        <f>ROUND(I145*H145,2)</f>
        <v>0</v>
      </c>
      <c r="K145" s="190" t="s">
        <v>1308</v>
      </c>
      <c r="L145" s="62"/>
      <c r="M145" s="195" t="s">
        <v>1169</v>
      </c>
      <c r="N145" s="196" t="s">
        <v>1198</v>
      </c>
      <c r="O145" s="43"/>
      <c r="P145" s="197">
        <f>O145*H145</f>
        <v>0</v>
      </c>
      <c r="Q145" s="197">
        <v>0</v>
      </c>
      <c r="R145" s="197">
        <f>Q145*H145</f>
        <v>0</v>
      </c>
      <c r="S145" s="197">
        <v>0</v>
      </c>
      <c r="T145" s="198">
        <f>S145*H145</f>
        <v>0</v>
      </c>
      <c r="AR145" s="24" t="s">
        <v>1309</v>
      </c>
      <c r="AT145" s="24" t="s">
        <v>1304</v>
      </c>
      <c r="AU145" s="24" t="s">
        <v>1234</v>
      </c>
      <c r="AY145" s="24" t="s">
        <v>1302</v>
      </c>
      <c r="BE145" s="199">
        <f>IF(N145="základní",J145,0)</f>
        <v>0</v>
      </c>
      <c r="BF145" s="199">
        <f>IF(N145="snížená",J145,0)</f>
        <v>0</v>
      </c>
      <c r="BG145" s="199">
        <f>IF(N145="zákl. přenesená",J145,0)</f>
        <v>0</v>
      </c>
      <c r="BH145" s="199">
        <f>IF(N145="sníž. přenesená",J145,0)</f>
        <v>0</v>
      </c>
      <c r="BI145" s="199">
        <f>IF(N145="nulová",J145,0)</f>
        <v>0</v>
      </c>
      <c r="BJ145" s="24" t="s">
        <v>1309</v>
      </c>
      <c r="BK145" s="199">
        <f>ROUND(I145*H145,2)</f>
        <v>0</v>
      </c>
      <c r="BL145" s="24" t="s">
        <v>1309</v>
      </c>
      <c r="BM145" s="24" t="s">
        <v>193</v>
      </c>
    </row>
    <row r="146" spans="2:47" s="1" customFormat="1" ht="27">
      <c r="B146" s="42"/>
      <c r="C146" s="64"/>
      <c r="D146" s="200" t="s">
        <v>1311</v>
      </c>
      <c r="E146" s="64"/>
      <c r="F146" s="201" t="s">
        <v>44</v>
      </c>
      <c r="G146" s="64"/>
      <c r="H146" s="64"/>
      <c r="I146" s="159"/>
      <c r="J146" s="64"/>
      <c r="K146" s="64"/>
      <c r="L146" s="62"/>
      <c r="M146" s="202"/>
      <c r="N146" s="43"/>
      <c r="O146" s="43"/>
      <c r="P146" s="43"/>
      <c r="Q146" s="43"/>
      <c r="R146" s="43"/>
      <c r="S146" s="43"/>
      <c r="T146" s="79"/>
      <c r="AT146" s="24" t="s">
        <v>1311</v>
      </c>
      <c r="AU146" s="24" t="s">
        <v>1234</v>
      </c>
    </row>
    <row r="147" spans="2:63" s="10" customFormat="1" ht="37.35" customHeight="1">
      <c r="B147" s="172"/>
      <c r="C147" s="173"/>
      <c r="D147" s="174" t="s">
        <v>1224</v>
      </c>
      <c r="E147" s="175" t="s">
        <v>45</v>
      </c>
      <c r="F147" s="175" t="s">
        <v>46</v>
      </c>
      <c r="G147" s="173"/>
      <c r="H147" s="173"/>
      <c r="I147" s="176"/>
      <c r="J147" s="177">
        <f>BK147</f>
        <v>0</v>
      </c>
      <c r="K147" s="173"/>
      <c r="L147" s="178"/>
      <c r="M147" s="179"/>
      <c r="N147" s="180"/>
      <c r="O147" s="180"/>
      <c r="P147" s="181">
        <f>P148</f>
        <v>0</v>
      </c>
      <c r="Q147" s="180"/>
      <c r="R147" s="181">
        <f>R148</f>
        <v>36.955</v>
      </c>
      <c r="S147" s="180"/>
      <c r="T147" s="182">
        <f>T148</f>
        <v>0</v>
      </c>
      <c r="AR147" s="183" t="s">
        <v>1234</v>
      </c>
      <c r="AT147" s="184" t="s">
        <v>1224</v>
      </c>
      <c r="AU147" s="184" t="s">
        <v>1225</v>
      </c>
      <c r="AY147" s="183" t="s">
        <v>1302</v>
      </c>
      <c r="BK147" s="185">
        <f>BK148</f>
        <v>0</v>
      </c>
    </row>
    <row r="148" spans="2:63" s="10" customFormat="1" ht="19.9" customHeight="1">
      <c r="B148" s="172"/>
      <c r="C148" s="173"/>
      <c r="D148" s="174" t="s">
        <v>1224</v>
      </c>
      <c r="E148" s="186" t="s">
        <v>47</v>
      </c>
      <c r="F148" s="186" t="s">
        <v>48</v>
      </c>
      <c r="G148" s="173"/>
      <c r="H148" s="173"/>
      <c r="I148" s="176"/>
      <c r="J148" s="187">
        <f>BK148</f>
        <v>0</v>
      </c>
      <c r="K148" s="173"/>
      <c r="L148" s="178"/>
      <c r="M148" s="179"/>
      <c r="N148" s="180"/>
      <c r="O148" s="180"/>
      <c r="P148" s="181">
        <f>SUM(P149:P157)</f>
        <v>0</v>
      </c>
      <c r="Q148" s="180"/>
      <c r="R148" s="181">
        <f>SUM(R149:R157)</f>
        <v>36.955</v>
      </c>
      <c r="S148" s="180"/>
      <c r="T148" s="182">
        <f>SUM(T149:T157)</f>
        <v>0</v>
      </c>
      <c r="AR148" s="183" t="s">
        <v>1234</v>
      </c>
      <c r="AT148" s="184" t="s">
        <v>1224</v>
      </c>
      <c r="AU148" s="184" t="s">
        <v>1171</v>
      </c>
      <c r="AY148" s="183" t="s">
        <v>1302</v>
      </c>
      <c r="BK148" s="185">
        <f>SUM(BK149:BK157)</f>
        <v>0</v>
      </c>
    </row>
    <row r="149" spans="2:65" s="1" customFormat="1" ht="22.9" customHeight="1">
      <c r="B149" s="42"/>
      <c r="C149" s="188" t="s">
        <v>1398</v>
      </c>
      <c r="D149" s="188" t="s">
        <v>1304</v>
      </c>
      <c r="E149" s="189" t="s">
        <v>49</v>
      </c>
      <c r="F149" s="190" t="s">
        <v>50</v>
      </c>
      <c r="G149" s="191" t="s">
        <v>1307</v>
      </c>
      <c r="H149" s="192">
        <v>9500</v>
      </c>
      <c r="I149" s="193"/>
      <c r="J149" s="194">
        <f>ROUND(I149*H149,2)</f>
        <v>0</v>
      </c>
      <c r="K149" s="190" t="s">
        <v>1308</v>
      </c>
      <c r="L149" s="62"/>
      <c r="M149" s="195" t="s">
        <v>1169</v>
      </c>
      <c r="N149" s="196" t="s">
        <v>1198</v>
      </c>
      <c r="O149" s="43"/>
      <c r="P149" s="197">
        <f>O149*H149</f>
        <v>0</v>
      </c>
      <c r="Q149" s="197">
        <v>0.00077</v>
      </c>
      <c r="R149" s="197">
        <f>Q149*H149</f>
        <v>7.3149999999999995</v>
      </c>
      <c r="S149" s="197">
        <v>0</v>
      </c>
      <c r="T149" s="198">
        <f>S149*H149</f>
        <v>0</v>
      </c>
      <c r="AR149" s="24" t="s">
        <v>1387</v>
      </c>
      <c r="AT149" s="24" t="s">
        <v>1304</v>
      </c>
      <c r="AU149" s="24" t="s">
        <v>1234</v>
      </c>
      <c r="AY149" s="24" t="s">
        <v>1302</v>
      </c>
      <c r="BE149" s="199">
        <f>IF(N149="základní",J149,0)</f>
        <v>0</v>
      </c>
      <c r="BF149" s="199">
        <f>IF(N149="snížená",J149,0)</f>
        <v>0</v>
      </c>
      <c r="BG149" s="199">
        <f>IF(N149="zákl. přenesená",J149,0)</f>
        <v>0</v>
      </c>
      <c r="BH149" s="199">
        <f>IF(N149="sníž. přenesená",J149,0)</f>
        <v>0</v>
      </c>
      <c r="BI149" s="199">
        <f>IF(N149="nulová",J149,0)</f>
        <v>0</v>
      </c>
      <c r="BJ149" s="24" t="s">
        <v>1309</v>
      </c>
      <c r="BK149" s="199">
        <f>ROUND(I149*H149,2)</f>
        <v>0</v>
      </c>
      <c r="BL149" s="24" t="s">
        <v>1387</v>
      </c>
      <c r="BM149" s="24" t="s">
        <v>194</v>
      </c>
    </row>
    <row r="150" spans="2:47" s="1" customFormat="1" ht="54">
      <c r="B150" s="42"/>
      <c r="C150" s="64"/>
      <c r="D150" s="200" t="s">
        <v>1311</v>
      </c>
      <c r="E150" s="64"/>
      <c r="F150" s="201" t="s">
        <v>52</v>
      </c>
      <c r="G150" s="64"/>
      <c r="H150" s="64"/>
      <c r="I150" s="159"/>
      <c r="J150" s="64"/>
      <c r="K150" s="64"/>
      <c r="L150" s="62"/>
      <c r="M150" s="202"/>
      <c r="N150" s="43"/>
      <c r="O150" s="43"/>
      <c r="P150" s="43"/>
      <c r="Q150" s="43"/>
      <c r="R150" s="43"/>
      <c r="S150" s="43"/>
      <c r="T150" s="79"/>
      <c r="AT150" s="24" t="s">
        <v>1311</v>
      </c>
      <c r="AU150" s="24" t="s">
        <v>1234</v>
      </c>
    </row>
    <row r="151" spans="2:51" s="11" customFormat="1" ht="13.5">
      <c r="B151" s="203"/>
      <c r="C151" s="204"/>
      <c r="D151" s="200" t="s">
        <v>1313</v>
      </c>
      <c r="E151" s="205" t="s">
        <v>1169</v>
      </c>
      <c r="F151" s="206" t="s">
        <v>195</v>
      </c>
      <c r="G151" s="204"/>
      <c r="H151" s="207">
        <v>9500</v>
      </c>
      <c r="I151" s="208"/>
      <c r="J151" s="204"/>
      <c r="K151" s="204"/>
      <c r="L151" s="209"/>
      <c r="M151" s="210"/>
      <c r="N151" s="211"/>
      <c r="O151" s="211"/>
      <c r="P151" s="211"/>
      <c r="Q151" s="211"/>
      <c r="R151" s="211"/>
      <c r="S151" s="211"/>
      <c r="T151" s="212"/>
      <c r="AT151" s="213" t="s">
        <v>1313</v>
      </c>
      <c r="AU151" s="213" t="s">
        <v>1234</v>
      </c>
      <c r="AV151" s="11" t="s">
        <v>1234</v>
      </c>
      <c r="AW151" s="11" t="s">
        <v>1188</v>
      </c>
      <c r="AX151" s="11" t="s">
        <v>1225</v>
      </c>
      <c r="AY151" s="213" t="s">
        <v>1302</v>
      </c>
    </row>
    <row r="152" spans="2:51" s="12" customFormat="1" ht="13.5">
      <c r="B152" s="214"/>
      <c r="C152" s="215"/>
      <c r="D152" s="200" t="s">
        <v>1313</v>
      </c>
      <c r="E152" s="216" t="s">
        <v>1169</v>
      </c>
      <c r="F152" s="217" t="s">
        <v>1315</v>
      </c>
      <c r="G152" s="215"/>
      <c r="H152" s="218">
        <v>9500</v>
      </c>
      <c r="I152" s="219"/>
      <c r="J152" s="215"/>
      <c r="K152" s="215"/>
      <c r="L152" s="220"/>
      <c r="M152" s="221"/>
      <c r="N152" s="222"/>
      <c r="O152" s="222"/>
      <c r="P152" s="222"/>
      <c r="Q152" s="222"/>
      <c r="R152" s="222"/>
      <c r="S152" s="222"/>
      <c r="T152" s="223"/>
      <c r="AT152" s="224" t="s">
        <v>1313</v>
      </c>
      <c r="AU152" s="224" t="s">
        <v>1234</v>
      </c>
      <c r="AV152" s="12" t="s">
        <v>1309</v>
      </c>
      <c r="AW152" s="12" t="s">
        <v>1188</v>
      </c>
      <c r="AX152" s="12" t="s">
        <v>1171</v>
      </c>
      <c r="AY152" s="224" t="s">
        <v>1302</v>
      </c>
    </row>
    <row r="153" spans="2:65" s="1" customFormat="1" ht="22.9" customHeight="1">
      <c r="B153" s="42"/>
      <c r="C153" s="235" t="s">
        <v>1402</v>
      </c>
      <c r="D153" s="235" t="s">
        <v>1464</v>
      </c>
      <c r="E153" s="236" t="s">
        <v>100</v>
      </c>
      <c r="F153" s="237" t="s">
        <v>55</v>
      </c>
      <c r="G153" s="238" t="s">
        <v>1307</v>
      </c>
      <c r="H153" s="239">
        <v>11400</v>
      </c>
      <c r="I153" s="240"/>
      <c r="J153" s="241">
        <f>ROUND(I153*H153,2)</f>
        <v>0</v>
      </c>
      <c r="K153" s="237" t="s">
        <v>1308</v>
      </c>
      <c r="L153" s="242"/>
      <c r="M153" s="243" t="s">
        <v>1169</v>
      </c>
      <c r="N153" s="244" t="s">
        <v>1198</v>
      </c>
      <c r="O153" s="43"/>
      <c r="P153" s="197">
        <f>O153*H153</f>
        <v>0</v>
      </c>
      <c r="Q153" s="197">
        <v>0.0026</v>
      </c>
      <c r="R153" s="197">
        <f>Q153*H153</f>
        <v>29.639999999999997</v>
      </c>
      <c r="S153" s="197">
        <v>0</v>
      </c>
      <c r="T153" s="198">
        <f>S153*H153</f>
        <v>0</v>
      </c>
      <c r="AR153" s="24" t="s">
        <v>1455</v>
      </c>
      <c r="AT153" s="24" t="s">
        <v>1464</v>
      </c>
      <c r="AU153" s="24" t="s">
        <v>1234</v>
      </c>
      <c r="AY153" s="24" t="s">
        <v>1302</v>
      </c>
      <c r="BE153" s="199">
        <f>IF(N153="základní",J153,0)</f>
        <v>0</v>
      </c>
      <c r="BF153" s="199">
        <f>IF(N153="snížená",J153,0)</f>
        <v>0</v>
      </c>
      <c r="BG153" s="199">
        <f>IF(N153="zákl. přenesená",J153,0)</f>
        <v>0</v>
      </c>
      <c r="BH153" s="199">
        <f>IF(N153="sníž. přenesená",J153,0)</f>
        <v>0</v>
      </c>
      <c r="BI153" s="199">
        <f>IF(N153="nulová",J153,0)</f>
        <v>0</v>
      </c>
      <c r="BJ153" s="24" t="s">
        <v>1309</v>
      </c>
      <c r="BK153" s="199">
        <f>ROUND(I153*H153,2)</f>
        <v>0</v>
      </c>
      <c r="BL153" s="24" t="s">
        <v>1387</v>
      </c>
      <c r="BM153" s="24" t="s">
        <v>196</v>
      </c>
    </row>
    <row r="154" spans="2:47" s="1" customFormat="1" ht="27">
      <c r="B154" s="42"/>
      <c r="C154" s="64"/>
      <c r="D154" s="200" t="s">
        <v>57</v>
      </c>
      <c r="E154" s="64"/>
      <c r="F154" s="201" t="s">
        <v>58</v>
      </c>
      <c r="G154" s="64"/>
      <c r="H154" s="64"/>
      <c r="I154" s="159"/>
      <c r="J154" s="64"/>
      <c r="K154" s="64"/>
      <c r="L154" s="62"/>
      <c r="M154" s="202"/>
      <c r="N154" s="43"/>
      <c r="O154" s="43"/>
      <c r="P154" s="43"/>
      <c r="Q154" s="43"/>
      <c r="R154" s="43"/>
      <c r="S154" s="43"/>
      <c r="T154" s="79"/>
      <c r="AT154" s="24" t="s">
        <v>57</v>
      </c>
      <c r="AU154" s="24" t="s">
        <v>1234</v>
      </c>
    </row>
    <row r="155" spans="2:51" s="11" customFormat="1" ht="13.5">
      <c r="B155" s="203"/>
      <c r="C155" s="204"/>
      <c r="D155" s="200" t="s">
        <v>1313</v>
      </c>
      <c r="E155" s="204"/>
      <c r="F155" s="206" t="s">
        <v>197</v>
      </c>
      <c r="G155" s="204"/>
      <c r="H155" s="207">
        <v>11400</v>
      </c>
      <c r="I155" s="208"/>
      <c r="J155" s="204"/>
      <c r="K155" s="204"/>
      <c r="L155" s="209"/>
      <c r="M155" s="210"/>
      <c r="N155" s="211"/>
      <c r="O155" s="211"/>
      <c r="P155" s="211"/>
      <c r="Q155" s="211"/>
      <c r="R155" s="211"/>
      <c r="S155" s="211"/>
      <c r="T155" s="212"/>
      <c r="AT155" s="213" t="s">
        <v>1313</v>
      </c>
      <c r="AU155" s="213" t="s">
        <v>1234</v>
      </c>
      <c r="AV155" s="11" t="s">
        <v>1234</v>
      </c>
      <c r="AW155" s="11" t="s">
        <v>1153</v>
      </c>
      <c r="AX155" s="11" t="s">
        <v>1171</v>
      </c>
      <c r="AY155" s="213" t="s">
        <v>1302</v>
      </c>
    </row>
    <row r="156" spans="2:65" s="1" customFormat="1" ht="39.75" customHeight="1">
      <c r="B156" s="42"/>
      <c r="C156" s="188" t="s">
        <v>1333</v>
      </c>
      <c r="D156" s="188" t="s">
        <v>1304</v>
      </c>
      <c r="E156" s="189" t="s">
        <v>60</v>
      </c>
      <c r="F156" s="190" t="s">
        <v>61</v>
      </c>
      <c r="G156" s="191" t="s">
        <v>1016</v>
      </c>
      <c r="H156" s="192">
        <v>36.955</v>
      </c>
      <c r="I156" s="193"/>
      <c r="J156" s="194">
        <f>ROUND(I156*H156,2)</f>
        <v>0</v>
      </c>
      <c r="K156" s="190" t="s">
        <v>1308</v>
      </c>
      <c r="L156" s="62"/>
      <c r="M156" s="195" t="s">
        <v>1169</v>
      </c>
      <c r="N156" s="196" t="s">
        <v>1198</v>
      </c>
      <c r="O156" s="43"/>
      <c r="P156" s="197">
        <f>O156*H156</f>
        <v>0</v>
      </c>
      <c r="Q156" s="197">
        <v>0</v>
      </c>
      <c r="R156" s="197">
        <f>Q156*H156</f>
        <v>0</v>
      </c>
      <c r="S156" s="197">
        <v>0</v>
      </c>
      <c r="T156" s="198">
        <f>S156*H156</f>
        <v>0</v>
      </c>
      <c r="AR156" s="24" t="s">
        <v>1387</v>
      </c>
      <c r="AT156" s="24" t="s">
        <v>1304</v>
      </c>
      <c r="AU156" s="24" t="s">
        <v>1234</v>
      </c>
      <c r="AY156" s="24" t="s">
        <v>1302</v>
      </c>
      <c r="BE156" s="199">
        <f>IF(N156="základní",J156,0)</f>
        <v>0</v>
      </c>
      <c r="BF156" s="199">
        <f>IF(N156="snížená",J156,0)</f>
        <v>0</v>
      </c>
      <c r="BG156" s="199">
        <f>IF(N156="zákl. přenesená",J156,0)</f>
        <v>0</v>
      </c>
      <c r="BH156" s="199">
        <f>IF(N156="sníž. přenesená",J156,0)</f>
        <v>0</v>
      </c>
      <c r="BI156" s="199">
        <f>IF(N156="nulová",J156,0)</f>
        <v>0</v>
      </c>
      <c r="BJ156" s="24" t="s">
        <v>1309</v>
      </c>
      <c r="BK156" s="199">
        <f>ROUND(I156*H156,2)</f>
        <v>0</v>
      </c>
      <c r="BL156" s="24" t="s">
        <v>1387</v>
      </c>
      <c r="BM156" s="24" t="s">
        <v>198</v>
      </c>
    </row>
    <row r="157" spans="2:47" s="1" customFormat="1" ht="135">
      <c r="B157" s="42"/>
      <c r="C157" s="64"/>
      <c r="D157" s="200" t="s">
        <v>1311</v>
      </c>
      <c r="E157" s="64"/>
      <c r="F157" s="201" t="s">
        <v>63</v>
      </c>
      <c r="G157" s="64"/>
      <c r="H157" s="64"/>
      <c r="I157" s="159"/>
      <c r="J157" s="64"/>
      <c r="K157" s="64"/>
      <c r="L157" s="62"/>
      <c r="M157" s="249"/>
      <c r="N157" s="250"/>
      <c r="O157" s="250"/>
      <c r="P157" s="250"/>
      <c r="Q157" s="250"/>
      <c r="R157" s="250"/>
      <c r="S157" s="250"/>
      <c r="T157" s="251"/>
      <c r="AT157" s="24" t="s">
        <v>1311</v>
      </c>
      <c r="AU157" s="24" t="s">
        <v>1234</v>
      </c>
    </row>
    <row r="158" spans="2:12" s="1" customFormat="1" ht="6.95" customHeight="1">
      <c r="B158" s="57"/>
      <c r="C158" s="58"/>
      <c r="D158" s="58"/>
      <c r="E158" s="58"/>
      <c r="F158" s="58"/>
      <c r="G158" s="58"/>
      <c r="H158" s="58"/>
      <c r="I158" s="136"/>
      <c r="J158" s="58"/>
      <c r="K158" s="58"/>
      <c r="L158" s="62"/>
    </row>
  </sheetData>
  <sheetProtection password="CC55" sheet="1" objects="1" scenarios="1" formatColumns="0" formatRows="0" autoFilter="0"/>
  <autoFilter ref="C82:K157"/>
  <mergeCells count="10">
    <mergeCell ref="L2:V2"/>
    <mergeCell ref="E7:H7"/>
    <mergeCell ref="E9:H9"/>
    <mergeCell ref="E24:H24"/>
    <mergeCell ref="E75:H75"/>
    <mergeCell ref="G1:H1"/>
    <mergeCell ref="E45:H45"/>
    <mergeCell ref="E47:H47"/>
    <mergeCell ref="E73:H73"/>
    <mergeCell ref="J51:J5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6"/>
  <sheetViews>
    <sheetView showGridLines="0" workbookViewId="0" topLeftCell="A1">
      <pane ySplit="1" topLeftCell="A89" activePane="bottomLeft" state="frozen"/>
      <selection pane="bottomLeft" activeCell="G94" sqref="G94"/>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1148</v>
      </c>
      <c r="E1" s="112"/>
      <c r="F1" s="114" t="s">
        <v>1271</v>
      </c>
      <c r="G1" s="386" t="s">
        <v>1272</v>
      </c>
      <c r="H1" s="386"/>
      <c r="I1" s="115"/>
      <c r="J1" s="114" t="s">
        <v>1273</v>
      </c>
      <c r="K1" s="113" t="s">
        <v>1274</v>
      </c>
      <c r="L1" s="114" t="s">
        <v>1275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1"/>
      <c r="M2" s="361"/>
      <c r="N2" s="361"/>
      <c r="O2" s="361"/>
      <c r="P2" s="361"/>
      <c r="Q2" s="361"/>
      <c r="R2" s="361"/>
      <c r="S2" s="361"/>
      <c r="T2" s="361"/>
      <c r="U2" s="361"/>
      <c r="V2" s="361"/>
      <c r="AT2" s="24" t="s">
        <v>1249</v>
      </c>
    </row>
    <row r="3" spans="2:46" ht="6.95" customHeight="1">
      <c r="B3" s="25"/>
      <c r="C3" s="26"/>
      <c r="D3" s="26"/>
      <c r="E3" s="26"/>
      <c r="F3" s="26"/>
      <c r="G3" s="26"/>
      <c r="H3" s="26"/>
      <c r="I3" s="116"/>
      <c r="J3" s="26"/>
      <c r="K3" s="27"/>
      <c r="AT3" s="24" t="s">
        <v>1234</v>
      </c>
    </row>
    <row r="4" spans="2:46" ht="36.95" customHeight="1">
      <c r="B4" s="28"/>
      <c r="C4" s="29"/>
      <c r="D4" s="30" t="s">
        <v>1276</v>
      </c>
      <c r="E4" s="29"/>
      <c r="F4" s="29"/>
      <c r="G4" s="29"/>
      <c r="H4" s="29"/>
      <c r="I4" s="117"/>
      <c r="J4" s="29"/>
      <c r="K4" s="31"/>
      <c r="M4" s="32" t="s">
        <v>1159</v>
      </c>
      <c r="AT4" s="24" t="s">
        <v>1188</v>
      </c>
    </row>
    <row r="5" spans="2:11" ht="6.95" customHeight="1">
      <c r="B5" s="28"/>
      <c r="C5" s="29"/>
      <c r="D5" s="29"/>
      <c r="E5" s="29"/>
      <c r="F5" s="29"/>
      <c r="G5" s="29"/>
      <c r="H5" s="29"/>
      <c r="I5" s="117"/>
      <c r="J5" s="29"/>
      <c r="K5" s="31"/>
    </row>
    <row r="6" spans="2:11" ht="15">
      <c r="B6" s="28"/>
      <c r="C6" s="29"/>
      <c r="D6" s="37" t="s">
        <v>1165</v>
      </c>
      <c r="E6" s="29"/>
      <c r="F6" s="29"/>
      <c r="G6" s="29"/>
      <c r="H6" s="29"/>
      <c r="I6" s="117"/>
      <c r="J6" s="29"/>
      <c r="K6" s="31"/>
    </row>
    <row r="7" spans="2:11" ht="14.45" customHeight="1">
      <c r="B7" s="28"/>
      <c r="C7" s="29"/>
      <c r="D7" s="29"/>
      <c r="E7" s="387" t="str">
        <f>'Rekapitulace stavby'!K6</f>
        <v>KOHINOOR MARÁNSKÉ RADČICE - Biotechnologický systém ČDV Z MR1</v>
      </c>
      <c r="F7" s="388"/>
      <c r="G7" s="388"/>
      <c r="H7" s="388"/>
      <c r="I7" s="117"/>
      <c r="J7" s="29"/>
      <c r="K7" s="31"/>
    </row>
    <row r="8" spans="2:11" s="1" customFormat="1" ht="15">
      <c r="B8" s="42"/>
      <c r="C8" s="43"/>
      <c r="D8" s="37" t="s">
        <v>1277</v>
      </c>
      <c r="E8" s="43"/>
      <c r="F8" s="43"/>
      <c r="G8" s="43"/>
      <c r="H8" s="43"/>
      <c r="I8" s="118"/>
      <c r="J8" s="43"/>
      <c r="K8" s="46"/>
    </row>
    <row r="9" spans="2:11" s="1" customFormat="1" ht="36.95" customHeight="1">
      <c r="B9" s="42"/>
      <c r="C9" s="43"/>
      <c r="D9" s="43"/>
      <c r="E9" s="389" t="s">
        <v>199</v>
      </c>
      <c r="F9" s="390"/>
      <c r="G9" s="390"/>
      <c r="H9" s="390"/>
      <c r="I9" s="118"/>
      <c r="J9" s="43"/>
      <c r="K9" s="46"/>
    </row>
    <row r="10" spans="2:11" s="1" customFormat="1" ht="13.5">
      <c r="B10" s="42"/>
      <c r="C10" s="43"/>
      <c r="D10" s="43"/>
      <c r="E10" s="43"/>
      <c r="F10" s="43"/>
      <c r="G10" s="43"/>
      <c r="H10" s="43"/>
      <c r="I10" s="118"/>
      <c r="J10" s="43"/>
      <c r="K10" s="46"/>
    </row>
    <row r="11" spans="2:11" s="1" customFormat="1" ht="14.45" customHeight="1">
      <c r="B11" s="42"/>
      <c r="C11" s="43"/>
      <c r="D11" s="37" t="s">
        <v>1168</v>
      </c>
      <c r="E11" s="43"/>
      <c r="F11" s="35" t="s">
        <v>1169</v>
      </c>
      <c r="G11" s="43"/>
      <c r="H11" s="43"/>
      <c r="I11" s="119" t="s">
        <v>1170</v>
      </c>
      <c r="J11" s="35" t="s">
        <v>1169</v>
      </c>
      <c r="K11" s="46"/>
    </row>
    <row r="12" spans="2:11" s="1" customFormat="1" ht="14.45" customHeight="1">
      <c r="B12" s="42"/>
      <c r="C12" s="43"/>
      <c r="D12" s="37" t="s">
        <v>1172</v>
      </c>
      <c r="E12" s="43"/>
      <c r="F12" s="35" t="s">
        <v>1173</v>
      </c>
      <c r="G12" s="43"/>
      <c r="H12" s="43"/>
      <c r="I12" s="119" t="s">
        <v>1174</v>
      </c>
      <c r="J12" s="120" t="str">
        <f>'Rekapitulace stavby'!AN8</f>
        <v>20. 6. 2017</v>
      </c>
      <c r="K12" s="46"/>
    </row>
    <row r="13" spans="2:11" s="1" customFormat="1" ht="10.9" customHeight="1">
      <c r="B13" s="42"/>
      <c r="C13" s="43"/>
      <c r="D13" s="43"/>
      <c r="E13" s="43"/>
      <c r="F13" s="43"/>
      <c r="G13" s="43"/>
      <c r="H13" s="43"/>
      <c r="I13" s="118"/>
      <c r="J13" s="43"/>
      <c r="K13" s="46"/>
    </row>
    <row r="14" spans="2:11" s="1" customFormat="1" ht="14.45" customHeight="1">
      <c r="B14" s="42"/>
      <c r="C14" s="43"/>
      <c r="D14" s="37" t="s">
        <v>1180</v>
      </c>
      <c r="E14" s="43"/>
      <c r="F14" s="43"/>
      <c r="G14" s="43"/>
      <c r="H14" s="43"/>
      <c r="I14" s="119" t="s">
        <v>1181</v>
      </c>
      <c r="J14" s="35" t="s">
        <v>1169</v>
      </c>
      <c r="K14" s="46"/>
    </row>
    <row r="15" spans="2:11" s="1" customFormat="1" ht="18" customHeight="1">
      <c r="B15" s="42"/>
      <c r="C15" s="43"/>
      <c r="D15" s="43"/>
      <c r="E15" s="35" t="s">
        <v>1182</v>
      </c>
      <c r="F15" s="43"/>
      <c r="G15" s="43"/>
      <c r="H15" s="43"/>
      <c r="I15" s="119" t="s">
        <v>1183</v>
      </c>
      <c r="J15" s="35" t="s">
        <v>1169</v>
      </c>
      <c r="K15" s="46"/>
    </row>
    <row r="16" spans="2:11" s="1" customFormat="1" ht="6.95" customHeight="1">
      <c r="B16" s="42"/>
      <c r="C16" s="43"/>
      <c r="D16" s="43"/>
      <c r="E16" s="43"/>
      <c r="F16" s="43"/>
      <c r="G16" s="43"/>
      <c r="H16" s="43"/>
      <c r="I16" s="118"/>
      <c r="J16" s="43"/>
      <c r="K16" s="46"/>
    </row>
    <row r="17" spans="2:11" s="1" customFormat="1" ht="14.45" customHeight="1">
      <c r="B17" s="42"/>
      <c r="C17" s="43"/>
      <c r="D17" s="37" t="s">
        <v>1184</v>
      </c>
      <c r="E17" s="43"/>
      <c r="F17" s="43"/>
      <c r="G17" s="43"/>
      <c r="H17" s="43"/>
      <c r="I17" s="119" t="s">
        <v>1181</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9" t="s">
        <v>1183</v>
      </c>
      <c r="J18" s="35" t="str">
        <f>IF('Rekapitulace stavby'!AN14="Vyplň údaj","",IF('Rekapitulace stavby'!AN14="","",'Rekapitulace stavby'!AN14))</f>
        <v/>
      </c>
      <c r="K18" s="46"/>
    </row>
    <row r="19" spans="2:11" s="1" customFormat="1" ht="6.95" customHeight="1">
      <c r="B19" s="42"/>
      <c r="C19" s="43"/>
      <c r="D19" s="43"/>
      <c r="E19" s="43"/>
      <c r="F19" s="43"/>
      <c r="G19" s="43"/>
      <c r="H19" s="43"/>
      <c r="I19" s="118"/>
      <c r="J19" s="43"/>
      <c r="K19" s="46"/>
    </row>
    <row r="20" spans="2:11" s="1" customFormat="1" ht="14.45" customHeight="1">
      <c r="B20" s="42"/>
      <c r="C20" s="43"/>
      <c r="D20" s="37" t="s">
        <v>1186</v>
      </c>
      <c r="E20" s="43"/>
      <c r="F20" s="43"/>
      <c r="G20" s="43"/>
      <c r="H20" s="43"/>
      <c r="I20" s="119" t="s">
        <v>1181</v>
      </c>
      <c r="J20" s="35" t="s">
        <v>1169</v>
      </c>
      <c r="K20" s="46"/>
    </row>
    <row r="21" spans="2:11" s="1" customFormat="1" ht="18" customHeight="1">
      <c r="B21" s="42"/>
      <c r="C21" s="43"/>
      <c r="D21" s="43"/>
      <c r="E21" s="35" t="s">
        <v>1187</v>
      </c>
      <c r="F21" s="43"/>
      <c r="G21" s="43"/>
      <c r="H21" s="43"/>
      <c r="I21" s="119" t="s">
        <v>1183</v>
      </c>
      <c r="J21" s="35" t="s">
        <v>1169</v>
      </c>
      <c r="K21" s="46"/>
    </row>
    <row r="22" spans="2:11" s="1" customFormat="1" ht="6.95" customHeight="1">
      <c r="B22" s="42"/>
      <c r="C22" s="43"/>
      <c r="D22" s="43"/>
      <c r="E22" s="43"/>
      <c r="F22" s="43"/>
      <c r="G22" s="43"/>
      <c r="H22" s="43"/>
      <c r="I22" s="118"/>
      <c r="J22" s="43"/>
      <c r="K22" s="46"/>
    </row>
    <row r="23" spans="2:11" s="1" customFormat="1" ht="14.45" customHeight="1">
      <c r="B23" s="42"/>
      <c r="C23" s="43"/>
      <c r="D23" s="37" t="s">
        <v>1189</v>
      </c>
      <c r="E23" s="43"/>
      <c r="F23" s="43"/>
      <c r="G23" s="43"/>
      <c r="H23" s="43"/>
      <c r="I23" s="118"/>
      <c r="J23" s="43"/>
      <c r="K23" s="46"/>
    </row>
    <row r="24" spans="2:11" s="6" customFormat="1" ht="14.45" customHeight="1">
      <c r="B24" s="121"/>
      <c r="C24" s="122"/>
      <c r="D24" s="122"/>
      <c r="E24" s="383" t="s">
        <v>1169</v>
      </c>
      <c r="F24" s="383"/>
      <c r="G24" s="383"/>
      <c r="H24" s="383"/>
      <c r="I24" s="123"/>
      <c r="J24" s="122"/>
      <c r="K24" s="124"/>
    </row>
    <row r="25" spans="2:11" s="1" customFormat="1" ht="6.95" customHeight="1">
      <c r="B25" s="42"/>
      <c r="C25" s="43"/>
      <c r="D25" s="43"/>
      <c r="E25" s="43"/>
      <c r="F25" s="43"/>
      <c r="G25" s="43"/>
      <c r="H25" s="43"/>
      <c r="I25" s="118"/>
      <c r="J25" s="43"/>
      <c r="K25" s="46"/>
    </row>
    <row r="26" spans="2:11" s="1" customFormat="1" ht="6.95" customHeight="1">
      <c r="B26" s="42"/>
      <c r="C26" s="43"/>
      <c r="D26" s="85"/>
      <c r="E26" s="85"/>
      <c r="F26" s="85"/>
      <c r="G26" s="85"/>
      <c r="H26" s="85"/>
      <c r="I26" s="125"/>
      <c r="J26" s="85"/>
      <c r="K26" s="126"/>
    </row>
    <row r="27" spans="2:11" s="1" customFormat="1" ht="25.35" customHeight="1">
      <c r="B27" s="42"/>
      <c r="C27" s="43"/>
      <c r="D27" s="127" t="s">
        <v>1191</v>
      </c>
      <c r="E27" s="43"/>
      <c r="F27" s="43"/>
      <c r="G27" s="43"/>
      <c r="H27" s="43"/>
      <c r="I27" s="118"/>
      <c r="J27" s="128">
        <f>ROUND(J83,2)</f>
        <v>0</v>
      </c>
      <c r="K27" s="46"/>
    </row>
    <row r="28" spans="2:11" s="1" customFormat="1" ht="6.95" customHeight="1">
      <c r="B28" s="42"/>
      <c r="C28" s="43"/>
      <c r="D28" s="85"/>
      <c r="E28" s="85"/>
      <c r="F28" s="85"/>
      <c r="G28" s="85"/>
      <c r="H28" s="85"/>
      <c r="I28" s="125"/>
      <c r="J28" s="85"/>
      <c r="K28" s="126"/>
    </row>
    <row r="29" spans="2:11" s="1" customFormat="1" ht="14.45" customHeight="1">
      <c r="B29" s="42"/>
      <c r="C29" s="43"/>
      <c r="D29" s="43"/>
      <c r="E29" s="43"/>
      <c r="F29" s="47" t="s">
        <v>1193</v>
      </c>
      <c r="G29" s="43"/>
      <c r="H29" s="43"/>
      <c r="I29" s="129" t="s">
        <v>1192</v>
      </c>
      <c r="J29" s="47" t="s">
        <v>1194</v>
      </c>
      <c r="K29" s="46"/>
    </row>
    <row r="30" spans="2:11" s="1" customFormat="1" ht="14.45" customHeight="1" hidden="1">
      <c r="B30" s="42"/>
      <c r="C30" s="43"/>
      <c r="D30" s="50" t="s">
        <v>1195</v>
      </c>
      <c r="E30" s="50" t="s">
        <v>1196</v>
      </c>
      <c r="F30" s="130">
        <f>ROUND(SUM(BE83:BE125),2)</f>
        <v>0</v>
      </c>
      <c r="G30" s="43"/>
      <c r="H30" s="43"/>
      <c r="I30" s="131">
        <v>0.21</v>
      </c>
      <c r="J30" s="130">
        <f>ROUND(ROUND((SUM(BE83:BE125)),2)*I30,2)</f>
        <v>0</v>
      </c>
      <c r="K30" s="46"/>
    </row>
    <row r="31" spans="2:11" s="1" customFormat="1" ht="14.45" customHeight="1" hidden="1">
      <c r="B31" s="42"/>
      <c r="C31" s="43"/>
      <c r="D31" s="43"/>
      <c r="E31" s="50" t="s">
        <v>1197</v>
      </c>
      <c r="F31" s="130">
        <f>ROUND(SUM(BF83:BF125),2)</f>
        <v>0</v>
      </c>
      <c r="G31" s="43"/>
      <c r="H31" s="43"/>
      <c r="I31" s="131">
        <v>0.15</v>
      </c>
      <c r="J31" s="130">
        <f>ROUND(ROUND((SUM(BF83:BF125)),2)*I31,2)</f>
        <v>0</v>
      </c>
      <c r="K31" s="46"/>
    </row>
    <row r="32" spans="2:11" s="1" customFormat="1" ht="14.45" customHeight="1">
      <c r="B32" s="42"/>
      <c r="C32" s="43"/>
      <c r="D32" s="50" t="s">
        <v>1195</v>
      </c>
      <c r="E32" s="50" t="s">
        <v>1198</v>
      </c>
      <c r="F32" s="130">
        <f>ROUND(SUM(BG83:BG125),2)</f>
        <v>0</v>
      </c>
      <c r="G32" s="43"/>
      <c r="H32" s="43"/>
      <c r="I32" s="131">
        <v>0.21</v>
      </c>
      <c r="J32" s="130">
        <v>0</v>
      </c>
      <c r="K32" s="46"/>
    </row>
    <row r="33" spans="2:11" s="1" customFormat="1" ht="14.45" customHeight="1">
      <c r="B33" s="42"/>
      <c r="C33" s="43"/>
      <c r="D33" s="43"/>
      <c r="E33" s="50" t="s">
        <v>1199</v>
      </c>
      <c r="F33" s="130">
        <f>ROUND(SUM(BH83:BH125),2)</f>
        <v>0</v>
      </c>
      <c r="G33" s="43"/>
      <c r="H33" s="43"/>
      <c r="I33" s="131">
        <v>0.15</v>
      </c>
      <c r="J33" s="130">
        <v>0</v>
      </c>
      <c r="K33" s="46"/>
    </row>
    <row r="34" spans="2:11" s="1" customFormat="1" ht="14.45" customHeight="1" hidden="1">
      <c r="B34" s="42"/>
      <c r="C34" s="43"/>
      <c r="D34" s="43"/>
      <c r="E34" s="50" t="s">
        <v>1200</v>
      </c>
      <c r="F34" s="130">
        <f>ROUND(SUM(BI83:BI125),2)</f>
        <v>0</v>
      </c>
      <c r="G34" s="43"/>
      <c r="H34" s="43"/>
      <c r="I34" s="131">
        <v>0</v>
      </c>
      <c r="J34" s="130">
        <v>0</v>
      </c>
      <c r="K34" s="46"/>
    </row>
    <row r="35" spans="2:11" s="1" customFormat="1" ht="6.95" customHeight="1">
      <c r="B35" s="42"/>
      <c r="C35" s="43"/>
      <c r="D35" s="43"/>
      <c r="E35" s="43"/>
      <c r="F35" s="43"/>
      <c r="G35" s="43"/>
      <c r="H35" s="43"/>
      <c r="I35" s="118"/>
      <c r="J35" s="43"/>
      <c r="K35" s="46"/>
    </row>
    <row r="36" spans="2:11" s="1" customFormat="1" ht="25.35" customHeight="1">
      <c r="B36" s="42"/>
      <c r="C36" s="52"/>
      <c r="D36" s="53" t="s">
        <v>1201</v>
      </c>
      <c r="E36" s="54"/>
      <c r="F36" s="54"/>
      <c r="G36" s="132" t="s">
        <v>1202</v>
      </c>
      <c r="H36" s="55" t="s">
        <v>1203</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137"/>
      <c r="C41" s="138"/>
      <c r="D41" s="138"/>
      <c r="E41" s="138"/>
      <c r="F41" s="138"/>
      <c r="G41" s="138"/>
      <c r="H41" s="138"/>
      <c r="I41" s="139"/>
      <c r="J41" s="138"/>
      <c r="K41" s="140"/>
    </row>
    <row r="42" spans="2:11" s="1" customFormat="1" ht="36.95" customHeight="1">
      <c r="B42" s="42"/>
      <c r="C42" s="30" t="s">
        <v>1279</v>
      </c>
      <c r="D42" s="43"/>
      <c r="E42" s="43"/>
      <c r="F42" s="43"/>
      <c r="G42" s="43"/>
      <c r="H42" s="43"/>
      <c r="I42" s="118"/>
      <c r="J42" s="43"/>
      <c r="K42" s="46"/>
    </row>
    <row r="43" spans="2:11" s="1" customFormat="1" ht="6.95" customHeight="1">
      <c r="B43" s="42"/>
      <c r="C43" s="43"/>
      <c r="D43" s="43"/>
      <c r="E43" s="43"/>
      <c r="F43" s="43"/>
      <c r="G43" s="43"/>
      <c r="H43" s="43"/>
      <c r="I43" s="118"/>
      <c r="J43" s="43"/>
      <c r="K43" s="46"/>
    </row>
    <row r="44" spans="2:11" s="1" customFormat="1" ht="14.45" customHeight="1">
      <c r="B44" s="42"/>
      <c r="C44" s="37" t="s">
        <v>1165</v>
      </c>
      <c r="D44" s="43"/>
      <c r="E44" s="43"/>
      <c r="F44" s="43"/>
      <c r="G44" s="43"/>
      <c r="H44" s="43"/>
      <c r="I44" s="118"/>
      <c r="J44" s="43"/>
      <c r="K44" s="46"/>
    </row>
    <row r="45" spans="2:11" s="1" customFormat="1" ht="14.45" customHeight="1">
      <c r="B45" s="42"/>
      <c r="C45" s="43"/>
      <c r="D45" s="43"/>
      <c r="E45" s="387" t="str">
        <f>E7</f>
        <v>KOHINOOR MARÁNSKÉ RADČICE - Biotechnologický systém ČDV Z MR1</v>
      </c>
      <c r="F45" s="388"/>
      <c r="G45" s="388"/>
      <c r="H45" s="388"/>
      <c r="I45" s="118"/>
      <c r="J45" s="43"/>
      <c r="K45" s="46"/>
    </row>
    <row r="46" spans="2:11" s="1" customFormat="1" ht="14.45" customHeight="1">
      <c r="B46" s="42"/>
      <c r="C46" s="37" t="s">
        <v>1277</v>
      </c>
      <c r="D46" s="43"/>
      <c r="E46" s="43"/>
      <c r="F46" s="43"/>
      <c r="G46" s="43"/>
      <c r="H46" s="43"/>
      <c r="I46" s="118"/>
      <c r="J46" s="43"/>
      <c r="K46" s="46"/>
    </row>
    <row r="47" spans="2:11" s="1" customFormat="1" ht="16.15" customHeight="1">
      <c r="B47" s="42"/>
      <c r="C47" s="43"/>
      <c r="D47" s="43"/>
      <c r="E47" s="389" t="str">
        <f>E9</f>
        <v>067/13/08/2015 - SO 02.5 Vegetační kalové pole</v>
      </c>
      <c r="F47" s="390"/>
      <c r="G47" s="390"/>
      <c r="H47" s="390"/>
      <c r="I47" s="118"/>
      <c r="J47" s="43"/>
      <c r="K47" s="46"/>
    </row>
    <row r="48" spans="2:11" s="1" customFormat="1" ht="6.95" customHeight="1">
      <c r="B48" s="42"/>
      <c r="C48" s="43"/>
      <c r="D48" s="43"/>
      <c r="E48" s="43"/>
      <c r="F48" s="43"/>
      <c r="G48" s="43"/>
      <c r="H48" s="43"/>
      <c r="I48" s="118"/>
      <c r="J48" s="43"/>
      <c r="K48" s="46"/>
    </row>
    <row r="49" spans="2:11" s="1" customFormat="1" ht="18" customHeight="1">
      <c r="B49" s="42"/>
      <c r="C49" s="37" t="s">
        <v>1172</v>
      </c>
      <c r="D49" s="43"/>
      <c r="E49" s="43"/>
      <c r="F49" s="35" t="str">
        <f>F12</f>
        <v>Mariánské Radčice</v>
      </c>
      <c r="G49" s="43"/>
      <c r="H49" s="43"/>
      <c r="I49" s="119" t="s">
        <v>1174</v>
      </c>
      <c r="J49" s="120" t="str">
        <f>IF(J12="","",J12)</f>
        <v>20. 6. 2017</v>
      </c>
      <c r="K49" s="46"/>
    </row>
    <row r="50" spans="2:11" s="1" customFormat="1" ht="6.95" customHeight="1">
      <c r="B50" s="42"/>
      <c r="C50" s="43"/>
      <c r="D50" s="43"/>
      <c r="E50" s="43"/>
      <c r="F50" s="43"/>
      <c r="G50" s="43"/>
      <c r="H50" s="43"/>
      <c r="I50" s="118"/>
      <c r="J50" s="43"/>
      <c r="K50" s="46"/>
    </row>
    <row r="51" spans="2:11" s="1" customFormat="1" ht="15">
      <c r="B51" s="42"/>
      <c r="C51" s="37" t="s">
        <v>1180</v>
      </c>
      <c r="D51" s="43"/>
      <c r="E51" s="43"/>
      <c r="F51" s="35" t="str">
        <f>E15</f>
        <v>PK Ústí nad Labem</v>
      </c>
      <c r="G51" s="43"/>
      <c r="H51" s="43"/>
      <c r="I51" s="119" t="s">
        <v>1186</v>
      </c>
      <c r="J51" s="383" t="str">
        <f>E21</f>
        <v>Terén Design</v>
      </c>
      <c r="K51" s="46"/>
    </row>
    <row r="52" spans="2:11" s="1" customFormat="1" ht="14.45" customHeight="1">
      <c r="B52" s="42"/>
      <c r="C52" s="37" t="s">
        <v>1184</v>
      </c>
      <c r="D52" s="43"/>
      <c r="E52" s="43"/>
      <c r="F52" s="35" t="str">
        <f>IF(E18="","",E18)</f>
        <v/>
      </c>
      <c r="G52" s="43"/>
      <c r="H52" s="43"/>
      <c r="I52" s="118"/>
      <c r="J52" s="393"/>
      <c r="K52" s="46"/>
    </row>
    <row r="53" spans="2:11" s="1" customFormat="1" ht="10.35" customHeight="1">
      <c r="B53" s="42"/>
      <c r="C53" s="43"/>
      <c r="D53" s="43"/>
      <c r="E53" s="43"/>
      <c r="F53" s="43"/>
      <c r="G53" s="43"/>
      <c r="H53" s="43"/>
      <c r="I53" s="118"/>
      <c r="J53" s="43"/>
      <c r="K53" s="46"/>
    </row>
    <row r="54" spans="2:11" s="1" customFormat="1" ht="29.25" customHeight="1">
      <c r="B54" s="42"/>
      <c r="C54" s="141" t="s">
        <v>1280</v>
      </c>
      <c r="D54" s="52"/>
      <c r="E54" s="52"/>
      <c r="F54" s="52"/>
      <c r="G54" s="52"/>
      <c r="H54" s="52"/>
      <c r="I54" s="142"/>
      <c r="J54" s="143" t="s">
        <v>1281</v>
      </c>
      <c r="K54" s="56"/>
    </row>
    <row r="55" spans="2:11" s="1" customFormat="1" ht="10.35" customHeight="1">
      <c r="B55" s="42"/>
      <c r="C55" s="43"/>
      <c r="D55" s="43"/>
      <c r="E55" s="43"/>
      <c r="F55" s="43"/>
      <c r="G55" s="43"/>
      <c r="H55" s="43"/>
      <c r="I55" s="118"/>
      <c r="J55" s="43"/>
      <c r="K55" s="46"/>
    </row>
    <row r="56" spans="2:47" s="1" customFormat="1" ht="29.25" customHeight="1">
      <c r="B56" s="42"/>
      <c r="C56" s="144" t="s">
        <v>1282</v>
      </c>
      <c r="D56" s="43"/>
      <c r="E56" s="43"/>
      <c r="F56" s="43"/>
      <c r="G56" s="43"/>
      <c r="H56" s="43"/>
      <c r="I56" s="118"/>
      <c r="J56" s="128">
        <f>J83</f>
        <v>0</v>
      </c>
      <c r="K56" s="46"/>
      <c r="AU56" s="24" t="s">
        <v>1283</v>
      </c>
    </row>
    <row r="57" spans="2:11" s="7" customFormat="1" ht="24.95" customHeight="1">
      <c r="B57" s="145"/>
      <c r="C57" s="146"/>
      <c r="D57" s="147" t="s">
        <v>1284</v>
      </c>
      <c r="E57" s="148"/>
      <c r="F57" s="148"/>
      <c r="G57" s="148"/>
      <c r="H57" s="148"/>
      <c r="I57" s="149"/>
      <c r="J57" s="150">
        <f>J84</f>
        <v>0</v>
      </c>
      <c r="K57" s="151"/>
    </row>
    <row r="58" spans="2:11" s="8" customFormat="1" ht="19.9" customHeight="1">
      <c r="B58" s="152"/>
      <c r="C58" s="153"/>
      <c r="D58" s="154" t="s">
        <v>1285</v>
      </c>
      <c r="E58" s="155"/>
      <c r="F58" s="155"/>
      <c r="G58" s="155"/>
      <c r="H58" s="155"/>
      <c r="I58" s="156"/>
      <c r="J58" s="157">
        <f>J85</f>
        <v>0</v>
      </c>
      <c r="K58" s="158"/>
    </row>
    <row r="59" spans="2:11" s="8" customFormat="1" ht="19.9" customHeight="1">
      <c r="B59" s="152"/>
      <c r="C59" s="153"/>
      <c r="D59" s="154" t="s">
        <v>1079</v>
      </c>
      <c r="E59" s="155"/>
      <c r="F59" s="155"/>
      <c r="G59" s="155"/>
      <c r="H59" s="155"/>
      <c r="I59" s="156"/>
      <c r="J59" s="157">
        <f>J101</f>
        <v>0</v>
      </c>
      <c r="K59" s="158"/>
    </row>
    <row r="60" spans="2:11" s="8" customFormat="1" ht="19.9" customHeight="1">
      <c r="B60" s="152"/>
      <c r="C60" s="153"/>
      <c r="D60" s="154" t="s">
        <v>1080</v>
      </c>
      <c r="E60" s="155"/>
      <c r="F60" s="155"/>
      <c r="G60" s="155"/>
      <c r="H60" s="155"/>
      <c r="I60" s="156"/>
      <c r="J60" s="157">
        <f>J109</f>
        <v>0</v>
      </c>
      <c r="K60" s="158"/>
    </row>
    <row r="61" spans="2:11" s="8" customFormat="1" ht="19.9" customHeight="1">
      <c r="B61" s="152"/>
      <c r="C61" s="153"/>
      <c r="D61" s="154" t="s">
        <v>1083</v>
      </c>
      <c r="E61" s="155"/>
      <c r="F61" s="155"/>
      <c r="G61" s="155"/>
      <c r="H61" s="155"/>
      <c r="I61" s="156"/>
      <c r="J61" s="157">
        <f>J112</f>
        <v>0</v>
      </c>
      <c r="K61" s="158"/>
    </row>
    <row r="62" spans="2:11" s="7" customFormat="1" ht="24.95" customHeight="1">
      <c r="B62" s="145"/>
      <c r="C62" s="146"/>
      <c r="D62" s="147" t="s">
        <v>1084</v>
      </c>
      <c r="E62" s="148"/>
      <c r="F62" s="148"/>
      <c r="G62" s="148"/>
      <c r="H62" s="148"/>
      <c r="I62" s="149"/>
      <c r="J62" s="150">
        <f>J115</f>
        <v>0</v>
      </c>
      <c r="K62" s="151"/>
    </row>
    <row r="63" spans="2:11" s="8" customFormat="1" ht="19.9" customHeight="1">
      <c r="B63" s="152"/>
      <c r="C63" s="153"/>
      <c r="D63" s="154" t="s">
        <v>1085</v>
      </c>
      <c r="E63" s="155"/>
      <c r="F63" s="155"/>
      <c r="G63" s="155"/>
      <c r="H63" s="155"/>
      <c r="I63" s="156"/>
      <c r="J63" s="157">
        <f>J116</f>
        <v>0</v>
      </c>
      <c r="K63" s="158"/>
    </row>
    <row r="64" spans="2:11" s="1" customFormat="1" ht="21.75" customHeight="1">
      <c r="B64" s="42"/>
      <c r="C64" s="43"/>
      <c r="D64" s="43"/>
      <c r="E64" s="43"/>
      <c r="F64" s="43"/>
      <c r="G64" s="43"/>
      <c r="H64" s="43"/>
      <c r="I64" s="118"/>
      <c r="J64" s="43"/>
      <c r="K64" s="46"/>
    </row>
    <row r="65" spans="2:11" s="1" customFormat="1" ht="6.95" customHeight="1">
      <c r="B65" s="57"/>
      <c r="C65" s="58"/>
      <c r="D65" s="58"/>
      <c r="E65" s="58"/>
      <c r="F65" s="58"/>
      <c r="G65" s="58"/>
      <c r="H65" s="58"/>
      <c r="I65" s="136"/>
      <c r="J65" s="58"/>
      <c r="K65" s="59"/>
    </row>
    <row r="69" spans="2:12" s="1" customFormat="1" ht="6.95" customHeight="1">
      <c r="B69" s="60"/>
      <c r="C69" s="61"/>
      <c r="D69" s="61"/>
      <c r="E69" s="61"/>
      <c r="F69" s="61"/>
      <c r="G69" s="61"/>
      <c r="H69" s="61"/>
      <c r="I69" s="139"/>
      <c r="J69" s="61"/>
      <c r="K69" s="61"/>
      <c r="L69" s="62"/>
    </row>
    <row r="70" spans="2:12" s="1" customFormat="1" ht="36.95" customHeight="1">
      <c r="B70" s="42"/>
      <c r="C70" s="63" t="s">
        <v>1286</v>
      </c>
      <c r="D70" s="64"/>
      <c r="E70" s="64"/>
      <c r="F70" s="64"/>
      <c r="G70" s="64"/>
      <c r="H70" s="64"/>
      <c r="I70" s="159"/>
      <c r="J70" s="64"/>
      <c r="K70" s="64"/>
      <c r="L70" s="62"/>
    </row>
    <row r="71" spans="2:12" s="1" customFormat="1" ht="6.95" customHeight="1">
      <c r="B71" s="42"/>
      <c r="C71" s="64"/>
      <c r="D71" s="64"/>
      <c r="E71" s="64"/>
      <c r="F71" s="64"/>
      <c r="G71" s="64"/>
      <c r="H71" s="64"/>
      <c r="I71" s="159"/>
      <c r="J71" s="64"/>
      <c r="K71" s="64"/>
      <c r="L71" s="62"/>
    </row>
    <row r="72" spans="2:12" s="1" customFormat="1" ht="14.45" customHeight="1">
      <c r="B72" s="42"/>
      <c r="C72" s="66" t="s">
        <v>1165</v>
      </c>
      <c r="D72" s="64"/>
      <c r="E72" s="64"/>
      <c r="F72" s="64"/>
      <c r="G72" s="64"/>
      <c r="H72" s="64"/>
      <c r="I72" s="159"/>
      <c r="J72" s="64"/>
      <c r="K72" s="64"/>
      <c r="L72" s="62"/>
    </row>
    <row r="73" spans="2:12" s="1" customFormat="1" ht="14.45" customHeight="1">
      <c r="B73" s="42"/>
      <c r="C73" s="64"/>
      <c r="D73" s="64"/>
      <c r="E73" s="391" t="str">
        <f>E7</f>
        <v>KOHINOOR MARÁNSKÉ RADČICE - Biotechnologický systém ČDV Z MR1</v>
      </c>
      <c r="F73" s="392"/>
      <c r="G73" s="392"/>
      <c r="H73" s="392"/>
      <c r="I73" s="159"/>
      <c r="J73" s="64"/>
      <c r="K73" s="64"/>
      <c r="L73" s="62"/>
    </row>
    <row r="74" spans="2:12" s="1" customFormat="1" ht="14.45" customHeight="1">
      <c r="B74" s="42"/>
      <c r="C74" s="66" t="s">
        <v>1277</v>
      </c>
      <c r="D74" s="64"/>
      <c r="E74" s="64"/>
      <c r="F74" s="64"/>
      <c r="G74" s="64"/>
      <c r="H74" s="64"/>
      <c r="I74" s="159"/>
      <c r="J74" s="64"/>
      <c r="K74" s="64"/>
      <c r="L74" s="62"/>
    </row>
    <row r="75" spans="2:12" s="1" customFormat="1" ht="16.15" customHeight="1">
      <c r="B75" s="42"/>
      <c r="C75" s="64"/>
      <c r="D75" s="64"/>
      <c r="E75" s="357" t="str">
        <f>E9</f>
        <v>067/13/08/2015 - SO 02.5 Vegetační kalové pole</v>
      </c>
      <c r="F75" s="394"/>
      <c r="G75" s="394"/>
      <c r="H75" s="394"/>
      <c r="I75" s="159"/>
      <c r="J75" s="64"/>
      <c r="K75" s="64"/>
      <c r="L75" s="62"/>
    </row>
    <row r="76" spans="2:12" s="1" customFormat="1" ht="6.95" customHeight="1">
      <c r="B76" s="42"/>
      <c r="C76" s="64"/>
      <c r="D76" s="64"/>
      <c r="E76" s="64"/>
      <c r="F76" s="64"/>
      <c r="G76" s="64"/>
      <c r="H76" s="64"/>
      <c r="I76" s="159"/>
      <c r="J76" s="64"/>
      <c r="K76" s="64"/>
      <c r="L76" s="62"/>
    </row>
    <row r="77" spans="2:12" s="1" customFormat="1" ht="18" customHeight="1">
      <c r="B77" s="42"/>
      <c r="C77" s="66" t="s">
        <v>1172</v>
      </c>
      <c r="D77" s="64"/>
      <c r="E77" s="64"/>
      <c r="F77" s="160" t="str">
        <f>F12</f>
        <v>Mariánské Radčice</v>
      </c>
      <c r="G77" s="64"/>
      <c r="H77" s="64"/>
      <c r="I77" s="161" t="s">
        <v>1174</v>
      </c>
      <c r="J77" s="74" t="str">
        <f>IF(J12="","",J12)</f>
        <v>20. 6. 2017</v>
      </c>
      <c r="K77" s="64"/>
      <c r="L77" s="62"/>
    </row>
    <row r="78" spans="2:12" s="1" customFormat="1" ht="6.95" customHeight="1">
      <c r="B78" s="42"/>
      <c r="C78" s="64"/>
      <c r="D78" s="64"/>
      <c r="E78" s="64"/>
      <c r="F78" s="64"/>
      <c r="G78" s="64"/>
      <c r="H78" s="64"/>
      <c r="I78" s="159"/>
      <c r="J78" s="64"/>
      <c r="K78" s="64"/>
      <c r="L78" s="62"/>
    </row>
    <row r="79" spans="2:12" s="1" customFormat="1" ht="15">
      <c r="B79" s="42"/>
      <c r="C79" s="66" t="s">
        <v>1180</v>
      </c>
      <c r="D79" s="64"/>
      <c r="E79" s="64"/>
      <c r="F79" s="160" t="str">
        <f>E15</f>
        <v>PK Ústí nad Labem</v>
      </c>
      <c r="G79" s="64"/>
      <c r="H79" s="64"/>
      <c r="I79" s="161" t="s">
        <v>1186</v>
      </c>
      <c r="J79" s="160" t="str">
        <f>E21</f>
        <v>Terén Design</v>
      </c>
      <c r="K79" s="64"/>
      <c r="L79" s="62"/>
    </row>
    <row r="80" spans="2:12" s="1" customFormat="1" ht="14.45" customHeight="1">
      <c r="B80" s="42"/>
      <c r="C80" s="66" t="s">
        <v>1184</v>
      </c>
      <c r="D80" s="64"/>
      <c r="E80" s="64"/>
      <c r="F80" s="160" t="str">
        <f>IF(E18="","",E18)</f>
        <v/>
      </c>
      <c r="G80" s="64"/>
      <c r="H80" s="64"/>
      <c r="I80" s="159"/>
      <c r="J80" s="64"/>
      <c r="K80" s="64"/>
      <c r="L80" s="62"/>
    </row>
    <row r="81" spans="2:12" s="1" customFormat="1" ht="10.35" customHeight="1">
      <c r="B81" s="42"/>
      <c r="C81" s="64"/>
      <c r="D81" s="64"/>
      <c r="E81" s="64"/>
      <c r="F81" s="64"/>
      <c r="G81" s="64"/>
      <c r="H81" s="64"/>
      <c r="I81" s="159"/>
      <c r="J81" s="64"/>
      <c r="K81" s="64"/>
      <c r="L81" s="62"/>
    </row>
    <row r="82" spans="2:20" s="9" customFormat="1" ht="29.25" customHeight="1">
      <c r="B82" s="162"/>
      <c r="C82" s="163" t="s">
        <v>1287</v>
      </c>
      <c r="D82" s="164" t="s">
        <v>1210</v>
      </c>
      <c r="E82" s="164" t="s">
        <v>1206</v>
      </c>
      <c r="F82" s="164" t="s">
        <v>1288</v>
      </c>
      <c r="G82" s="164" t="s">
        <v>1289</v>
      </c>
      <c r="H82" s="164" t="s">
        <v>1290</v>
      </c>
      <c r="I82" s="165" t="s">
        <v>1291</v>
      </c>
      <c r="J82" s="164" t="s">
        <v>1281</v>
      </c>
      <c r="K82" s="166" t="s">
        <v>1292</v>
      </c>
      <c r="L82" s="167"/>
      <c r="M82" s="81" t="s">
        <v>1293</v>
      </c>
      <c r="N82" s="82" t="s">
        <v>1195</v>
      </c>
      <c r="O82" s="82" t="s">
        <v>1294</v>
      </c>
      <c r="P82" s="82" t="s">
        <v>1295</v>
      </c>
      <c r="Q82" s="82" t="s">
        <v>1296</v>
      </c>
      <c r="R82" s="82" t="s">
        <v>1297</v>
      </c>
      <c r="S82" s="82" t="s">
        <v>1298</v>
      </c>
      <c r="T82" s="83" t="s">
        <v>1299</v>
      </c>
    </row>
    <row r="83" spans="2:63" s="1" customFormat="1" ht="29.25" customHeight="1">
      <c r="B83" s="42"/>
      <c r="C83" s="87" t="s">
        <v>1282</v>
      </c>
      <c r="D83" s="64"/>
      <c r="E83" s="64"/>
      <c r="F83" s="64"/>
      <c r="G83" s="64"/>
      <c r="H83" s="64"/>
      <c r="I83" s="159"/>
      <c r="J83" s="168">
        <f>BK83</f>
        <v>0</v>
      </c>
      <c r="K83" s="64"/>
      <c r="L83" s="62"/>
      <c r="M83" s="84"/>
      <c r="N83" s="85"/>
      <c r="O83" s="85"/>
      <c r="P83" s="169">
        <f>P84+P115</f>
        <v>0</v>
      </c>
      <c r="Q83" s="85"/>
      <c r="R83" s="169">
        <f>R84+R115</f>
        <v>8.3032</v>
      </c>
      <c r="S83" s="85"/>
      <c r="T83" s="170">
        <f>T84+T115</f>
        <v>0</v>
      </c>
      <c r="AT83" s="24" t="s">
        <v>1224</v>
      </c>
      <c r="AU83" s="24" t="s">
        <v>1283</v>
      </c>
      <c r="BK83" s="171">
        <f>BK84+BK115</f>
        <v>0</v>
      </c>
    </row>
    <row r="84" spans="2:63" s="10" customFormat="1" ht="37.35" customHeight="1">
      <c r="B84" s="172"/>
      <c r="C84" s="173"/>
      <c r="D84" s="174" t="s">
        <v>1224</v>
      </c>
      <c r="E84" s="175" t="s">
        <v>1300</v>
      </c>
      <c r="F84" s="175" t="s">
        <v>1301</v>
      </c>
      <c r="G84" s="173"/>
      <c r="H84" s="173"/>
      <c r="I84" s="176"/>
      <c r="J84" s="177">
        <f>BK84</f>
        <v>0</v>
      </c>
      <c r="K84" s="173"/>
      <c r="L84" s="178"/>
      <c r="M84" s="179"/>
      <c r="N84" s="180"/>
      <c r="O84" s="180"/>
      <c r="P84" s="181">
        <f>P85+P101+P109+P112</f>
        <v>0</v>
      </c>
      <c r="Q84" s="180"/>
      <c r="R84" s="181">
        <f>R85+R101+R109+R112</f>
        <v>2.8571999999999997</v>
      </c>
      <c r="S84" s="180"/>
      <c r="T84" s="182">
        <f>T85+T101+T109+T112</f>
        <v>0</v>
      </c>
      <c r="AR84" s="183" t="s">
        <v>1171</v>
      </c>
      <c r="AT84" s="184" t="s">
        <v>1224</v>
      </c>
      <c r="AU84" s="184" t="s">
        <v>1225</v>
      </c>
      <c r="AY84" s="183" t="s">
        <v>1302</v>
      </c>
      <c r="BK84" s="185">
        <f>BK85+BK101+BK109+BK112</f>
        <v>0</v>
      </c>
    </row>
    <row r="85" spans="2:63" s="10" customFormat="1" ht="19.9" customHeight="1">
      <c r="B85" s="172"/>
      <c r="C85" s="173"/>
      <c r="D85" s="174" t="s">
        <v>1224</v>
      </c>
      <c r="E85" s="186" t="s">
        <v>1171</v>
      </c>
      <c r="F85" s="186" t="s">
        <v>1303</v>
      </c>
      <c r="G85" s="173"/>
      <c r="H85" s="173"/>
      <c r="I85" s="176"/>
      <c r="J85" s="187">
        <f>BK85</f>
        <v>0</v>
      </c>
      <c r="K85" s="173"/>
      <c r="L85" s="178"/>
      <c r="M85" s="179"/>
      <c r="N85" s="180"/>
      <c r="O85" s="180"/>
      <c r="P85" s="181">
        <f>SUM(P86:P100)</f>
        <v>0</v>
      </c>
      <c r="Q85" s="180"/>
      <c r="R85" s="181">
        <f>SUM(R86:R100)</f>
        <v>0.6312</v>
      </c>
      <c r="S85" s="180"/>
      <c r="T85" s="182">
        <f>SUM(T86:T100)</f>
        <v>0</v>
      </c>
      <c r="AR85" s="183" t="s">
        <v>1171</v>
      </c>
      <c r="AT85" s="184" t="s">
        <v>1224</v>
      </c>
      <c r="AU85" s="184" t="s">
        <v>1171</v>
      </c>
      <c r="AY85" s="183" t="s">
        <v>1302</v>
      </c>
      <c r="BK85" s="185">
        <f>SUM(BK86:BK100)</f>
        <v>0</v>
      </c>
    </row>
    <row r="86" spans="2:65" s="1" customFormat="1" ht="14.45" customHeight="1">
      <c r="B86" s="42"/>
      <c r="C86" s="188" t="s">
        <v>1171</v>
      </c>
      <c r="D86" s="188" t="s">
        <v>1304</v>
      </c>
      <c r="E86" s="189" t="s">
        <v>1086</v>
      </c>
      <c r="F86" s="190" t="s">
        <v>1087</v>
      </c>
      <c r="G86" s="191" t="s">
        <v>1088</v>
      </c>
      <c r="H86" s="192">
        <v>80</v>
      </c>
      <c r="I86" s="193"/>
      <c r="J86" s="194">
        <f>ROUND(I86*H86,2)</f>
        <v>0</v>
      </c>
      <c r="K86" s="190" t="s">
        <v>1308</v>
      </c>
      <c r="L86" s="62"/>
      <c r="M86" s="195" t="s">
        <v>1169</v>
      </c>
      <c r="N86" s="196" t="s">
        <v>1198</v>
      </c>
      <c r="O86" s="43"/>
      <c r="P86" s="197">
        <f>O86*H86</f>
        <v>0</v>
      </c>
      <c r="Q86" s="197">
        <v>0.00789</v>
      </c>
      <c r="R86" s="197">
        <f>Q86*H86</f>
        <v>0.6312</v>
      </c>
      <c r="S86" s="197">
        <v>0</v>
      </c>
      <c r="T86" s="198">
        <f>S86*H86</f>
        <v>0</v>
      </c>
      <c r="AR86" s="24" t="s">
        <v>1309</v>
      </c>
      <c r="AT86" s="24" t="s">
        <v>1304</v>
      </c>
      <c r="AU86" s="24" t="s">
        <v>1234</v>
      </c>
      <c r="AY86" s="24" t="s">
        <v>1302</v>
      </c>
      <c r="BE86" s="199">
        <f>IF(N86="základní",J86,0)</f>
        <v>0</v>
      </c>
      <c r="BF86" s="199">
        <f>IF(N86="snížená",J86,0)</f>
        <v>0</v>
      </c>
      <c r="BG86" s="199">
        <f>IF(N86="zákl. přenesená",J86,0)</f>
        <v>0</v>
      </c>
      <c r="BH86" s="199">
        <f>IF(N86="sníž. přenesená",J86,0)</f>
        <v>0</v>
      </c>
      <c r="BI86" s="199">
        <f>IF(N86="nulová",J86,0)</f>
        <v>0</v>
      </c>
      <c r="BJ86" s="24" t="s">
        <v>1309</v>
      </c>
      <c r="BK86" s="199">
        <f>ROUND(I86*H86,2)</f>
        <v>0</v>
      </c>
      <c r="BL86" s="24" t="s">
        <v>1309</v>
      </c>
      <c r="BM86" s="24" t="s">
        <v>200</v>
      </c>
    </row>
    <row r="87" spans="2:47" s="1" customFormat="1" ht="162">
      <c r="B87" s="42"/>
      <c r="C87" s="64"/>
      <c r="D87" s="200" t="s">
        <v>1311</v>
      </c>
      <c r="E87" s="64"/>
      <c r="F87" s="201" t="s">
        <v>1090</v>
      </c>
      <c r="G87" s="64"/>
      <c r="H87" s="64"/>
      <c r="I87" s="159"/>
      <c r="J87" s="64"/>
      <c r="K87" s="64"/>
      <c r="L87" s="62"/>
      <c r="M87" s="202"/>
      <c r="N87" s="43"/>
      <c r="O87" s="43"/>
      <c r="P87" s="43"/>
      <c r="Q87" s="43"/>
      <c r="R87" s="43"/>
      <c r="S87" s="43"/>
      <c r="T87" s="79"/>
      <c r="AT87" s="24" t="s">
        <v>1311</v>
      </c>
      <c r="AU87" s="24" t="s">
        <v>1234</v>
      </c>
    </row>
    <row r="88" spans="2:51" s="11" customFormat="1" ht="13.5">
      <c r="B88" s="203"/>
      <c r="C88" s="204"/>
      <c r="D88" s="200" t="s">
        <v>1313</v>
      </c>
      <c r="E88" s="205" t="s">
        <v>1169</v>
      </c>
      <c r="F88" s="206" t="s">
        <v>1091</v>
      </c>
      <c r="G88" s="204"/>
      <c r="H88" s="207">
        <v>80</v>
      </c>
      <c r="I88" s="208"/>
      <c r="J88" s="204"/>
      <c r="K88" s="204"/>
      <c r="L88" s="209"/>
      <c r="M88" s="210"/>
      <c r="N88" s="211"/>
      <c r="O88" s="211"/>
      <c r="P88" s="211"/>
      <c r="Q88" s="211"/>
      <c r="R88" s="211"/>
      <c r="S88" s="211"/>
      <c r="T88" s="212"/>
      <c r="AT88" s="213" t="s">
        <v>1313</v>
      </c>
      <c r="AU88" s="213" t="s">
        <v>1234</v>
      </c>
      <c r="AV88" s="11" t="s">
        <v>1234</v>
      </c>
      <c r="AW88" s="11" t="s">
        <v>1188</v>
      </c>
      <c r="AX88" s="11" t="s">
        <v>1225</v>
      </c>
      <c r="AY88" s="213" t="s">
        <v>1302</v>
      </c>
    </row>
    <row r="89" spans="2:51" s="12" customFormat="1" ht="13.5">
      <c r="B89" s="214"/>
      <c r="C89" s="215"/>
      <c r="D89" s="200" t="s">
        <v>1313</v>
      </c>
      <c r="E89" s="216" t="s">
        <v>1169</v>
      </c>
      <c r="F89" s="217" t="s">
        <v>1315</v>
      </c>
      <c r="G89" s="215"/>
      <c r="H89" s="218">
        <v>80</v>
      </c>
      <c r="I89" s="219"/>
      <c r="J89" s="215"/>
      <c r="K89" s="215"/>
      <c r="L89" s="220"/>
      <c r="M89" s="221"/>
      <c r="N89" s="222"/>
      <c r="O89" s="222"/>
      <c r="P89" s="222"/>
      <c r="Q89" s="222"/>
      <c r="R89" s="222"/>
      <c r="S89" s="222"/>
      <c r="T89" s="223"/>
      <c r="AT89" s="224" t="s">
        <v>1313</v>
      </c>
      <c r="AU89" s="224" t="s">
        <v>1234</v>
      </c>
      <c r="AV89" s="12" t="s">
        <v>1309</v>
      </c>
      <c r="AW89" s="12" t="s">
        <v>1188</v>
      </c>
      <c r="AX89" s="12" t="s">
        <v>1171</v>
      </c>
      <c r="AY89" s="224" t="s">
        <v>1302</v>
      </c>
    </row>
    <row r="90" spans="2:65" s="1" customFormat="1" ht="22.9" customHeight="1">
      <c r="B90" s="42"/>
      <c r="C90" s="188" t="s">
        <v>1234</v>
      </c>
      <c r="D90" s="188" t="s">
        <v>1304</v>
      </c>
      <c r="E90" s="189" t="s">
        <v>1092</v>
      </c>
      <c r="F90" s="190" t="s">
        <v>1093</v>
      </c>
      <c r="G90" s="191" t="s">
        <v>1094</v>
      </c>
      <c r="H90" s="192">
        <v>250</v>
      </c>
      <c r="I90" s="193"/>
      <c r="J90" s="194">
        <f>ROUND(I90*H90,2)</f>
        <v>0</v>
      </c>
      <c r="K90" s="190" t="s">
        <v>1308</v>
      </c>
      <c r="L90" s="62"/>
      <c r="M90" s="195" t="s">
        <v>1169</v>
      </c>
      <c r="N90" s="196" t="s">
        <v>1198</v>
      </c>
      <c r="O90" s="43"/>
      <c r="P90" s="197">
        <f>O90*H90</f>
        <v>0</v>
      </c>
      <c r="Q90" s="197">
        <v>0</v>
      </c>
      <c r="R90" s="197">
        <f>Q90*H90</f>
        <v>0</v>
      </c>
      <c r="S90" s="197">
        <v>0</v>
      </c>
      <c r="T90" s="198">
        <f>S90*H90</f>
        <v>0</v>
      </c>
      <c r="AR90" s="24" t="s">
        <v>1309</v>
      </c>
      <c r="AT90" s="24" t="s">
        <v>1304</v>
      </c>
      <c r="AU90" s="24" t="s">
        <v>1234</v>
      </c>
      <c r="AY90" s="24" t="s">
        <v>1302</v>
      </c>
      <c r="BE90" s="199">
        <f>IF(N90="základní",J90,0)</f>
        <v>0</v>
      </c>
      <c r="BF90" s="199">
        <f>IF(N90="snížená",J90,0)</f>
        <v>0</v>
      </c>
      <c r="BG90" s="199">
        <f>IF(N90="zákl. přenesená",J90,0)</f>
        <v>0</v>
      </c>
      <c r="BH90" s="199">
        <f>IF(N90="sníž. přenesená",J90,0)</f>
        <v>0</v>
      </c>
      <c r="BI90" s="199">
        <f>IF(N90="nulová",J90,0)</f>
        <v>0</v>
      </c>
      <c r="BJ90" s="24" t="s">
        <v>1309</v>
      </c>
      <c r="BK90" s="199">
        <f>ROUND(I90*H90,2)</f>
        <v>0</v>
      </c>
      <c r="BL90" s="24" t="s">
        <v>1309</v>
      </c>
      <c r="BM90" s="24" t="s">
        <v>201</v>
      </c>
    </row>
    <row r="91" spans="2:47" s="1" customFormat="1" ht="283.5">
      <c r="B91" s="42"/>
      <c r="C91" s="64"/>
      <c r="D91" s="200" t="s">
        <v>1311</v>
      </c>
      <c r="E91" s="64"/>
      <c r="F91" s="201" t="s">
        <v>1096</v>
      </c>
      <c r="G91" s="64"/>
      <c r="H91" s="64"/>
      <c r="I91" s="159"/>
      <c r="J91" s="64"/>
      <c r="K91" s="64"/>
      <c r="L91" s="62"/>
      <c r="M91" s="202"/>
      <c r="N91" s="43"/>
      <c r="O91" s="43"/>
      <c r="P91" s="43"/>
      <c r="Q91" s="43"/>
      <c r="R91" s="43"/>
      <c r="S91" s="43"/>
      <c r="T91" s="79"/>
      <c r="AT91" s="24" t="s">
        <v>1311</v>
      </c>
      <c r="AU91" s="24" t="s">
        <v>1234</v>
      </c>
    </row>
    <row r="92" spans="2:51" s="11" customFormat="1" ht="13.5">
      <c r="B92" s="203"/>
      <c r="C92" s="204"/>
      <c r="D92" s="200" t="s">
        <v>1313</v>
      </c>
      <c r="E92" s="205" t="s">
        <v>1169</v>
      </c>
      <c r="F92" s="206" t="s">
        <v>1097</v>
      </c>
      <c r="G92" s="204"/>
      <c r="H92" s="207">
        <v>250</v>
      </c>
      <c r="I92" s="208"/>
      <c r="J92" s="204"/>
      <c r="K92" s="204"/>
      <c r="L92" s="209"/>
      <c r="M92" s="210"/>
      <c r="N92" s="211"/>
      <c r="O92" s="211"/>
      <c r="P92" s="211"/>
      <c r="Q92" s="211"/>
      <c r="R92" s="211"/>
      <c r="S92" s="211"/>
      <c r="T92" s="212"/>
      <c r="AT92" s="213" t="s">
        <v>1313</v>
      </c>
      <c r="AU92" s="213" t="s">
        <v>1234</v>
      </c>
      <c r="AV92" s="11" t="s">
        <v>1234</v>
      </c>
      <c r="AW92" s="11" t="s">
        <v>1188</v>
      </c>
      <c r="AX92" s="11" t="s">
        <v>1225</v>
      </c>
      <c r="AY92" s="213" t="s">
        <v>1302</v>
      </c>
    </row>
    <row r="93" spans="2:51" s="12" customFormat="1" ht="13.5">
      <c r="B93" s="214"/>
      <c r="C93" s="215"/>
      <c r="D93" s="200" t="s">
        <v>1313</v>
      </c>
      <c r="E93" s="216" t="s">
        <v>1169</v>
      </c>
      <c r="F93" s="217" t="s">
        <v>1315</v>
      </c>
      <c r="G93" s="215"/>
      <c r="H93" s="218">
        <v>250</v>
      </c>
      <c r="I93" s="219"/>
      <c r="J93" s="215"/>
      <c r="K93" s="215"/>
      <c r="L93" s="220"/>
      <c r="M93" s="221"/>
      <c r="N93" s="222"/>
      <c r="O93" s="222"/>
      <c r="P93" s="222"/>
      <c r="Q93" s="222"/>
      <c r="R93" s="222"/>
      <c r="S93" s="222"/>
      <c r="T93" s="223"/>
      <c r="AT93" s="224" t="s">
        <v>1313</v>
      </c>
      <c r="AU93" s="224" t="s">
        <v>1234</v>
      </c>
      <c r="AV93" s="12" t="s">
        <v>1309</v>
      </c>
      <c r="AW93" s="12" t="s">
        <v>1188</v>
      </c>
      <c r="AX93" s="12" t="s">
        <v>1171</v>
      </c>
      <c r="AY93" s="224" t="s">
        <v>1302</v>
      </c>
    </row>
    <row r="94" spans="2:65" s="1" customFormat="1" ht="22.9" customHeight="1">
      <c r="B94" s="42"/>
      <c r="C94" s="188" t="s">
        <v>1329</v>
      </c>
      <c r="D94" s="188" t="s">
        <v>1304</v>
      </c>
      <c r="E94" s="189" t="s">
        <v>1098</v>
      </c>
      <c r="F94" s="190" t="s">
        <v>1099</v>
      </c>
      <c r="G94" s="191" t="s">
        <v>1100</v>
      </c>
      <c r="H94" s="192">
        <v>150</v>
      </c>
      <c r="I94" s="193"/>
      <c r="J94" s="194">
        <f>ROUND(I94*H94,2)</f>
        <v>0</v>
      </c>
      <c r="K94" s="190" t="s">
        <v>1308</v>
      </c>
      <c r="L94" s="62"/>
      <c r="M94" s="195" t="s">
        <v>1169</v>
      </c>
      <c r="N94" s="196" t="s">
        <v>1198</v>
      </c>
      <c r="O94" s="43"/>
      <c r="P94" s="197">
        <f>O94*H94</f>
        <v>0</v>
      </c>
      <c r="Q94" s="197">
        <v>0</v>
      </c>
      <c r="R94" s="197">
        <f>Q94*H94</f>
        <v>0</v>
      </c>
      <c r="S94" s="197">
        <v>0</v>
      </c>
      <c r="T94" s="198">
        <f>S94*H94</f>
        <v>0</v>
      </c>
      <c r="AR94" s="24" t="s">
        <v>1309</v>
      </c>
      <c r="AT94" s="24" t="s">
        <v>1304</v>
      </c>
      <c r="AU94" s="24" t="s">
        <v>1234</v>
      </c>
      <c r="AY94" s="24" t="s">
        <v>1302</v>
      </c>
      <c r="BE94" s="199">
        <f>IF(N94="základní",J94,0)</f>
        <v>0</v>
      </c>
      <c r="BF94" s="199">
        <f>IF(N94="snížená",J94,0)</f>
        <v>0</v>
      </c>
      <c r="BG94" s="199">
        <f>IF(N94="zákl. přenesená",J94,0)</f>
        <v>0</v>
      </c>
      <c r="BH94" s="199">
        <f>IF(N94="sníž. přenesená",J94,0)</f>
        <v>0</v>
      </c>
      <c r="BI94" s="199">
        <f>IF(N94="nulová",J94,0)</f>
        <v>0</v>
      </c>
      <c r="BJ94" s="24" t="s">
        <v>1309</v>
      </c>
      <c r="BK94" s="199">
        <f>ROUND(I94*H94,2)</f>
        <v>0</v>
      </c>
      <c r="BL94" s="24" t="s">
        <v>1309</v>
      </c>
      <c r="BM94" s="24" t="s">
        <v>202</v>
      </c>
    </row>
    <row r="95" spans="2:47" s="1" customFormat="1" ht="189">
      <c r="B95" s="42"/>
      <c r="C95" s="64"/>
      <c r="D95" s="200" t="s">
        <v>1311</v>
      </c>
      <c r="E95" s="64"/>
      <c r="F95" s="201" t="s">
        <v>1102</v>
      </c>
      <c r="G95" s="64"/>
      <c r="H95" s="64"/>
      <c r="I95" s="159"/>
      <c r="J95" s="64"/>
      <c r="K95" s="64"/>
      <c r="L95" s="62"/>
      <c r="M95" s="202"/>
      <c r="N95" s="43"/>
      <c r="O95" s="43"/>
      <c r="P95" s="43"/>
      <c r="Q95" s="43"/>
      <c r="R95" s="43"/>
      <c r="S95" s="43"/>
      <c r="T95" s="79"/>
      <c r="AT95" s="24" t="s">
        <v>1311</v>
      </c>
      <c r="AU95" s="24" t="s">
        <v>1234</v>
      </c>
    </row>
    <row r="96" spans="2:51" s="11" customFormat="1" ht="13.5">
      <c r="B96" s="203"/>
      <c r="C96" s="204"/>
      <c r="D96" s="200" t="s">
        <v>1313</v>
      </c>
      <c r="E96" s="205" t="s">
        <v>1169</v>
      </c>
      <c r="F96" s="206" t="s">
        <v>1103</v>
      </c>
      <c r="G96" s="204"/>
      <c r="H96" s="207">
        <v>150</v>
      </c>
      <c r="I96" s="208"/>
      <c r="J96" s="204"/>
      <c r="K96" s="204"/>
      <c r="L96" s="209"/>
      <c r="M96" s="210"/>
      <c r="N96" s="211"/>
      <c r="O96" s="211"/>
      <c r="P96" s="211"/>
      <c r="Q96" s="211"/>
      <c r="R96" s="211"/>
      <c r="S96" s="211"/>
      <c r="T96" s="212"/>
      <c r="AT96" s="213" t="s">
        <v>1313</v>
      </c>
      <c r="AU96" s="213" t="s">
        <v>1234</v>
      </c>
      <c r="AV96" s="11" t="s">
        <v>1234</v>
      </c>
      <c r="AW96" s="11" t="s">
        <v>1188</v>
      </c>
      <c r="AX96" s="11" t="s">
        <v>1225</v>
      </c>
      <c r="AY96" s="213" t="s">
        <v>1302</v>
      </c>
    </row>
    <row r="97" spans="2:51" s="12" customFormat="1" ht="13.5">
      <c r="B97" s="214"/>
      <c r="C97" s="215"/>
      <c r="D97" s="200" t="s">
        <v>1313</v>
      </c>
      <c r="E97" s="216" t="s">
        <v>1169</v>
      </c>
      <c r="F97" s="217" t="s">
        <v>1315</v>
      </c>
      <c r="G97" s="215"/>
      <c r="H97" s="218">
        <v>150</v>
      </c>
      <c r="I97" s="219"/>
      <c r="J97" s="215"/>
      <c r="K97" s="215"/>
      <c r="L97" s="220"/>
      <c r="M97" s="221"/>
      <c r="N97" s="222"/>
      <c r="O97" s="222"/>
      <c r="P97" s="222"/>
      <c r="Q97" s="222"/>
      <c r="R97" s="222"/>
      <c r="S97" s="222"/>
      <c r="T97" s="223"/>
      <c r="AT97" s="224" t="s">
        <v>1313</v>
      </c>
      <c r="AU97" s="224" t="s">
        <v>1234</v>
      </c>
      <c r="AV97" s="12" t="s">
        <v>1309</v>
      </c>
      <c r="AW97" s="12" t="s">
        <v>1188</v>
      </c>
      <c r="AX97" s="12" t="s">
        <v>1171</v>
      </c>
      <c r="AY97" s="224" t="s">
        <v>1302</v>
      </c>
    </row>
    <row r="98" spans="2:65" s="1" customFormat="1" ht="14.45" customHeight="1">
      <c r="B98" s="42"/>
      <c r="C98" s="235" t="s">
        <v>1309</v>
      </c>
      <c r="D98" s="235" t="s">
        <v>1464</v>
      </c>
      <c r="E98" s="236" t="s">
        <v>990</v>
      </c>
      <c r="F98" s="237" t="s">
        <v>991</v>
      </c>
      <c r="G98" s="238" t="s">
        <v>1349</v>
      </c>
      <c r="H98" s="239">
        <v>260</v>
      </c>
      <c r="I98" s="240"/>
      <c r="J98" s="241">
        <f>ROUND(I98*H98,2)</f>
        <v>0</v>
      </c>
      <c r="K98" s="237" t="s">
        <v>1169</v>
      </c>
      <c r="L98" s="242"/>
      <c r="M98" s="243" t="s">
        <v>1169</v>
      </c>
      <c r="N98" s="244" t="s">
        <v>1198</v>
      </c>
      <c r="O98" s="43"/>
      <c r="P98" s="197">
        <f>O98*H98</f>
        <v>0</v>
      </c>
      <c r="Q98" s="197">
        <v>0</v>
      </c>
      <c r="R98" s="197">
        <f>Q98*H98</f>
        <v>0</v>
      </c>
      <c r="S98" s="197">
        <v>0</v>
      </c>
      <c r="T98" s="198">
        <f>S98*H98</f>
        <v>0</v>
      </c>
      <c r="AR98" s="24" t="s">
        <v>1353</v>
      </c>
      <c r="AT98" s="24" t="s">
        <v>1464</v>
      </c>
      <c r="AU98" s="24" t="s">
        <v>1234</v>
      </c>
      <c r="AY98" s="24" t="s">
        <v>1302</v>
      </c>
      <c r="BE98" s="199">
        <f>IF(N98="základní",J98,0)</f>
        <v>0</v>
      </c>
      <c r="BF98" s="199">
        <f>IF(N98="snížená",J98,0)</f>
        <v>0</v>
      </c>
      <c r="BG98" s="199">
        <f>IF(N98="zákl. přenesená",J98,0)</f>
        <v>0</v>
      </c>
      <c r="BH98" s="199">
        <f>IF(N98="sníž. přenesená",J98,0)</f>
        <v>0</v>
      </c>
      <c r="BI98" s="199">
        <f>IF(N98="nulová",J98,0)</f>
        <v>0</v>
      </c>
      <c r="BJ98" s="24" t="s">
        <v>1309</v>
      </c>
      <c r="BK98" s="199">
        <f>ROUND(I98*H98,2)</f>
        <v>0</v>
      </c>
      <c r="BL98" s="24" t="s">
        <v>1309</v>
      </c>
      <c r="BM98" s="24" t="s">
        <v>203</v>
      </c>
    </row>
    <row r="99" spans="2:51" s="11" customFormat="1" ht="13.5">
      <c r="B99" s="203"/>
      <c r="C99" s="204"/>
      <c r="D99" s="200" t="s">
        <v>1313</v>
      </c>
      <c r="E99" s="205" t="s">
        <v>1169</v>
      </c>
      <c r="F99" s="206" t="s">
        <v>204</v>
      </c>
      <c r="G99" s="204"/>
      <c r="H99" s="207">
        <v>260</v>
      </c>
      <c r="I99" s="208"/>
      <c r="J99" s="204"/>
      <c r="K99" s="204"/>
      <c r="L99" s="209"/>
      <c r="M99" s="210"/>
      <c r="N99" s="211"/>
      <c r="O99" s="211"/>
      <c r="P99" s="211"/>
      <c r="Q99" s="211"/>
      <c r="R99" s="211"/>
      <c r="S99" s="211"/>
      <c r="T99" s="212"/>
      <c r="AT99" s="213" t="s">
        <v>1313</v>
      </c>
      <c r="AU99" s="213" t="s">
        <v>1234</v>
      </c>
      <c r="AV99" s="11" t="s">
        <v>1234</v>
      </c>
      <c r="AW99" s="11" t="s">
        <v>1188</v>
      </c>
      <c r="AX99" s="11" t="s">
        <v>1225</v>
      </c>
      <c r="AY99" s="213" t="s">
        <v>1302</v>
      </c>
    </row>
    <row r="100" spans="2:51" s="12" customFormat="1" ht="13.5">
      <c r="B100" s="214"/>
      <c r="C100" s="215"/>
      <c r="D100" s="200" t="s">
        <v>1313</v>
      </c>
      <c r="E100" s="216" t="s">
        <v>1169</v>
      </c>
      <c r="F100" s="217" t="s">
        <v>1315</v>
      </c>
      <c r="G100" s="215"/>
      <c r="H100" s="218">
        <v>260</v>
      </c>
      <c r="I100" s="219"/>
      <c r="J100" s="215"/>
      <c r="K100" s="215"/>
      <c r="L100" s="220"/>
      <c r="M100" s="221"/>
      <c r="N100" s="222"/>
      <c r="O100" s="222"/>
      <c r="P100" s="222"/>
      <c r="Q100" s="222"/>
      <c r="R100" s="222"/>
      <c r="S100" s="222"/>
      <c r="T100" s="223"/>
      <c r="AT100" s="224" t="s">
        <v>1313</v>
      </c>
      <c r="AU100" s="224" t="s">
        <v>1234</v>
      </c>
      <c r="AV100" s="12" t="s">
        <v>1309</v>
      </c>
      <c r="AW100" s="12" t="s">
        <v>1188</v>
      </c>
      <c r="AX100" s="12" t="s">
        <v>1171</v>
      </c>
      <c r="AY100" s="224" t="s">
        <v>1302</v>
      </c>
    </row>
    <row r="101" spans="2:63" s="10" customFormat="1" ht="29.85" customHeight="1">
      <c r="B101" s="172"/>
      <c r="C101" s="173"/>
      <c r="D101" s="174" t="s">
        <v>1224</v>
      </c>
      <c r="E101" s="186" t="s">
        <v>1234</v>
      </c>
      <c r="F101" s="186" t="s">
        <v>998</v>
      </c>
      <c r="G101" s="173"/>
      <c r="H101" s="173"/>
      <c r="I101" s="176"/>
      <c r="J101" s="187">
        <f>BK101</f>
        <v>0</v>
      </c>
      <c r="K101" s="173"/>
      <c r="L101" s="178"/>
      <c r="M101" s="179"/>
      <c r="N101" s="180"/>
      <c r="O101" s="180"/>
      <c r="P101" s="181">
        <f>SUM(P102:P108)</f>
        <v>0</v>
      </c>
      <c r="Q101" s="180"/>
      <c r="R101" s="181">
        <f>SUM(R102:R108)</f>
        <v>2.226</v>
      </c>
      <c r="S101" s="180"/>
      <c r="T101" s="182">
        <f>SUM(T102:T108)</f>
        <v>0</v>
      </c>
      <c r="AR101" s="183" t="s">
        <v>1171</v>
      </c>
      <c r="AT101" s="184" t="s">
        <v>1224</v>
      </c>
      <c r="AU101" s="184" t="s">
        <v>1171</v>
      </c>
      <c r="AY101" s="183" t="s">
        <v>1302</v>
      </c>
      <c r="BK101" s="185">
        <f>SUM(BK102:BK108)</f>
        <v>0</v>
      </c>
    </row>
    <row r="102" spans="2:65" s="1" customFormat="1" ht="34.15" customHeight="1">
      <c r="B102" s="42"/>
      <c r="C102" s="188" t="s">
        <v>1338</v>
      </c>
      <c r="D102" s="188" t="s">
        <v>1304</v>
      </c>
      <c r="E102" s="189" t="s">
        <v>999</v>
      </c>
      <c r="F102" s="190" t="s">
        <v>1000</v>
      </c>
      <c r="G102" s="191" t="s">
        <v>1307</v>
      </c>
      <c r="H102" s="192">
        <v>2800</v>
      </c>
      <c r="I102" s="193"/>
      <c r="J102" s="194">
        <f>ROUND(I102*H102,2)</f>
        <v>0</v>
      </c>
      <c r="K102" s="190" t="s">
        <v>1308</v>
      </c>
      <c r="L102" s="62"/>
      <c r="M102" s="195" t="s">
        <v>1169</v>
      </c>
      <c r="N102" s="196" t="s">
        <v>1198</v>
      </c>
      <c r="O102" s="43"/>
      <c r="P102" s="197">
        <f>O102*H102</f>
        <v>0</v>
      </c>
      <c r="Q102" s="197">
        <v>0.00022</v>
      </c>
      <c r="R102" s="197">
        <f>Q102*H102</f>
        <v>0.616</v>
      </c>
      <c r="S102" s="197">
        <v>0</v>
      </c>
      <c r="T102" s="198">
        <f>S102*H102</f>
        <v>0</v>
      </c>
      <c r="AR102" s="24" t="s">
        <v>1309</v>
      </c>
      <c r="AT102" s="24" t="s">
        <v>1304</v>
      </c>
      <c r="AU102" s="24" t="s">
        <v>1234</v>
      </c>
      <c r="AY102" s="24" t="s">
        <v>1302</v>
      </c>
      <c r="BE102" s="199">
        <f>IF(N102="základní",J102,0)</f>
        <v>0</v>
      </c>
      <c r="BF102" s="199">
        <f>IF(N102="snížená",J102,0)</f>
        <v>0</v>
      </c>
      <c r="BG102" s="199">
        <f>IF(N102="zákl. přenesená",J102,0)</f>
        <v>0</v>
      </c>
      <c r="BH102" s="199">
        <f>IF(N102="sníž. přenesená",J102,0)</f>
        <v>0</v>
      </c>
      <c r="BI102" s="199">
        <f>IF(N102="nulová",J102,0)</f>
        <v>0</v>
      </c>
      <c r="BJ102" s="24" t="s">
        <v>1309</v>
      </c>
      <c r="BK102" s="199">
        <f>ROUND(I102*H102,2)</f>
        <v>0</v>
      </c>
      <c r="BL102" s="24" t="s">
        <v>1309</v>
      </c>
      <c r="BM102" s="24" t="s">
        <v>205</v>
      </c>
    </row>
    <row r="103" spans="2:47" s="1" customFormat="1" ht="81">
      <c r="B103" s="42"/>
      <c r="C103" s="64"/>
      <c r="D103" s="200" t="s">
        <v>1311</v>
      </c>
      <c r="E103" s="64"/>
      <c r="F103" s="201" t="s">
        <v>1002</v>
      </c>
      <c r="G103" s="64"/>
      <c r="H103" s="64"/>
      <c r="I103" s="159"/>
      <c r="J103" s="64"/>
      <c r="K103" s="64"/>
      <c r="L103" s="62"/>
      <c r="M103" s="202"/>
      <c r="N103" s="43"/>
      <c r="O103" s="43"/>
      <c r="P103" s="43"/>
      <c r="Q103" s="43"/>
      <c r="R103" s="43"/>
      <c r="S103" s="43"/>
      <c r="T103" s="79"/>
      <c r="AT103" s="24" t="s">
        <v>1311</v>
      </c>
      <c r="AU103" s="24" t="s">
        <v>1234</v>
      </c>
    </row>
    <row r="104" spans="2:51" s="11" customFormat="1" ht="13.5">
      <c r="B104" s="203"/>
      <c r="C104" s="204"/>
      <c r="D104" s="200" t="s">
        <v>1313</v>
      </c>
      <c r="E104" s="205" t="s">
        <v>1169</v>
      </c>
      <c r="F104" s="206" t="s">
        <v>206</v>
      </c>
      <c r="G104" s="204"/>
      <c r="H104" s="207">
        <v>2800</v>
      </c>
      <c r="I104" s="208"/>
      <c r="J104" s="204"/>
      <c r="K104" s="204"/>
      <c r="L104" s="209"/>
      <c r="M104" s="210"/>
      <c r="N104" s="211"/>
      <c r="O104" s="211"/>
      <c r="P104" s="211"/>
      <c r="Q104" s="211"/>
      <c r="R104" s="211"/>
      <c r="S104" s="211"/>
      <c r="T104" s="212"/>
      <c r="AT104" s="213" t="s">
        <v>1313</v>
      </c>
      <c r="AU104" s="213" t="s">
        <v>1234</v>
      </c>
      <c r="AV104" s="11" t="s">
        <v>1234</v>
      </c>
      <c r="AW104" s="11" t="s">
        <v>1188</v>
      </c>
      <c r="AX104" s="11" t="s">
        <v>1225</v>
      </c>
      <c r="AY104" s="213" t="s">
        <v>1302</v>
      </c>
    </row>
    <row r="105" spans="2:51" s="12" customFormat="1" ht="13.5">
      <c r="B105" s="214"/>
      <c r="C105" s="215"/>
      <c r="D105" s="200" t="s">
        <v>1313</v>
      </c>
      <c r="E105" s="216" t="s">
        <v>1169</v>
      </c>
      <c r="F105" s="217" t="s">
        <v>1315</v>
      </c>
      <c r="G105" s="215"/>
      <c r="H105" s="218">
        <v>2800</v>
      </c>
      <c r="I105" s="219"/>
      <c r="J105" s="215"/>
      <c r="K105" s="215"/>
      <c r="L105" s="220"/>
      <c r="M105" s="221"/>
      <c r="N105" s="222"/>
      <c r="O105" s="222"/>
      <c r="P105" s="222"/>
      <c r="Q105" s="222"/>
      <c r="R105" s="222"/>
      <c r="S105" s="222"/>
      <c r="T105" s="223"/>
      <c r="AT105" s="224" t="s">
        <v>1313</v>
      </c>
      <c r="AU105" s="224" t="s">
        <v>1234</v>
      </c>
      <c r="AV105" s="12" t="s">
        <v>1309</v>
      </c>
      <c r="AW105" s="12" t="s">
        <v>1188</v>
      </c>
      <c r="AX105" s="12" t="s">
        <v>1171</v>
      </c>
      <c r="AY105" s="224" t="s">
        <v>1302</v>
      </c>
    </row>
    <row r="106" spans="2:65" s="1" customFormat="1" ht="22.9" customHeight="1">
      <c r="B106" s="42"/>
      <c r="C106" s="235" t="s">
        <v>1342</v>
      </c>
      <c r="D106" s="235" t="s">
        <v>1464</v>
      </c>
      <c r="E106" s="236" t="s">
        <v>1005</v>
      </c>
      <c r="F106" s="237" t="s">
        <v>86</v>
      </c>
      <c r="G106" s="238" t="s">
        <v>1307</v>
      </c>
      <c r="H106" s="239">
        <v>3220</v>
      </c>
      <c r="I106" s="240"/>
      <c r="J106" s="241">
        <f>ROUND(I106*H106,2)</f>
        <v>0</v>
      </c>
      <c r="K106" s="237" t="s">
        <v>1308</v>
      </c>
      <c r="L106" s="242"/>
      <c r="M106" s="243" t="s">
        <v>1169</v>
      </c>
      <c r="N106" s="244" t="s">
        <v>1198</v>
      </c>
      <c r="O106" s="43"/>
      <c r="P106" s="197">
        <f>O106*H106</f>
        <v>0</v>
      </c>
      <c r="Q106" s="197">
        <v>0.0005</v>
      </c>
      <c r="R106" s="197">
        <f>Q106*H106</f>
        <v>1.61</v>
      </c>
      <c r="S106" s="197">
        <v>0</v>
      </c>
      <c r="T106" s="198">
        <f>S106*H106</f>
        <v>0</v>
      </c>
      <c r="AR106" s="24" t="s">
        <v>1353</v>
      </c>
      <c r="AT106" s="24" t="s">
        <v>1464</v>
      </c>
      <c r="AU106" s="24" t="s">
        <v>1234</v>
      </c>
      <c r="AY106" s="24" t="s">
        <v>1302</v>
      </c>
      <c r="BE106" s="199">
        <f>IF(N106="základní",J106,0)</f>
        <v>0</v>
      </c>
      <c r="BF106" s="199">
        <f>IF(N106="snížená",J106,0)</f>
        <v>0</v>
      </c>
      <c r="BG106" s="199">
        <f>IF(N106="zákl. přenesená",J106,0)</f>
        <v>0</v>
      </c>
      <c r="BH106" s="199">
        <f>IF(N106="sníž. přenesená",J106,0)</f>
        <v>0</v>
      </c>
      <c r="BI106" s="199">
        <f>IF(N106="nulová",J106,0)</f>
        <v>0</v>
      </c>
      <c r="BJ106" s="24" t="s">
        <v>1309</v>
      </c>
      <c r="BK106" s="199">
        <f>ROUND(I106*H106,2)</f>
        <v>0</v>
      </c>
      <c r="BL106" s="24" t="s">
        <v>1309</v>
      </c>
      <c r="BM106" s="24" t="s">
        <v>207</v>
      </c>
    </row>
    <row r="107" spans="2:47" s="1" customFormat="1" ht="54">
      <c r="B107" s="42"/>
      <c r="C107" s="64"/>
      <c r="D107" s="200" t="s">
        <v>57</v>
      </c>
      <c r="E107" s="64"/>
      <c r="F107" s="201" t="s">
        <v>88</v>
      </c>
      <c r="G107" s="64"/>
      <c r="H107" s="64"/>
      <c r="I107" s="159"/>
      <c r="J107" s="64"/>
      <c r="K107" s="64"/>
      <c r="L107" s="62"/>
      <c r="M107" s="202"/>
      <c r="N107" s="43"/>
      <c r="O107" s="43"/>
      <c r="P107" s="43"/>
      <c r="Q107" s="43"/>
      <c r="R107" s="43"/>
      <c r="S107" s="43"/>
      <c r="T107" s="79"/>
      <c r="AT107" s="24" t="s">
        <v>57</v>
      </c>
      <c r="AU107" s="24" t="s">
        <v>1234</v>
      </c>
    </row>
    <row r="108" spans="2:51" s="11" customFormat="1" ht="13.5">
      <c r="B108" s="203"/>
      <c r="C108" s="204"/>
      <c r="D108" s="200" t="s">
        <v>1313</v>
      </c>
      <c r="E108" s="204"/>
      <c r="F108" s="206" t="s">
        <v>208</v>
      </c>
      <c r="G108" s="204"/>
      <c r="H108" s="207">
        <v>3220</v>
      </c>
      <c r="I108" s="208"/>
      <c r="J108" s="204"/>
      <c r="K108" s="204"/>
      <c r="L108" s="209"/>
      <c r="M108" s="210"/>
      <c r="N108" s="211"/>
      <c r="O108" s="211"/>
      <c r="P108" s="211"/>
      <c r="Q108" s="211"/>
      <c r="R108" s="211"/>
      <c r="S108" s="211"/>
      <c r="T108" s="212"/>
      <c r="AT108" s="213" t="s">
        <v>1313</v>
      </c>
      <c r="AU108" s="213" t="s">
        <v>1234</v>
      </c>
      <c r="AV108" s="11" t="s">
        <v>1234</v>
      </c>
      <c r="AW108" s="11" t="s">
        <v>1153</v>
      </c>
      <c r="AX108" s="11" t="s">
        <v>1171</v>
      </c>
      <c r="AY108" s="213" t="s">
        <v>1302</v>
      </c>
    </row>
    <row r="109" spans="2:63" s="10" customFormat="1" ht="29.85" customHeight="1">
      <c r="B109" s="172"/>
      <c r="C109" s="173"/>
      <c r="D109" s="174" t="s">
        <v>1224</v>
      </c>
      <c r="E109" s="186" t="s">
        <v>1309</v>
      </c>
      <c r="F109" s="186" t="s">
        <v>1026</v>
      </c>
      <c r="G109" s="173"/>
      <c r="H109" s="173"/>
      <c r="I109" s="176"/>
      <c r="J109" s="187">
        <f>BK109</f>
        <v>0</v>
      </c>
      <c r="K109" s="173"/>
      <c r="L109" s="178"/>
      <c r="M109" s="179"/>
      <c r="N109" s="180"/>
      <c r="O109" s="180"/>
      <c r="P109" s="181">
        <f>SUM(P110:P111)</f>
        <v>0</v>
      </c>
      <c r="Q109" s="180"/>
      <c r="R109" s="181">
        <f>SUM(R110:R111)</f>
        <v>0</v>
      </c>
      <c r="S109" s="180"/>
      <c r="T109" s="182">
        <f>SUM(T110:T111)</f>
        <v>0</v>
      </c>
      <c r="AR109" s="183" t="s">
        <v>1171</v>
      </c>
      <c r="AT109" s="184" t="s">
        <v>1224</v>
      </c>
      <c r="AU109" s="184" t="s">
        <v>1171</v>
      </c>
      <c r="AY109" s="183" t="s">
        <v>1302</v>
      </c>
      <c r="BK109" s="185">
        <f>SUM(BK110:BK111)</f>
        <v>0</v>
      </c>
    </row>
    <row r="110" spans="2:65" s="1" customFormat="1" ht="14.45" customHeight="1">
      <c r="B110" s="42"/>
      <c r="C110" s="235" t="s">
        <v>1346</v>
      </c>
      <c r="D110" s="235" t="s">
        <v>1464</v>
      </c>
      <c r="E110" s="236" t="s">
        <v>137</v>
      </c>
      <c r="F110" s="237" t="s">
        <v>138</v>
      </c>
      <c r="G110" s="238" t="s">
        <v>1307</v>
      </c>
      <c r="H110" s="239">
        <v>800</v>
      </c>
      <c r="I110" s="240"/>
      <c r="J110" s="241">
        <f>ROUND(I110*H110,2)</f>
        <v>0</v>
      </c>
      <c r="K110" s="237" t="s">
        <v>1169</v>
      </c>
      <c r="L110" s="242"/>
      <c r="M110" s="243" t="s">
        <v>1169</v>
      </c>
      <c r="N110" s="244" t="s">
        <v>1198</v>
      </c>
      <c r="O110" s="43"/>
      <c r="P110" s="197">
        <f>O110*H110</f>
        <v>0</v>
      </c>
      <c r="Q110" s="197">
        <v>0</v>
      </c>
      <c r="R110" s="197">
        <f>Q110*H110</f>
        <v>0</v>
      </c>
      <c r="S110" s="197">
        <v>0</v>
      </c>
      <c r="T110" s="198">
        <f>S110*H110</f>
        <v>0</v>
      </c>
      <c r="AR110" s="24" t="s">
        <v>1353</v>
      </c>
      <c r="AT110" s="24" t="s">
        <v>1464</v>
      </c>
      <c r="AU110" s="24" t="s">
        <v>1234</v>
      </c>
      <c r="AY110" s="24" t="s">
        <v>1302</v>
      </c>
      <c r="BE110" s="199">
        <f>IF(N110="základní",J110,0)</f>
        <v>0</v>
      </c>
      <c r="BF110" s="199">
        <f>IF(N110="snížená",J110,0)</f>
        <v>0</v>
      </c>
      <c r="BG110" s="199">
        <f>IF(N110="zákl. přenesená",J110,0)</f>
        <v>0</v>
      </c>
      <c r="BH110" s="199">
        <f>IF(N110="sníž. přenesená",J110,0)</f>
        <v>0</v>
      </c>
      <c r="BI110" s="199">
        <f>IF(N110="nulová",J110,0)</f>
        <v>0</v>
      </c>
      <c r="BJ110" s="24" t="s">
        <v>1309</v>
      </c>
      <c r="BK110" s="199">
        <f>ROUND(I110*H110,2)</f>
        <v>0</v>
      </c>
      <c r="BL110" s="24" t="s">
        <v>1309</v>
      </c>
      <c r="BM110" s="24" t="s">
        <v>209</v>
      </c>
    </row>
    <row r="111" spans="2:65" s="1" customFormat="1" ht="22.9" customHeight="1">
      <c r="B111" s="42"/>
      <c r="C111" s="235" t="s">
        <v>1353</v>
      </c>
      <c r="D111" s="235" t="s">
        <v>1464</v>
      </c>
      <c r="E111" s="236" t="s">
        <v>210</v>
      </c>
      <c r="F111" s="237" t="s">
        <v>211</v>
      </c>
      <c r="G111" s="238" t="s">
        <v>1024</v>
      </c>
      <c r="H111" s="239">
        <v>1</v>
      </c>
      <c r="I111" s="240"/>
      <c r="J111" s="241">
        <f>ROUND(I111*H111,2)</f>
        <v>0</v>
      </c>
      <c r="K111" s="237" t="s">
        <v>1169</v>
      </c>
      <c r="L111" s="242"/>
      <c r="M111" s="243" t="s">
        <v>1169</v>
      </c>
      <c r="N111" s="244" t="s">
        <v>1198</v>
      </c>
      <c r="O111" s="43"/>
      <c r="P111" s="197">
        <f>O111*H111</f>
        <v>0</v>
      </c>
      <c r="Q111" s="197">
        <v>0</v>
      </c>
      <c r="R111" s="197">
        <f>Q111*H111</f>
        <v>0</v>
      </c>
      <c r="S111" s="197">
        <v>0</v>
      </c>
      <c r="T111" s="198">
        <f>S111*H111</f>
        <v>0</v>
      </c>
      <c r="AR111" s="24" t="s">
        <v>1353</v>
      </c>
      <c r="AT111" s="24" t="s">
        <v>1464</v>
      </c>
      <c r="AU111" s="24" t="s">
        <v>1234</v>
      </c>
      <c r="AY111" s="24" t="s">
        <v>1302</v>
      </c>
      <c r="BE111" s="199">
        <f>IF(N111="základní",J111,0)</f>
        <v>0</v>
      </c>
      <c r="BF111" s="199">
        <f>IF(N111="snížená",J111,0)</f>
        <v>0</v>
      </c>
      <c r="BG111" s="199">
        <f>IF(N111="zákl. přenesená",J111,0)</f>
        <v>0</v>
      </c>
      <c r="BH111" s="199">
        <f>IF(N111="sníž. přenesená",J111,0)</f>
        <v>0</v>
      </c>
      <c r="BI111" s="199">
        <f>IF(N111="nulová",J111,0)</f>
        <v>0</v>
      </c>
      <c r="BJ111" s="24" t="s">
        <v>1309</v>
      </c>
      <c r="BK111" s="199">
        <f>ROUND(I111*H111,2)</f>
        <v>0</v>
      </c>
      <c r="BL111" s="24" t="s">
        <v>1309</v>
      </c>
      <c r="BM111" s="24" t="s">
        <v>212</v>
      </c>
    </row>
    <row r="112" spans="2:63" s="10" customFormat="1" ht="29.85" customHeight="1">
      <c r="B112" s="172"/>
      <c r="C112" s="173"/>
      <c r="D112" s="174" t="s">
        <v>1224</v>
      </c>
      <c r="E112" s="186" t="s">
        <v>38</v>
      </c>
      <c r="F112" s="186" t="s">
        <v>39</v>
      </c>
      <c r="G112" s="173"/>
      <c r="H112" s="173"/>
      <c r="I112" s="176"/>
      <c r="J112" s="187">
        <f>BK112</f>
        <v>0</v>
      </c>
      <c r="K112" s="173"/>
      <c r="L112" s="178"/>
      <c r="M112" s="179"/>
      <c r="N112" s="180"/>
      <c r="O112" s="180"/>
      <c r="P112" s="181">
        <f>SUM(P113:P114)</f>
        <v>0</v>
      </c>
      <c r="Q112" s="180"/>
      <c r="R112" s="181">
        <f>SUM(R113:R114)</f>
        <v>0</v>
      </c>
      <c r="S112" s="180"/>
      <c r="T112" s="182">
        <f>SUM(T113:T114)</f>
        <v>0</v>
      </c>
      <c r="AR112" s="183" t="s">
        <v>1171</v>
      </c>
      <c r="AT112" s="184" t="s">
        <v>1224</v>
      </c>
      <c r="AU112" s="184" t="s">
        <v>1171</v>
      </c>
      <c r="AY112" s="183" t="s">
        <v>1302</v>
      </c>
      <c r="BK112" s="185">
        <f>SUM(BK113:BK114)</f>
        <v>0</v>
      </c>
    </row>
    <row r="113" spans="2:65" s="1" customFormat="1" ht="22.9" customHeight="1">
      <c r="B113" s="42"/>
      <c r="C113" s="188" t="s">
        <v>1359</v>
      </c>
      <c r="D113" s="188" t="s">
        <v>1304</v>
      </c>
      <c r="E113" s="189" t="s">
        <v>40</v>
      </c>
      <c r="F113" s="190" t="s">
        <v>42</v>
      </c>
      <c r="G113" s="191" t="s">
        <v>1016</v>
      </c>
      <c r="H113" s="192">
        <v>2.857</v>
      </c>
      <c r="I113" s="193"/>
      <c r="J113" s="194">
        <f>ROUND(I113*H113,2)</f>
        <v>0</v>
      </c>
      <c r="K113" s="190" t="s">
        <v>1308</v>
      </c>
      <c r="L113" s="62"/>
      <c r="M113" s="195" t="s">
        <v>1169</v>
      </c>
      <c r="N113" s="196" t="s">
        <v>1198</v>
      </c>
      <c r="O113" s="43"/>
      <c r="P113" s="197">
        <f>O113*H113</f>
        <v>0</v>
      </c>
      <c r="Q113" s="197">
        <v>0</v>
      </c>
      <c r="R113" s="197">
        <f>Q113*H113</f>
        <v>0</v>
      </c>
      <c r="S113" s="197">
        <v>0</v>
      </c>
      <c r="T113" s="198">
        <f>S113*H113</f>
        <v>0</v>
      </c>
      <c r="AR113" s="24" t="s">
        <v>1309</v>
      </c>
      <c r="AT113" s="24" t="s">
        <v>1304</v>
      </c>
      <c r="AU113" s="24" t="s">
        <v>1234</v>
      </c>
      <c r="AY113" s="24" t="s">
        <v>1302</v>
      </c>
      <c r="BE113" s="199">
        <f>IF(N113="základní",J113,0)</f>
        <v>0</v>
      </c>
      <c r="BF113" s="199">
        <f>IF(N113="snížená",J113,0)</f>
        <v>0</v>
      </c>
      <c r="BG113" s="199">
        <f>IF(N113="zákl. přenesená",J113,0)</f>
        <v>0</v>
      </c>
      <c r="BH113" s="199">
        <f>IF(N113="sníž. přenesená",J113,0)</f>
        <v>0</v>
      </c>
      <c r="BI113" s="199">
        <f>IF(N113="nulová",J113,0)</f>
        <v>0</v>
      </c>
      <c r="BJ113" s="24" t="s">
        <v>1309</v>
      </c>
      <c r="BK113" s="199">
        <f>ROUND(I113*H113,2)</f>
        <v>0</v>
      </c>
      <c r="BL113" s="24" t="s">
        <v>1309</v>
      </c>
      <c r="BM113" s="24" t="s">
        <v>213</v>
      </c>
    </row>
    <row r="114" spans="2:47" s="1" customFormat="1" ht="27">
      <c r="B114" s="42"/>
      <c r="C114" s="64"/>
      <c r="D114" s="200" t="s">
        <v>1311</v>
      </c>
      <c r="E114" s="64"/>
      <c r="F114" s="201" t="s">
        <v>44</v>
      </c>
      <c r="G114" s="64"/>
      <c r="H114" s="64"/>
      <c r="I114" s="159"/>
      <c r="J114" s="64"/>
      <c r="K114" s="64"/>
      <c r="L114" s="62"/>
      <c r="M114" s="202"/>
      <c r="N114" s="43"/>
      <c r="O114" s="43"/>
      <c r="P114" s="43"/>
      <c r="Q114" s="43"/>
      <c r="R114" s="43"/>
      <c r="S114" s="43"/>
      <c r="T114" s="79"/>
      <c r="AT114" s="24" t="s">
        <v>1311</v>
      </c>
      <c r="AU114" s="24" t="s">
        <v>1234</v>
      </c>
    </row>
    <row r="115" spans="2:63" s="10" customFormat="1" ht="37.35" customHeight="1">
      <c r="B115" s="172"/>
      <c r="C115" s="173"/>
      <c r="D115" s="174" t="s">
        <v>1224</v>
      </c>
      <c r="E115" s="175" t="s">
        <v>45</v>
      </c>
      <c r="F115" s="175" t="s">
        <v>46</v>
      </c>
      <c r="G115" s="173"/>
      <c r="H115" s="173"/>
      <c r="I115" s="176"/>
      <c r="J115" s="177">
        <f>BK115</f>
        <v>0</v>
      </c>
      <c r="K115" s="173"/>
      <c r="L115" s="178"/>
      <c r="M115" s="179"/>
      <c r="N115" s="180"/>
      <c r="O115" s="180"/>
      <c r="P115" s="181">
        <f>P116</f>
        <v>0</v>
      </c>
      <c r="Q115" s="180"/>
      <c r="R115" s="181">
        <f>R116</f>
        <v>5.446</v>
      </c>
      <c r="S115" s="180"/>
      <c r="T115" s="182">
        <f>T116</f>
        <v>0</v>
      </c>
      <c r="AR115" s="183" t="s">
        <v>1234</v>
      </c>
      <c r="AT115" s="184" t="s">
        <v>1224</v>
      </c>
      <c r="AU115" s="184" t="s">
        <v>1225</v>
      </c>
      <c r="AY115" s="183" t="s">
        <v>1302</v>
      </c>
      <c r="BK115" s="185">
        <f>BK116</f>
        <v>0</v>
      </c>
    </row>
    <row r="116" spans="2:63" s="10" customFormat="1" ht="19.9" customHeight="1">
      <c r="B116" s="172"/>
      <c r="C116" s="173"/>
      <c r="D116" s="174" t="s">
        <v>1224</v>
      </c>
      <c r="E116" s="186" t="s">
        <v>47</v>
      </c>
      <c r="F116" s="186" t="s">
        <v>48</v>
      </c>
      <c r="G116" s="173"/>
      <c r="H116" s="173"/>
      <c r="I116" s="176"/>
      <c r="J116" s="187">
        <f>BK116</f>
        <v>0</v>
      </c>
      <c r="K116" s="173"/>
      <c r="L116" s="178"/>
      <c r="M116" s="179"/>
      <c r="N116" s="180"/>
      <c r="O116" s="180"/>
      <c r="P116" s="181">
        <f>SUM(P117:P125)</f>
        <v>0</v>
      </c>
      <c r="Q116" s="180"/>
      <c r="R116" s="181">
        <f>SUM(R117:R125)</f>
        <v>5.446</v>
      </c>
      <c r="S116" s="180"/>
      <c r="T116" s="182">
        <f>SUM(T117:T125)</f>
        <v>0</v>
      </c>
      <c r="AR116" s="183" t="s">
        <v>1234</v>
      </c>
      <c r="AT116" s="184" t="s">
        <v>1224</v>
      </c>
      <c r="AU116" s="184" t="s">
        <v>1171</v>
      </c>
      <c r="AY116" s="183" t="s">
        <v>1302</v>
      </c>
      <c r="BK116" s="185">
        <f>SUM(BK117:BK125)</f>
        <v>0</v>
      </c>
    </row>
    <row r="117" spans="2:65" s="1" customFormat="1" ht="22.9" customHeight="1">
      <c r="B117" s="42"/>
      <c r="C117" s="188" t="s">
        <v>1176</v>
      </c>
      <c r="D117" s="188" t="s">
        <v>1304</v>
      </c>
      <c r="E117" s="189" t="s">
        <v>49</v>
      </c>
      <c r="F117" s="190" t="s">
        <v>50</v>
      </c>
      <c r="G117" s="191" t="s">
        <v>1307</v>
      </c>
      <c r="H117" s="192">
        <v>1400</v>
      </c>
      <c r="I117" s="193"/>
      <c r="J117" s="194">
        <f>ROUND(I117*H117,2)</f>
        <v>0</v>
      </c>
      <c r="K117" s="190" t="s">
        <v>1308</v>
      </c>
      <c r="L117" s="62"/>
      <c r="M117" s="195" t="s">
        <v>1169</v>
      </c>
      <c r="N117" s="196" t="s">
        <v>1198</v>
      </c>
      <c r="O117" s="43"/>
      <c r="P117" s="197">
        <f>O117*H117</f>
        <v>0</v>
      </c>
      <c r="Q117" s="197">
        <v>0.00077</v>
      </c>
      <c r="R117" s="197">
        <f>Q117*H117</f>
        <v>1.0779999999999998</v>
      </c>
      <c r="S117" s="197">
        <v>0</v>
      </c>
      <c r="T117" s="198">
        <f>S117*H117</f>
        <v>0</v>
      </c>
      <c r="AR117" s="24" t="s">
        <v>1387</v>
      </c>
      <c r="AT117" s="24" t="s">
        <v>1304</v>
      </c>
      <c r="AU117" s="24" t="s">
        <v>1234</v>
      </c>
      <c r="AY117" s="24" t="s">
        <v>1302</v>
      </c>
      <c r="BE117" s="199">
        <f>IF(N117="základní",J117,0)</f>
        <v>0</v>
      </c>
      <c r="BF117" s="199">
        <f>IF(N117="snížená",J117,0)</f>
        <v>0</v>
      </c>
      <c r="BG117" s="199">
        <f>IF(N117="zákl. přenesená",J117,0)</f>
        <v>0</v>
      </c>
      <c r="BH117" s="199">
        <f>IF(N117="sníž. přenesená",J117,0)</f>
        <v>0</v>
      </c>
      <c r="BI117" s="199">
        <f>IF(N117="nulová",J117,0)</f>
        <v>0</v>
      </c>
      <c r="BJ117" s="24" t="s">
        <v>1309</v>
      </c>
      <c r="BK117" s="199">
        <f>ROUND(I117*H117,2)</f>
        <v>0</v>
      </c>
      <c r="BL117" s="24" t="s">
        <v>1387</v>
      </c>
      <c r="BM117" s="24" t="s">
        <v>214</v>
      </c>
    </row>
    <row r="118" spans="2:47" s="1" customFormat="1" ht="54">
      <c r="B118" s="42"/>
      <c r="C118" s="64"/>
      <c r="D118" s="200" t="s">
        <v>1311</v>
      </c>
      <c r="E118" s="64"/>
      <c r="F118" s="201" t="s">
        <v>52</v>
      </c>
      <c r="G118" s="64"/>
      <c r="H118" s="64"/>
      <c r="I118" s="159"/>
      <c r="J118" s="64"/>
      <c r="K118" s="64"/>
      <c r="L118" s="62"/>
      <c r="M118" s="202"/>
      <c r="N118" s="43"/>
      <c r="O118" s="43"/>
      <c r="P118" s="43"/>
      <c r="Q118" s="43"/>
      <c r="R118" s="43"/>
      <c r="S118" s="43"/>
      <c r="T118" s="79"/>
      <c r="AT118" s="24" t="s">
        <v>1311</v>
      </c>
      <c r="AU118" s="24" t="s">
        <v>1234</v>
      </c>
    </row>
    <row r="119" spans="2:51" s="11" customFormat="1" ht="13.5">
      <c r="B119" s="203"/>
      <c r="C119" s="204"/>
      <c r="D119" s="200" t="s">
        <v>1313</v>
      </c>
      <c r="E119" s="205" t="s">
        <v>1169</v>
      </c>
      <c r="F119" s="206" t="s">
        <v>215</v>
      </c>
      <c r="G119" s="204"/>
      <c r="H119" s="207">
        <v>1400</v>
      </c>
      <c r="I119" s="208"/>
      <c r="J119" s="204"/>
      <c r="K119" s="204"/>
      <c r="L119" s="209"/>
      <c r="M119" s="210"/>
      <c r="N119" s="211"/>
      <c r="O119" s="211"/>
      <c r="P119" s="211"/>
      <c r="Q119" s="211"/>
      <c r="R119" s="211"/>
      <c r="S119" s="211"/>
      <c r="T119" s="212"/>
      <c r="AT119" s="213" t="s">
        <v>1313</v>
      </c>
      <c r="AU119" s="213" t="s">
        <v>1234</v>
      </c>
      <c r="AV119" s="11" t="s">
        <v>1234</v>
      </c>
      <c r="AW119" s="11" t="s">
        <v>1188</v>
      </c>
      <c r="AX119" s="11" t="s">
        <v>1225</v>
      </c>
      <c r="AY119" s="213" t="s">
        <v>1302</v>
      </c>
    </row>
    <row r="120" spans="2:51" s="12" customFormat="1" ht="13.5">
      <c r="B120" s="214"/>
      <c r="C120" s="215"/>
      <c r="D120" s="200" t="s">
        <v>1313</v>
      </c>
      <c r="E120" s="216" t="s">
        <v>1169</v>
      </c>
      <c r="F120" s="217" t="s">
        <v>1315</v>
      </c>
      <c r="G120" s="215"/>
      <c r="H120" s="218">
        <v>1400</v>
      </c>
      <c r="I120" s="219"/>
      <c r="J120" s="215"/>
      <c r="K120" s="215"/>
      <c r="L120" s="220"/>
      <c r="M120" s="221"/>
      <c r="N120" s="222"/>
      <c r="O120" s="222"/>
      <c r="P120" s="222"/>
      <c r="Q120" s="222"/>
      <c r="R120" s="222"/>
      <c r="S120" s="222"/>
      <c r="T120" s="223"/>
      <c r="AT120" s="224" t="s">
        <v>1313</v>
      </c>
      <c r="AU120" s="224" t="s">
        <v>1234</v>
      </c>
      <c r="AV120" s="12" t="s">
        <v>1309</v>
      </c>
      <c r="AW120" s="12" t="s">
        <v>1188</v>
      </c>
      <c r="AX120" s="12" t="s">
        <v>1171</v>
      </c>
      <c r="AY120" s="224" t="s">
        <v>1302</v>
      </c>
    </row>
    <row r="121" spans="2:65" s="1" customFormat="1" ht="22.9" customHeight="1">
      <c r="B121" s="42"/>
      <c r="C121" s="235" t="s">
        <v>1367</v>
      </c>
      <c r="D121" s="235" t="s">
        <v>1464</v>
      </c>
      <c r="E121" s="236" t="s">
        <v>100</v>
      </c>
      <c r="F121" s="237" t="s">
        <v>55</v>
      </c>
      <c r="G121" s="238" t="s">
        <v>1307</v>
      </c>
      <c r="H121" s="239">
        <v>1680</v>
      </c>
      <c r="I121" s="240"/>
      <c r="J121" s="241">
        <f>ROUND(I121*H121,2)</f>
        <v>0</v>
      </c>
      <c r="K121" s="237" t="s">
        <v>1308</v>
      </c>
      <c r="L121" s="242"/>
      <c r="M121" s="243" t="s">
        <v>1169</v>
      </c>
      <c r="N121" s="244" t="s">
        <v>1198</v>
      </c>
      <c r="O121" s="43"/>
      <c r="P121" s="197">
        <f>O121*H121</f>
        <v>0</v>
      </c>
      <c r="Q121" s="197">
        <v>0.0026</v>
      </c>
      <c r="R121" s="197">
        <f>Q121*H121</f>
        <v>4.367999999999999</v>
      </c>
      <c r="S121" s="197">
        <v>0</v>
      </c>
      <c r="T121" s="198">
        <f>S121*H121</f>
        <v>0</v>
      </c>
      <c r="AR121" s="24" t="s">
        <v>1455</v>
      </c>
      <c r="AT121" s="24" t="s">
        <v>1464</v>
      </c>
      <c r="AU121" s="24" t="s">
        <v>1234</v>
      </c>
      <c r="AY121" s="24" t="s">
        <v>1302</v>
      </c>
      <c r="BE121" s="199">
        <f>IF(N121="základní",J121,0)</f>
        <v>0</v>
      </c>
      <c r="BF121" s="199">
        <f>IF(N121="snížená",J121,0)</f>
        <v>0</v>
      </c>
      <c r="BG121" s="199">
        <f>IF(N121="zákl. přenesená",J121,0)</f>
        <v>0</v>
      </c>
      <c r="BH121" s="199">
        <f>IF(N121="sníž. přenesená",J121,0)</f>
        <v>0</v>
      </c>
      <c r="BI121" s="199">
        <f>IF(N121="nulová",J121,0)</f>
        <v>0</v>
      </c>
      <c r="BJ121" s="24" t="s">
        <v>1309</v>
      </c>
      <c r="BK121" s="199">
        <f>ROUND(I121*H121,2)</f>
        <v>0</v>
      </c>
      <c r="BL121" s="24" t="s">
        <v>1387</v>
      </c>
      <c r="BM121" s="24" t="s">
        <v>216</v>
      </c>
    </row>
    <row r="122" spans="2:47" s="1" customFormat="1" ht="27">
      <c r="B122" s="42"/>
      <c r="C122" s="64"/>
      <c r="D122" s="200" t="s">
        <v>57</v>
      </c>
      <c r="E122" s="64"/>
      <c r="F122" s="201" t="s">
        <v>58</v>
      </c>
      <c r="G122" s="64"/>
      <c r="H122" s="64"/>
      <c r="I122" s="159"/>
      <c r="J122" s="64"/>
      <c r="K122" s="64"/>
      <c r="L122" s="62"/>
      <c r="M122" s="202"/>
      <c r="N122" s="43"/>
      <c r="O122" s="43"/>
      <c r="P122" s="43"/>
      <c r="Q122" s="43"/>
      <c r="R122" s="43"/>
      <c r="S122" s="43"/>
      <c r="T122" s="79"/>
      <c r="AT122" s="24" t="s">
        <v>57</v>
      </c>
      <c r="AU122" s="24" t="s">
        <v>1234</v>
      </c>
    </row>
    <row r="123" spans="2:51" s="11" customFormat="1" ht="13.5">
      <c r="B123" s="203"/>
      <c r="C123" s="204"/>
      <c r="D123" s="200" t="s">
        <v>1313</v>
      </c>
      <c r="E123" s="204"/>
      <c r="F123" s="206" t="s">
        <v>217</v>
      </c>
      <c r="G123" s="204"/>
      <c r="H123" s="207">
        <v>1680</v>
      </c>
      <c r="I123" s="208"/>
      <c r="J123" s="204"/>
      <c r="K123" s="204"/>
      <c r="L123" s="209"/>
      <c r="M123" s="210"/>
      <c r="N123" s="211"/>
      <c r="O123" s="211"/>
      <c r="P123" s="211"/>
      <c r="Q123" s="211"/>
      <c r="R123" s="211"/>
      <c r="S123" s="211"/>
      <c r="T123" s="212"/>
      <c r="AT123" s="213" t="s">
        <v>1313</v>
      </c>
      <c r="AU123" s="213" t="s">
        <v>1234</v>
      </c>
      <c r="AV123" s="11" t="s">
        <v>1234</v>
      </c>
      <c r="AW123" s="11" t="s">
        <v>1153</v>
      </c>
      <c r="AX123" s="11" t="s">
        <v>1171</v>
      </c>
      <c r="AY123" s="213" t="s">
        <v>1302</v>
      </c>
    </row>
    <row r="124" spans="2:65" s="1" customFormat="1" ht="37.5" customHeight="1">
      <c r="B124" s="42"/>
      <c r="C124" s="188" t="s">
        <v>1371</v>
      </c>
      <c r="D124" s="188" t="s">
        <v>1304</v>
      </c>
      <c r="E124" s="189" t="s">
        <v>60</v>
      </c>
      <c r="F124" s="190" t="s">
        <v>61</v>
      </c>
      <c r="G124" s="191" t="s">
        <v>1016</v>
      </c>
      <c r="H124" s="192">
        <v>5.446</v>
      </c>
      <c r="I124" s="193"/>
      <c r="J124" s="194">
        <f>ROUND(I124*H124,2)</f>
        <v>0</v>
      </c>
      <c r="K124" s="190" t="s">
        <v>1308</v>
      </c>
      <c r="L124" s="62"/>
      <c r="M124" s="195" t="s">
        <v>1169</v>
      </c>
      <c r="N124" s="196" t="s">
        <v>1198</v>
      </c>
      <c r="O124" s="43"/>
      <c r="P124" s="197">
        <f>O124*H124</f>
        <v>0</v>
      </c>
      <c r="Q124" s="197">
        <v>0</v>
      </c>
      <c r="R124" s="197">
        <f>Q124*H124</f>
        <v>0</v>
      </c>
      <c r="S124" s="197">
        <v>0</v>
      </c>
      <c r="T124" s="198">
        <f>S124*H124</f>
        <v>0</v>
      </c>
      <c r="AR124" s="24" t="s">
        <v>1387</v>
      </c>
      <c r="AT124" s="24" t="s">
        <v>1304</v>
      </c>
      <c r="AU124" s="24" t="s">
        <v>1234</v>
      </c>
      <c r="AY124" s="24" t="s">
        <v>1302</v>
      </c>
      <c r="BE124" s="199">
        <f>IF(N124="základní",J124,0)</f>
        <v>0</v>
      </c>
      <c r="BF124" s="199">
        <f>IF(N124="snížená",J124,0)</f>
        <v>0</v>
      </c>
      <c r="BG124" s="199">
        <f>IF(N124="zákl. přenesená",J124,0)</f>
        <v>0</v>
      </c>
      <c r="BH124" s="199">
        <f>IF(N124="sníž. přenesená",J124,0)</f>
        <v>0</v>
      </c>
      <c r="BI124" s="199">
        <f>IF(N124="nulová",J124,0)</f>
        <v>0</v>
      </c>
      <c r="BJ124" s="24" t="s">
        <v>1309</v>
      </c>
      <c r="BK124" s="199">
        <f>ROUND(I124*H124,2)</f>
        <v>0</v>
      </c>
      <c r="BL124" s="24" t="s">
        <v>1387</v>
      </c>
      <c r="BM124" s="24" t="s">
        <v>218</v>
      </c>
    </row>
    <row r="125" spans="2:47" s="1" customFormat="1" ht="135">
      <c r="B125" s="42"/>
      <c r="C125" s="64"/>
      <c r="D125" s="200" t="s">
        <v>1311</v>
      </c>
      <c r="E125" s="64"/>
      <c r="F125" s="201" t="s">
        <v>63</v>
      </c>
      <c r="G125" s="64"/>
      <c r="H125" s="64"/>
      <c r="I125" s="159"/>
      <c r="J125" s="64"/>
      <c r="K125" s="64"/>
      <c r="L125" s="62"/>
      <c r="M125" s="249"/>
      <c r="N125" s="250"/>
      <c r="O125" s="250"/>
      <c r="P125" s="250"/>
      <c r="Q125" s="250"/>
      <c r="R125" s="250"/>
      <c r="S125" s="250"/>
      <c r="T125" s="251"/>
      <c r="AT125" s="24" t="s">
        <v>1311</v>
      </c>
      <c r="AU125" s="24" t="s">
        <v>1234</v>
      </c>
    </row>
    <row r="126" spans="2:12" s="1" customFormat="1" ht="6.95" customHeight="1">
      <c r="B126" s="57"/>
      <c r="C126" s="58"/>
      <c r="D126" s="58"/>
      <c r="E126" s="58"/>
      <c r="F126" s="58"/>
      <c r="G126" s="58"/>
      <c r="H126" s="58"/>
      <c r="I126" s="136"/>
      <c r="J126" s="58"/>
      <c r="K126" s="58"/>
      <c r="L126" s="62"/>
    </row>
  </sheetData>
  <sheetProtection password="CC55" sheet="1" objects="1" scenarios="1" formatColumns="0" formatRows="0" autoFilter="0"/>
  <autoFilter ref="C82:K125"/>
  <mergeCells count="10">
    <mergeCell ref="L2:V2"/>
    <mergeCell ref="E7:H7"/>
    <mergeCell ref="E9:H9"/>
    <mergeCell ref="E24:H24"/>
    <mergeCell ref="E75:H75"/>
    <mergeCell ref="G1:H1"/>
    <mergeCell ref="E45:H45"/>
    <mergeCell ref="E47:H47"/>
    <mergeCell ref="E73:H73"/>
    <mergeCell ref="J51:J5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8"/>
  <sheetViews>
    <sheetView showGridLines="0" workbookViewId="0" topLeftCell="A1">
      <pane ySplit="1" topLeftCell="A83" activePane="bottomLeft" state="frozen"/>
      <selection pane="bottomLeft" activeCell="F89" sqref="F89"/>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1148</v>
      </c>
      <c r="E1" s="112"/>
      <c r="F1" s="114" t="s">
        <v>1271</v>
      </c>
      <c r="G1" s="386" t="s">
        <v>1272</v>
      </c>
      <c r="H1" s="386"/>
      <c r="I1" s="115"/>
      <c r="J1" s="114" t="s">
        <v>1273</v>
      </c>
      <c r="K1" s="113" t="s">
        <v>1274</v>
      </c>
      <c r="L1" s="114" t="s">
        <v>1275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1"/>
      <c r="M2" s="361"/>
      <c r="N2" s="361"/>
      <c r="O2" s="361"/>
      <c r="P2" s="361"/>
      <c r="Q2" s="361"/>
      <c r="R2" s="361"/>
      <c r="S2" s="361"/>
      <c r="T2" s="361"/>
      <c r="U2" s="361"/>
      <c r="V2" s="361"/>
      <c r="AT2" s="24" t="s">
        <v>1252</v>
      </c>
    </row>
    <row r="3" spans="2:46" ht="6.95" customHeight="1">
      <c r="B3" s="25"/>
      <c r="C3" s="26"/>
      <c r="D3" s="26"/>
      <c r="E3" s="26"/>
      <c r="F3" s="26"/>
      <c r="G3" s="26"/>
      <c r="H3" s="26"/>
      <c r="I3" s="116"/>
      <c r="J3" s="26"/>
      <c r="K3" s="27"/>
      <c r="AT3" s="24" t="s">
        <v>1234</v>
      </c>
    </row>
    <row r="4" spans="2:46" ht="36.95" customHeight="1">
      <c r="B4" s="28"/>
      <c r="C4" s="29"/>
      <c r="D4" s="30" t="s">
        <v>1276</v>
      </c>
      <c r="E4" s="29"/>
      <c r="F4" s="29"/>
      <c r="G4" s="29"/>
      <c r="H4" s="29"/>
      <c r="I4" s="117"/>
      <c r="J4" s="29"/>
      <c r="K4" s="31"/>
      <c r="M4" s="32" t="s">
        <v>1159</v>
      </c>
      <c r="AT4" s="24" t="s">
        <v>1188</v>
      </c>
    </row>
    <row r="5" spans="2:11" ht="6.95" customHeight="1">
      <c r="B5" s="28"/>
      <c r="C5" s="29"/>
      <c r="D5" s="29"/>
      <c r="E5" s="29"/>
      <c r="F5" s="29"/>
      <c r="G5" s="29"/>
      <c r="H5" s="29"/>
      <c r="I5" s="117"/>
      <c r="J5" s="29"/>
      <c r="K5" s="31"/>
    </row>
    <row r="6" spans="2:11" ht="15">
      <c r="B6" s="28"/>
      <c r="C6" s="29"/>
      <c r="D6" s="37" t="s">
        <v>1165</v>
      </c>
      <c r="E6" s="29"/>
      <c r="F6" s="29"/>
      <c r="G6" s="29"/>
      <c r="H6" s="29"/>
      <c r="I6" s="117"/>
      <c r="J6" s="29"/>
      <c r="K6" s="31"/>
    </row>
    <row r="7" spans="2:11" ht="14.45" customHeight="1">
      <c r="B7" s="28"/>
      <c r="C7" s="29"/>
      <c r="D7" s="29"/>
      <c r="E7" s="387" t="str">
        <f>'Rekapitulace stavby'!K6</f>
        <v>KOHINOOR MARÁNSKÉ RADČICE - Biotechnologický systém ČDV Z MR1</v>
      </c>
      <c r="F7" s="388"/>
      <c r="G7" s="388"/>
      <c r="H7" s="388"/>
      <c r="I7" s="117"/>
      <c r="J7" s="29"/>
      <c r="K7" s="31"/>
    </row>
    <row r="8" spans="2:11" s="1" customFormat="1" ht="15">
      <c r="B8" s="42"/>
      <c r="C8" s="43"/>
      <c r="D8" s="37" t="s">
        <v>1277</v>
      </c>
      <c r="E8" s="43"/>
      <c r="F8" s="43"/>
      <c r="G8" s="43"/>
      <c r="H8" s="43"/>
      <c r="I8" s="118"/>
      <c r="J8" s="43"/>
      <c r="K8" s="46"/>
    </row>
    <row r="9" spans="2:11" s="1" customFormat="1" ht="36.95" customHeight="1">
      <c r="B9" s="42"/>
      <c r="C9" s="43"/>
      <c r="D9" s="43"/>
      <c r="E9" s="389" t="s">
        <v>219</v>
      </c>
      <c r="F9" s="390"/>
      <c r="G9" s="390"/>
      <c r="H9" s="390"/>
      <c r="I9" s="118"/>
      <c r="J9" s="43"/>
      <c r="K9" s="46"/>
    </row>
    <row r="10" spans="2:11" s="1" customFormat="1" ht="13.5">
      <c r="B10" s="42"/>
      <c r="C10" s="43"/>
      <c r="D10" s="43"/>
      <c r="E10" s="43"/>
      <c r="F10" s="43"/>
      <c r="G10" s="43"/>
      <c r="H10" s="43"/>
      <c r="I10" s="118"/>
      <c r="J10" s="43"/>
      <c r="K10" s="46"/>
    </row>
    <row r="11" spans="2:11" s="1" customFormat="1" ht="14.45" customHeight="1">
      <c r="B11" s="42"/>
      <c r="C11" s="43"/>
      <c r="D11" s="37" t="s">
        <v>1168</v>
      </c>
      <c r="E11" s="43"/>
      <c r="F11" s="35" t="s">
        <v>1169</v>
      </c>
      <c r="G11" s="43"/>
      <c r="H11" s="43"/>
      <c r="I11" s="119" t="s">
        <v>1170</v>
      </c>
      <c r="J11" s="35" t="s">
        <v>1169</v>
      </c>
      <c r="K11" s="46"/>
    </row>
    <row r="12" spans="2:11" s="1" customFormat="1" ht="14.45" customHeight="1">
      <c r="B12" s="42"/>
      <c r="C12" s="43"/>
      <c r="D12" s="37" t="s">
        <v>1172</v>
      </c>
      <c r="E12" s="43"/>
      <c r="F12" s="35" t="s">
        <v>1173</v>
      </c>
      <c r="G12" s="43"/>
      <c r="H12" s="43"/>
      <c r="I12" s="119" t="s">
        <v>1174</v>
      </c>
      <c r="J12" s="120" t="str">
        <f>'Rekapitulace stavby'!AN8</f>
        <v>20. 6. 2017</v>
      </c>
      <c r="K12" s="46"/>
    </row>
    <row r="13" spans="2:11" s="1" customFormat="1" ht="10.9" customHeight="1">
      <c r="B13" s="42"/>
      <c r="C13" s="43"/>
      <c r="D13" s="43"/>
      <c r="E13" s="43"/>
      <c r="F13" s="43"/>
      <c r="G13" s="43"/>
      <c r="H13" s="43"/>
      <c r="I13" s="118"/>
      <c r="J13" s="43"/>
      <c r="K13" s="46"/>
    </row>
    <row r="14" spans="2:11" s="1" customFormat="1" ht="14.45" customHeight="1">
      <c r="B14" s="42"/>
      <c r="C14" s="43"/>
      <c r="D14" s="37" t="s">
        <v>1180</v>
      </c>
      <c r="E14" s="43"/>
      <c r="F14" s="43"/>
      <c r="G14" s="43"/>
      <c r="H14" s="43"/>
      <c r="I14" s="119" t="s">
        <v>1181</v>
      </c>
      <c r="J14" s="35" t="s">
        <v>1169</v>
      </c>
      <c r="K14" s="46"/>
    </row>
    <row r="15" spans="2:11" s="1" customFormat="1" ht="18" customHeight="1">
      <c r="B15" s="42"/>
      <c r="C15" s="43"/>
      <c r="D15" s="43"/>
      <c r="E15" s="35" t="s">
        <v>1182</v>
      </c>
      <c r="F15" s="43"/>
      <c r="G15" s="43"/>
      <c r="H15" s="43"/>
      <c r="I15" s="119" t="s">
        <v>1183</v>
      </c>
      <c r="J15" s="35" t="s">
        <v>1169</v>
      </c>
      <c r="K15" s="46"/>
    </row>
    <row r="16" spans="2:11" s="1" customFormat="1" ht="6.95" customHeight="1">
      <c r="B16" s="42"/>
      <c r="C16" s="43"/>
      <c r="D16" s="43"/>
      <c r="E16" s="43"/>
      <c r="F16" s="43"/>
      <c r="G16" s="43"/>
      <c r="H16" s="43"/>
      <c r="I16" s="118"/>
      <c r="J16" s="43"/>
      <c r="K16" s="46"/>
    </row>
    <row r="17" spans="2:11" s="1" customFormat="1" ht="14.45" customHeight="1">
      <c r="B17" s="42"/>
      <c r="C17" s="43"/>
      <c r="D17" s="37" t="s">
        <v>1184</v>
      </c>
      <c r="E17" s="43"/>
      <c r="F17" s="43"/>
      <c r="G17" s="43"/>
      <c r="H17" s="43"/>
      <c r="I17" s="119" t="s">
        <v>1181</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9" t="s">
        <v>1183</v>
      </c>
      <c r="J18" s="35" t="str">
        <f>IF('Rekapitulace stavby'!AN14="Vyplň údaj","",IF('Rekapitulace stavby'!AN14="","",'Rekapitulace stavby'!AN14))</f>
        <v/>
      </c>
      <c r="K18" s="46"/>
    </row>
    <row r="19" spans="2:11" s="1" customFormat="1" ht="6.95" customHeight="1">
      <c r="B19" s="42"/>
      <c r="C19" s="43"/>
      <c r="D19" s="43"/>
      <c r="E19" s="43"/>
      <c r="F19" s="43"/>
      <c r="G19" s="43"/>
      <c r="H19" s="43"/>
      <c r="I19" s="118"/>
      <c r="J19" s="43"/>
      <c r="K19" s="46"/>
    </row>
    <row r="20" spans="2:11" s="1" customFormat="1" ht="14.45" customHeight="1">
      <c r="B20" s="42"/>
      <c r="C20" s="43"/>
      <c r="D20" s="37" t="s">
        <v>1186</v>
      </c>
      <c r="E20" s="43"/>
      <c r="F20" s="43"/>
      <c r="G20" s="43"/>
      <c r="H20" s="43"/>
      <c r="I20" s="119" t="s">
        <v>1181</v>
      </c>
      <c r="J20" s="35" t="s">
        <v>1169</v>
      </c>
      <c r="K20" s="46"/>
    </row>
    <row r="21" spans="2:11" s="1" customFormat="1" ht="18" customHeight="1">
      <c r="B21" s="42"/>
      <c r="C21" s="43"/>
      <c r="D21" s="43"/>
      <c r="E21" s="35" t="s">
        <v>1187</v>
      </c>
      <c r="F21" s="43"/>
      <c r="G21" s="43"/>
      <c r="H21" s="43"/>
      <c r="I21" s="119" t="s">
        <v>1183</v>
      </c>
      <c r="J21" s="35" t="s">
        <v>1169</v>
      </c>
      <c r="K21" s="46"/>
    </row>
    <row r="22" spans="2:11" s="1" customFormat="1" ht="6.95" customHeight="1">
      <c r="B22" s="42"/>
      <c r="C22" s="43"/>
      <c r="D22" s="43"/>
      <c r="E22" s="43"/>
      <c r="F22" s="43"/>
      <c r="G22" s="43"/>
      <c r="H22" s="43"/>
      <c r="I22" s="118"/>
      <c r="J22" s="43"/>
      <c r="K22" s="46"/>
    </row>
    <row r="23" spans="2:11" s="1" customFormat="1" ht="14.45" customHeight="1">
      <c r="B23" s="42"/>
      <c r="C23" s="43"/>
      <c r="D23" s="37" t="s">
        <v>1189</v>
      </c>
      <c r="E23" s="43"/>
      <c r="F23" s="43"/>
      <c r="G23" s="43"/>
      <c r="H23" s="43"/>
      <c r="I23" s="118"/>
      <c r="J23" s="43"/>
      <c r="K23" s="46"/>
    </row>
    <row r="24" spans="2:11" s="6" customFormat="1" ht="14.45" customHeight="1">
      <c r="B24" s="121"/>
      <c r="C24" s="122"/>
      <c r="D24" s="122"/>
      <c r="E24" s="383" t="s">
        <v>1169</v>
      </c>
      <c r="F24" s="383"/>
      <c r="G24" s="383"/>
      <c r="H24" s="383"/>
      <c r="I24" s="123"/>
      <c r="J24" s="122"/>
      <c r="K24" s="124"/>
    </row>
    <row r="25" spans="2:11" s="1" customFormat="1" ht="6.95" customHeight="1">
      <c r="B25" s="42"/>
      <c r="C25" s="43"/>
      <c r="D25" s="43"/>
      <c r="E25" s="43"/>
      <c r="F25" s="43"/>
      <c r="G25" s="43"/>
      <c r="H25" s="43"/>
      <c r="I25" s="118"/>
      <c r="J25" s="43"/>
      <c r="K25" s="46"/>
    </row>
    <row r="26" spans="2:11" s="1" customFormat="1" ht="6.95" customHeight="1">
      <c r="B26" s="42"/>
      <c r="C26" s="43"/>
      <c r="D26" s="85"/>
      <c r="E26" s="85"/>
      <c r="F26" s="85"/>
      <c r="G26" s="85"/>
      <c r="H26" s="85"/>
      <c r="I26" s="125"/>
      <c r="J26" s="85"/>
      <c r="K26" s="126"/>
    </row>
    <row r="27" spans="2:11" s="1" customFormat="1" ht="25.35" customHeight="1">
      <c r="B27" s="42"/>
      <c r="C27" s="43"/>
      <c r="D27" s="127" t="s">
        <v>1191</v>
      </c>
      <c r="E27" s="43"/>
      <c r="F27" s="43"/>
      <c r="G27" s="43"/>
      <c r="H27" s="43"/>
      <c r="I27" s="118"/>
      <c r="J27" s="128">
        <f>ROUND(J81,2)</f>
        <v>0</v>
      </c>
      <c r="K27" s="46"/>
    </row>
    <row r="28" spans="2:11" s="1" customFormat="1" ht="6.95" customHeight="1">
      <c r="B28" s="42"/>
      <c r="C28" s="43"/>
      <c r="D28" s="85"/>
      <c r="E28" s="85"/>
      <c r="F28" s="85"/>
      <c r="G28" s="85"/>
      <c r="H28" s="85"/>
      <c r="I28" s="125"/>
      <c r="J28" s="85"/>
      <c r="K28" s="126"/>
    </row>
    <row r="29" spans="2:11" s="1" customFormat="1" ht="14.45" customHeight="1">
      <c r="B29" s="42"/>
      <c r="C29" s="43"/>
      <c r="D29" s="43"/>
      <c r="E29" s="43"/>
      <c r="F29" s="47" t="s">
        <v>1193</v>
      </c>
      <c r="G29" s="43"/>
      <c r="H29" s="43"/>
      <c r="I29" s="129" t="s">
        <v>1192</v>
      </c>
      <c r="J29" s="47" t="s">
        <v>1194</v>
      </c>
      <c r="K29" s="46"/>
    </row>
    <row r="30" spans="2:11" s="1" customFormat="1" ht="14.45" customHeight="1" hidden="1">
      <c r="B30" s="42"/>
      <c r="C30" s="43"/>
      <c r="D30" s="50" t="s">
        <v>1195</v>
      </c>
      <c r="E30" s="50" t="s">
        <v>1196</v>
      </c>
      <c r="F30" s="130">
        <f>ROUND(SUM(BE81:BE157),2)</f>
        <v>0</v>
      </c>
      <c r="G30" s="43"/>
      <c r="H30" s="43"/>
      <c r="I30" s="131">
        <v>0.21</v>
      </c>
      <c r="J30" s="130">
        <f>ROUND(ROUND((SUM(BE81:BE157)),2)*I30,2)</f>
        <v>0</v>
      </c>
      <c r="K30" s="46"/>
    </row>
    <row r="31" spans="2:11" s="1" customFormat="1" ht="14.45" customHeight="1" hidden="1">
      <c r="B31" s="42"/>
      <c r="C31" s="43"/>
      <c r="D31" s="43"/>
      <c r="E31" s="50" t="s">
        <v>1197</v>
      </c>
      <c r="F31" s="130">
        <f>ROUND(SUM(BF81:BF157),2)</f>
        <v>0</v>
      </c>
      <c r="G31" s="43"/>
      <c r="H31" s="43"/>
      <c r="I31" s="131">
        <v>0.15</v>
      </c>
      <c r="J31" s="130">
        <f>ROUND(ROUND((SUM(BF81:BF157)),2)*I31,2)</f>
        <v>0</v>
      </c>
      <c r="K31" s="46"/>
    </row>
    <row r="32" spans="2:11" s="1" customFormat="1" ht="14.45" customHeight="1">
      <c r="B32" s="42"/>
      <c r="C32" s="43"/>
      <c r="D32" s="50" t="s">
        <v>1195</v>
      </c>
      <c r="E32" s="50" t="s">
        <v>1198</v>
      </c>
      <c r="F32" s="130">
        <f>ROUND(SUM(BG81:BG157),2)</f>
        <v>0</v>
      </c>
      <c r="G32" s="43"/>
      <c r="H32" s="43"/>
      <c r="I32" s="131">
        <v>0.21</v>
      </c>
      <c r="J32" s="130">
        <v>0</v>
      </c>
      <c r="K32" s="46"/>
    </row>
    <row r="33" spans="2:11" s="1" customFormat="1" ht="14.45" customHeight="1">
      <c r="B33" s="42"/>
      <c r="C33" s="43"/>
      <c r="D33" s="43"/>
      <c r="E33" s="50" t="s">
        <v>1199</v>
      </c>
      <c r="F33" s="130">
        <f>ROUND(SUM(BH81:BH157),2)</f>
        <v>0</v>
      </c>
      <c r="G33" s="43"/>
      <c r="H33" s="43"/>
      <c r="I33" s="131">
        <v>0.15</v>
      </c>
      <c r="J33" s="130">
        <v>0</v>
      </c>
      <c r="K33" s="46"/>
    </row>
    <row r="34" spans="2:11" s="1" customFormat="1" ht="14.45" customHeight="1" hidden="1">
      <c r="B34" s="42"/>
      <c r="C34" s="43"/>
      <c r="D34" s="43"/>
      <c r="E34" s="50" t="s">
        <v>1200</v>
      </c>
      <c r="F34" s="130">
        <f>ROUND(SUM(BI81:BI157),2)</f>
        <v>0</v>
      </c>
      <c r="G34" s="43"/>
      <c r="H34" s="43"/>
      <c r="I34" s="131">
        <v>0</v>
      </c>
      <c r="J34" s="130">
        <v>0</v>
      </c>
      <c r="K34" s="46"/>
    </row>
    <row r="35" spans="2:11" s="1" customFormat="1" ht="6.95" customHeight="1">
      <c r="B35" s="42"/>
      <c r="C35" s="43"/>
      <c r="D35" s="43"/>
      <c r="E35" s="43"/>
      <c r="F35" s="43"/>
      <c r="G35" s="43"/>
      <c r="H35" s="43"/>
      <c r="I35" s="118"/>
      <c r="J35" s="43"/>
      <c r="K35" s="46"/>
    </row>
    <row r="36" spans="2:11" s="1" customFormat="1" ht="25.35" customHeight="1">
      <c r="B36" s="42"/>
      <c r="C36" s="52"/>
      <c r="D36" s="53" t="s">
        <v>1201</v>
      </c>
      <c r="E36" s="54"/>
      <c r="F36" s="54"/>
      <c r="G36" s="132" t="s">
        <v>1202</v>
      </c>
      <c r="H36" s="55" t="s">
        <v>1203</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137"/>
      <c r="C41" s="138"/>
      <c r="D41" s="138"/>
      <c r="E41" s="138"/>
      <c r="F41" s="138"/>
      <c r="G41" s="138"/>
      <c r="H41" s="138"/>
      <c r="I41" s="139"/>
      <c r="J41" s="138"/>
      <c r="K41" s="140"/>
    </row>
    <row r="42" spans="2:11" s="1" customFormat="1" ht="36.95" customHeight="1">
      <c r="B42" s="42"/>
      <c r="C42" s="30" t="s">
        <v>1279</v>
      </c>
      <c r="D42" s="43"/>
      <c r="E42" s="43"/>
      <c r="F42" s="43"/>
      <c r="G42" s="43"/>
      <c r="H42" s="43"/>
      <c r="I42" s="118"/>
      <c r="J42" s="43"/>
      <c r="K42" s="46"/>
    </row>
    <row r="43" spans="2:11" s="1" customFormat="1" ht="6.95" customHeight="1">
      <c r="B43" s="42"/>
      <c r="C43" s="43"/>
      <c r="D43" s="43"/>
      <c r="E43" s="43"/>
      <c r="F43" s="43"/>
      <c r="G43" s="43"/>
      <c r="H43" s="43"/>
      <c r="I43" s="118"/>
      <c r="J43" s="43"/>
      <c r="K43" s="46"/>
    </row>
    <row r="44" spans="2:11" s="1" customFormat="1" ht="14.45" customHeight="1">
      <c r="B44" s="42"/>
      <c r="C44" s="37" t="s">
        <v>1165</v>
      </c>
      <c r="D44" s="43"/>
      <c r="E44" s="43"/>
      <c r="F44" s="43"/>
      <c r="G44" s="43"/>
      <c r="H44" s="43"/>
      <c r="I44" s="118"/>
      <c r="J44" s="43"/>
      <c r="K44" s="46"/>
    </row>
    <row r="45" spans="2:11" s="1" customFormat="1" ht="14.45" customHeight="1">
      <c r="B45" s="42"/>
      <c r="C45" s="43"/>
      <c r="D45" s="43"/>
      <c r="E45" s="387" t="str">
        <f>E7</f>
        <v>KOHINOOR MARÁNSKÉ RADČICE - Biotechnologický systém ČDV Z MR1</v>
      </c>
      <c r="F45" s="388"/>
      <c r="G45" s="388"/>
      <c r="H45" s="388"/>
      <c r="I45" s="118"/>
      <c r="J45" s="43"/>
      <c r="K45" s="46"/>
    </row>
    <row r="46" spans="2:11" s="1" customFormat="1" ht="14.45" customHeight="1">
      <c r="B46" s="42"/>
      <c r="C46" s="37" t="s">
        <v>1277</v>
      </c>
      <c r="D46" s="43"/>
      <c r="E46" s="43"/>
      <c r="F46" s="43"/>
      <c r="G46" s="43"/>
      <c r="H46" s="43"/>
      <c r="I46" s="118"/>
      <c r="J46" s="43"/>
      <c r="K46" s="46"/>
    </row>
    <row r="47" spans="2:11" s="1" customFormat="1" ht="16.15" customHeight="1">
      <c r="B47" s="42"/>
      <c r="C47" s="43"/>
      <c r="D47" s="43"/>
      <c r="E47" s="389" t="str">
        <f>E9</f>
        <v>069/13/08/2015 - SO 03 Odtokové potrubí</v>
      </c>
      <c r="F47" s="390"/>
      <c r="G47" s="390"/>
      <c r="H47" s="390"/>
      <c r="I47" s="118"/>
      <c r="J47" s="43"/>
      <c r="K47" s="46"/>
    </row>
    <row r="48" spans="2:11" s="1" customFormat="1" ht="6.95" customHeight="1">
      <c r="B48" s="42"/>
      <c r="C48" s="43"/>
      <c r="D48" s="43"/>
      <c r="E48" s="43"/>
      <c r="F48" s="43"/>
      <c r="G48" s="43"/>
      <c r="H48" s="43"/>
      <c r="I48" s="118"/>
      <c r="J48" s="43"/>
      <c r="K48" s="46"/>
    </row>
    <row r="49" spans="2:11" s="1" customFormat="1" ht="18" customHeight="1">
      <c r="B49" s="42"/>
      <c r="C49" s="37" t="s">
        <v>1172</v>
      </c>
      <c r="D49" s="43"/>
      <c r="E49" s="43"/>
      <c r="F49" s="35" t="str">
        <f>F12</f>
        <v>Mariánské Radčice</v>
      </c>
      <c r="G49" s="43"/>
      <c r="H49" s="43"/>
      <c r="I49" s="119" t="s">
        <v>1174</v>
      </c>
      <c r="J49" s="120" t="str">
        <f>IF(J12="","",J12)</f>
        <v>20. 6. 2017</v>
      </c>
      <c r="K49" s="46"/>
    </row>
    <row r="50" spans="2:11" s="1" customFormat="1" ht="6.95" customHeight="1">
      <c r="B50" s="42"/>
      <c r="C50" s="43"/>
      <c r="D50" s="43"/>
      <c r="E50" s="43"/>
      <c r="F50" s="43"/>
      <c r="G50" s="43"/>
      <c r="H50" s="43"/>
      <c r="I50" s="118"/>
      <c r="J50" s="43"/>
      <c r="K50" s="46"/>
    </row>
    <row r="51" spans="2:11" s="1" customFormat="1" ht="15">
      <c r="B51" s="42"/>
      <c r="C51" s="37" t="s">
        <v>1180</v>
      </c>
      <c r="D51" s="43"/>
      <c r="E51" s="43"/>
      <c r="F51" s="35" t="str">
        <f>E15</f>
        <v>PK Ústí nad Labem</v>
      </c>
      <c r="G51" s="43"/>
      <c r="H51" s="43"/>
      <c r="I51" s="119" t="s">
        <v>1186</v>
      </c>
      <c r="J51" s="383" t="str">
        <f>E21</f>
        <v>Terén Design</v>
      </c>
      <c r="K51" s="46"/>
    </row>
    <row r="52" spans="2:11" s="1" customFormat="1" ht="14.45" customHeight="1">
      <c r="B52" s="42"/>
      <c r="C52" s="37" t="s">
        <v>1184</v>
      </c>
      <c r="D52" s="43"/>
      <c r="E52" s="43"/>
      <c r="F52" s="35" t="str">
        <f>IF(E18="","",E18)</f>
        <v/>
      </c>
      <c r="G52" s="43"/>
      <c r="H52" s="43"/>
      <c r="I52" s="118"/>
      <c r="J52" s="393"/>
      <c r="K52" s="46"/>
    </row>
    <row r="53" spans="2:11" s="1" customFormat="1" ht="10.35" customHeight="1">
      <c r="B53" s="42"/>
      <c r="C53" s="43"/>
      <c r="D53" s="43"/>
      <c r="E53" s="43"/>
      <c r="F53" s="43"/>
      <c r="G53" s="43"/>
      <c r="H53" s="43"/>
      <c r="I53" s="118"/>
      <c r="J53" s="43"/>
      <c r="K53" s="46"/>
    </row>
    <row r="54" spans="2:11" s="1" customFormat="1" ht="29.25" customHeight="1">
      <c r="B54" s="42"/>
      <c r="C54" s="141" t="s">
        <v>1280</v>
      </c>
      <c r="D54" s="52"/>
      <c r="E54" s="52"/>
      <c r="F54" s="52"/>
      <c r="G54" s="52"/>
      <c r="H54" s="52"/>
      <c r="I54" s="142"/>
      <c r="J54" s="143" t="s">
        <v>1281</v>
      </c>
      <c r="K54" s="56"/>
    </row>
    <row r="55" spans="2:11" s="1" customFormat="1" ht="10.35" customHeight="1">
      <c r="B55" s="42"/>
      <c r="C55" s="43"/>
      <c r="D55" s="43"/>
      <c r="E55" s="43"/>
      <c r="F55" s="43"/>
      <c r="G55" s="43"/>
      <c r="H55" s="43"/>
      <c r="I55" s="118"/>
      <c r="J55" s="43"/>
      <c r="K55" s="46"/>
    </row>
    <row r="56" spans="2:47" s="1" customFormat="1" ht="29.25" customHeight="1">
      <c r="B56" s="42"/>
      <c r="C56" s="144" t="s">
        <v>1282</v>
      </c>
      <c r="D56" s="43"/>
      <c r="E56" s="43"/>
      <c r="F56" s="43"/>
      <c r="G56" s="43"/>
      <c r="H56" s="43"/>
      <c r="I56" s="118"/>
      <c r="J56" s="128">
        <f>J81</f>
        <v>0</v>
      </c>
      <c r="K56" s="46"/>
      <c r="AU56" s="24" t="s">
        <v>1283</v>
      </c>
    </row>
    <row r="57" spans="2:11" s="7" customFormat="1" ht="24.95" customHeight="1">
      <c r="B57" s="145"/>
      <c r="C57" s="146"/>
      <c r="D57" s="147" t="s">
        <v>1284</v>
      </c>
      <c r="E57" s="148"/>
      <c r="F57" s="148"/>
      <c r="G57" s="148"/>
      <c r="H57" s="148"/>
      <c r="I57" s="149"/>
      <c r="J57" s="150">
        <f>J82</f>
        <v>0</v>
      </c>
      <c r="K57" s="151"/>
    </row>
    <row r="58" spans="2:11" s="8" customFormat="1" ht="19.9" customHeight="1">
      <c r="B58" s="152"/>
      <c r="C58" s="153"/>
      <c r="D58" s="154" t="s">
        <v>1285</v>
      </c>
      <c r="E58" s="155"/>
      <c r="F58" s="155"/>
      <c r="G58" s="155"/>
      <c r="H58" s="155"/>
      <c r="I58" s="156"/>
      <c r="J58" s="157">
        <f>J83</f>
        <v>0</v>
      </c>
      <c r="K58" s="158"/>
    </row>
    <row r="59" spans="2:11" s="8" customFormat="1" ht="19.9" customHeight="1">
      <c r="B59" s="152"/>
      <c r="C59" s="153"/>
      <c r="D59" s="154" t="s">
        <v>1080</v>
      </c>
      <c r="E59" s="155"/>
      <c r="F59" s="155"/>
      <c r="G59" s="155"/>
      <c r="H59" s="155"/>
      <c r="I59" s="156"/>
      <c r="J59" s="157">
        <f>J135</f>
        <v>0</v>
      </c>
      <c r="K59" s="158"/>
    </row>
    <row r="60" spans="2:11" s="8" customFormat="1" ht="19.9" customHeight="1">
      <c r="B60" s="152"/>
      <c r="C60" s="153"/>
      <c r="D60" s="154" t="s">
        <v>1081</v>
      </c>
      <c r="E60" s="155"/>
      <c r="F60" s="155"/>
      <c r="G60" s="155"/>
      <c r="H60" s="155"/>
      <c r="I60" s="156"/>
      <c r="J60" s="157">
        <f>J149</f>
        <v>0</v>
      </c>
      <c r="K60" s="158"/>
    </row>
    <row r="61" spans="2:11" s="8" customFormat="1" ht="19.9" customHeight="1">
      <c r="B61" s="152"/>
      <c r="C61" s="153"/>
      <c r="D61" s="154" t="s">
        <v>1083</v>
      </c>
      <c r="E61" s="155"/>
      <c r="F61" s="155"/>
      <c r="G61" s="155"/>
      <c r="H61" s="155"/>
      <c r="I61" s="156"/>
      <c r="J61" s="157">
        <f>J155</f>
        <v>0</v>
      </c>
      <c r="K61" s="158"/>
    </row>
    <row r="62" spans="2:11" s="1" customFormat="1" ht="21.75" customHeight="1">
      <c r="B62" s="42"/>
      <c r="C62" s="43"/>
      <c r="D62" s="43"/>
      <c r="E62" s="43"/>
      <c r="F62" s="43"/>
      <c r="G62" s="43"/>
      <c r="H62" s="43"/>
      <c r="I62" s="118"/>
      <c r="J62" s="43"/>
      <c r="K62" s="46"/>
    </row>
    <row r="63" spans="2:11" s="1" customFormat="1" ht="6.95" customHeight="1">
      <c r="B63" s="57"/>
      <c r="C63" s="58"/>
      <c r="D63" s="58"/>
      <c r="E63" s="58"/>
      <c r="F63" s="58"/>
      <c r="G63" s="58"/>
      <c r="H63" s="58"/>
      <c r="I63" s="136"/>
      <c r="J63" s="58"/>
      <c r="K63" s="59"/>
    </row>
    <row r="67" spans="2:12" s="1" customFormat="1" ht="6.95" customHeight="1">
      <c r="B67" s="60"/>
      <c r="C67" s="61"/>
      <c r="D67" s="61"/>
      <c r="E67" s="61"/>
      <c r="F67" s="61"/>
      <c r="G67" s="61"/>
      <c r="H67" s="61"/>
      <c r="I67" s="139"/>
      <c r="J67" s="61"/>
      <c r="K67" s="61"/>
      <c r="L67" s="62"/>
    </row>
    <row r="68" spans="2:12" s="1" customFormat="1" ht="36.95" customHeight="1">
      <c r="B68" s="42"/>
      <c r="C68" s="63" t="s">
        <v>1286</v>
      </c>
      <c r="D68" s="64"/>
      <c r="E68" s="64"/>
      <c r="F68" s="64"/>
      <c r="G68" s="64"/>
      <c r="H68" s="64"/>
      <c r="I68" s="159"/>
      <c r="J68" s="64"/>
      <c r="K68" s="64"/>
      <c r="L68" s="62"/>
    </row>
    <row r="69" spans="2:12" s="1" customFormat="1" ht="6.95" customHeight="1">
      <c r="B69" s="42"/>
      <c r="C69" s="64"/>
      <c r="D69" s="64"/>
      <c r="E69" s="64"/>
      <c r="F69" s="64"/>
      <c r="G69" s="64"/>
      <c r="H69" s="64"/>
      <c r="I69" s="159"/>
      <c r="J69" s="64"/>
      <c r="K69" s="64"/>
      <c r="L69" s="62"/>
    </row>
    <row r="70" spans="2:12" s="1" customFormat="1" ht="14.45" customHeight="1">
      <c r="B70" s="42"/>
      <c r="C70" s="66" t="s">
        <v>1165</v>
      </c>
      <c r="D70" s="64"/>
      <c r="E70" s="64"/>
      <c r="F70" s="64"/>
      <c r="G70" s="64"/>
      <c r="H70" s="64"/>
      <c r="I70" s="159"/>
      <c r="J70" s="64"/>
      <c r="K70" s="64"/>
      <c r="L70" s="62"/>
    </row>
    <row r="71" spans="2:12" s="1" customFormat="1" ht="14.45" customHeight="1">
      <c r="B71" s="42"/>
      <c r="C71" s="64"/>
      <c r="D71" s="64"/>
      <c r="E71" s="391" t="str">
        <f>E7</f>
        <v>KOHINOOR MARÁNSKÉ RADČICE - Biotechnologický systém ČDV Z MR1</v>
      </c>
      <c r="F71" s="392"/>
      <c r="G71" s="392"/>
      <c r="H71" s="392"/>
      <c r="I71" s="159"/>
      <c r="J71" s="64"/>
      <c r="K71" s="64"/>
      <c r="L71" s="62"/>
    </row>
    <row r="72" spans="2:12" s="1" customFormat="1" ht="14.45" customHeight="1">
      <c r="B72" s="42"/>
      <c r="C72" s="66" t="s">
        <v>1277</v>
      </c>
      <c r="D72" s="64"/>
      <c r="E72" s="64"/>
      <c r="F72" s="64"/>
      <c r="G72" s="64"/>
      <c r="H72" s="64"/>
      <c r="I72" s="159"/>
      <c r="J72" s="64"/>
      <c r="K72" s="64"/>
      <c r="L72" s="62"/>
    </row>
    <row r="73" spans="2:12" s="1" customFormat="1" ht="16.15" customHeight="1">
      <c r="B73" s="42"/>
      <c r="C73" s="64"/>
      <c r="D73" s="64"/>
      <c r="E73" s="357" t="str">
        <f>E9</f>
        <v>069/13/08/2015 - SO 03 Odtokové potrubí</v>
      </c>
      <c r="F73" s="394"/>
      <c r="G73" s="394"/>
      <c r="H73" s="394"/>
      <c r="I73" s="159"/>
      <c r="J73" s="64"/>
      <c r="K73" s="64"/>
      <c r="L73" s="62"/>
    </row>
    <row r="74" spans="2:12" s="1" customFormat="1" ht="6.95" customHeight="1">
      <c r="B74" s="42"/>
      <c r="C74" s="64"/>
      <c r="D74" s="64"/>
      <c r="E74" s="64"/>
      <c r="F74" s="64"/>
      <c r="G74" s="64"/>
      <c r="H74" s="64"/>
      <c r="I74" s="159"/>
      <c r="J74" s="64"/>
      <c r="K74" s="64"/>
      <c r="L74" s="62"/>
    </row>
    <row r="75" spans="2:12" s="1" customFormat="1" ht="18" customHeight="1">
      <c r="B75" s="42"/>
      <c r="C75" s="66" t="s">
        <v>1172</v>
      </c>
      <c r="D75" s="64"/>
      <c r="E75" s="64"/>
      <c r="F75" s="160" t="str">
        <f>F12</f>
        <v>Mariánské Radčice</v>
      </c>
      <c r="G75" s="64"/>
      <c r="H75" s="64"/>
      <c r="I75" s="161" t="s">
        <v>1174</v>
      </c>
      <c r="J75" s="74" t="str">
        <f>IF(J12="","",J12)</f>
        <v>20. 6. 2017</v>
      </c>
      <c r="K75" s="64"/>
      <c r="L75" s="62"/>
    </row>
    <row r="76" spans="2:12" s="1" customFormat="1" ht="6.95" customHeight="1">
      <c r="B76" s="42"/>
      <c r="C76" s="64"/>
      <c r="D76" s="64"/>
      <c r="E76" s="64"/>
      <c r="F76" s="64"/>
      <c r="G76" s="64"/>
      <c r="H76" s="64"/>
      <c r="I76" s="159"/>
      <c r="J76" s="64"/>
      <c r="K76" s="64"/>
      <c r="L76" s="62"/>
    </row>
    <row r="77" spans="2:12" s="1" customFormat="1" ht="15">
      <c r="B77" s="42"/>
      <c r="C77" s="66" t="s">
        <v>1180</v>
      </c>
      <c r="D77" s="64"/>
      <c r="E77" s="64"/>
      <c r="F77" s="160" t="str">
        <f>E15</f>
        <v>PK Ústí nad Labem</v>
      </c>
      <c r="G77" s="64"/>
      <c r="H77" s="64"/>
      <c r="I77" s="161" t="s">
        <v>1186</v>
      </c>
      <c r="J77" s="160" t="str">
        <f>E21</f>
        <v>Terén Design</v>
      </c>
      <c r="K77" s="64"/>
      <c r="L77" s="62"/>
    </row>
    <row r="78" spans="2:12" s="1" customFormat="1" ht="14.45" customHeight="1">
      <c r="B78" s="42"/>
      <c r="C78" s="66" t="s">
        <v>1184</v>
      </c>
      <c r="D78" s="64"/>
      <c r="E78" s="64"/>
      <c r="F78" s="160" t="str">
        <f>IF(E18="","",E18)</f>
        <v/>
      </c>
      <c r="G78" s="64"/>
      <c r="H78" s="64"/>
      <c r="I78" s="159"/>
      <c r="J78" s="64"/>
      <c r="K78" s="64"/>
      <c r="L78" s="62"/>
    </row>
    <row r="79" spans="2:12" s="1" customFormat="1" ht="10.35" customHeight="1">
      <c r="B79" s="42"/>
      <c r="C79" s="64"/>
      <c r="D79" s="64"/>
      <c r="E79" s="64"/>
      <c r="F79" s="64"/>
      <c r="G79" s="64"/>
      <c r="H79" s="64"/>
      <c r="I79" s="159"/>
      <c r="J79" s="64"/>
      <c r="K79" s="64"/>
      <c r="L79" s="62"/>
    </row>
    <row r="80" spans="2:20" s="9" customFormat="1" ht="29.25" customHeight="1">
      <c r="B80" s="162"/>
      <c r="C80" s="163" t="s">
        <v>1287</v>
      </c>
      <c r="D80" s="164" t="s">
        <v>1210</v>
      </c>
      <c r="E80" s="164" t="s">
        <v>1206</v>
      </c>
      <c r="F80" s="164" t="s">
        <v>1288</v>
      </c>
      <c r="G80" s="164" t="s">
        <v>1289</v>
      </c>
      <c r="H80" s="164" t="s">
        <v>1290</v>
      </c>
      <c r="I80" s="165" t="s">
        <v>1291</v>
      </c>
      <c r="J80" s="164" t="s">
        <v>1281</v>
      </c>
      <c r="K80" s="166" t="s">
        <v>1292</v>
      </c>
      <c r="L80" s="167"/>
      <c r="M80" s="81" t="s">
        <v>1293</v>
      </c>
      <c r="N80" s="82" t="s">
        <v>1195</v>
      </c>
      <c r="O80" s="82" t="s">
        <v>1294</v>
      </c>
      <c r="P80" s="82" t="s">
        <v>1295</v>
      </c>
      <c r="Q80" s="82" t="s">
        <v>1296</v>
      </c>
      <c r="R80" s="82" t="s">
        <v>1297</v>
      </c>
      <c r="S80" s="82" t="s">
        <v>1298</v>
      </c>
      <c r="T80" s="83" t="s">
        <v>1299</v>
      </c>
    </row>
    <row r="81" spans="2:63" s="1" customFormat="1" ht="29.25" customHeight="1">
      <c r="B81" s="42"/>
      <c r="C81" s="87" t="s">
        <v>1282</v>
      </c>
      <c r="D81" s="64"/>
      <c r="E81" s="64"/>
      <c r="F81" s="64"/>
      <c r="G81" s="64"/>
      <c r="H81" s="64"/>
      <c r="I81" s="159"/>
      <c r="J81" s="168">
        <f>BK81</f>
        <v>0</v>
      </c>
      <c r="K81" s="64"/>
      <c r="L81" s="62"/>
      <c r="M81" s="84"/>
      <c r="N81" s="85"/>
      <c r="O81" s="85"/>
      <c r="P81" s="169">
        <f>P82</f>
        <v>0</v>
      </c>
      <c r="Q81" s="85"/>
      <c r="R81" s="169">
        <f>R82</f>
        <v>225.64132</v>
      </c>
      <c r="S81" s="85"/>
      <c r="T81" s="170">
        <f>T82</f>
        <v>0</v>
      </c>
      <c r="AT81" s="24" t="s">
        <v>1224</v>
      </c>
      <c r="AU81" s="24" t="s">
        <v>1283</v>
      </c>
      <c r="BK81" s="171">
        <f>BK82</f>
        <v>0</v>
      </c>
    </row>
    <row r="82" spans="2:63" s="10" customFormat="1" ht="37.35" customHeight="1">
      <c r="B82" s="172"/>
      <c r="C82" s="173"/>
      <c r="D82" s="174" t="s">
        <v>1224</v>
      </c>
      <c r="E82" s="175" t="s">
        <v>1300</v>
      </c>
      <c r="F82" s="175" t="s">
        <v>1301</v>
      </c>
      <c r="G82" s="173"/>
      <c r="H82" s="173"/>
      <c r="I82" s="176"/>
      <c r="J82" s="177">
        <f>BK82</f>
        <v>0</v>
      </c>
      <c r="K82" s="173"/>
      <c r="L82" s="178"/>
      <c r="M82" s="179"/>
      <c r="N82" s="180"/>
      <c r="O82" s="180"/>
      <c r="P82" s="181">
        <f>P83+P135+P149+P155</f>
        <v>0</v>
      </c>
      <c r="Q82" s="180"/>
      <c r="R82" s="181">
        <f>R83+R135+R149+R155</f>
        <v>225.64132</v>
      </c>
      <c r="S82" s="180"/>
      <c r="T82" s="182">
        <f>T83+T135+T149+T155</f>
        <v>0</v>
      </c>
      <c r="AR82" s="183" t="s">
        <v>1171</v>
      </c>
      <c r="AT82" s="184" t="s">
        <v>1224</v>
      </c>
      <c r="AU82" s="184" t="s">
        <v>1225</v>
      </c>
      <c r="AY82" s="183" t="s">
        <v>1302</v>
      </c>
      <c r="BK82" s="185">
        <f>BK83+BK135+BK149+BK155</f>
        <v>0</v>
      </c>
    </row>
    <row r="83" spans="2:63" s="10" customFormat="1" ht="19.9" customHeight="1">
      <c r="B83" s="172"/>
      <c r="C83" s="173"/>
      <c r="D83" s="174" t="s">
        <v>1224</v>
      </c>
      <c r="E83" s="186" t="s">
        <v>1171</v>
      </c>
      <c r="F83" s="186" t="s">
        <v>1303</v>
      </c>
      <c r="G83" s="173"/>
      <c r="H83" s="173"/>
      <c r="I83" s="176"/>
      <c r="J83" s="187">
        <f>BK83</f>
        <v>0</v>
      </c>
      <c r="K83" s="173"/>
      <c r="L83" s="178"/>
      <c r="M83" s="179"/>
      <c r="N83" s="180"/>
      <c r="O83" s="180"/>
      <c r="P83" s="181">
        <f>SUM(P84:P134)</f>
        <v>0</v>
      </c>
      <c r="Q83" s="180"/>
      <c r="R83" s="181">
        <f>SUM(R84:R134)</f>
        <v>101.02562</v>
      </c>
      <c r="S83" s="180"/>
      <c r="T83" s="182">
        <f>SUM(T84:T134)</f>
        <v>0</v>
      </c>
      <c r="AR83" s="183" t="s">
        <v>1171</v>
      </c>
      <c r="AT83" s="184" t="s">
        <v>1224</v>
      </c>
      <c r="AU83" s="184" t="s">
        <v>1171</v>
      </c>
      <c r="AY83" s="183" t="s">
        <v>1302</v>
      </c>
      <c r="BK83" s="185">
        <f>SUM(BK84:BK134)</f>
        <v>0</v>
      </c>
    </row>
    <row r="84" spans="2:65" s="1" customFormat="1" ht="14.45" customHeight="1">
      <c r="B84" s="42"/>
      <c r="C84" s="188" t="s">
        <v>1171</v>
      </c>
      <c r="D84" s="188" t="s">
        <v>1304</v>
      </c>
      <c r="E84" s="189" t="s">
        <v>220</v>
      </c>
      <c r="F84" s="190" t="s">
        <v>221</v>
      </c>
      <c r="G84" s="191" t="s">
        <v>1088</v>
      </c>
      <c r="H84" s="192">
        <v>18</v>
      </c>
      <c r="I84" s="193"/>
      <c r="J84" s="194">
        <f>ROUND(I84*H84,2)</f>
        <v>0</v>
      </c>
      <c r="K84" s="190" t="s">
        <v>1308</v>
      </c>
      <c r="L84" s="62"/>
      <c r="M84" s="195" t="s">
        <v>1169</v>
      </c>
      <c r="N84" s="196" t="s">
        <v>1198</v>
      </c>
      <c r="O84" s="43"/>
      <c r="P84" s="197">
        <f>O84*H84</f>
        <v>0</v>
      </c>
      <c r="Q84" s="197">
        <v>0.01559</v>
      </c>
      <c r="R84" s="197">
        <f>Q84*H84</f>
        <v>0.28062</v>
      </c>
      <c r="S84" s="197">
        <v>0</v>
      </c>
      <c r="T84" s="198">
        <f>S84*H84</f>
        <v>0</v>
      </c>
      <c r="AR84" s="24" t="s">
        <v>1309</v>
      </c>
      <c r="AT84" s="24" t="s">
        <v>1304</v>
      </c>
      <c r="AU84" s="24" t="s">
        <v>1234</v>
      </c>
      <c r="AY84" s="24" t="s">
        <v>1302</v>
      </c>
      <c r="BE84" s="199">
        <f>IF(N84="základní",J84,0)</f>
        <v>0</v>
      </c>
      <c r="BF84" s="199">
        <f>IF(N84="snížená",J84,0)</f>
        <v>0</v>
      </c>
      <c r="BG84" s="199">
        <f>IF(N84="zákl. přenesená",J84,0)</f>
        <v>0</v>
      </c>
      <c r="BH84" s="199">
        <f>IF(N84="sníž. přenesená",J84,0)</f>
        <v>0</v>
      </c>
      <c r="BI84" s="199">
        <f>IF(N84="nulová",J84,0)</f>
        <v>0</v>
      </c>
      <c r="BJ84" s="24" t="s">
        <v>1309</v>
      </c>
      <c r="BK84" s="199">
        <f>ROUND(I84*H84,2)</f>
        <v>0</v>
      </c>
      <c r="BL84" s="24" t="s">
        <v>1309</v>
      </c>
      <c r="BM84" s="24" t="s">
        <v>222</v>
      </c>
    </row>
    <row r="85" spans="2:47" s="1" customFormat="1" ht="162">
      <c r="B85" s="42"/>
      <c r="C85" s="64"/>
      <c r="D85" s="200" t="s">
        <v>1311</v>
      </c>
      <c r="E85" s="64"/>
      <c r="F85" s="201" t="s">
        <v>1090</v>
      </c>
      <c r="G85" s="64"/>
      <c r="H85" s="64"/>
      <c r="I85" s="159"/>
      <c r="J85" s="64"/>
      <c r="K85" s="64"/>
      <c r="L85" s="62"/>
      <c r="M85" s="202"/>
      <c r="N85" s="43"/>
      <c r="O85" s="43"/>
      <c r="P85" s="43"/>
      <c r="Q85" s="43"/>
      <c r="R85" s="43"/>
      <c r="S85" s="43"/>
      <c r="T85" s="79"/>
      <c r="AT85" s="24" t="s">
        <v>1311</v>
      </c>
      <c r="AU85" s="24" t="s">
        <v>1234</v>
      </c>
    </row>
    <row r="86" spans="2:51" s="11" customFormat="1" ht="13.5">
      <c r="B86" s="203"/>
      <c r="C86" s="204"/>
      <c r="D86" s="200" t="s">
        <v>1313</v>
      </c>
      <c r="E86" s="205" t="s">
        <v>1169</v>
      </c>
      <c r="F86" s="206" t="s">
        <v>1398</v>
      </c>
      <c r="G86" s="204"/>
      <c r="H86" s="207">
        <v>18</v>
      </c>
      <c r="I86" s="208"/>
      <c r="J86" s="204"/>
      <c r="K86" s="204"/>
      <c r="L86" s="209"/>
      <c r="M86" s="210"/>
      <c r="N86" s="211"/>
      <c r="O86" s="211"/>
      <c r="P86" s="211"/>
      <c r="Q86" s="211"/>
      <c r="R86" s="211"/>
      <c r="S86" s="211"/>
      <c r="T86" s="212"/>
      <c r="AT86" s="213" t="s">
        <v>1313</v>
      </c>
      <c r="AU86" s="213" t="s">
        <v>1234</v>
      </c>
      <c r="AV86" s="11" t="s">
        <v>1234</v>
      </c>
      <c r="AW86" s="11" t="s">
        <v>1188</v>
      </c>
      <c r="AX86" s="11" t="s">
        <v>1225</v>
      </c>
      <c r="AY86" s="213" t="s">
        <v>1302</v>
      </c>
    </row>
    <row r="87" spans="2:51" s="12" customFormat="1" ht="13.5">
      <c r="B87" s="214"/>
      <c r="C87" s="215"/>
      <c r="D87" s="200" t="s">
        <v>1313</v>
      </c>
      <c r="E87" s="216" t="s">
        <v>1169</v>
      </c>
      <c r="F87" s="217" t="s">
        <v>1315</v>
      </c>
      <c r="G87" s="215"/>
      <c r="H87" s="218">
        <v>18</v>
      </c>
      <c r="I87" s="219"/>
      <c r="J87" s="215"/>
      <c r="K87" s="215"/>
      <c r="L87" s="220"/>
      <c r="M87" s="221"/>
      <c r="N87" s="222"/>
      <c r="O87" s="222"/>
      <c r="P87" s="222"/>
      <c r="Q87" s="222"/>
      <c r="R87" s="222"/>
      <c r="S87" s="222"/>
      <c r="T87" s="223"/>
      <c r="AT87" s="224" t="s">
        <v>1313</v>
      </c>
      <c r="AU87" s="224" t="s">
        <v>1234</v>
      </c>
      <c r="AV87" s="12" t="s">
        <v>1309</v>
      </c>
      <c r="AW87" s="12" t="s">
        <v>1188</v>
      </c>
      <c r="AX87" s="12" t="s">
        <v>1171</v>
      </c>
      <c r="AY87" s="224" t="s">
        <v>1302</v>
      </c>
    </row>
    <row r="88" spans="2:65" s="1" customFormat="1" ht="25.5" customHeight="1">
      <c r="B88" s="42"/>
      <c r="C88" s="188" t="s">
        <v>1234</v>
      </c>
      <c r="D88" s="188" t="s">
        <v>1304</v>
      </c>
      <c r="E88" s="189" t="s">
        <v>1092</v>
      </c>
      <c r="F88" s="190" t="s">
        <v>1093</v>
      </c>
      <c r="G88" s="191" t="s">
        <v>1094</v>
      </c>
      <c r="H88" s="192">
        <v>60</v>
      </c>
      <c r="I88" s="193"/>
      <c r="J88" s="194">
        <f>ROUND(I88*H88,2)</f>
        <v>0</v>
      </c>
      <c r="K88" s="190" t="s">
        <v>1308</v>
      </c>
      <c r="L88" s="62"/>
      <c r="M88" s="195" t="s">
        <v>1169</v>
      </c>
      <c r="N88" s="196" t="s">
        <v>1198</v>
      </c>
      <c r="O88" s="43"/>
      <c r="P88" s="197">
        <f>O88*H88</f>
        <v>0</v>
      </c>
      <c r="Q88" s="197">
        <v>0</v>
      </c>
      <c r="R88" s="197">
        <f>Q88*H88</f>
        <v>0</v>
      </c>
      <c r="S88" s="197">
        <v>0</v>
      </c>
      <c r="T88" s="198">
        <f>S88*H88</f>
        <v>0</v>
      </c>
      <c r="AR88" s="24" t="s">
        <v>1309</v>
      </c>
      <c r="AT88" s="24" t="s">
        <v>1304</v>
      </c>
      <c r="AU88" s="24" t="s">
        <v>1234</v>
      </c>
      <c r="AY88" s="24" t="s">
        <v>1302</v>
      </c>
      <c r="BE88" s="199">
        <f>IF(N88="základní",J88,0)</f>
        <v>0</v>
      </c>
      <c r="BF88" s="199">
        <f>IF(N88="snížená",J88,0)</f>
        <v>0</v>
      </c>
      <c r="BG88" s="199">
        <f>IF(N88="zákl. přenesená",J88,0)</f>
        <v>0</v>
      </c>
      <c r="BH88" s="199">
        <f>IF(N88="sníž. přenesená",J88,0)</f>
        <v>0</v>
      </c>
      <c r="BI88" s="199">
        <f>IF(N88="nulová",J88,0)</f>
        <v>0</v>
      </c>
      <c r="BJ88" s="24" t="s">
        <v>1309</v>
      </c>
      <c r="BK88" s="199">
        <f>ROUND(I88*H88,2)</f>
        <v>0</v>
      </c>
      <c r="BL88" s="24" t="s">
        <v>1309</v>
      </c>
      <c r="BM88" s="24" t="s">
        <v>223</v>
      </c>
    </row>
    <row r="89" spans="2:47" s="1" customFormat="1" ht="283.5">
      <c r="B89" s="42"/>
      <c r="C89" s="64"/>
      <c r="D89" s="200" t="s">
        <v>1311</v>
      </c>
      <c r="E89" s="64"/>
      <c r="F89" s="201" t="s">
        <v>1096</v>
      </c>
      <c r="G89" s="64"/>
      <c r="H89" s="64"/>
      <c r="I89" s="159"/>
      <c r="J89" s="64"/>
      <c r="K89" s="64"/>
      <c r="L89" s="62"/>
      <c r="M89" s="202"/>
      <c r="N89" s="43"/>
      <c r="O89" s="43"/>
      <c r="P89" s="43"/>
      <c r="Q89" s="43"/>
      <c r="R89" s="43"/>
      <c r="S89" s="43"/>
      <c r="T89" s="79"/>
      <c r="AT89" s="24" t="s">
        <v>1311</v>
      </c>
      <c r="AU89" s="24" t="s">
        <v>1234</v>
      </c>
    </row>
    <row r="90" spans="2:51" s="11" customFormat="1" ht="13.5">
      <c r="B90" s="203"/>
      <c r="C90" s="204"/>
      <c r="D90" s="200" t="s">
        <v>1313</v>
      </c>
      <c r="E90" s="205" t="s">
        <v>1169</v>
      </c>
      <c r="F90" s="206" t="s">
        <v>1328</v>
      </c>
      <c r="G90" s="204"/>
      <c r="H90" s="207">
        <v>60</v>
      </c>
      <c r="I90" s="208"/>
      <c r="J90" s="204"/>
      <c r="K90" s="204"/>
      <c r="L90" s="209"/>
      <c r="M90" s="210"/>
      <c r="N90" s="211"/>
      <c r="O90" s="211"/>
      <c r="P90" s="211"/>
      <c r="Q90" s="211"/>
      <c r="R90" s="211"/>
      <c r="S90" s="211"/>
      <c r="T90" s="212"/>
      <c r="AT90" s="213" t="s">
        <v>1313</v>
      </c>
      <c r="AU90" s="213" t="s">
        <v>1234</v>
      </c>
      <c r="AV90" s="11" t="s">
        <v>1234</v>
      </c>
      <c r="AW90" s="11" t="s">
        <v>1188</v>
      </c>
      <c r="AX90" s="11" t="s">
        <v>1225</v>
      </c>
      <c r="AY90" s="213" t="s">
        <v>1302</v>
      </c>
    </row>
    <row r="91" spans="2:51" s="12" customFormat="1" ht="13.5">
      <c r="B91" s="214"/>
      <c r="C91" s="215"/>
      <c r="D91" s="200" t="s">
        <v>1313</v>
      </c>
      <c r="E91" s="216" t="s">
        <v>1169</v>
      </c>
      <c r="F91" s="217" t="s">
        <v>1315</v>
      </c>
      <c r="G91" s="215"/>
      <c r="H91" s="218">
        <v>60</v>
      </c>
      <c r="I91" s="219"/>
      <c r="J91" s="215"/>
      <c r="K91" s="215"/>
      <c r="L91" s="220"/>
      <c r="M91" s="221"/>
      <c r="N91" s="222"/>
      <c r="O91" s="222"/>
      <c r="P91" s="222"/>
      <c r="Q91" s="222"/>
      <c r="R91" s="222"/>
      <c r="S91" s="222"/>
      <c r="T91" s="223"/>
      <c r="AT91" s="224" t="s">
        <v>1313</v>
      </c>
      <c r="AU91" s="224" t="s">
        <v>1234</v>
      </c>
      <c r="AV91" s="12" t="s">
        <v>1309</v>
      </c>
      <c r="AW91" s="12" t="s">
        <v>1188</v>
      </c>
      <c r="AX91" s="12" t="s">
        <v>1171</v>
      </c>
      <c r="AY91" s="224" t="s">
        <v>1302</v>
      </c>
    </row>
    <row r="92" spans="2:65" s="1" customFormat="1" ht="28.5" customHeight="1">
      <c r="B92" s="42"/>
      <c r="C92" s="188" t="s">
        <v>1329</v>
      </c>
      <c r="D92" s="188" t="s">
        <v>1304</v>
      </c>
      <c r="E92" s="189" t="s">
        <v>1098</v>
      </c>
      <c r="F92" s="190" t="s">
        <v>1099</v>
      </c>
      <c r="G92" s="191" t="s">
        <v>1100</v>
      </c>
      <c r="H92" s="192">
        <v>40</v>
      </c>
      <c r="I92" s="193"/>
      <c r="J92" s="194">
        <f>ROUND(I92*H92,2)</f>
        <v>0</v>
      </c>
      <c r="K92" s="190" t="s">
        <v>1308</v>
      </c>
      <c r="L92" s="62"/>
      <c r="M92" s="195" t="s">
        <v>1169</v>
      </c>
      <c r="N92" s="196" t="s">
        <v>1198</v>
      </c>
      <c r="O92" s="43"/>
      <c r="P92" s="197">
        <f>O92*H92</f>
        <v>0</v>
      </c>
      <c r="Q92" s="197">
        <v>0</v>
      </c>
      <c r="R92" s="197">
        <f>Q92*H92</f>
        <v>0</v>
      </c>
      <c r="S92" s="197">
        <v>0</v>
      </c>
      <c r="T92" s="198">
        <f>S92*H92</f>
        <v>0</v>
      </c>
      <c r="AR92" s="24" t="s">
        <v>1309</v>
      </c>
      <c r="AT92" s="24" t="s">
        <v>1304</v>
      </c>
      <c r="AU92" s="24" t="s">
        <v>1234</v>
      </c>
      <c r="AY92" s="24" t="s">
        <v>1302</v>
      </c>
      <c r="BE92" s="199">
        <f>IF(N92="základní",J92,0)</f>
        <v>0</v>
      </c>
      <c r="BF92" s="199">
        <f>IF(N92="snížená",J92,0)</f>
        <v>0</v>
      </c>
      <c r="BG92" s="199">
        <f>IF(N92="zákl. přenesená",J92,0)</f>
        <v>0</v>
      </c>
      <c r="BH92" s="199">
        <f>IF(N92="sníž. přenesená",J92,0)</f>
        <v>0</v>
      </c>
      <c r="BI92" s="199">
        <f>IF(N92="nulová",J92,0)</f>
        <v>0</v>
      </c>
      <c r="BJ92" s="24" t="s">
        <v>1309</v>
      </c>
      <c r="BK92" s="199">
        <f>ROUND(I92*H92,2)</f>
        <v>0</v>
      </c>
      <c r="BL92" s="24" t="s">
        <v>1309</v>
      </c>
      <c r="BM92" s="24" t="s">
        <v>224</v>
      </c>
    </row>
    <row r="93" spans="2:47" s="1" customFormat="1" ht="189">
      <c r="B93" s="42"/>
      <c r="C93" s="64"/>
      <c r="D93" s="200" t="s">
        <v>1311</v>
      </c>
      <c r="E93" s="64"/>
      <c r="F93" s="201" t="s">
        <v>1102</v>
      </c>
      <c r="G93" s="64"/>
      <c r="H93" s="64"/>
      <c r="I93" s="159"/>
      <c r="J93" s="64"/>
      <c r="K93" s="64"/>
      <c r="L93" s="62"/>
      <c r="M93" s="202"/>
      <c r="N93" s="43"/>
      <c r="O93" s="43"/>
      <c r="P93" s="43"/>
      <c r="Q93" s="43"/>
      <c r="R93" s="43"/>
      <c r="S93" s="43"/>
      <c r="T93" s="79"/>
      <c r="AT93" s="24" t="s">
        <v>1311</v>
      </c>
      <c r="AU93" s="24" t="s">
        <v>1234</v>
      </c>
    </row>
    <row r="94" spans="2:51" s="11" customFormat="1" ht="13.5">
      <c r="B94" s="203"/>
      <c r="C94" s="204"/>
      <c r="D94" s="200" t="s">
        <v>1313</v>
      </c>
      <c r="E94" s="205" t="s">
        <v>1169</v>
      </c>
      <c r="F94" s="206" t="s">
        <v>1052</v>
      </c>
      <c r="G94" s="204"/>
      <c r="H94" s="207">
        <v>40</v>
      </c>
      <c r="I94" s="208"/>
      <c r="J94" s="204"/>
      <c r="K94" s="204"/>
      <c r="L94" s="209"/>
      <c r="M94" s="210"/>
      <c r="N94" s="211"/>
      <c r="O94" s="211"/>
      <c r="P94" s="211"/>
      <c r="Q94" s="211"/>
      <c r="R94" s="211"/>
      <c r="S94" s="211"/>
      <c r="T94" s="212"/>
      <c r="AT94" s="213" t="s">
        <v>1313</v>
      </c>
      <c r="AU94" s="213" t="s">
        <v>1234</v>
      </c>
      <c r="AV94" s="11" t="s">
        <v>1234</v>
      </c>
      <c r="AW94" s="11" t="s">
        <v>1188</v>
      </c>
      <c r="AX94" s="11" t="s">
        <v>1225</v>
      </c>
      <c r="AY94" s="213" t="s">
        <v>1302</v>
      </c>
    </row>
    <row r="95" spans="2:51" s="12" customFormat="1" ht="13.5">
      <c r="B95" s="214"/>
      <c r="C95" s="215"/>
      <c r="D95" s="200" t="s">
        <v>1313</v>
      </c>
      <c r="E95" s="216" t="s">
        <v>1169</v>
      </c>
      <c r="F95" s="217" t="s">
        <v>1315</v>
      </c>
      <c r="G95" s="215"/>
      <c r="H95" s="218">
        <v>40</v>
      </c>
      <c r="I95" s="219"/>
      <c r="J95" s="215"/>
      <c r="K95" s="215"/>
      <c r="L95" s="220"/>
      <c r="M95" s="221"/>
      <c r="N95" s="222"/>
      <c r="O95" s="222"/>
      <c r="P95" s="222"/>
      <c r="Q95" s="222"/>
      <c r="R95" s="222"/>
      <c r="S95" s="222"/>
      <c r="T95" s="223"/>
      <c r="AT95" s="224" t="s">
        <v>1313</v>
      </c>
      <c r="AU95" s="224" t="s">
        <v>1234</v>
      </c>
      <c r="AV95" s="12" t="s">
        <v>1309</v>
      </c>
      <c r="AW95" s="12" t="s">
        <v>1188</v>
      </c>
      <c r="AX95" s="12" t="s">
        <v>1171</v>
      </c>
      <c r="AY95" s="224" t="s">
        <v>1302</v>
      </c>
    </row>
    <row r="96" spans="2:65" s="1" customFormat="1" ht="37.5" customHeight="1">
      <c r="B96" s="42"/>
      <c r="C96" s="188" t="s">
        <v>1309</v>
      </c>
      <c r="D96" s="188" t="s">
        <v>1304</v>
      </c>
      <c r="E96" s="189" t="s">
        <v>225</v>
      </c>
      <c r="F96" s="190" t="s">
        <v>226</v>
      </c>
      <c r="G96" s="191" t="s">
        <v>1349</v>
      </c>
      <c r="H96" s="192">
        <v>400</v>
      </c>
      <c r="I96" s="193"/>
      <c r="J96" s="194">
        <f>ROUND(I96*H96,2)</f>
        <v>0</v>
      </c>
      <c r="K96" s="190" t="s">
        <v>1308</v>
      </c>
      <c r="L96" s="62"/>
      <c r="M96" s="195" t="s">
        <v>1169</v>
      </c>
      <c r="N96" s="196" t="s">
        <v>1198</v>
      </c>
      <c r="O96" s="43"/>
      <c r="P96" s="197">
        <f>O96*H96</f>
        <v>0</v>
      </c>
      <c r="Q96" s="197">
        <v>0</v>
      </c>
      <c r="R96" s="197">
        <f>Q96*H96</f>
        <v>0</v>
      </c>
      <c r="S96" s="197">
        <v>0</v>
      </c>
      <c r="T96" s="198">
        <f>S96*H96</f>
        <v>0</v>
      </c>
      <c r="AR96" s="24" t="s">
        <v>1309</v>
      </c>
      <c r="AT96" s="24" t="s">
        <v>1304</v>
      </c>
      <c r="AU96" s="24" t="s">
        <v>1234</v>
      </c>
      <c r="AY96" s="24" t="s">
        <v>1302</v>
      </c>
      <c r="BE96" s="199">
        <f>IF(N96="základní",J96,0)</f>
        <v>0</v>
      </c>
      <c r="BF96" s="199">
        <f>IF(N96="snížená",J96,0)</f>
        <v>0</v>
      </c>
      <c r="BG96" s="199">
        <f>IF(N96="zákl. přenesená",J96,0)</f>
        <v>0</v>
      </c>
      <c r="BH96" s="199">
        <f>IF(N96="sníž. přenesená",J96,0)</f>
        <v>0</v>
      </c>
      <c r="BI96" s="199">
        <f>IF(N96="nulová",J96,0)</f>
        <v>0</v>
      </c>
      <c r="BJ96" s="24" t="s">
        <v>1309</v>
      </c>
      <c r="BK96" s="199">
        <f>ROUND(I96*H96,2)</f>
        <v>0</v>
      </c>
      <c r="BL96" s="24" t="s">
        <v>1309</v>
      </c>
      <c r="BM96" s="24" t="s">
        <v>227</v>
      </c>
    </row>
    <row r="97" spans="2:47" s="1" customFormat="1" ht="229.5">
      <c r="B97" s="42"/>
      <c r="C97" s="64"/>
      <c r="D97" s="200" t="s">
        <v>1311</v>
      </c>
      <c r="E97" s="64"/>
      <c r="F97" s="201" t="s">
        <v>1391</v>
      </c>
      <c r="G97" s="64"/>
      <c r="H97" s="64"/>
      <c r="I97" s="159"/>
      <c r="J97" s="64"/>
      <c r="K97" s="64"/>
      <c r="L97" s="62"/>
      <c r="M97" s="202"/>
      <c r="N97" s="43"/>
      <c r="O97" s="43"/>
      <c r="P97" s="43"/>
      <c r="Q97" s="43"/>
      <c r="R97" s="43"/>
      <c r="S97" s="43"/>
      <c r="T97" s="79"/>
      <c r="AT97" s="24" t="s">
        <v>1311</v>
      </c>
      <c r="AU97" s="24" t="s">
        <v>1234</v>
      </c>
    </row>
    <row r="98" spans="2:51" s="11" customFormat="1" ht="13.5">
      <c r="B98" s="203"/>
      <c r="C98" s="204"/>
      <c r="D98" s="200" t="s">
        <v>1313</v>
      </c>
      <c r="E98" s="205" t="s">
        <v>1169</v>
      </c>
      <c r="F98" s="206" t="s">
        <v>228</v>
      </c>
      <c r="G98" s="204"/>
      <c r="H98" s="207">
        <v>400</v>
      </c>
      <c r="I98" s="208"/>
      <c r="J98" s="204"/>
      <c r="K98" s="204"/>
      <c r="L98" s="209"/>
      <c r="M98" s="210"/>
      <c r="N98" s="211"/>
      <c r="O98" s="211"/>
      <c r="P98" s="211"/>
      <c r="Q98" s="211"/>
      <c r="R98" s="211"/>
      <c r="S98" s="211"/>
      <c r="T98" s="212"/>
      <c r="AT98" s="213" t="s">
        <v>1313</v>
      </c>
      <c r="AU98" s="213" t="s">
        <v>1234</v>
      </c>
      <c r="AV98" s="11" t="s">
        <v>1234</v>
      </c>
      <c r="AW98" s="11" t="s">
        <v>1188</v>
      </c>
      <c r="AX98" s="11" t="s">
        <v>1225</v>
      </c>
      <c r="AY98" s="213" t="s">
        <v>1302</v>
      </c>
    </row>
    <row r="99" spans="2:51" s="12" customFormat="1" ht="13.5">
      <c r="B99" s="214"/>
      <c r="C99" s="215"/>
      <c r="D99" s="200" t="s">
        <v>1313</v>
      </c>
      <c r="E99" s="216" t="s">
        <v>1169</v>
      </c>
      <c r="F99" s="217" t="s">
        <v>1315</v>
      </c>
      <c r="G99" s="215"/>
      <c r="H99" s="218">
        <v>400</v>
      </c>
      <c r="I99" s="219"/>
      <c r="J99" s="215"/>
      <c r="K99" s="215"/>
      <c r="L99" s="220"/>
      <c r="M99" s="221"/>
      <c r="N99" s="222"/>
      <c r="O99" s="222"/>
      <c r="P99" s="222"/>
      <c r="Q99" s="222"/>
      <c r="R99" s="222"/>
      <c r="S99" s="222"/>
      <c r="T99" s="223"/>
      <c r="AT99" s="224" t="s">
        <v>1313</v>
      </c>
      <c r="AU99" s="224" t="s">
        <v>1234</v>
      </c>
      <c r="AV99" s="12" t="s">
        <v>1309</v>
      </c>
      <c r="AW99" s="12" t="s">
        <v>1188</v>
      </c>
      <c r="AX99" s="12" t="s">
        <v>1171</v>
      </c>
      <c r="AY99" s="224" t="s">
        <v>1302</v>
      </c>
    </row>
    <row r="100" spans="2:65" s="1" customFormat="1" ht="37.5" customHeight="1">
      <c r="B100" s="42"/>
      <c r="C100" s="188" t="s">
        <v>1338</v>
      </c>
      <c r="D100" s="188" t="s">
        <v>1304</v>
      </c>
      <c r="E100" s="189" t="s">
        <v>1394</v>
      </c>
      <c r="F100" s="190" t="s">
        <v>1395</v>
      </c>
      <c r="G100" s="191" t="s">
        <v>1349</v>
      </c>
      <c r="H100" s="192">
        <v>200</v>
      </c>
      <c r="I100" s="193"/>
      <c r="J100" s="194">
        <f>ROUND(I100*H100,2)</f>
        <v>0</v>
      </c>
      <c r="K100" s="190" t="s">
        <v>1308</v>
      </c>
      <c r="L100" s="62"/>
      <c r="M100" s="195" t="s">
        <v>1169</v>
      </c>
      <c r="N100" s="196" t="s">
        <v>1198</v>
      </c>
      <c r="O100" s="43"/>
      <c r="P100" s="197">
        <f>O100*H100</f>
        <v>0</v>
      </c>
      <c r="Q100" s="197">
        <v>0</v>
      </c>
      <c r="R100" s="197">
        <f>Q100*H100</f>
        <v>0</v>
      </c>
      <c r="S100" s="197">
        <v>0</v>
      </c>
      <c r="T100" s="198">
        <f>S100*H100</f>
        <v>0</v>
      </c>
      <c r="AR100" s="24" t="s">
        <v>1309</v>
      </c>
      <c r="AT100" s="24" t="s">
        <v>1304</v>
      </c>
      <c r="AU100" s="24" t="s">
        <v>1234</v>
      </c>
      <c r="AY100" s="24" t="s">
        <v>1302</v>
      </c>
      <c r="BE100" s="199">
        <f>IF(N100="základní",J100,0)</f>
        <v>0</v>
      </c>
      <c r="BF100" s="199">
        <f>IF(N100="snížená",J100,0)</f>
        <v>0</v>
      </c>
      <c r="BG100" s="199">
        <f>IF(N100="zákl. přenesená",J100,0)</f>
        <v>0</v>
      </c>
      <c r="BH100" s="199">
        <f>IF(N100="sníž. přenesená",J100,0)</f>
        <v>0</v>
      </c>
      <c r="BI100" s="199">
        <f>IF(N100="nulová",J100,0)</f>
        <v>0</v>
      </c>
      <c r="BJ100" s="24" t="s">
        <v>1309</v>
      </c>
      <c r="BK100" s="199">
        <f>ROUND(I100*H100,2)</f>
        <v>0</v>
      </c>
      <c r="BL100" s="24" t="s">
        <v>1309</v>
      </c>
      <c r="BM100" s="24" t="s">
        <v>229</v>
      </c>
    </row>
    <row r="101" spans="2:47" s="1" customFormat="1" ht="229.5">
      <c r="B101" s="42"/>
      <c r="C101" s="64"/>
      <c r="D101" s="200" t="s">
        <v>1311</v>
      </c>
      <c r="E101" s="64"/>
      <c r="F101" s="201" t="s">
        <v>1391</v>
      </c>
      <c r="G101" s="64"/>
      <c r="H101" s="64"/>
      <c r="I101" s="159"/>
      <c r="J101" s="64"/>
      <c r="K101" s="64"/>
      <c r="L101" s="62"/>
      <c r="M101" s="202"/>
      <c r="N101" s="43"/>
      <c r="O101" s="43"/>
      <c r="P101" s="43"/>
      <c r="Q101" s="43"/>
      <c r="R101" s="43"/>
      <c r="S101" s="43"/>
      <c r="T101" s="79"/>
      <c r="AT101" s="24" t="s">
        <v>1311</v>
      </c>
      <c r="AU101" s="24" t="s">
        <v>1234</v>
      </c>
    </row>
    <row r="102" spans="2:51" s="11" customFormat="1" ht="13.5">
      <c r="B102" s="203"/>
      <c r="C102" s="204"/>
      <c r="D102" s="200" t="s">
        <v>1313</v>
      </c>
      <c r="E102" s="205" t="s">
        <v>1169</v>
      </c>
      <c r="F102" s="206" t="s">
        <v>230</v>
      </c>
      <c r="G102" s="204"/>
      <c r="H102" s="207">
        <v>200</v>
      </c>
      <c r="I102" s="208"/>
      <c r="J102" s="204"/>
      <c r="K102" s="204"/>
      <c r="L102" s="209"/>
      <c r="M102" s="210"/>
      <c r="N102" s="211"/>
      <c r="O102" s="211"/>
      <c r="P102" s="211"/>
      <c r="Q102" s="211"/>
      <c r="R102" s="211"/>
      <c r="S102" s="211"/>
      <c r="T102" s="212"/>
      <c r="AT102" s="213" t="s">
        <v>1313</v>
      </c>
      <c r="AU102" s="213" t="s">
        <v>1234</v>
      </c>
      <c r="AV102" s="11" t="s">
        <v>1234</v>
      </c>
      <c r="AW102" s="11" t="s">
        <v>1188</v>
      </c>
      <c r="AX102" s="11" t="s">
        <v>1225</v>
      </c>
      <c r="AY102" s="213" t="s">
        <v>1302</v>
      </c>
    </row>
    <row r="103" spans="2:51" s="12" customFormat="1" ht="13.5">
      <c r="B103" s="214"/>
      <c r="C103" s="215"/>
      <c r="D103" s="200" t="s">
        <v>1313</v>
      </c>
      <c r="E103" s="216" t="s">
        <v>1169</v>
      </c>
      <c r="F103" s="217" t="s">
        <v>1315</v>
      </c>
      <c r="G103" s="215"/>
      <c r="H103" s="218">
        <v>200</v>
      </c>
      <c r="I103" s="219"/>
      <c r="J103" s="215"/>
      <c r="K103" s="215"/>
      <c r="L103" s="220"/>
      <c r="M103" s="221"/>
      <c r="N103" s="222"/>
      <c r="O103" s="222"/>
      <c r="P103" s="222"/>
      <c r="Q103" s="222"/>
      <c r="R103" s="222"/>
      <c r="S103" s="222"/>
      <c r="T103" s="223"/>
      <c r="AT103" s="224" t="s">
        <v>1313</v>
      </c>
      <c r="AU103" s="224" t="s">
        <v>1234</v>
      </c>
      <c r="AV103" s="12" t="s">
        <v>1309</v>
      </c>
      <c r="AW103" s="12" t="s">
        <v>1188</v>
      </c>
      <c r="AX103" s="12" t="s">
        <v>1171</v>
      </c>
      <c r="AY103" s="224" t="s">
        <v>1302</v>
      </c>
    </row>
    <row r="104" spans="2:65" s="1" customFormat="1" ht="38.25" customHeight="1">
      <c r="B104" s="42"/>
      <c r="C104" s="188" t="s">
        <v>1342</v>
      </c>
      <c r="D104" s="188" t="s">
        <v>1304</v>
      </c>
      <c r="E104" s="189" t="s">
        <v>231</v>
      </c>
      <c r="F104" s="190" t="s">
        <v>232</v>
      </c>
      <c r="G104" s="191" t="s">
        <v>1349</v>
      </c>
      <c r="H104" s="192">
        <v>400</v>
      </c>
      <c r="I104" s="193"/>
      <c r="J104" s="194">
        <f>ROUND(I104*H104,2)</f>
        <v>0</v>
      </c>
      <c r="K104" s="190" t="s">
        <v>1308</v>
      </c>
      <c r="L104" s="62"/>
      <c r="M104" s="195" t="s">
        <v>1169</v>
      </c>
      <c r="N104" s="196" t="s">
        <v>1198</v>
      </c>
      <c r="O104" s="43"/>
      <c r="P104" s="197">
        <f>O104*H104</f>
        <v>0</v>
      </c>
      <c r="Q104" s="197">
        <v>0</v>
      </c>
      <c r="R104" s="197">
        <f>Q104*H104</f>
        <v>0</v>
      </c>
      <c r="S104" s="197">
        <v>0</v>
      </c>
      <c r="T104" s="198">
        <f>S104*H104</f>
        <v>0</v>
      </c>
      <c r="AR104" s="24" t="s">
        <v>1309</v>
      </c>
      <c r="AT104" s="24" t="s">
        <v>1304</v>
      </c>
      <c r="AU104" s="24" t="s">
        <v>1234</v>
      </c>
      <c r="AY104" s="24" t="s">
        <v>1302</v>
      </c>
      <c r="BE104" s="199">
        <f>IF(N104="základní",J104,0)</f>
        <v>0</v>
      </c>
      <c r="BF104" s="199">
        <f>IF(N104="snížená",J104,0)</f>
        <v>0</v>
      </c>
      <c r="BG104" s="199">
        <f>IF(N104="zákl. přenesená",J104,0)</f>
        <v>0</v>
      </c>
      <c r="BH104" s="199">
        <f>IF(N104="sníž. přenesená",J104,0)</f>
        <v>0</v>
      </c>
      <c r="BI104" s="199">
        <f>IF(N104="nulová",J104,0)</f>
        <v>0</v>
      </c>
      <c r="BJ104" s="24" t="s">
        <v>1309</v>
      </c>
      <c r="BK104" s="199">
        <f>ROUND(I104*H104,2)</f>
        <v>0</v>
      </c>
      <c r="BL104" s="24" t="s">
        <v>1309</v>
      </c>
      <c r="BM104" s="24" t="s">
        <v>233</v>
      </c>
    </row>
    <row r="105" spans="2:47" s="1" customFormat="1" ht="229.5">
      <c r="B105" s="42"/>
      <c r="C105" s="64"/>
      <c r="D105" s="200" t="s">
        <v>1311</v>
      </c>
      <c r="E105" s="64"/>
      <c r="F105" s="201" t="s">
        <v>1391</v>
      </c>
      <c r="G105" s="64"/>
      <c r="H105" s="64"/>
      <c r="I105" s="159"/>
      <c r="J105" s="64"/>
      <c r="K105" s="64"/>
      <c r="L105" s="62"/>
      <c r="M105" s="202"/>
      <c r="N105" s="43"/>
      <c r="O105" s="43"/>
      <c r="P105" s="43"/>
      <c r="Q105" s="43"/>
      <c r="R105" s="43"/>
      <c r="S105" s="43"/>
      <c r="T105" s="79"/>
      <c r="AT105" s="24" t="s">
        <v>1311</v>
      </c>
      <c r="AU105" s="24" t="s">
        <v>1234</v>
      </c>
    </row>
    <row r="106" spans="2:51" s="11" customFormat="1" ht="13.5">
      <c r="B106" s="203"/>
      <c r="C106" s="204"/>
      <c r="D106" s="200" t="s">
        <v>1313</v>
      </c>
      <c r="E106" s="205" t="s">
        <v>1169</v>
      </c>
      <c r="F106" s="206" t="s">
        <v>228</v>
      </c>
      <c r="G106" s="204"/>
      <c r="H106" s="207">
        <v>400</v>
      </c>
      <c r="I106" s="208"/>
      <c r="J106" s="204"/>
      <c r="K106" s="204"/>
      <c r="L106" s="209"/>
      <c r="M106" s="210"/>
      <c r="N106" s="211"/>
      <c r="O106" s="211"/>
      <c r="P106" s="211"/>
      <c r="Q106" s="211"/>
      <c r="R106" s="211"/>
      <c r="S106" s="211"/>
      <c r="T106" s="212"/>
      <c r="AT106" s="213" t="s">
        <v>1313</v>
      </c>
      <c r="AU106" s="213" t="s">
        <v>1234</v>
      </c>
      <c r="AV106" s="11" t="s">
        <v>1234</v>
      </c>
      <c r="AW106" s="11" t="s">
        <v>1188</v>
      </c>
      <c r="AX106" s="11" t="s">
        <v>1225</v>
      </c>
      <c r="AY106" s="213" t="s">
        <v>1302</v>
      </c>
    </row>
    <row r="107" spans="2:51" s="12" customFormat="1" ht="13.5">
      <c r="B107" s="214"/>
      <c r="C107" s="215"/>
      <c r="D107" s="200" t="s">
        <v>1313</v>
      </c>
      <c r="E107" s="216" t="s">
        <v>1169</v>
      </c>
      <c r="F107" s="217" t="s">
        <v>1315</v>
      </c>
      <c r="G107" s="215"/>
      <c r="H107" s="218">
        <v>400</v>
      </c>
      <c r="I107" s="219"/>
      <c r="J107" s="215"/>
      <c r="K107" s="215"/>
      <c r="L107" s="220"/>
      <c r="M107" s="221"/>
      <c r="N107" s="222"/>
      <c r="O107" s="222"/>
      <c r="P107" s="222"/>
      <c r="Q107" s="222"/>
      <c r="R107" s="222"/>
      <c r="S107" s="222"/>
      <c r="T107" s="223"/>
      <c r="AT107" s="224" t="s">
        <v>1313</v>
      </c>
      <c r="AU107" s="224" t="s">
        <v>1234</v>
      </c>
      <c r="AV107" s="12" t="s">
        <v>1309</v>
      </c>
      <c r="AW107" s="12" t="s">
        <v>1188</v>
      </c>
      <c r="AX107" s="12" t="s">
        <v>1171</v>
      </c>
      <c r="AY107" s="224" t="s">
        <v>1302</v>
      </c>
    </row>
    <row r="108" spans="2:65" s="1" customFormat="1" ht="39" customHeight="1">
      <c r="B108" s="42"/>
      <c r="C108" s="188" t="s">
        <v>1346</v>
      </c>
      <c r="D108" s="188" t="s">
        <v>1304</v>
      </c>
      <c r="E108" s="189" t="s">
        <v>1403</v>
      </c>
      <c r="F108" s="190" t="s">
        <v>1404</v>
      </c>
      <c r="G108" s="191" t="s">
        <v>1349</v>
      </c>
      <c r="H108" s="192">
        <v>200</v>
      </c>
      <c r="I108" s="193"/>
      <c r="J108" s="194">
        <f>ROUND(I108*H108,2)</f>
        <v>0</v>
      </c>
      <c r="K108" s="190" t="s">
        <v>1308</v>
      </c>
      <c r="L108" s="62"/>
      <c r="M108" s="195" t="s">
        <v>1169</v>
      </c>
      <c r="N108" s="196" t="s">
        <v>1198</v>
      </c>
      <c r="O108" s="43"/>
      <c r="P108" s="197">
        <f>O108*H108</f>
        <v>0</v>
      </c>
      <c r="Q108" s="197">
        <v>0</v>
      </c>
      <c r="R108" s="197">
        <f>Q108*H108</f>
        <v>0</v>
      </c>
      <c r="S108" s="197">
        <v>0</v>
      </c>
      <c r="T108" s="198">
        <f>S108*H108</f>
        <v>0</v>
      </c>
      <c r="AR108" s="24" t="s">
        <v>1309</v>
      </c>
      <c r="AT108" s="24" t="s">
        <v>1304</v>
      </c>
      <c r="AU108" s="24" t="s">
        <v>1234</v>
      </c>
      <c r="AY108" s="24" t="s">
        <v>1302</v>
      </c>
      <c r="BE108" s="199">
        <f>IF(N108="základní",J108,0)</f>
        <v>0</v>
      </c>
      <c r="BF108" s="199">
        <f>IF(N108="snížená",J108,0)</f>
        <v>0</v>
      </c>
      <c r="BG108" s="199">
        <f>IF(N108="zákl. přenesená",J108,0)</f>
        <v>0</v>
      </c>
      <c r="BH108" s="199">
        <f>IF(N108="sníž. přenesená",J108,0)</f>
        <v>0</v>
      </c>
      <c r="BI108" s="199">
        <f>IF(N108="nulová",J108,0)</f>
        <v>0</v>
      </c>
      <c r="BJ108" s="24" t="s">
        <v>1309</v>
      </c>
      <c r="BK108" s="199">
        <f>ROUND(I108*H108,2)</f>
        <v>0</v>
      </c>
      <c r="BL108" s="24" t="s">
        <v>1309</v>
      </c>
      <c r="BM108" s="24" t="s">
        <v>234</v>
      </c>
    </row>
    <row r="109" spans="2:47" s="1" customFormat="1" ht="229.5">
      <c r="B109" s="42"/>
      <c r="C109" s="64"/>
      <c r="D109" s="200" t="s">
        <v>1311</v>
      </c>
      <c r="E109" s="64"/>
      <c r="F109" s="201" t="s">
        <v>1391</v>
      </c>
      <c r="G109" s="64"/>
      <c r="H109" s="64"/>
      <c r="I109" s="159"/>
      <c r="J109" s="64"/>
      <c r="K109" s="64"/>
      <c r="L109" s="62"/>
      <c r="M109" s="202"/>
      <c r="N109" s="43"/>
      <c r="O109" s="43"/>
      <c r="P109" s="43"/>
      <c r="Q109" s="43"/>
      <c r="R109" s="43"/>
      <c r="S109" s="43"/>
      <c r="T109" s="79"/>
      <c r="AT109" s="24" t="s">
        <v>1311</v>
      </c>
      <c r="AU109" s="24" t="s">
        <v>1234</v>
      </c>
    </row>
    <row r="110" spans="2:51" s="11" customFormat="1" ht="13.5">
      <c r="B110" s="203"/>
      <c r="C110" s="204"/>
      <c r="D110" s="200" t="s">
        <v>1313</v>
      </c>
      <c r="E110" s="205" t="s">
        <v>1169</v>
      </c>
      <c r="F110" s="206" t="s">
        <v>230</v>
      </c>
      <c r="G110" s="204"/>
      <c r="H110" s="207">
        <v>200</v>
      </c>
      <c r="I110" s="208"/>
      <c r="J110" s="204"/>
      <c r="K110" s="204"/>
      <c r="L110" s="209"/>
      <c r="M110" s="210"/>
      <c r="N110" s="211"/>
      <c r="O110" s="211"/>
      <c r="P110" s="211"/>
      <c r="Q110" s="211"/>
      <c r="R110" s="211"/>
      <c r="S110" s="211"/>
      <c r="T110" s="212"/>
      <c r="AT110" s="213" t="s">
        <v>1313</v>
      </c>
      <c r="AU110" s="213" t="s">
        <v>1234</v>
      </c>
      <c r="AV110" s="11" t="s">
        <v>1234</v>
      </c>
      <c r="AW110" s="11" t="s">
        <v>1188</v>
      </c>
      <c r="AX110" s="11" t="s">
        <v>1225</v>
      </c>
      <c r="AY110" s="213" t="s">
        <v>1302</v>
      </c>
    </row>
    <row r="111" spans="2:51" s="12" customFormat="1" ht="13.5">
      <c r="B111" s="214"/>
      <c r="C111" s="215"/>
      <c r="D111" s="200" t="s">
        <v>1313</v>
      </c>
      <c r="E111" s="216" t="s">
        <v>1169</v>
      </c>
      <c r="F111" s="217" t="s">
        <v>1315</v>
      </c>
      <c r="G111" s="215"/>
      <c r="H111" s="218">
        <v>200</v>
      </c>
      <c r="I111" s="219"/>
      <c r="J111" s="215"/>
      <c r="K111" s="215"/>
      <c r="L111" s="220"/>
      <c r="M111" s="221"/>
      <c r="N111" s="222"/>
      <c r="O111" s="222"/>
      <c r="P111" s="222"/>
      <c r="Q111" s="222"/>
      <c r="R111" s="222"/>
      <c r="S111" s="222"/>
      <c r="T111" s="223"/>
      <c r="AT111" s="224" t="s">
        <v>1313</v>
      </c>
      <c r="AU111" s="224" t="s">
        <v>1234</v>
      </c>
      <c r="AV111" s="12" t="s">
        <v>1309</v>
      </c>
      <c r="AW111" s="12" t="s">
        <v>1188</v>
      </c>
      <c r="AX111" s="12" t="s">
        <v>1171</v>
      </c>
      <c r="AY111" s="224" t="s">
        <v>1302</v>
      </c>
    </row>
    <row r="112" spans="2:65" s="1" customFormat="1" ht="34.15" customHeight="1">
      <c r="B112" s="42"/>
      <c r="C112" s="188" t="s">
        <v>1353</v>
      </c>
      <c r="D112" s="188" t="s">
        <v>1304</v>
      </c>
      <c r="E112" s="189" t="s">
        <v>235</v>
      </c>
      <c r="F112" s="190" t="s">
        <v>236</v>
      </c>
      <c r="G112" s="191" t="s">
        <v>1088</v>
      </c>
      <c r="H112" s="192">
        <v>32</v>
      </c>
      <c r="I112" s="193"/>
      <c r="J112" s="194">
        <f>ROUND(I112*H112,2)</f>
        <v>0</v>
      </c>
      <c r="K112" s="190" t="s">
        <v>1308</v>
      </c>
      <c r="L112" s="62"/>
      <c r="M112" s="195" t="s">
        <v>1169</v>
      </c>
      <c r="N112" s="196" t="s">
        <v>1198</v>
      </c>
      <c r="O112" s="43"/>
      <c r="P112" s="197">
        <f>O112*H112</f>
        <v>0</v>
      </c>
      <c r="Q112" s="197">
        <v>0</v>
      </c>
      <c r="R112" s="197">
        <f>Q112*H112</f>
        <v>0</v>
      </c>
      <c r="S112" s="197">
        <v>0</v>
      </c>
      <c r="T112" s="198">
        <f>S112*H112</f>
        <v>0</v>
      </c>
      <c r="AR112" s="24" t="s">
        <v>1309</v>
      </c>
      <c r="AT112" s="24" t="s">
        <v>1304</v>
      </c>
      <c r="AU112" s="24" t="s">
        <v>1234</v>
      </c>
      <c r="AY112" s="24" t="s">
        <v>1302</v>
      </c>
      <c r="BE112" s="199">
        <f>IF(N112="základní",J112,0)</f>
        <v>0</v>
      </c>
      <c r="BF112" s="199">
        <f>IF(N112="snížená",J112,0)</f>
        <v>0</v>
      </c>
      <c r="BG112" s="199">
        <f>IF(N112="zákl. přenesená",J112,0)</f>
        <v>0</v>
      </c>
      <c r="BH112" s="199">
        <f>IF(N112="sníž. přenesená",J112,0)</f>
        <v>0</v>
      </c>
      <c r="BI112" s="199">
        <f>IF(N112="nulová",J112,0)</f>
        <v>0</v>
      </c>
      <c r="BJ112" s="24" t="s">
        <v>1309</v>
      </c>
      <c r="BK112" s="199">
        <f>ROUND(I112*H112,2)</f>
        <v>0</v>
      </c>
      <c r="BL112" s="24" t="s">
        <v>1309</v>
      </c>
      <c r="BM112" s="24" t="s">
        <v>237</v>
      </c>
    </row>
    <row r="113" spans="2:47" s="1" customFormat="1" ht="162">
      <c r="B113" s="42"/>
      <c r="C113" s="64"/>
      <c r="D113" s="200" t="s">
        <v>1311</v>
      </c>
      <c r="E113" s="64"/>
      <c r="F113" s="201" t="s">
        <v>238</v>
      </c>
      <c r="G113" s="64"/>
      <c r="H113" s="64"/>
      <c r="I113" s="159"/>
      <c r="J113" s="64"/>
      <c r="K113" s="64"/>
      <c r="L113" s="62"/>
      <c r="M113" s="202"/>
      <c r="N113" s="43"/>
      <c r="O113" s="43"/>
      <c r="P113" s="43"/>
      <c r="Q113" s="43"/>
      <c r="R113" s="43"/>
      <c r="S113" s="43"/>
      <c r="T113" s="79"/>
      <c r="AT113" s="24" t="s">
        <v>1311</v>
      </c>
      <c r="AU113" s="24" t="s">
        <v>1234</v>
      </c>
    </row>
    <row r="114" spans="2:51" s="11" customFormat="1" ht="13.5">
      <c r="B114" s="203"/>
      <c r="C114" s="204"/>
      <c r="D114" s="200" t="s">
        <v>1313</v>
      </c>
      <c r="E114" s="205" t="s">
        <v>1169</v>
      </c>
      <c r="F114" s="206" t="s">
        <v>1455</v>
      </c>
      <c r="G114" s="204"/>
      <c r="H114" s="207">
        <v>32</v>
      </c>
      <c r="I114" s="208"/>
      <c r="J114" s="204"/>
      <c r="K114" s="204"/>
      <c r="L114" s="209"/>
      <c r="M114" s="210"/>
      <c r="N114" s="211"/>
      <c r="O114" s="211"/>
      <c r="P114" s="211"/>
      <c r="Q114" s="211"/>
      <c r="R114" s="211"/>
      <c r="S114" s="211"/>
      <c r="T114" s="212"/>
      <c r="AT114" s="213" t="s">
        <v>1313</v>
      </c>
      <c r="AU114" s="213" t="s">
        <v>1234</v>
      </c>
      <c r="AV114" s="11" t="s">
        <v>1234</v>
      </c>
      <c r="AW114" s="11" t="s">
        <v>1188</v>
      </c>
      <c r="AX114" s="11" t="s">
        <v>1225</v>
      </c>
      <c r="AY114" s="213" t="s">
        <v>1302</v>
      </c>
    </row>
    <row r="115" spans="2:51" s="12" customFormat="1" ht="13.5">
      <c r="B115" s="214"/>
      <c r="C115" s="215"/>
      <c r="D115" s="200" t="s">
        <v>1313</v>
      </c>
      <c r="E115" s="216" t="s">
        <v>1169</v>
      </c>
      <c r="F115" s="217" t="s">
        <v>1315</v>
      </c>
      <c r="G115" s="215"/>
      <c r="H115" s="218">
        <v>32</v>
      </c>
      <c r="I115" s="219"/>
      <c r="J115" s="215"/>
      <c r="K115" s="215"/>
      <c r="L115" s="220"/>
      <c r="M115" s="221"/>
      <c r="N115" s="222"/>
      <c r="O115" s="222"/>
      <c r="P115" s="222"/>
      <c r="Q115" s="222"/>
      <c r="R115" s="222"/>
      <c r="S115" s="222"/>
      <c r="T115" s="223"/>
      <c r="AT115" s="224" t="s">
        <v>1313</v>
      </c>
      <c r="AU115" s="224" t="s">
        <v>1234</v>
      </c>
      <c r="AV115" s="12" t="s">
        <v>1309</v>
      </c>
      <c r="AW115" s="12" t="s">
        <v>1188</v>
      </c>
      <c r="AX115" s="12" t="s">
        <v>1171</v>
      </c>
      <c r="AY115" s="224" t="s">
        <v>1302</v>
      </c>
    </row>
    <row r="116" spans="2:65" s="1" customFormat="1" ht="22.9" customHeight="1">
      <c r="B116" s="42"/>
      <c r="C116" s="188" t="s">
        <v>1359</v>
      </c>
      <c r="D116" s="188" t="s">
        <v>1304</v>
      </c>
      <c r="E116" s="189" t="s">
        <v>239</v>
      </c>
      <c r="F116" s="190" t="s">
        <v>240</v>
      </c>
      <c r="G116" s="191" t="s">
        <v>1307</v>
      </c>
      <c r="H116" s="192">
        <v>500</v>
      </c>
      <c r="I116" s="193"/>
      <c r="J116" s="194">
        <f>ROUND(I116*H116,2)</f>
        <v>0</v>
      </c>
      <c r="K116" s="190" t="s">
        <v>1308</v>
      </c>
      <c r="L116" s="62"/>
      <c r="M116" s="195" t="s">
        <v>1169</v>
      </c>
      <c r="N116" s="196" t="s">
        <v>1198</v>
      </c>
      <c r="O116" s="43"/>
      <c r="P116" s="197">
        <f>O116*H116</f>
        <v>0</v>
      </c>
      <c r="Q116" s="197">
        <v>0.0007</v>
      </c>
      <c r="R116" s="197">
        <f>Q116*H116</f>
        <v>0.35</v>
      </c>
      <c r="S116" s="197">
        <v>0</v>
      </c>
      <c r="T116" s="198">
        <f>S116*H116</f>
        <v>0</v>
      </c>
      <c r="AR116" s="24" t="s">
        <v>1309</v>
      </c>
      <c r="AT116" s="24" t="s">
        <v>1304</v>
      </c>
      <c r="AU116" s="24" t="s">
        <v>1234</v>
      </c>
      <c r="AY116" s="24" t="s">
        <v>1302</v>
      </c>
      <c r="BE116" s="199">
        <f>IF(N116="základní",J116,0)</f>
        <v>0</v>
      </c>
      <c r="BF116" s="199">
        <f>IF(N116="snížená",J116,0)</f>
        <v>0</v>
      </c>
      <c r="BG116" s="199">
        <f>IF(N116="zákl. přenesená",J116,0)</f>
        <v>0</v>
      </c>
      <c r="BH116" s="199">
        <f>IF(N116="sníž. přenesená",J116,0)</f>
        <v>0</v>
      </c>
      <c r="BI116" s="199">
        <f>IF(N116="nulová",J116,0)</f>
        <v>0</v>
      </c>
      <c r="BJ116" s="24" t="s">
        <v>1309</v>
      </c>
      <c r="BK116" s="199">
        <f>ROUND(I116*H116,2)</f>
        <v>0</v>
      </c>
      <c r="BL116" s="24" t="s">
        <v>1309</v>
      </c>
      <c r="BM116" s="24" t="s">
        <v>241</v>
      </c>
    </row>
    <row r="117" spans="2:47" s="1" customFormat="1" ht="81">
      <c r="B117" s="42"/>
      <c r="C117" s="64"/>
      <c r="D117" s="200" t="s">
        <v>1311</v>
      </c>
      <c r="E117" s="64"/>
      <c r="F117" s="201" t="s">
        <v>242</v>
      </c>
      <c r="G117" s="64"/>
      <c r="H117" s="64"/>
      <c r="I117" s="159"/>
      <c r="J117" s="64"/>
      <c r="K117" s="64"/>
      <c r="L117" s="62"/>
      <c r="M117" s="202"/>
      <c r="N117" s="43"/>
      <c r="O117" s="43"/>
      <c r="P117" s="43"/>
      <c r="Q117" s="43"/>
      <c r="R117" s="43"/>
      <c r="S117" s="43"/>
      <c r="T117" s="79"/>
      <c r="AT117" s="24" t="s">
        <v>1311</v>
      </c>
      <c r="AU117" s="24" t="s">
        <v>1234</v>
      </c>
    </row>
    <row r="118" spans="2:51" s="11" customFormat="1" ht="13.5">
      <c r="B118" s="203"/>
      <c r="C118" s="204"/>
      <c r="D118" s="200" t="s">
        <v>1313</v>
      </c>
      <c r="E118" s="205" t="s">
        <v>1169</v>
      </c>
      <c r="F118" s="206" t="s">
        <v>243</v>
      </c>
      <c r="G118" s="204"/>
      <c r="H118" s="207">
        <v>500</v>
      </c>
      <c r="I118" s="208"/>
      <c r="J118" s="204"/>
      <c r="K118" s="204"/>
      <c r="L118" s="209"/>
      <c r="M118" s="210"/>
      <c r="N118" s="211"/>
      <c r="O118" s="211"/>
      <c r="P118" s="211"/>
      <c r="Q118" s="211"/>
      <c r="R118" s="211"/>
      <c r="S118" s="211"/>
      <c r="T118" s="212"/>
      <c r="AT118" s="213" t="s">
        <v>1313</v>
      </c>
      <c r="AU118" s="213" t="s">
        <v>1234</v>
      </c>
      <c r="AV118" s="11" t="s">
        <v>1234</v>
      </c>
      <c r="AW118" s="11" t="s">
        <v>1188</v>
      </c>
      <c r="AX118" s="11" t="s">
        <v>1225</v>
      </c>
      <c r="AY118" s="213" t="s">
        <v>1302</v>
      </c>
    </row>
    <row r="119" spans="2:51" s="12" customFormat="1" ht="13.5">
      <c r="B119" s="214"/>
      <c r="C119" s="215"/>
      <c r="D119" s="200" t="s">
        <v>1313</v>
      </c>
      <c r="E119" s="216" t="s">
        <v>1169</v>
      </c>
      <c r="F119" s="217" t="s">
        <v>1315</v>
      </c>
      <c r="G119" s="215"/>
      <c r="H119" s="218">
        <v>500</v>
      </c>
      <c r="I119" s="219"/>
      <c r="J119" s="215"/>
      <c r="K119" s="215"/>
      <c r="L119" s="220"/>
      <c r="M119" s="221"/>
      <c r="N119" s="222"/>
      <c r="O119" s="222"/>
      <c r="P119" s="222"/>
      <c r="Q119" s="222"/>
      <c r="R119" s="222"/>
      <c r="S119" s="222"/>
      <c r="T119" s="223"/>
      <c r="AT119" s="224" t="s">
        <v>1313</v>
      </c>
      <c r="AU119" s="224" t="s">
        <v>1234</v>
      </c>
      <c r="AV119" s="12" t="s">
        <v>1309</v>
      </c>
      <c r="AW119" s="12" t="s">
        <v>1188</v>
      </c>
      <c r="AX119" s="12" t="s">
        <v>1171</v>
      </c>
      <c r="AY119" s="224" t="s">
        <v>1302</v>
      </c>
    </row>
    <row r="120" spans="2:65" s="1" customFormat="1" ht="25.5" customHeight="1">
      <c r="B120" s="42"/>
      <c r="C120" s="188" t="s">
        <v>1176</v>
      </c>
      <c r="D120" s="188" t="s">
        <v>1304</v>
      </c>
      <c r="E120" s="189" t="s">
        <v>244</v>
      </c>
      <c r="F120" s="190" t="s">
        <v>245</v>
      </c>
      <c r="G120" s="191" t="s">
        <v>1307</v>
      </c>
      <c r="H120" s="192">
        <v>500</v>
      </c>
      <c r="I120" s="193"/>
      <c r="J120" s="194">
        <f>ROUND(I120*H120,2)</f>
        <v>0</v>
      </c>
      <c r="K120" s="190" t="s">
        <v>1308</v>
      </c>
      <c r="L120" s="62"/>
      <c r="M120" s="195" t="s">
        <v>1169</v>
      </c>
      <c r="N120" s="196" t="s">
        <v>1198</v>
      </c>
      <c r="O120" s="43"/>
      <c r="P120" s="197">
        <f>O120*H120</f>
        <v>0</v>
      </c>
      <c r="Q120" s="197">
        <v>0</v>
      </c>
      <c r="R120" s="197">
        <f>Q120*H120</f>
        <v>0</v>
      </c>
      <c r="S120" s="197">
        <v>0</v>
      </c>
      <c r="T120" s="198">
        <f>S120*H120</f>
        <v>0</v>
      </c>
      <c r="AR120" s="24" t="s">
        <v>1309</v>
      </c>
      <c r="AT120" s="24" t="s">
        <v>1304</v>
      </c>
      <c r="AU120" s="24" t="s">
        <v>1234</v>
      </c>
      <c r="AY120" s="24" t="s">
        <v>1302</v>
      </c>
      <c r="BE120" s="199">
        <f>IF(N120="základní",J120,0)</f>
        <v>0</v>
      </c>
      <c r="BF120" s="199">
        <f>IF(N120="snížená",J120,0)</f>
        <v>0</v>
      </c>
      <c r="BG120" s="199">
        <f>IF(N120="zákl. přenesená",J120,0)</f>
        <v>0</v>
      </c>
      <c r="BH120" s="199">
        <f>IF(N120="sníž. přenesená",J120,0)</f>
        <v>0</v>
      </c>
      <c r="BI120" s="199">
        <f>IF(N120="nulová",J120,0)</f>
        <v>0</v>
      </c>
      <c r="BJ120" s="24" t="s">
        <v>1309</v>
      </c>
      <c r="BK120" s="199">
        <f>ROUND(I120*H120,2)</f>
        <v>0</v>
      </c>
      <c r="BL120" s="24" t="s">
        <v>1309</v>
      </c>
      <c r="BM120" s="24" t="s">
        <v>246</v>
      </c>
    </row>
    <row r="121" spans="2:65" s="1" customFormat="1" ht="24.75" customHeight="1">
      <c r="B121" s="42"/>
      <c r="C121" s="188" t="s">
        <v>1367</v>
      </c>
      <c r="D121" s="188" t="s">
        <v>1304</v>
      </c>
      <c r="E121" s="189" t="s">
        <v>247</v>
      </c>
      <c r="F121" s="190" t="s">
        <v>248</v>
      </c>
      <c r="G121" s="191" t="s">
        <v>1307</v>
      </c>
      <c r="H121" s="192">
        <v>500</v>
      </c>
      <c r="I121" s="193"/>
      <c r="J121" s="194">
        <f>ROUND(I121*H121,2)</f>
        <v>0</v>
      </c>
      <c r="K121" s="190" t="s">
        <v>1308</v>
      </c>
      <c r="L121" s="62"/>
      <c r="M121" s="195" t="s">
        <v>1169</v>
      </c>
      <c r="N121" s="196" t="s">
        <v>1198</v>
      </c>
      <c r="O121" s="43"/>
      <c r="P121" s="197">
        <f>O121*H121</f>
        <v>0</v>
      </c>
      <c r="Q121" s="197">
        <v>0.00079</v>
      </c>
      <c r="R121" s="197">
        <f>Q121*H121</f>
        <v>0.395</v>
      </c>
      <c r="S121" s="197">
        <v>0</v>
      </c>
      <c r="T121" s="198">
        <f>S121*H121</f>
        <v>0</v>
      </c>
      <c r="AR121" s="24" t="s">
        <v>1309</v>
      </c>
      <c r="AT121" s="24" t="s">
        <v>1304</v>
      </c>
      <c r="AU121" s="24" t="s">
        <v>1234</v>
      </c>
      <c r="AY121" s="24" t="s">
        <v>1302</v>
      </c>
      <c r="BE121" s="199">
        <f>IF(N121="základní",J121,0)</f>
        <v>0</v>
      </c>
      <c r="BF121" s="199">
        <f>IF(N121="snížená",J121,0)</f>
        <v>0</v>
      </c>
      <c r="BG121" s="199">
        <f>IF(N121="zákl. přenesená",J121,0)</f>
        <v>0</v>
      </c>
      <c r="BH121" s="199">
        <f>IF(N121="sníž. přenesená",J121,0)</f>
        <v>0</v>
      </c>
      <c r="BI121" s="199">
        <f>IF(N121="nulová",J121,0)</f>
        <v>0</v>
      </c>
      <c r="BJ121" s="24" t="s">
        <v>1309</v>
      </c>
      <c r="BK121" s="199">
        <f>ROUND(I121*H121,2)</f>
        <v>0</v>
      </c>
      <c r="BL121" s="24" t="s">
        <v>1309</v>
      </c>
      <c r="BM121" s="24" t="s">
        <v>249</v>
      </c>
    </row>
    <row r="122" spans="2:47" s="1" customFormat="1" ht="40.5">
      <c r="B122" s="42"/>
      <c r="C122" s="64"/>
      <c r="D122" s="200" t="s">
        <v>1311</v>
      </c>
      <c r="E122" s="64"/>
      <c r="F122" s="201" t="s">
        <v>250</v>
      </c>
      <c r="G122" s="64"/>
      <c r="H122" s="64"/>
      <c r="I122" s="159"/>
      <c r="J122" s="64"/>
      <c r="K122" s="64"/>
      <c r="L122" s="62"/>
      <c r="M122" s="202"/>
      <c r="N122" s="43"/>
      <c r="O122" s="43"/>
      <c r="P122" s="43"/>
      <c r="Q122" s="43"/>
      <c r="R122" s="43"/>
      <c r="S122" s="43"/>
      <c r="T122" s="79"/>
      <c r="AT122" s="24" t="s">
        <v>1311</v>
      </c>
      <c r="AU122" s="24" t="s">
        <v>1234</v>
      </c>
    </row>
    <row r="123" spans="2:65" s="1" customFormat="1" ht="34.15" customHeight="1">
      <c r="B123" s="42"/>
      <c r="C123" s="188" t="s">
        <v>1371</v>
      </c>
      <c r="D123" s="188" t="s">
        <v>1304</v>
      </c>
      <c r="E123" s="189" t="s">
        <v>251</v>
      </c>
      <c r="F123" s="190" t="s">
        <v>252</v>
      </c>
      <c r="G123" s="191" t="s">
        <v>1307</v>
      </c>
      <c r="H123" s="192">
        <v>500</v>
      </c>
      <c r="I123" s="193"/>
      <c r="J123" s="194">
        <f>ROUND(I123*H123,2)</f>
        <v>0</v>
      </c>
      <c r="K123" s="190" t="s">
        <v>1308</v>
      </c>
      <c r="L123" s="62"/>
      <c r="M123" s="195" t="s">
        <v>1169</v>
      </c>
      <c r="N123" s="196" t="s">
        <v>1198</v>
      </c>
      <c r="O123" s="43"/>
      <c r="P123" s="197">
        <f>O123*H123</f>
        <v>0</v>
      </c>
      <c r="Q123" s="197">
        <v>0</v>
      </c>
      <c r="R123" s="197">
        <f>Q123*H123</f>
        <v>0</v>
      </c>
      <c r="S123" s="197">
        <v>0</v>
      </c>
      <c r="T123" s="198">
        <f>S123*H123</f>
        <v>0</v>
      </c>
      <c r="AR123" s="24" t="s">
        <v>1309</v>
      </c>
      <c r="AT123" s="24" t="s">
        <v>1304</v>
      </c>
      <c r="AU123" s="24" t="s">
        <v>1234</v>
      </c>
      <c r="AY123" s="24" t="s">
        <v>1302</v>
      </c>
      <c r="BE123" s="199">
        <f>IF(N123="základní",J123,0)</f>
        <v>0</v>
      </c>
      <c r="BF123" s="199">
        <f>IF(N123="snížená",J123,0)</f>
        <v>0</v>
      </c>
      <c r="BG123" s="199">
        <f>IF(N123="zákl. přenesená",J123,0)</f>
        <v>0</v>
      </c>
      <c r="BH123" s="199">
        <f>IF(N123="sníž. přenesená",J123,0)</f>
        <v>0</v>
      </c>
      <c r="BI123" s="199">
        <f>IF(N123="nulová",J123,0)</f>
        <v>0</v>
      </c>
      <c r="BJ123" s="24" t="s">
        <v>1309</v>
      </c>
      <c r="BK123" s="199">
        <f>ROUND(I123*H123,2)</f>
        <v>0</v>
      </c>
      <c r="BL123" s="24" t="s">
        <v>1309</v>
      </c>
      <c r="BM123" s="24" t="s">
        <v>253</v>
      </c>
    </row>
    <row r="124" spans="2:65" s="1" customFormat="1" ht="34.15" customHeight="1">
      <c r="B124" s="42"/>
      <c r="C124" s="188" t="s">
        <v>1376</v>
      </c>
      <c r="D124" s="188" t="s">
        <v>1304</v>
      </c>
      <c r="E124" s="189" t="s">
        <v>1143</v>
      </c>
      <c r="F124" s="190" t="s">
        <v>1144</v>
      </c>
      <c r="G124" s="191" t="s">
        <v>1349</v>
      </c>
      <c r="H124" s="192">
        <v>200</v>
      </c>
      <c r="I124" s="193"/>
      <c r="J124" s="194">
        <f>ROUND(I124*H124,2)</f>
        <v>0</v>
      </c>
      <c r="K124" s="190" t="s">
        <v>1308</v>
      </c>
      <c r="L124" s="62"/>
      <c r="M124" s="195" t="s">
        <v>1169</v>
      </c>
      <c r="N124" s="196" t="s">
        <v>1198</v>
      </c>
      <c r="O124" s="43"/>
      <c r="P124" s="197">
        <f>O124*H124</f>
        <v>0</v>
      </c>
      <c r="Q124" s="197">
        <v>0</v>
      </c>
      <c r="R124" s="197">
        <f>Q124*H124</f>
        <v>0</v>
      </c>
      <c r="S124" s="197">
        <v>0</v>
      </c>
      <c r="T124" s="198">
        <f>S124*H124</f>
        <v>0</v>
      </c>
      <c r="AR124" s="24" t="s">
        <v>1309</v>
      </c>
      <c r="AT124" s="24" t="s">
        <v>1304</v>
      </c>
      <c r="AU124" s="24" t="s">
        <v>1234</v>
      </c>
      <c r="AY124" s="24" t="s">
        <v>1302</v>
      </c>
      <c r="BE124" s="199">
        <f>IF(N124="základní",J124,0)</f>
        <v>0</v>
      </c>
      <c r="BF124" s="199">
        <f>IF(N124="snížená",J124,0)</f>
        <v>0</v>
      </c>
      <c r="BG124" s="199">
        <f>IF(N124="zákl. přenesená",J124,0)</f>
        <v>0</v>
      </c>
      <c r="BH124" s="199">
        <f>IF(N124="sníž. přenesená",J124,0)</f>
        <v>0</v>
      </c>
      <c r="BI124" s="199">
        <f>IF(N124="nulová",J124,0)</f>
        <v>0</v>
      </c>
      <c r="BJ124" s="24" t="s">
        <v>1309</v>
      </c>
      <c r="BK124" s="199">
        <f>ROUND(I124*H124,2)</f>
        <v>0</v>
      </c>
      <c r="BL124" s="24" t="s">
        <v>1309</v>
      </c>
      <c r="BM124" s="24" t="s">
        <v>254</v>
      </c>
    </row>
    <row r="125" spans="2:47" s="1" customFormat="1" ht="409.5">
      <c r="B125" s="42"/>
      <c r="C125" s="64"/>
      <c r="D125" s="200" t="s">
        <v>1311</v>
      </c>
      <c r="E125" s="64"/>
      <c r="F125" s="245" t="s">
        <v>1037</v>
      </c>
      <c r="G125" s="64"/>
      <c r="H125" s="64"/>
      <c r="I125" s="159"/>
      <c r="J125" s="64"/>
      <c r="K125" s="64"/>
      <c r="L125" s="62"/>
      <c r="M125" s="202"/>
      <c r="N125" s="43"/>
      <c r="O125" s="43"/>
      <c r="P125" s="43"/>
      <c r="Q125" s="43"/>
      <c r="R125" s="43"/>
      <c r="S125" s="43"/>
      <c r="T125" s="79"/>
      <c r="AT125" s="24" t="s">
        <v>1311</v>
      </c>
      <c r="AU125" s="24" t="s">
        <v>1234</v>
      </c>
    </row>
    <row r="126" spans="2:51" s="11" customFormat="1" ht="13.5">
      <c r="B126" s="203"/>
      <c r="C126" s="204"/>
      <c r="D126" s="200" t="s">
        <v>1313</v>
      </c>
      <c r="E126" s="205" t="s">
        <v>1169</v>
      </c>
      <c r="F126" s="206" t="s">
        <v>1129</v>
      </c>
      <c r="G126" s="204"/>
      <c r="H126" s="207">
        <v>200</v>
      </c>
      <c r="I126" s="208"/>
      <c r="J126" s="204"/>
      <c r="K126" s="204"/>
      <c r="L126" s="209"/>
      <c r="M126" s="210"/>
      <c r="N126" s="211"/>
      <c r="O126" s="211"/>
      <c r="P126" s="211"/>
      <c r="Q126" s="211"/>
      <c r="R126" s="211"/>
      <c r="S126" s="211"/>
      <c r="T126" s="212"/>
      <c r="AT126" s="213" t="s">
        <v>1313</v>
      </c>
      <c r="AU126" s="213" t="s">
        <v>1234</v>
      </c>
      <c r="AV126" s="11" t="s">
        <v>1234</v>
      </c>
      <c r="AW126" s="11" t="s">
        <v>1188</v>
      </c>
      <c r="AX126" s="11" t="s">
        <v>1225</v>
      </c>
      <c r="AY126" s="213" t="s">
        <v>1302</v>
      </c>
    </row>
    <row r="127" spans="2:51" s="12" customFormat="1" ht="13.5">
      <c r="B127" s="214"/>
      <c r="C127" s="215"/>
      <c r="D127" s="200" t="s">
        <v>1313</v>
      </c>
      <c r="E127" s="216" t="s">
        <v>1169</v>
      </c>
      <c r="F127" s="217" t="s">
        <v>1315</v>
      </c>
      <c r="G127" s="215"/>
      <c r="H127" s="218">
        <v>200</v>
      </c>
      <c r="I127" s="219"/>
      <c r="J127" s="215"/>
      <c r="K127" s="215"/>
      <c r="L127" s="220"/>
      <c r="M127" s="221"/>
      <c r="N127" s="222"/>
      <c r="O127" s="222"/>
      <c r="P127" s="222"/>
      <c r="Q127" s="222"/>
      <c r="R127" s="222"/>
      <c r="S127" s="222"/>
      <c r="T127" s="223"/>
      <c r="AT127" s="224" t="s">
        <v>1313</v>
      </c>
      <c r="AU127" s="224" t="s">
        <v>1234</v>
      </c>
      <c r="AV127" s="12" t="s">
        <v>1309</v>
      </c>
      <c r="AW127" s="12" t="s">
        <v>1188</v>
      </c>
      <c r="AX127" s="12" t="s">
        <v>1171</v>
      </c>
      <c r="AY127" s="224" t="s">
        <v>1302</v>
      </c>
    </row>
    <row r="128" spans="2:65" s="1" customFormat="1" ht="45.6" customHeight="1">
      <c r="B128" s="42"/>
      <c r="C128" s="188" t="s">
        <v>1380</v>
      </c>
      <c r="D128" s="188" t="s">
        <v>1304</v>
      </c>
      <c r="E128" s="189" t="s">
        <v>255</v>
      </c>
      <c r="F128" s="190" t="s">
        <v>256</v>
      </c>
      <c r="G128" s="191" t="s">
        <v>1349</v>
      </c>
      <c r="H128" s="192">
        <v>500</v>
      </c>
      <c r="I128" s="193"/>
      <c r="J128" s="194">
        <f>ROUND(I128*H128,2)</f>
        <v>0</v>
      </c>
      <c r="K128" s="190" t="s">
        <v>1308</v>
      </c>
      <c r="L128" s="62"/>
      <c r="M128" s="195" t="s">
        <v>1169</v>
      </c>
      <c r="N128" s="196" t="s">
        <v>1198</v>
      </c>
      <c r="O128" s="43"/>
      <c r="P128" s="197">
        <f>O128*H128</f>
        <v>0</v>
      </c>
      <c r="Q128" s="197">
        <v>0</v>
      </c>
      <c r="R128" s="197">
        <f>Q128*H128</f>
        <v>0</v>
      </c>
      <c r="S128" s="197">
        <v>0</v>
      </c>
      <c r="T128" s="198">
        <f>S128*H128</f>
        <v>0</v>
      </c>
      <c r="AR128" s="24" t="s">
        <v>1309</v>
      </c>
      <c r="AT128" s="24" t="s">
        <v>1304</v>
      </c>
      <c r="AU128" s="24" t="s">
        <v>1234</v>
      </c>
      <c r="AY128" s="24" t="s">
        <v>1302</v>
      </c>
      <c r="BE128" s="199">
        <f>IF(N128="základní",J128,0)</f>
        <v>0</v>
      </c>
      <c r="BF128" s="199">
        <f>IF(N128="snížená",J128,0)</f>
        <v>0</v>
      </c>
      <c r="BG128" s="199">
        <f>IF(N128="zákl. přenesená",J128,0)</f>
        <v>0</v>
      </c>
      <c r="BH128" s="199">
        <f>IF(N128="sníž. přenesená",J128,0)</f>
        <v>0</v>
      </c>
      <c r="BI128" s="199">
        <f>IF(N128="nulová",J128,0)</f>
        <v>0</v>
      </c>
      <c r="BJ128" s="24" t="s">
        <v>1309</v>
      </c>
      <c r="BK128" s="199">
        <f>ROUND(I128*H128,2)</f>
        <v>0</v>
      </c>
      <c r="BL128" s="24" t="s">
        <v>1309</v>
      </c>
      <c r="BM128" s="24" t="s">
        <v>257</v>
      </c>
    </row>
    <row r="129" spans="2:47" s="1" customFormat="1" ht="135">
      <c r="B129" s="42"/>
      <c r="C129" s="64"/>
      <c r="D129" s="200" t="s">
        <v>1311</v>
      </c>
      <c r="E129" s="64"/>
      <c r="F129" s="201" t="s">
        <v>258</v>
      </c>
      <c r="G129" s="64"/>
      <c r="H129" s="64"/>
      <c r="I129" s="159"/>
      <c r="J129" s="64"/>
      <c r="K129" s="64"/>
      <c r="L129" s="62"/>
      <c r="M129" s="202"/>
      <c r="N129" s="43"/>
      <c r="O129" s="43"/>
      <c r="P129" s="43"/>
      <c r="Q129" s="43"/>
      <c r="R129" s="43"/>
      <c r="S129" s="43"/>
      <c r="T129" s="79"/>
      <c r="AT129" s="24" t="s">
        <v>1311</v>
      </c>
      <c r="AU129" s="24" t="s">
        <v>1234</v>
      </c>
    </row>
    <row r="130" spans="2:51" s="11" customFormat="1" ht="13.5">
      <c r="B130" s="203"/>
      <c r="C130" s="204"/>
      <c r="D130" s="200" t="s">
        <v>1313</v>
      </c>
      <c r="E130" s="205" t="s">
        <v>1169</v>
      </c>
      <c r="F130" s="206" t="s">
        <v>259</v>
      </c>
      <c r="G130" s="204"/>
      <c r="H130" s="207">
        <v>500</v>
      </c>
      <c r="I130" s="208"/>
      <c r="J130" s="204"/>
      <c r="K130" s="204"/>
      <c r="L130" s="209"/>
      <c r="M130" s="210"/>
      <c r="N130" s="211"/>
      <c r="O130" s="211"/>
      <c r="P130" s="211"/>
      <c r="Q130" s="211"/>
      <c r="R130" s="211"/>
      <c r="S130" s="211"/>
      <c r="T130" s="212"/>
      <c r="AT130" s="213" t="s">
        <v>1313</v>
      </c>
      <c r="AU130" s="213" t="s">
        <v>1234</v>
      </c>
      <c r="AV130" s="11" t="s">
        <v>1234</v>
      </c>
      <c r="AW130" s="11" t="s">
        <v>1188</v>
      </c>
      <c r="AX130" s="11" t="s">
        <v>1225</v>
      </c>
      <c r="AY130" s="213" t="s">
        <v>1302</v>
      </c>
    </row>
    <row r="131" spans="2:51" s="12" customFormat="1" ht="13.5">
      <c r="B131" s="214"/>
      <c r="C131" s="215"/>
      <c r="D131" s="200" t="s">
        <v>1313</v>
      </c>
      <c r="E131" s="216" t="s">
        <v>1169</v>
      </c>
      <c r="F131" s="217" t="s">
        <v>1315</v>
      </c>
      <c r="G131" s="215"/>
      <c r="H131" s="218">
        <v>500</v>
      </c>
      <c r="I131" s="219"/>
      <c r="J131" s="215"/>
      <c r="K131" s="215"/>
      <c r="L131" s="220"/>
      <c r="M131" s="221"/>
      <c r="N131" s="222"/>
      <c r="O131" s="222"/>
      <c r="P131" s="222"/>
      <c r="Q131" s="222"/>
      <c r="R131" s="222"/>
      <c r="S131" s="222"/>
      <c r="T131" s="223"/>
      <c r="AT131" s="224" t="s">
        <v>1313</v>
      </c>
      <c r="AU131" s="224" t="s">
        <v>1234</v>
      </c>
      <c r="AV131" s="12" t="s">
        <v>1309</v>
      </c>
      <c r="AW131" s="12" t="s">
        <v>1188</v>
      </c>
      <c r="AX131" s="12" t="s">
        <v>1171</v>
      </c>
      <c r="AY131" s="224" t="s">
        <v>1302</v>
      </c>
    </row>
    <row r="132" spans="2:65" s="1" customFormat="1" ht="14.45" customHeight="1">
      <c r="B132" s="42"/>
      <c r="C132" s="235" t="s">
        <v>1157</v>
      </c>
      <c r="D132" s="235" t="s">
        <v>1464</v>
      </c>
      <c r="E132" s="236" t="s">
        <v>260</v>
      </c>
      <c r="F132" s="237" t="s">
        <v>261</v>
      </c>
      <c r="G132" s="238" t="s">
        <v>1016</v>
      </c>
      <c r="H132" s="239">
        <v>100</v>
      </c>
      <c r="I132" s="240"/>
      <c r="J132" s="241">
        <f>ROUND(I132*H132,2)</f>
        <v>0</v>
      </c>
      <c r="K132" s="237" t="s">
        <v>1308</v>
      </c>
      <c r="L132" s="242"/>
      <c r="M132" s="243" t="s">
        <v>1169</v>
      </c>
      <c r="N132" s="244" t="s">
        <v>1198</v>
      </c>
      <c r="O132" s="43"/>
      <c r="P132" s="197">
        <f>O132*H132</f>
        <v>0</v>
      </c>
      <c r="Q132" s="197">
        <v>1</v>
      </c>
      <c r="R132" s="197">
        <f>Q132*H132</f>
        <v>100</v>
      </c>
      <c r="S132" s="197">
        <v>0</v>
      </c>
      <c r="T132" s="198">
        <f>S132*H132</f>
        <v>0</v>
      </c>
      <c r="AR132" s="24" t="s">
        <v>1353</v>
      </c>
      <c r="AT132" s="24" t="s">
        <v>1464</v>
      </c>
      <c r="AU132" s="24" t="s">
        <v>1234</v>
      </c>
      <c r="AY132" s="24" t="s">
        <v>1302</v>
      </c>
      <c r="BE132" s="199">
        <f>IF(N132="základní",J132,0)</f>
        <v>0</v>
      </c>
      <c r="BF132" s="199">
        <f>IF(N132="snížená",J132,0)</f>
        <v>0</v>
      </c>
      <c r="BG132" s="199">
        <f>IF(N132="zákl. přenesená",J132,0)</f>
        <v>0</v>
      </c>
      <c r="BH132" s="199">
        <f>IF(N132="sníž. přenesená",J132,0)</f>
        <v>0</v>
      </c>
      <c r="BI132" s="199">
        <f>IF(N132="nulová",J132,0)</f>
        <v>0</v>
      </c>
      <c r="BJ132" s="24" t="s">
        <v>1309</v>
      </c>
      <c r="BK132" s="199">
        <f>ROUND(I132*H132,2)</f>
        <v>0</v>
      </c>
      <c r="BL132" s="24" t="s">
        <v>1309</v>
      </c>
      <c r="BM132" s="24" t="s">
        <v>262</v>
      </c>
    </row>
    <row r="133" spans="2:51" s="11" customFormat="1" ht="13.5">
      <c r="B133" s="203"/>
      <c r="C133" s="204"/>
      <c r="D133" s="200" t="s">
        <v>1313</v>
      </c>
      <c r="E133" s="205" t="s">
        <v>1169</v>
      </c>
      <c r="F133" s="206" t="s">
        <v>1179</v>
      </c>
      <c r="G133" s="204"/>
      <c r="H133" s="207">
        <v>100</v>
      </c>
      <c r="I133" s="208"/>
      <c r="J133" s="204"/>
      <c r="K133" s="204"/>
      <c r="L133" s="209"/>
      <c r="M133" s="210"/>
      <c r="N133" s="211"/>
      <c r="O133" s="211"/>
      <c r="P133" s="211"/>
      <c r="Q133" s="211"/>
      <c r="R133" s="211"/>
      <c r="S133" s="211"/>
      <c r="T133" s="212"/>
      <c r="AT133" s="213" t="s">
        <v>1313</v>
      </c>
      <c r="AU133" s="213" t="s">
        <v>1234</v>
      </c>
      <c r="AV133" s="11" t="s">
        <v>1234</v>
      </c>
      <c r="AW133" s="11" t="s">
        <v>1188</v>
      </c>
      <c r="AX133" s="11" t="s">
        <v>1225</v>
      </c>
      <c r="AY133" s="213" t="s">
        <v>1302</v>
      </c>
    </row>
    <row r="134" spans="2:51" s="12" customFormat="1" ht="13.5">
      <c r="B134" s="214"/>
      <c r="C134" s="215"/>
      <c r="D134" s="200" t="s">
        <v>1313</v>
      </c>
      <c r="E134" s="216" t="s">
        <v>1169</v>
      </c>
      <c r="F134" s="217" t="s">
        <v>1315</v>
      </c>
      <c r="G134" s="215"/>
      <c r="H134" s="218">
        <v>100</v>
      </c>
      <c r="I134" s="219"/>
      <c r="J134" s="215"/>
      <c r="K134" s="215"/>
      <c r="L134" s="220"/>
      <c r="M134" s="221"/>
      <c r="N134" s="222"/>
      <c r="O134" s="222"/>
      <c r="P134" s="222"/>
      <c r="Q134" s="222"/>
      <c r="R134" s="222"/>
      <c r="S134" s="222"/>
      <c r="T134" s="223"/>
      <c r="AT134" s="224" t="s">
        <v>1313</v>
      </c>
      <c r="AU134" s="224" t="s">
        <v>1234</v>
      </c>
      <c r="AV134" s="12" t="s">
        <v>1309</v>
      </c>
      <c r="AW134" s="12" t="s">
        <v>1188</v>
      </c>
      <c r="AX134" s="12" t="s">
        <v>1171</v>
      </c>
      <c r="AY134" s="224" t="s">
        <v>1302</v>
      </c>
    </row>
    <row r="135" spans="2:63" s="10" customFormat="1" ht="29.85" customHeight="1">
      <c r="B135" s="172"/>
      <c r="C135" s="173"/>
      <c r="D135" s="174" t="s">
        <v>1224</v>
      </c>
      <c r="E135" s="186" t="s">
        <v>1309</v>
      </c>
      <c r="F135" s="186" t="s">
        <v>1026</v>
      </c>
      <c r="G135" s="173"/>
      <c r="H135" s="173"/>
      <c r="I135" s="176"/>
      <c r="J135" s="187">
        <f>BK135</f>
        <v>0</v>
      </c>
      <c r="K135" s="173"/>
      <c r="L135" s="178"/>
      <c r="M135" s="179"/>
      <c r="N135" s="180"/>
      <c r="O135" s="180"/>
      <c r="P135" s="181">
        <f>SUM(P136:P148)</f>
        <v>0</v>
      </c>
      <c r="Q135" s="180"/>
      <c r="R135" s="181">
        <f>SUM(R136:R148)</f>
        <v>105.3752</v>
      </c>
      <c r="S135" s="180"/>
      <c r="T135" s="182">
        <f>SUM(T136:T148)</f>
        <v>0</v>
      </c>
      <c r="AR135" s="183" t="s">
        <v>1171</v>
      </c>
      <c r="AT135" s="184" t="s">
        <v>1224</v>
      </c>
      <c r="AU135" s="184" t="s">
        <v>1171</v>
      </c>
      <c r="AY135" s="183" t="s">
        <v>1302</v>
      </c>
      <c r="BK135" s="185">
        <f>SUM(BK136:BK148)</f>
        <v>0</v>
      </c>
    </row>
    <row r="136" spans="2:65" s="1" customFormat="1" ht="22.9" customHeight="1">
      <c r="B136" s="42"/>
      <c r="C136" s="188" t="s">
        <v>1387</v>
      </c>
      <c r="D136" s="188" t="s">
        <v>1304</v>
      </c>
      <c r="E136" s="189" t="s">
        <v>1034</v>
      </c>
      <c r="F136" s="190" t="s">
        <v>1035</v>
      </c>
      <c r="G136" s="191" t="s">
        <v>1307</v>
      </c>
      <c r="H136" s="192">
        <v>80</v>
      </c>
      <c r="I136" s="193"/>
      <c r="J136" s="194">
        <f>ROUND(I136*H136,2)</f>
        <v>0</v>
      </c>
      <c r="K136" s="190" t="s">
        <v>1308</v>
      </c>
      <c r="L136" s="62"/>
      <c r="M136" s="195" t="s">
        <v>1169</v>
      </c>
      <c r="N136" s="196" t="s">
        <v>1198</v>
      </c>
      <c r="O136" s="43"/>
      <c r="P136" s="197">
        <f>O136*H136</f>
        <v>0</v>
      </c>
      <c r="Q136" s="197">
        <v>0.31879</v>
      </c>
      <c r="R136" s="197">
        <f>Q136*H136</f>
        <v>25.5032</v>
      </c>
      <c r="S136" s="197">
        <v>0</v>
      </c>
      <c r="T136" s="198">
        <f>S136*H136</f>
        <v>0</v>
      </c>
      <c r="AR136" s="24" t="s">
        <v>1309</v>
      </c>
      <c r="AT136" s="24" t="s">
        <v>1304</v>
      </c>
      <c r="AU136" s="24" t="s">
        <v>1234</v>
      </c>
      <c r="AY136" s="24" t="s">
        <v>1302</v>
      </c>
      <c r="BE136" s="199">
        <f>IF(N136="základní",J136,0)</f>
        <v>0</v>
      </c>
      <c r="BF136" s="199">
        <f>IF(N136="snížená",J136,0)</f>
        <v>0</v>
      </c>
      <c r="BG136" s="199">
        <f>IF(N136="zákl. přenesená",J136,0)</f>
        <v>0</v>
      </c>
      <c r="BH136" s="199">
        <f>IF(N136="sníž. přenesená",J136,0)</f>
        <v>0</v>
      </c>
      <c r="BI136" s="199">
        <f>IF(N136="nulová",J136,0)</f>
        <v>0</v>
      </c>
      <c r="BJ136" s="24" t="s">
        <v>1309</v>
      </c>
      <c r="BK136" s="199">
        <f>ROUND(I136*H136,2)</f>
        <v>0</v>
      </c>
      <c r="BL136" s="24" t="s">
        <v>1309</v>
      </c>
      <c r="BM136" s="24" t="s">
        <v>263</v>
      </c>
    </row>
    <row r="137" spans="2:47" s="1" customFormat="1" ht="54">
      <c r="B137" s="42"/>
      <c r="C137" s="64"/>
      <c r="D137" s="200" t="s">
        <v>1311</v>
      </c>
      <c r="E137" s="64"/>
      <c r="F137" s="201" t="s">
        <v>0</v>
      </c>
      <c r="G137" s="64"/>
      <c r="H137" s="64"/>
      <c r="I137" s="159"/>
      <c r="J137" s="64"/>
      <c r="K137" s="64"/>
      <c r="L137" s="62"/>
      <c r="M137" s="202"/>
      <c r="N137" s="43"/>
      <c r="O137" s="43"/>
      <c r="P137" s="43"/>
      <c r="Q137" s="43"/>
      <c r="R137" s="43"/>
      <c r="S137" s="43"/>
      <c r="T137" s="79"/>
      <c r="AT137" s="24" t="s">
        <v>1311</v>
      </c>
      <c r="AU137" s="24" t="s">
        <v>1234</v>
      </c>
    </row>
    <row r="138" spans="2:51" s="11" customFormat="1" ht="13.5">
      <c r="B138" s="203"/>
      <c r="C138" s="204"/>
      <c r="D138" s="200" t="s">
        <v>1313</v>
      </c>
      <c r="E138" s="205" t="s">
        <v>1169</v>
      </c>
      <c r="F138" s="206" t="s">
        <v>1091</v>
      </c>
      <c r="G138" s="204"/>
      <c r="H138" s="207">
        <v>80</v>
      </c>
      <c r="I138" s="208"/>
      <c r="J138" s="204"/>
      <c r="K138" s="204"/>
      <c r="L138" s="209"/>
      <c r="M138" s="210"/>
      <c r="N138" s="211"/>
      <c r="O138" s="211"/>
      <c r="P138" s="211"/>
      <c r="Q138" s="211"/>
      <c r="R138" s="211"/>
      <c r="S138" s="211"/>
      <c r="T138" s="212"/>
      <c r="AT138" s="213" t="s">
        <v>1313</v>
      </c>
      <c r="AU138" s="213" t="s">
        <v>1234</v>
      </c>
      <c r="AV138" s="11" t="s">
        <v>1234</v>
      </c>
      <c r="AW138" s="11" t="s">
        <v>1188</v>
      </c>
      <c r="AX138" s="11" t="s">
        <v>1225</v>
      </c>
      <c r="AY138" s="213" t="s">
        <v>1302</v>
      </c>
    </row>
    <row r="139" spans="2:51" s="12" customFormat="1" ht="13.5">
      <c r="B139" s="214"/>
      <c r="C139" s="215"/>
      <c r="D139" s="200" t="s">
        <v>1313</v>
      </c>
      <c r="E139" s="216" t="s">
        <v>1169</v>
      </c>
      <c r="F139" s="217" t="s">
        <v>1315</v>
      </c>
      <c r="G139" s="215"/>
      <c r="H139" s="218">
        <v>80</v>
      </c>
      <c r="I139" s="219"/>
      <c r="J139" s="215"/>
      <c r="K139" s="215"/>
      <c r="L139" s="220"/>
      <c r="M139" s="221"/>
      <c r="N139" s="222"/>
      <c r="O139" s="222"/>
      <c r="P139" s="222"/>
      <c r="Q139" s="222"/>
      <c r="R139" s="222"/>
      <c r="S139" s="222"/>
      <c r="T139" s="223"/>
      <c r="AT139" s="224" t="s">
        <v>1313</v>
      </c>
      <c r="AU139" s="224" t="s">
        <v>1234</v>
      </c>
      <c r="AV139" s="12" t="s">
        <v>1309</v>
      </c>
      <c r="AW139" s="12" t="s">
        <v>1188</v>
      </c>
      <c r="AX139" s="12" t="s">
        <v>1171</v>
      </c>
      <c r="AY139" s="224" t="s">
        <v>1302</v>
      </c>
    </row>
    <row r="140" spans="2:65" s="1" customFormat="1" ht="22.9" customHeight="1">
      <c r="B140" s="42"/>
      <c r="C140" s="188" t="s">
        <v>1393</v>
      </c>
      <c r="D140" s="188" t="s">
        <v>1304</v>
      </c>
      <c r="E140" s="189" t="s">
        <v>183</v>
      </c>
      <c r="F140" s="190" t="s">
        <v>184</v>
      </c>
      <c r="G140" s="191" t="s">
        <v>1349</v>
      </c>
      <c r="H140" s="192">
        <v>40</v>
      </c>
      <c r="I140" s="193"/>
      <c r="J140" s="194">
        <f>ROUND(I140*H140,2)</f>
        <v>0</v>
      </c>
      <c r="K140" s="190" t="s">
        <v>1308</v>
      </c>
      <c r="L140" s="62"/>
      <c r="M140" s="195" t="s">
        <v>1169</v>
      </c>
      <c r="N140" s="196" t="s">
        <v>1198</v>
      </c>
      <c r="O140" s="43"/>
      <c r="P140" s="197">
        <f>O140*H140</f>
        <v>0</v>
      </c>
      <c r="Q140" s="197">
        <v>1.9968</v>
      </c>
      <c r="R140" s="197">
        <f>Q140*H140</f>
        <v>79.872</v>
      </c>
      <c r="S140" s="197">
        <v>0</v>
      </c>
      <c r="T140" s="198">
        <f>S140*H140</f>
        <v>0</v>
      </c>
      <c r="AR140" s="24" t="s">
        <v>1309</v>
      </c>
      <c r="AT140" s="24" t="s">
        <v>1304</v>
      </c>
      <c r="AU140" s="24" t="s">
        <v>1234</v>
      </c>
      <c r="AY140" s="24" t="s">
        <v>1302</v>
      </c>
      <c r="BE140" s="199">
        <f>IF(N140="základní",J140,0)</f>
        <v>0</v>
      </c>
      <c r="BF140" s="199">
        <f>IF(N140="snížená",J140,0)</f>
        <v>0</v>
      </c>
      <c r="BG140" s="199">
        <f>IF(N140="zákl. přenesená",J140,0)</f>
        <v>0</v>
      </c>
      <c r="BH140" s="199">
        <f>IF(N140="sníž. přenesená",J140,0)</f>
        <v>0</v>
      </c>
      <c r="BI140" s="199">
        <f>IF(N140="nulová",J140,0)</f>
        <v>0</v>
      </c>
      <c r="BJ140" s="24" t="s">
        <v>1309</v>
      </c>
      <c r="BK140" s="199">
        <f>ROUND(I140*H140,2)</f>
        <v>0</v>
      </c>
      <c r="BL140" s="24" t="s">
        <v>1309</v>
      </c>
      <c r="BM140" s="24" t="s">
        <v>264</v>
      </c>
    </row>
    <row r="141" spans="2:47" s="1" customFormat="1" ht="108">
      <c r="B141" s="42"/>
      <c r="C141" s="64"/>
      <c r="D141" s="200" t="s">
        <v>1311</v>
      </c>
      <c r="E141" s="64"/>
      <c r="F141" s="201" t="s">
        <v>186</v>
      </c>
      <c r="G141" s="64"/>
      <c r="H141" s="64"/>
      <c r="I141" s="159"/>
      <c r="J141" s="64"/>
      <c r="K141" s="64"/>
      <c r="L141" s="62"/>
      <c r="M141" s="202"/>
      <c r="N141" s="43"/>
      <c r="O141" s="43"/>
      <c r="P141" s="43"/>
      <c r="Q141" s="43"/>
      <c r="R141" s="43"/>
      <c r="S141" s="43"/>
      <c r="T141" s="79"/>
      <c r="AT141" s="24" t="s">
        <v>1311</v>
      </c>
      <c r="AU141" s="24" t="s">
        <v>1234</v>
      </c>
    </row>
    <row r="142" spans="2:51" s="11" customFormat="1" ht="13.5">
      <c r="B142" s="203"/>
      <c r="C142" s="204"/>
      <c r="D142" s="200" t="s">
        <v>1313</v>
      </c>
      <c r="E142" s="205" t="s">
        <v>1169</v>
      </c>
      <c r="F142" s="206" t="s">
        <v>265</v>
      </c>
      <c r="G142" s="204"/>
      <c r="H142" s="207">
        <v>40</v>
      </c>
      <c r="I142" s="208"/>
      <c r="J142" s="204"/>
      <c r="K142" s="204"/>
      <c r="L142" s="209"/>
      <c r="M142" s="210"/>
      <c r="N142" s="211"/>
      <c r="O142" s="211"/>
      <c r="P142" s="211"/>
      <c r="Q142" s="211"/>
      <c r="R142" s="211"/>
      <c r="S142" s="211"/>
      <c r="T142" s="212"/>
      <c r="AT142" s="213" t="s">
        <v>1313</v>
      </c>
      <c r="AU142" s="213" t="s">
        <v>1234</v>
      </c>
      <c r="AV142" s="11" t="s">
        <v>1234</v>
      </c>
      <c r="AW142" s="11" t="s">
        <v>1188</v>
      </c>
      <c r="AX142" s="11" t="s">
        <v>1225</v>
      </c>
      <c r="AY142" s="213" t="s">
        <v>1302</v>
      </c>
    </row>
    <row r="143" spans="2:51" s="12" customFormat="1" ht="13.5">
      <c r="B143" s="214"/>
      <c r="C143" s="215"/>
      <c r="D143" s="200" t="s">
        <v>1313</v>
      </c>
      <c r="E143" s="216" t="s">
        <v>1169</v>
      </c>
      <c r="F143" s="217" t="s">
        <v>1315</v>
      </c>
      <c r="G143" s="215"/>
      <c r="H143" s="218">
        <v>40</v>
      </c>
      <c r="I143" s="219"/>
      <c r="J143" s="215"/>
      <c r="K143" s="215"/>
      <c r="L143" s="220"/>
      <c r="M143" s="221"/>
      <c r="N143" s="222"/>
      <c r="O143" s="222"/>
      <c r="P143" s="222"/>
      <c r="Q143" s="222"/>
      <c r="R143" s="222"/>
      <c r="S143" s="222"/>
      <c r="T143" s="223"/>
      <c r="AT143" s="224" t="s">
        <v>1313</v>
      </c>
      <c r="AU143" s="224" t="s">
        <v>1234</v>
      </c>
      <c r="AV143" s="12" t="s">
        <v>1309</v>
      </c>
      <c r="AW143" s="12" t="s">
        <v>1188</v>
      </c>
      <c r="AX143" s="12" t="s">
        <v>1171</v>
      </c>
      <c r="AY143" s="224" t="s">
        <v>1302</v>
      </c>
    </row>
    <row r="144" spans="2:65" s="1" customFormat="1" ht="22.9" customHeight="1">
      <c r="B144" s="42"/>
      <c r="C144" s="188" t="s">
        <v>1398</v>
      </c>
      <c r="D144" s="188" t="s">
        <v>1304</v>
      </c>
      <c r="E144" s="189" t="s">
        <v>188</v>
      </c>
      <c r="F144" s="190" t="s">
        <v>189</v>
      </c>
      <c r="G144" s="191" t="s">
        <v>1307</v>
      </c>
      <c r="H144" s="192">
        <v>40</v>
      </c>
      <c r="I144" s="193"/>
      <c r="J144" s="194">
        <f>ROUND(I144*H144,2)</f>
        <v>0</v>
      </c>
      <c r="K144" s="190" t="s">
        <v>1308</v>
      </c>
      <c r="L144" s="62"/>
      <c r="M144" s="195" t="s">
        <v>1169</v>
      </c>
      <c r="N144" s="196" t="s">
        <v>1198</v>
      </c>
      <c r="O144" s="43"/>
      <c r="P144" s="197">
        <f>O144*H144</f>
        <v>0</v>
      </c>
      <c r="Q144" s="197">
        <v>0</v>
      </c>
      <c r="R144" s="197">
        <f>Q144*H144</f>
        <v>0</v>
      </c>
      <c r="S144" s="197">
        <v>0</v>
      </c>
      <c r="T144" s="198">
        <f>S144*H144</f>
        <v>0</v>
      </c>
      <c r="AR144" s="24" t="s">
        <v>1309</v>
      </c>
      <c r="AT144" s="24" t="s">
        <v>1304</v>
      </c>
      <c r="AU144" s="24" t="s">
        <v>1234</v>
      </c>
      <c r="AY144" s="24" t="s">
        <v>1302</v>
      </c>
      <c r="BE144" s="199">
        <f>IF(N144="základní",J144,0)</f>
        <v>0</v>
      </c>
      <c r="BF144" s="199">
        <f>IF(N144="snížená",J144,0)</f>
        <v>0</v>
      </c>
      <c r="BG144" s="199">
        <f>IF(N144="zákl. přenesená",J144,0)</f>
        <v>0</v>
      </c>
      <c r="BH144" s="199">
        <f>IF(N144="sníž. přenesená",J144,0)</f>
        <v>0</v>
      </c>
      <c r="BI144" s="199">
        <f>IF(N144="nulová",J144,0)</f>
        <v>0</v>
      </c>
      <c r="BJ144" s="24" t="s">
        <v>1309</v>
      </c>
      <c r="BK144" s="199">
        <f>ROUND(I144*H144,2)</f>
        <v>0</v>
      </c>
      <c r="BL144" s="24" t="s">
        <v>1309</v>
      </c>
      <c r="BM144" s="24" t="s">
        <v>266</v>
      </c>
    </row>
    <row r="145" spans="2:47" s="1" customFormat="1" ht="108">
      <c r="B145" s="42"/>
      <c r="C145" s="64"/>
      <c r="D145" s="200" t="s">
        <v>1311</v>
      </c>
      <c r="E145" s="64"/>
      <c r="F145" s="201" t="s">
        <v>186</v>
      </c>
      <c r="G145" s="64"/>
      <c r="H145" s="64"/>
      <c r="I145" s="159"/>
      <c r="J145" s="64"/>
      <c r="K145" s="64"/>
      <c r="L145" s="62"/>
      <c r="M145" s="202"/>
      <c r="N145" s="43"/>
      <c r="O145" s="43"/>
      <c r="P145" s="43"/>
      <c r="Q145" s="43"/>
      <c r="R145" s="43"/>
      <c r="S145" s="43"/>
      <c r="T145" s="79"/>
      <c r="AT145" s="24" t="s">
        <v>1311</v>
      </c>
      <c r="AU145" s="24" t="s">
        <v>1234</v>
      </c>
    </row>
    <row r="146" spans="2:51" s="11" customFormat="1" ht="13.5">
      <c r="B146" s="203"/>
      <c r="C146" s="204"/>
      <c r="D146" s="200" t="s">
        <v>1313</v>
      </c>
      <c r="E146" s="205" t="s">
        <v>1169</v>
      </c>
      <c r="F146" s="206" t="s">
        <v>1052</v>
      </c>
      <c r="G146" s="204"/>
      <c r="H146" s="207">
        <v>40</v>
      </c>
      <c r="I146" s="208"/>
      <c r="J146" s="204"/>
      <c r="K146" s="204"/>
      <c r="L146" s="209"/>
      <c r="M146" s="210"/>
      <c r="N146" s="211"/>
      <c r="O146" s="211"/>
      <c r="P146" s="211"/>
      <c r="Q146" s="211"/>
      <c r="R146" s="211"/>
      <c r="S146" s="211"/>
      <c r="T146" s="212"/>
      <c r="AT146" s="213" t="s">
        <v>1313</v>
      </c>
      <c r="AU146" s="213" t="s">
        <v>1234</v>
      </c>
      <c r="AV146" s="11" t="s">
        <v>1234</v>
      </c>
      <c r="AW146" s="11" t="s">
        <v>1188</v>
      </c>
      <c r="AX146" s="11" t="s">
        <v>1225</v>
      </c>
      <c r="AY146" s="213" t="s">
        <v>1302</v>
      </c>
    </row>
    <row r="147" spans="2:51" s="12" customFormat="1" ht="13.5">
      <c r="B147" s="214"/>
      <c r="C147" s="215"/>
      <c r="D147" s="200" t="s">
        <v>1313</v>
      </c>
      <c r="E147" s="216" t="s">
        <v>1169</v>
      </c>
      <c r="F147" s="217" t="s">
        <v>1315</v>
      </c>
      <c r="G147" s="215"/>
      <c r="H147" s="218">
        <v>40</v>
      </c>
      <c r="I147" s="219"/>
      <c r="J147" s="215"/>
      <c r="K147" s="215"/>
      <c r="L147" s="220"/>
      <c r="M147" s="221"/>
      <c r="N147" s="222"/>
      <c r="O147" s="222"/>
      <c r="P147" s="222"/>
      <c r="Q147" s="222"/>
      <c r="R147" s="222"/>
      <c r="S147" s="222"/>
      <c r="T147" s="223"/>
      <c r="AT147" s="224" t="s">
        <v>1313</v>
      </c>
      <c r="AU147" s="224" t="s">
        <v>1234</v>
      </c>
      <c r="AV147" s="12" t="s">
        <v>1309</v>
      </c>
      <c r="AW147" s="12" t="s">
        <v>1188</v>
      </c>
      <c r="AX147" s="12" t="s">
        <v>1171</v>
      </c>
      <c r="AY147" s="224" t="s">
        <v>1302</v>
      </c>
    </row>
    <row r="148" spans="2:65" s="1" customFormat="1" ht="37.5" customHeight="1">
      <c r="B148" s="42"/>
      <c r="C148" s="235" t="s">
        <v>1402</v>
      </c>
      <c r="D148" s="235" t="s">
        <v>1464</v>
      </c>
      <c r="E148" s="236" t="s">
        <v>267</v>
      </c>
      <c r="F148" s="237" t="s">
        <v>268</v>
      </c>
      <c r="G148" s="238" t="s">
        <v>1024</v>
      </c>
      <c r="H148" s="239">
        <v>1</v>
      </c>
      <c r="I148" s="240"/>
      <c r="J148" s="241">
        <f>ROUND(I148*H148,2)</f>
        <v>0</v>
      </c>
      <c r="K148" s="237" t="s">
        <v>1169</v>
      </c>
      <c r="L148" s="242"/>
      <c r="M148" s="243" t="s">
        <v>1169</v>
      </c>
      <c r="N148" s="244" t="s">
        <v>1198</v>
      </c>
      <c r="O148" s="43"/>
      <c r="P148" s="197">
        <f>O148*H148</f>
        <v>0</v>
      </c>
      <c r="Q148" s="197">
        <v>0</v>
      </c>
      <c r="R148" s="197">
        <f>Q148*H148</f>
        <v>0</v>
      </c>
      <c r="S148" s="197">
        <v>0</v>
      </c>
      <c r="T148" s="198">
        <f>S148*H148</f>
        <v>0</v>
      </c>
      <c r="AR148" s="24" t="s">
        <v>1353</v>
      </c>
      <c r="AT148" s="24" t="s">
        <v>1464</v>
      </c>
      <c r="AU148" s="24" t="s">
        <v>1234</v>
      </c>
      <c r="AY148" s="24" t="s">
        <v>1302</v>
      </c>
      <c r="BE148" s="199">
        <f>IF(N148="základní",J148,0)</f>
        <v>0</v>
      </c>
      <c r="BF148" s="199">
        <f>IF(N148="snížená",J148,0)</f>
        <v>0</v>
      </c>
      <c r="BG148" s="199">
        <f>IF(N148="zákl. přenesená",J148,0)</f>
        <v>0</v>
      </c>
      <c r="BH148" s="199">
        <f>IF(N148="sníž. přenesená",J148,0)</f>
        <v>0</v>
      </c>
      <c r="BI148" s="199">
        <f>IF(N148="nulová",J148,0)</f>
        <v>0</v>
      </c>
      <c r="BJ148" s="24" t="s">
        <v>1309</v>
      </c>
      <c r="BK148" s="199">
        <f>ROUND(I148*H148,2)</f>
        <v>0</v>
      </c>
      <c r="BL148" s="24" t="s">
        <v>1309</v>
      </c>
      <c r="BM148" s="24" t="s">
        <v>269</v>
      </c>
    </row>
    <row r="149" spans="2:63" s="10" customFormat="1" ht="29.85" customHeight="1">
      <c r="B149" s="172"/>
      <c r="C149" s="173"/>
      <c r="D149" s="174" t="s">
        <v>1224</v>
      </c>
      <c r="E149" s="186" t="s">
        <v>1353</v>
      </c>
      <c r="F149" s="186" t="s">
        <v>28</v>
      </c>
      <c r="G149" s="173"/>
      <c r="H149" s="173"/>
      <c r="I149" s="176"/>
      <c r="J149" s="187">
        <f>BK149</f>
        <v>0</v>
      </c>
      <c r="K149" s="173"/>
      <c r="L149" s="178"/>
      <c r="M149" s="179"/>
      <c r="N149" s="180"/>
      <c r="O149" s="180"/>
      <c r="P149" s="181">
        <f>SUM(P150:P154)</f>
        <v>0</v>
      </c>
      <c r="Q149" s="180"/>
      <c r="R149" s="181">
        <f>SUM(R150:R154)</f>
        <v>19.2405</v>
      </c>
      <c r="S149" s="180"/>
      <c r="T149" s="182">
        <f>SUM(T150:T154)</f>
        <v>0</v>
      </c>
      <c r="AR149" s="183" t="s">
        <v>1171</v>
      </c>
      <c r="AT149" s="184" t="s">
        <v>1224</v>
      </c>
      <c r="AU149" s="184" t="s">
        <v>1171</v>
      </c>
      <c r="AY149" s="183" t="s">
        <v>1302</v>
      </c>
      <c r="BK149" s="185">
        <f>SUM(BK150:BK154)</f>
        <v>0</v>
      </c>
    </row>
    <row r="150" spans="2:65" s="1" customFormat="1" ht="29.25" customHeight="1">
      <c r="B150" s="42"/>
      <c r="C150" s="188" t="s">
        <v>1333</v>
      </c>
      <c r="D150" s="188" t="s">
        <v>1304</v>
      </c>
      <c r="E150" s="189" t="s">
        <v>270</v>
      </c>
      <c r="F150" s="190" t="s">
        <v>271</v>
      </c>
      <c r="G150" s="191" t="s">
        <v>1088</v>
      </c>
      <c r="H150" s="192">
        <v>606</v>
      </c>
      <c r="I150" s="193"/>
      <c r="J150" s="194">
        <f>ROUND(I150*H150,2)</f>
        <v>0</v>
      </c>
      <c r="K150" s="190" t="s">
        <v>1169</v>
      </c>
      <c r="L150" s="62"/>
      <c r="M150" s="195" t="s">
        <v>1169</v>
      </c>
      <c r="N150" s="196" t="s">
        <v>1198</v>
      </c>
      <c r="O150" s="43"/>
      <c r="P150" s="197">
        <f>O150*H150</f>
        <v>0</v>
      </c>
      <c r="Q150" s="197">
        <v>0.03175</v>
      </c>
      <c r="R150" s="197">
        <f>Q150*H150</f>
        <v>19.2405</v>
      </c>
      <c r="S150" s="197">
        <v>0</v>
      </c>
      <c r="T150" s="198">
        <f>S150*H150</f>
        <v>0</v>
      </c>
      <c r="AR150" s="24" t="s">
        <v>1309</v>
      </c>
      <c r="AT150" s="24" t="s">
        <v>1304</v>
      </c>
      <c r="AU150" s="24" t="s">
        <v>1234</v>
      </c>
      <c r="AY150" s="24" t="s">
        <v>1302</v>
      </c>
      <c r="BE150" s="199">
        <f>IF(N150="základní",J150,0)</f>
        <v>0</v>
      </c>
      <c r="BF150" s="199">
        <f>IF(N150="snížená",J150,0)</f>
        <v>0</v>
      </c>
      <c r="BG150" s="199">
        <f>IF(N150="zákl. přenesená",J150,0)</f>
        <v>0</v>
      </c>
      <c r="BH150" s="199">
        <f>IF(N150="sníž. přenesená",J150,0)</f>
        <v>0</v>
      </c>
      <c r="BI150" s="199">
        <f>IF(N150="nulová",J150,0)</f>
        <v>0</v>
      </c>
      <c r="BJ150" s="24" t="s">
        <v>1309</v>
      </c>
      <c r="BK150" s="199">
        <f>ROUND(I150*H150,2)</f>
        <v>0</v>
      </c>
      <c r="BL150" s="24" t="s">
        <v>1309</v>
      </c>
      <c r="BM150" s="24" t="s">
        <v>272</v>
      </c>
    </row>
    <row r="151" spans="2:47" s="1" customFormat="1" ht="121.5">
      <c r="B151" s="42"/>
      <c r="C151" s="64"/>
      <c r="D151" s="200" t="s">
        <v>1311</v>
      </c>
      <c r="E151" s="64"/>
      <c r="F151" s="201" t="s">
        <v>32</v>
      </c>
      <c r="G151" s="64"/>
      <c r="H151" s="64"/>
      <c r="I151" s="159"/>
      <c r="J151" s="64"/>
      <c r="K151" s="64"/>
      <c r="L151" s="62"/>
      <c r="M151" s="202"/>
      <c r="N151" s="43"/>
      <c r="O151" s="43"/>
      <c r="P151" s="43"/>
      <c r="Q151" s="43"/>
      <c r="R151" s="43"/>
      <c r="S151" s="43"/>
      <c r="T151" s="79"/>
      <c r="AT151" s="24" t="s">
        <v>1311</v>
      </c>
      <c r="AU151" s="24" t="s">
        <v>1234</v>
      </c>
    </row>
    <row r="152" spans="2:51" s="11" customFormat="1" ht="13.5">
      <c r="B152" s="203"/>
      <c r="C152" s="204"/>
      <c r="D152" s="200" t="s">
        <v>1313</v>
      </c>
      <c r="E152" s="205" t="s">
        <v>1169</v>
      </c>
      <c r="F152" s="206" t="s">
        <v>273</v>
      </c>
      <c r="G152" s="204"/>
      <c r="H152" s="207">
        <v>606</v>
      </c>
      <c r="I152" s="208"/>
      <c r="J152" s="204"/>
      <c r="K152" s="204"/>
      <c r="L152" s="209"/>
      <c r="M152" s="210"/>
      <c r="N152" s="211"/>
      <c r="O152" s="211"/>
      <c r="P152" s="211"/>
      <c r="Q152" s="211"/>
      <c r="R152" s="211"/>
      <c r="S152" s="211"/>
      <c r="T152" s="212"/>
      <c r="AT152" s="213" t="s">
        <v>1313</v>
      </c>
      <c r="AU152" s="213" t="s">
        <v>1234</v>
      </c>
      <c r="AV152" s="11" t="s">
        <v>1234</v>
      </c>
      <c r="AW152" s="11" t="s">
        <v>1188</v>
      </c>
      <c r="AX152" s="11" t="s">
        <v>1225</v>
      </c>
      <c r="AY152" s="213" t="s">
        <v>1302</v>
      </c>
    </row>
    <row r="153" spans="2:51" s="12" customFormat="1" ht="13.5">
      <c r="B153" s="214"/>
      <c r="C153" s="215"/>
      <c r="D153" s="200" t="s">
        <v>1313</v>
      </c>
      <c r="E153" s="216" t="s">
        <v>1169</v>
      </c>
      <c r="F153" s="217" t="s">
        <v>1315</v>
      </c>
      <c r="G153" s="215"/>
      <c r="H153" s="218">
        <v>606</v>
      </c>
      <c r="I153" s="219"/>
      <c r="J153" s="215"/>
      <c r="K153" s="215"/>
      <c r="L153" s="220"/>
      <c r="M153" s="221"/>
      <c r="N153" s="222"/>
      <c r="O153" s="222"/>
      <c r="P153" s="222"/>
      <c r="Q153" s="222"/>
      <c r="R153" s="222"/>
      <c r="S153" s="222"/>
      <c r="T153" s="223"/>
      <c r="AT153" s="224" t="s">
        <v>1313</v>
      </c>
      <c r="AU153" s="224" t="s">
        <v>1234</v>
      </c>
      <c r="AV153" s="12" t="s">
        <v>1309</v>
      </c>
      <c r="AW153" s="12" t="s">
        <v>1188</v>
      </c>
      <c r="AX153" s="12" t="s">
        <v>1171</v>
      </c>
      <c r="AY153" s="224" t="s">
        <v>1302</v>
      </c>
    </row>
    <row r="154" spans="2:65" s="1" customFormat="1" ht="22.9" customHeight="1">
      <c r="B154" s="42"/>
      <c r="C154" s="235" t="s">
        <v>1156</v>
      </c>
      <c r="D154" s="235" t="s">
        <v>1464</v>
      </c>
      <c r="E154" s="236" t="s">
        <v>274</v>
      </c>
      <c r="F154" s="237" t="s">
        <v>275</v>
      </c>
      <c r="G154" s="238" t="s">
        <v>1467</v>
      </c>
      <c r="H154" s="239">
        <v>6</v>
      </c>
      <c r="I154" s="240"/>
      <c r="J154" s="241">
        <f>ROUND(I154*H154,2)</f>
        <v>0</v>
      </c>
      <c r="K154" s="237" t="s">
        <v>1169</v>
      </c>
      <c r="L154" s="242"/>
      <c r="M154" s="243" t="s">
        <v>1169</v>
      </c>
      <c r="N154" s="244" t="s">
        <v>1198</v>
      </c>
      <c r="O154" s="43"/>
      <c r="P154" s="197">
        <f>O154*H154</f>
        <v>0</v>
      </c>
      <c r="Q154" s="197">
        <v>0</v>
      </c>
      <c r="R154" s="197">
        <f>Q154*H154</f>
        <v>0</v>
      </c>
      <c r="S154" s="197">
        <v>0</v>
      </c>
      <c r="T154" s="198">
        <f>S154*H154</f>
        <v>0</v>
      </c>
      <c r="AR154" s="24" t="s">
        <v>1353</v>
      </c>
      <c r="AT154" s="24" t="s">
        <v>1464</v>
      </c>
      <c r="AU154" s="24" t="s">
        <v>1234</v>
      </c>
      <c r="AY154" s="24" t="s">
        <v>1302</v>
      </c>
      <c r="BE154" s="199">
        <f>IF(N154="základní",J154,0)</f>
        <v>0</v>
      </c>
      <c r="BF154" s="199">
        <f>IF(N154="snížená",J154,0)</f>
        <v>0</v>
      </c>
      <c r="BG154" s="199">
        <f>IF(N154="zákl. přenesená",J154,0)</f>
        <v>0</v>
      </c>
      <c r="BH154" s="199">
        <f>IF(N154="sníž. přenesená",J154,0)</f>
        <v>0</v>
      </c>
      <c r="BI154" s="199">
        <f>IF(N154="nulová",J154,0)</f>
        <v>0</v>
      </c>
      <c r="BJ154" s="24" t="s">
        <v>1309</v>
      </c>
      <c r="BK154" s="199">
        <f>ROUND(I154*H154,2)</f>
        <v>0</v>
      </c>
      <c r="BL154" s="24" t="s">
        <v>1309</v>
      </c>
      <c r="BM154" s="24" t="s">
        <v>276</v>
      </c>
    </row>
    <row r="155" spans="2:63" s="10" customFormat="1" ht="29.85" customHeight="1">
      <c r="B155" s="172"/>
      <c r="C155" s="173"/>
      <c r="D155" s="174" t="s">
        <v>1224</v>
      </c>
      <c r="E155" s="186" t="s">
        <v>38</v>
      </c>
      <c r="F155" s="186" t="s">
        <v>39</v>
      </c>
      <c r="G155" s="173"/>
      <c r="H155" s="173"/>
      <c r="I155" s="176"/>
      <c r="J155" s="187">
        <f>BK155</f>
        <v>0</v>
      </c>
      <c r="K155" s="173"/>
      <c r="L155" s="178"/>
      <c r="M155" s="179"/>
      <c r="N155" s="180"/>
      <c r="O155" s="180"/>
      <c r="P155" s="181">
        <f>SUM(P156:P157)</f>
        <v>0</v>
      </c>
      <c r="Q155" s="180"/>
      <c r="R155" s="181">
        <f>SUM(R156:R157)</f>
        <v>0</v>
      </c>
      <c r="S155" s="180"/>
      <c r="T155" s="182">
        <f>SUM(T156:T157)</f>
        <v>0</v>
      </c>
      <c r="AR155" s="183" t="s">
        <v>1171</v>
      </c>
      <c r="AT155" s="184" t="s">
        <v>1224</v>
      </c>
      <c r="AU155" s="184" t="s">
        <v>1171</v>
      </c>
      <c r="AY155" s="183" t="s">
        <v>1302</v>
      </c>
      <c r="BK155" s="185">
        <f>SUM(BK156:BK157)</f>
        <v>0</v>
      </c>
    </row>
    <row r="156" spans="2:65" s="1" customFormat="1" ht="37.5" customHeight="1">
      <c r="B156" s="42"/>
      <c r="C156" s="188" t="s">
        <v>1413</v>
      </c>
      <c r="D156" s="188" t="s">
        <v>1304</v>
      </c>
      <c r="E156" s="189" t="s">
        <v>277</v>
      </c>
      <c r="F156" s="190" t="s">
        <v>278</v>
      </c>
      <c r="G156" s="191" t="s">
        <v>1016</v>
      </c>
      <c r="H156" s="192">
        <v>225.641</v>
      </c>
      <c r="I156" s="193"/>
      <c r="J156" s="194">
        <f>ROUND(I156*H156,2)</f>
        <v>0</v>
      </c>
      <c r="K156" s="190" t="s">
        <v>1308</v>
      </c>
      <c r="L156" s="62"/>
      <c r="M156" s="195" t="s">
        <v>1169</v>
      </c>
      <c r="N156" s="196" t="s">
        <v>1198</v>
      </c>
      <c r="O156" s="43"/>
      <c r="P156" s="197">
        <f>O156*H156</f>
        <v>0</v>
      </c>
      <c r="Q156" s="197">
        <v>0</v>
      </c>
      <c r="R156" s="197">
        <f>Q156*H156</f>
        <v>0</v>
      </c>
      <c r="S156" s="197">
        <v>0</v>
      </c>
      <c r="T156" s="198">
        <f>S156*H156</f>
        <v>0</v>
      </c>
      <c r="AR156" s="24" t="s">
        <v>1309</v>
      </c>
      <c r="AT156" s="24" t="s">
        <v>1304</v>
      </c>
      <c r="AU156" s="24" t="s">
        <v>1234</v>
      </c>
      <c r="AY156" s="24" t="s">
        <v>1302</v>
      </c>
      <c r="BE156" s="199">
        <f>IF(N156="základní",J156,0)</f>
        <v>0</v>
      </c>
      <c r="BF156" s="199">
        <f>IF(N156="snížená",J156,0)</f>
        <v>0</v>
      </c>
      <c r="BG156" s="199">
        <f>IF(N156="zákl. přenesená",J156,0)</f>
        <v>0</v>
      </c>
      <c r="BH156" s="199">
        <f>IF(N156="sníž. přenesená",J156,0)</f>
        <v>0</v>
      </c>
      <c r="BI156" s="199">
        <f>IF(N156="nulová",J156,0)</f>
        <v>0</v>
      </c>
      <c r="BJ156" s="24" t="s">
        <v>1309</v>
      </c>
      <c r="BK156" s="199">
        <f>ROUND(I156*H156,2)</f>
        <v>0</v>
      </c>
      <c r="BL156" s="24" t="s">
        <v>1309</v>
      </c>
      <c r="BM156" s="24" t="s">
        <v>279</v>
      </c>
    </row>
    <row r="157" spans="2:47" s="1" customFormat="1" ht="54">
      <c r="B157" s="42"/>
      <c r="C157" s="64"/>
      <c r="D157" s="200" t="s">
        <v>1311</v>
      </c>
      <c r="E157" s="64"/>
      <c r="F157" s="201" t="s">
        <v>280</v>
      </c>
      <c r="G157" s="64"/>
      <c r="H157" s="64"/>
      <c r="I157" s="159"/>
      <c r="J157" s="64"/>
      <c r="K157" s="64"/>
      <c r="L157" s="62"/>
      <c r="M157" s="249"/>
      <c r="N157" s="250"/>
      <c r="O157" s="250"/>
      <c r="P157" s="250"/>
      <c r="Q157" s="250"/>
      <c r="R157" s="250"/>
      <c r="S157" s="250"/>
      <c r="T157" s="251"/>
      <c r="AT157" s="24" t="s">
        <v>1311</v>
      </c>
      <c r="AU157" s="24" t="s">
        <v>1234</v>
      </c>
    </row>
    <row r="158" spans="2:12" s="1" customFormat="1" ht="6.95" customHeight="1">
      <c r="B158" s="57"/>
      <c r="C158" s="58"/>
      <c r="D158" s="58"/>
      <c r="E158" s="58"/>
      <c r="F158" s="58"/>
      <c r="G158" s="58"/>
      <c r="H158" s="58"/>
      <c r="I158" s="136"/>
      <c r="J158" s="58"/>
      <c r="K158" s="58"/>
      <c r="L158" s="62"/>
    </row>
  </sheetData>
  <sheetProtection password="CC55" sheet="1" objects="1" scenarios="1" formatColumns="0" formatRows="0" autoFilter="0"/>
  <autoFilter ref="C80:K157"/>
  <mergeCells count="10">
    <mergeCell ref="L2:V2"/>
    <mergeCell ref="E7:H7"/>
    <mergeCell ref="E9:H9"/>
    <mergeCell ref="E24:H24"/>
    <mergeCell ref="E73:H73"/>
    <mergeCell ref="G1:H1"/>
    <mergeCell ref="E45:H45"/>
    <mergeCell ref="E47:H47"/>
    <mergeCell ref="E71:H71"/>
    <mergeCell ref="J51:J5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4"/>
  <sheetViews>
    <sheetView showGridLines="0" workbookViewId="0" topLeftCell="A1">
      <pane ySplit="1" topLeftCell="A74" activePane="bottomLeft" state="frozen"/>
      <selection pane="bottomLeft" activeCell="F86" sqref="F86"/>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1148</v>
      </c>
      <c r="E1" s="112"/>
      <c r="F1" s="114" t="s">
        <v>1271</v>
      </c>
      <c r="G1" s="386" t="s">
        <v>1272</v>
      </c>
      <c r="H1" s="386"/>
      <c r="I1" s="115"/>
      <c r="J1" s="114" t="s">
        <v>1273</v>
      </c>
      <c r="K1" s="113" t="s">
        <v>1274</v>
      </c>
      <c r="L1" s="114" t="s">
        <v>1275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1"/>
      <c r="M2" s="361"/>
      <c r="N2" s="361"/>
      <c r="O2" s="361"/>
      <c r="P2" s="361"/>
      <c r="Q2" s="361"/>
      <c r="R2" s="361"/>
      <c r="S2" s="361"/>
      <c r="T2" s="361"/>
      <c r="U2" s="361"/>
      <c r="V2" s="361"/>
      <c r="AT2" s="24" t="s">
        <v>1255</v>
      </c>
    </row>
    <row r="3" spans="2:46" ht="6.95" customHeight="1">
      <c r="B3" s="25"/>
      <c r="C3" s="26"/>
      <c r="D3" s="26"/>
      <c r="E3" s="26"/>
      <c r="F3" s="26"/>
      <c r="G3" s="26"/>
      <c r="H3" s="26"/>
      <c r="I3" s="116"/>
      <c r="J3" s="26"/>
      <c r="K3" s="27"/>
      <c r="AT3" s="24" t="s">
        <v>1234</v>
      </c>
    </row>
    <row r="4" spans="2:46" ht="36.95" customHeight="1">
      <c r="B4" s="28"/>
      <c r="C4" s="29"/>
      <c r="D4" s="30" t="s">
        <v>1276</v>
      </c>
      <c r="E4" s="29"/>
      <c r="F4" s="29"/>
      <c r="G4" s="29"/>
      <c r="H4" s="29"/>
      <c r="I4" s="117"/>
      <c r="J4" s="29"/>
      <c r="K4" s="31"/>
      <c r="M4" s="32" t="s">
        <v>1159</v>
      </c>
      <c r="AT4" s="24" t="s">
        <v>1188</v>
      </c>
    </row>
    <row r="5" spans="2:11" ht="6.95" customHeight="1">
      <c r="B5" s="28"/>
      <c r="C5" s="29"/>
      <c r="D5" s="29"/>
      <c r="E5" s="29"/>
      <c r="F5" s="29"/>
      <c r="G5" s="29"/>
      <c r="H5" s="29"/>
      <c r="I5" s="117"/>
      <c r="J5" s="29"/>
      <c r="K5" s="31"/>
    </row>
    <row r="6" spans="2:11" ht="15">
      <c r="B6" s="28"/>
      <c r="C6" s="29"/>
      <c r="D6" s="37" t="s">
        <v>1165</v>
      </c>
      <c r="E6" s="29"/>
      <c r="F6" s="29"/>
      <c r="G6" s="29"/>
      <c r="H6" s="29"/>
      <c r="I6" s="117"/>
      <c r="J6" s="29"/>
      <c r="K6" s="31"/>
    </row>
    <row r="7" spans="2:11" ht="14.45" customHeight="1">
      <c r="B7" s="28"/>
      <c r="C7" s="29"/>
      <c r="D7" s="29"/>
      <c r="E7" s="387" t="str">
        <f>'Rekapitulace stavby'!K6</f>
        <v>KOHINOOR MARÁNSKÉ RADČICE - Biotechnologický systém ČDV Z MR1</v>
      </c>
      <c r="F7" s="388"/>
      <c r="G7" s="388"/>
      <c r="H7" s="388"/>
      <c r="I7" s="117"/>
      <c r="J7" s="29"/>
      <c r="K7" s="31"/>
    </row>
    <row r="8" spans="2:11" s="1" customFormat="1" ht="15">
      <c r="B8" s="42"/>
      <c r="C8" s="43"/>
      <c r="D8" s="37" t="s">
        <v>1277</v>
      </c>
      <c r="E8" s="43"/>
      <c r="F8" s="43"/>
      <c r="G8" s="43"/>
      <c r="H8" s="43"/>
      <c r="I8" s="118"/>
      <c r="J8" s="43"/>
      <c r="K8" s="46"/>
    </row>
    <row r="9" spans="2:11" s="1" customFormat="1" ht="36.95" customHeight="1">
      <c r="B9" s="42"/>
      <c r="C9" s="43"/>
      <c r="D9" s="43"/>
      <c r="E9" s="389" t="s">
        <v>281</v>
      </c>
      <c r="F9" s="390"/>
      <c r="G9" s="390"/>
      <c r="H9" s="390"/>
      <c r="I9" s="118"/>
      <c r="J9" s="43"/>
      <c r="K9" s="46"/>
    </row>
    <row r="10" spans="2:11" s="1" customFormat="1" ht="13.5">
      <c r="B10" s="42"/>
      <c r="C10" s="43"/>
      <c r="D10" s="43"/>
      <c r="E10" s="43"/>
      <c r="F10" s="43"/>
      <c r="G10" s="43"/>
      <c r="H10" s="43"/>
      <c r="I10" s="118"/>
      <c r="J10" s="43"/>
      <c r="K10" s="46"/>
    </row>
    <row r="11" spans="2:11" s="1" customFormat="1" ht="14.45" customHeight="1">
      <c r="B11" s="42"/>
      <c r="C11" s="43"/>
      <c r="D11" s="37" t="s">
        <v>1168</v>
      </c>
      <c r="E11" s="43"/>
      <c r="F11" s="35" t="s">
        <v>1169</v>
      </c>
      <c r="G11" s="43"/>
      <c r="H11" s="43"/>
      <c r="I11" s="119" t="s">
        <v>1170</v>
      </c>
      <c r="J11" s="35" t="s">
        <v>1169</v>
      </c>
      <c r="K11" s="46"/>
    </row>
    <row r="12" spans="2:11" s="1" customFormat="1" ht="14.45" customHeight="1">
      <c r="B12" s="42"/>
      <c r="C12" s="43"/>
      <c r="D12" s="37" t="s">
        <v>1172</v>
      </c>
      <c r="E12" s="43"/>
      <c r="F12" s="35" t="s">
        <v>1173</v>
      </c>
      <c r="G12" s="43"/>
      <c r="H12" s="43"/>
      <c r="I12" s="119" t="s">
        <v>1174</v>
      </c>
      <c r="J12" s="120" t="str">
        <f>'Rekapitulace stavby'!AN8</f>
        <v>20. 6. 2017</v>
      </c>
      <c r="K12" s="46"/>
    </row>
    <row r="13" spans="2:11" s="1" customFormat="1" ht="10.9" customHeight="1">
      <c r="B13" s="42"/>
      <c r="C13" s="43"/>
      <c r="D13" s="43"/>
      <c r="E13" s="43"/>
      <c r="F13" s="43"/>
      <c r="G13" s="43"/>
      <c r="H13" s="43"/>
      <c r="I13" s="118"/>
      <c r="J13" s="43"/>
      <c r="K13" s="46"/>
    </row>
    <row r="14" spans="2:11" s="1" customFormat="1" ht="14.45" customHeight="1">
      <c r="B14" s="42"/>
      <c r="C14" s="43"/>
      <c r="D14" s="37" t="s">
        <v>1180</v>
      </c>
      <c r="E14" s="43"/>
      <c r="F14" s="43"/>
      <c r="G14" s="43"/>
      <c r="H14" s="43"/>
      <c r="I14" s="119" t="s">
        <v>1181</v>
      </c>
      <c r="J14" s="35" t="s">
        <v>1169</v>
      </c>
      <c r="K14" s="46"/>
    </row>
    <row r="15" spans="2:11" s="1" customFormat="1" ht="18" customHeight="1">
      <c r="B15" s="42"/>
      <c r="C15" s="43"/>
      <c r="D15" s="43"/>
      <c r="E15" s="35" t="s">
        <v>1182</v>
      </c>
      <c r="F15" s="43"/>
      <c r="G15" s="43"/>
      <c r="H15" s="43"/>
      <c r="I15" s="119" t="s">
        <v>1183</v>
      </c>
      <c r="J15" s="35" t="s">
        <v>1169</v>
      </c>
      <c r="K15" s="46"/>
    </row>
    <row r="16" spans="2:11" s="1" customFormat="1" ht="6.95" customHeight="1">
      <c r="B16" s="42"/>
      <c r="C16" s="43"/>
      <c r="D16" s="43"/>
      <c r="E16" s="43"/>
      <c r="F16" s="43"/>
      <c r="G16" s="43"/>
      <c r="H16" s="43"/>
      <c r="I16" s="118"/>
      <c r="J16" s="43"/>
      <c r="K16" s="46"/>
    </row>
    <row r="17" spans="2:11" s="1" customFormat="1" ht="14.45" customHeight="1">
      <c r="B17" s="42"/>
      <c r="C17" s="43"/>
      <c r="D17" s="37" t="s">
        <v>1184</v>
      </c>
      <c r="E17" s="43"/>
      <c r="F17" s="43"/>
      <c r="G17" s="43"/>
      <c r="H17" s="43"/>
      <c r="I17" s="119" t="s">
        <v>1181</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9" t="s">
        <v>1183</v>
      </c>
      <c r="J18" s="35" t="str">
        <f>IF('Rekapitulace stavby'!AN14="Vyplň údaj","",IF('Rekapitulace stavby'!AN14="","",'Rekapitulace stavby'!AN14))</f>
        <v/>
      </c>
      <c r="K18" s="46"/>
    </row>
    <row r="19" spans="2:11" s="1" customFormat="1" ht="6.95" customHeight="1">
      <c r="B19" s="42"/>
      <c r="C19" s="43"/>
      <c r="D19" s="43"/>
      <c r="E19" s="43"/>
      <c r="F19" s="43"/>
      <c r="G19" s="43"/>
      <c r="H19" s="43"/>
      <c r="I19" s="118"/>
      <c r="J19" s="43"/>
      <c r="K19" s="46"/>
    </row>
    <row r="20" spans="2:11" s="1" customFormat="1" ht="14.45" customHeight="1">
      <c r="B20" s="42"/>
      <c r="C20" s="43"/>
      <c r="D20" s="37" t="s">
        <v>1186</v>
      </c>
      <c r="E20" s="43"/>
      <c r="F20" s="43"/>
      <c r="G20" s="43"/>
      <c r="H20" s="43"/>
      <c r="I20" s="119" t="s">
        <v>1181</v>
      </c>
      <c r="J20" s="35" t="s">
        <v>1169</v>
      </c>
      <c r="K20" s="46"/>
    </row>
    <row r="21" spans="2:11" s="1" customFormat="1" ht="18" customHeight="1">
      <c r="B21" s="42"/>
      <c r="C21" s="43"/>
      <c r="D21" s="43"/>
      <c r="E21" s="35" t="s">
        <v>1187</v>
      </c>
      <c r="F21" s="43"/>
      <c r="G21" s="43"/>
      <c r="H21" s="43"/>
      <c r="I21" s="119" t="s">
        <v>1183</v>
      </c>
      <c r="J21" s="35" t="s">
        <v>1169</v>
      </c>
      <c r="K21" s="46"/>
    </row>
    <row r="22" spans="2:11" s="1" customFormat="1" ht="6.95" customHeight="1">
      <c r="B22" s="42"/>
      <c r="C22" s="43"/>
      <c r="D22" s="43"/>
      <c r="E22" s="43"/>
      <c r="F22" s="43"/>
      <c r="G22" s="43"/>
      <c r="H22" s="43"/>
      <c r="I22" s="118"/>
      <c r="J22" s="43"/>
      <c r="K22" s="46"/>
    </row>
    <row r="23" spans="2:11" s="1" customFormat="1" ht="14.45" customHeight="1">
      <c r="B23" s="42"/>
      <c r="C23" s="43"/>
      <c r="D23" s="37" t="s">
        <v>1189</v>
      </c>
      <c r="E23" s="43"/>
      <c r="F23" s="43"/>
      <c r="G23" s="43"/>
      <c r="H23" s="43"/>
      <c r="I23" s="118"/>
      <c r="J23" s="43"/>
      <c r="K23" s="46"/>
    </row>
    <row r="24" spans="2:11" s="6" customFormat="1" ht="14.45" customHeight="1">
      <c r="B24" s="121"/>
      <c r="C24" s="122"/>
      <c r="D24" s="122"/>
      <c r="E24" s="383" t="s">
        <v>1169</v>
      </c>
      <c r="F24" s="383"/>
      <c r="G24" s="383"/>
      <c r="H24" s="383"/>
      <c r="I24" s="123"/>
      <c r="J24" s="122"/>
      <c r="K24" s="124"/>
    </row>
    <row r="25" spans="2:11" s="1" customFormat="1" ht="6.95" customHeight="1">
      <c r="B25" s="42"/>
      <c r="C25" s="43"/>
      <c r="D25" s="43"/>
      <c r="E25" s="43"/>
      <c r="F25" s="43"/>
      <c r="G25" s="43"/>
      <c r="H25" s="43"/>
      <c r="I25" s="118"/>
      <c r="J25" s="43"/>
      <c r="K25" s="46"/>
    </row>
    <row r="26" spans="2:11" s="1" customFormat="1" ht="6.95" customHeight="1">
      <c r="B26" s="42"/>
      <c r="C26" s="43"/>
      <c r="D26" s="85"/>
      <c r="E26" s="85"/>
      <c r="F26" s="85"/>
      <c r="G26" s="85"/>
      <c r="H26" s="85"/>
      <c r="I26" s="125"/>
      <c r="J26" s="85"/>
      <c r="K26" s="126"/>
    </row>
    <row r="27" spans="2:11" s="1" customFormat="1" ht="25.35" customHeight="1">
      <c r="B27" s="42"/>
      <c r="C27" s="43"/>
      <c r="D27" s="127" t="s">
        <v>1191</v>
      </c>
      <c r="E27" s="43"/>
      <c r="F27" s="43"/>
      <c r="G27" s="43"/>
      <c r="H27" s="43"/>
      <c r="I27" s="118"/>
      <c r="J27" s="128">
        <f>ROUND(J80,2)</f>
        <v>0</v>
      </c>
      <c r="K27" s="46"/>
    </row>
    <row r="28" spans="2:11" s="1" customFormat="1" ht="6.95" customHeight="1">
      <c r="B28" s="42"/>
      <c r="C28" s="43"/>
      <c r="D28" s="85"/>
      <c r="E28" s="85"/>
      <c r="F28" s="85"/>
      <c r="G28" s="85"/>
      <c r="H28" s="85"/>
      <c r="I28" s="125"/>
      <c r="J28" s="85"/>
      <c r="K28" s="126"/>
    </row>
    <row r="29" spans="2:11" s="1" customFormat="1" ht="14.45" customHeight="1">
      <c r="B29" s="42"/>
      <c r="C29" s="43"/>
      <c r="D29" s="43"/>
      <c r="E29" s="43"/>
      <c r="F29" s="47" t="s">
        <v>1193</v>
      </c>
      <c r="G29" s="43"/>
      <c r="H29" s="43"/>
      <c r="I29" s="129" t="s">
        <v>1192</v>
      </c>
      <c r="J29" s="47" t="s">
        <v>1194</v>
      </c>
      <c r="K29" s="46"/>
    </row>
    <row r="30" spans="2:11" s="1" customFormat="1" ht="14.45" customHeight="1" hidden="1">
      <c r="B30" s="42"/>
      <c r="C30" s="43"/>
      <c r="D30" s="50" t="s">
        <v>1195</v>
      </c>
      <c r="E30" s="50" t="s">
        <v>1196</v>
      </c>
      <c r="F30" s="130">
        <f>ROUND(SUM(BE80:BE123),2)</f>
        <v>0</v>
      </c>
      <c r="G30" s="43"/>
      <c r="H30" s="43"/>
      <c r="I30" s="131">
        <v>0.21</v>
      </c>
      <c r="J30" s="130">
        <f>ROUND(ROUND((SUM(BE80:BE123)),2)*I30,2)</f>
        <v>0</v>
      </c>
      <c r="K30" s="46"/>
    </row>
    <row r="31" spans="2:11" s="1" customFormat="1" ht="14.45" customHeight="1" hidden="1">
      <c r="B31" s="42"/>
      <c r="C31" s="43"/>
      <c r="D31" s="43"/>
      <c r="E31" s="50" t="s">
        <v>1197</v>
      </c>
      <c r="F31" s="130">
        <f>ROUND(SUM(BF80:BF123),2)</f>
        <v>0</v>
      </c>
      <c r="G31" s="43"/>
      <c r="H31" s="43"/>
      <c r="I31" s="131">
        <v>0.15</v>
      </c>
      <c r="J31" s="130">
        <f>ROUND(ROUND((SUM(BF80:BF123)),2)*I31,2)</f>
        <v>0</v>
      </c>
      <c r="K31" s="46"/>
    </row>
    <row r="32" spans="2:11" s="1" customFormat="1" ht="14.45" customHeight="1">
      <c r="B32" s="42"/>
      <c r="C32" s="43"/>
      <c r="D32" s="50" t="s">
        <v>1195</v>
      </c>
      <c r="E32" s="50" t="s">
        <v>1198</v>
      </c>
      <c r="F32" s="130">
        <f>ROUND(SUM(BG80:BG123),2)</f>
        <v>0</v>
      </c>
      <c r="G32" s="43"/>
      <c r="H32" s="43"/>
      <c r="I32" s="131">
        <v>0.21</v>
      </c>
      <c r="J32" s="130">
        <v>0</v>
      </c>
      <c r="K32" s="46"/>
    </row>
    <row r="33" spans="2:11" s="1" customFormat="1" ht="14.45" customHeight="1">
      <c r="B33" s="42"/>
      <c r="C33" s="43"/>
      <c r="D33" s="43"/>
      <c r="E33" s="50" t="s">
        <v>1199</v>
      </c>
      <c r="F33" s="130">
        <f>ROUND(SUM(BH80:BH123),2)</f>
        <v>0</v>
      </c>
      <c r="G33" s="43"/>
      <c r="H33" s="43"/>
      <c r="I33" s="131">
        <v>0.15</v>
      </c>
      <c r="J33" s="130">
        <v>0</v>
      </c>
      <c r="K33" s="46"/>
    </row>
    <row r="34" spans="2:11" s="1" customFormat="1" ht="14.45" customHeight="1" hidden="1">
      <c r="B34" s="42"/>
      <c r="C34" s="43"/>
      <c r="D34" s="43"/>
      <c r="E34" s="50" t="s">
        <v>1200</v>
      </c>
      <c r="F34" s="130">
        <f>ROUND(SUM(BI80:BI123),2)</f>
        <v>0</v>
      </c>
      <c r="G34" s="43"/>
      <c r="H34" s="43"/>
      <c r="I34" s="131">
        <v>0</v>
      </c>
      <c r="J34" s="130">
        <v>0</v>
      </c>
      <c r="K34" s="46"/>
    </row>
    <row r="35" spans="2:11" s="1" customFormat="1" ht="6.95" customHeight="1">
      <c r="B35" s="42"/>
      <c r="C35" s="43"/>
      <c r="D35" s="43"/>
      <c r="E35" s="43"/>
      <c r="F35" s="43"/>
      <c r="G35" s="43"/>
      <c r="H35" s="43"/>
      <c r="I35" s="118"/>
      <c r="J35" s="43"/>
      <c r="K35" s="46"/>
    </row>
    <row r="36" spans="2:11" s="1" customFormat="1" ht="25.35" customHeight="1">
      <c r="B36" s="42"/>
      <c r="C36" s="52"/>
      <c r="D36" s="53" t="s">
        <v>1201</v>
      </c>
      <c r="E36" s="54"/>
      <c r="F36" s="54"/>
      <c r="G36" s="132" t="s">
        <v>1202</v>
      </c>
      <c r="H36" s="55" t="s">
        <v>1203</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137"/>
      <c r="C41" s="138"/>
      <c r="D41" s="138"/>
      <c r="E41" s="138"/>
      <c r="F41" s="138"/>
      <c r="G41" s="138"/>
      <c r="H41" s="138"/>
      <c r="I41" s="139"/>
      <c r="J41" s="138"/>
      <c r="K41" s="140"/>
    </row>
    <row r="42" spans="2:11" s="1" customFormat="1" ht="36.95" customHeight="1">
      <c r="B42" s="42"/>
      <c r="C42" s="30" t="s">
        <v>1279</v>
      </c>
      <c r="D42" s="43"/>
      <c r="E42" s="43"/>
      <c r="F42" s="43"/>
      <c r="G42" s="43"/>
      <c r="H42" s="43"/>
      <c r="I42" s="118"/>
      <c r="J42" s="43"/>
      <c r="K42" s="46"/>
    </row>
    <row r="43" spans="2:11" s="1" customFormat="1" ht="6.95" customHeight="1">
      <c r="B43" s="42"/>
      <c r="C43" s="43"/>
      <c r="D43" s="43"/>
      <c r="E43" s="43"/>
      <c r="F43" s="43"/>
      <c r="G43" s="43"/>
      <c r="H43" s="43"/>
      <c r="I43" s="118"/>
      <c r="J43" s="43"/>
      <c r="K43" s="46"/>
    </row>
    <row r="44" spans="2:11" s="1" customFormat="1" ht="14.45" customHeight="1">
      <c r="B44" s="42"/>
      <c r="C44" s="37" t="s">
        <v>1165</v>
      </c>
      <c r="D44" s="43"/>
      <c r="E44" s="43"/>
      <c r="F44" s="43"/>
      <c r="G44" s="43"/>
      <c r="H44" s="43"/>
      <c r="I44" s="118"/>
      <c r="J44" s="43"/>
      <c r="K44" s="46"/>
    </row>
    <row r="45" spans="2:11" s="1" customFormat="1" ht="14.45" customHeight="1">
      <c r="B45" s="42"/>
      <c r="C45" s="43"/>
      <c r="D45" s="43"/>
      <c r="E45" s="387" t="str">
        <f>E7</f>
        <v>KOHINOOR MARÁNSKÉ RADČICE - Biotechnologický systém ČDV Z MR1</v>
      </c>
      <c r="F45" s="388"/>
      <c r="G45" s="388"/>
      <c r="H45" s="388"/>
      <c r="I45" s="118"/>
      <c r="J45" s="43"/>
      <c r="K45" s="46"/>
    </row>
    <row r="46" spans="2:11" s="1" customFormat="1" ht="14.45" customHeight="1">
      <c r="B46" s="42"/>
      <c r="C46" s="37" t="s">
        <v>1277</v>
      </c>
      <c r="D46" s="43"/>
      <c r="E46" s="43"/>
      <c r="F46" s="43"/>
      <c r="G46" s="43"/>
      <c r="H46" s="43"/>
      <c r="I46" s="118"/>
      <c r="J46" s="43"/>
      <c r="K46" s="46"/>
    </row>
    <row r="47" spans="2:11" s="1" customFormat="1" ht="16.15" customHeight="1">
      <c r="B47" s="42"/>
      <c r="C47" s="43"/>
      <c r="D47" s="43"/>
      <c r="E47" s="389" t="str">
        <f>E9</f>
        <v>070/13/08/2015 - SO 04 Obslužné cesty</v>
      </c>
      <c r="F47" s="390"/>
      <c r="G47" s="390"/>
      <c r="H47" s="390"/>
      <c r="I47" s="118"/>
      <c r="J47" s="43"/>
      <c r="K47" s="46"/>
    </row>
    <row r="48" spans="2:11" s="1" customFormat="1" ht="6.95" customHeight="1">
      <c r="B48" s="42"/>
      <c r="C48" s="43"/>
      <c r="D48" s="43"/>
      <c r="E48" s="43"/>
      <c r="F48" s="43"/>
      <c r="G48" s="43"/>
      <c r="H48" s="43"/>
      <c r="I48" s="118"/>
      <c r="J48" s="43"/>
      <c r="K48" s="46"/>
    </row>
    <row r="49" spans="2:11" s="1" customFormat="1" ht="18" customHeight="1">
      <c r="B49" s="42"/>
      <c r="C49" s="37" t="s">
        <v>1172</v>
      </c>
      <c r="D49" s="43"/>
      <c r="E49" s="43"/>
      <c r="F49" s="35" t="str">
        <f>F12</f>
        <v>Mariánské Radčice</v>
      </c>
      <c r="G49" s="43"/>
      <c r="H49" s="43"/>
      <c r="I49" s="119" t="s">
        <v>1174</v>
      </c>
      <c r="J49" s="120" t="str">
        <f>IF(J12="","",J12)</f>
        <v>20. 6. 2017</v>
      </c>
      <c r="K49" s="46"/>
    </row>
    <row r="50" spans="2:11" s="1" customFormat="1" ht="6.95" customHeight="1">
      <c r="B50" s="42"/>
      <c r="C50" s="43"/>
      <c r="D50" s="43"/>
      <c r="E50" s="43"/>
      <c r="F50" s="43"/>
      <c r="G50" s="43"/>
      <c r="H50" s="43"/>
      <c r="I50" s="118"/>
      <c r="J50" s="43"/>
      <c r="K50" s="46"/>
    </row>
    <row r="51" spans="2:11" s="1" customFormat="1" ht="15">
      <c r="B51" s="42"/>
      <c r="C51" s="37" t="s">
        <v>1180</v>
      </c>
      <c r="D51" s="43"/>
      <c r="E51" s="43"/>
      <c r="F51" s="35" t="str">
        <f>E15</f>
        <v>PK Ústí nad Labem</v>
      </c>
      <c r="G51" s="43"/>
      <c r="H51" s="43"/>
      <c r="I51" s="119" t="s">
        <v>1186</v>
      </c>
      <c r="J51" s="383" t="str">
        <f>E21</f>
        <v>Terén Design</v>
      </c>
      <c r="K51" s="46"/>
    </row>
    <row r="52" spans="2:11" s="1" customFormat="1" ht="14.45" customHeight="1">
      <c r="B52" s="42"/>
      <c r="C52" s="37" t="s">
        <v>1184</v>
      </c>
      <c r="D52" s="43"/>
      <c r="E52" s="43"/>
      <c r="F52" s="35" t="str">
        <f>IF(E18="","",E18)</f>
        <v/>
      </c>
      <c r="G52" s="43"/>
      <c r="H52" s="43"/>
      <c r="I52" s="118"/>
      <c r="J52" s="393"/>
      <c r="K52" s="46"/>
    </row>
    <row r="53" spans="2:11" s="1" customFormat="1" ht="10.35" customHeight="1">
      <c r="B53" s="42"/>
      <c r="C53" s="43"/>
      <c r="D53" s="43"/>
      <c r="E53" s="43"/>
      <c r="F53" s="43"/>
      <c r="G53" s="43"/>
      <c r="H53" s="43"/>
      <c r="I53" s="118"/>
      <c r="J53" s="43"/>
      <c r="K53" s="46"/>
    </row>
    <row r="54" spans="2:11" s="1" customFormat="1" ht="29.25" customHeight="1">
      <c r="B54" s="42"/>
      <c r="C54" s="141" t="s">
        <v>1280</v>
      </c>
      <c r="D54" s="52"/>
      <c r="E54" s="52"/>
      <c r="F54" s="52"/>
      <c r="G54" s="52"/>
      <c r="H54" s="52"/>
      <c r="I54" s="142"/>
      <c r="J54" s="143" t="s">
        <v>1281</v>
      </c>
      <c r="K54" s="56"/>
    </row>
    <row r="55" spans="2:11" s="1" customFormat="1" ht="10.35" customHeight="1">
      <c r="B55" s="42"/>
      <c r="C55" s="43"/>
      <c r="D55" s="43"/>
      <c r="E55" s="43"/>
      <c r="F55" s="43"/>
      <c r="G55" s="43"/>
      <c r="H55" s="43"/>
      <c r="I55" s="118"/>
      <c r="J55" s="43"/>
      <c r="K55" s="46"/>
    </row>
    <row r="56" spans="2:47" s="1" customFormat="1" ht="29.25" customHeight="1">
      <c r="B56" s="42"/>
      <c r="C56" s="144" t="s">
        <v>1282</v>
      </c>
      <c r="D56" s="43"/>
      <c r="E56" s="43"/>
      <c r="F56" s="43"/>
      <c r="G56" s="43"/>
      <c r="H56" s="43"/>
      <c r="I56" s="118"/>
      <c r="J56" s="128">
        <f>J80</f>
        <v>0</v>
      </c>
      <c r="K56" s="46"/>
      <c r="AU56" s="24" t="s">
        <v>1283</v>
      </c>
    </row>
    <row r="57" spans="2:11" s="7" customFormat="1" ht="24.95" customHeight="1">
      <c r="B57" s="145"/>
      <c r="C57" s="146"/>
      <c r="D57" s="147" t="s">
        <v>1284</v>
      </c>
      <c r="E57" s="148"/>
      <c r="F57" s="148"/>
      <c r="G57" s="148"/>
      <c r="H57" s="148"/>
      <c r="I57" s="149"/>
      <c r="J57" s="150">
        <f>J81</f>
        <v>0</v>
      </c>
      <c r="K57" s="151"/>
    </row>
    <row r="58" spans="2:11" s="8" customFormat="1" ht="19.9" customHeight="1">
      <c r="B58" s="152"/>
      <c r="C58" s="153"/>
      <c r="D58" s="154" t="s">
        <v>1285</v>
      </c>
      <c r="E58" s="155"/>
      <c r="F58" s="155"/>
      <c r="G58" s="155"/>
      <c r="H58" s="155"/>
      <c r="I58" s="156"/>
      <c r="J58" s="157">
        <f>J82</f>
        <v>0</v>
      </c>
      <c r="K58" s="158"/>
    </row>
    <row r="59" spans="2:11" s="8" customFormat="1" ht="19.9" customHeight="1">
      <c r="B59" s="152"/>
      <c r="C59" s="153"/>
      <c r="D59" s="154" t="s">
        <v>282</v>
      </c>
      <c r="E59" s="155"/>
      <c r="F59" s="155"/>
      <c r="G59" s="155"/>
      <c r="H59" s="155"/>
      <c r="I59" s="156"/>
      <c r="J59" s="157">
        <f>J107</f>
        <v>0</v>
      </c>
      <c r="K59" s="158"/>
    </row>
    <row r="60" spans="2:11" s="8" customFormat="1" ht="19.9" customHeight="1">
      <c r="B60" s="152"/>
      <c r="C60" s="153"/>
      <c r="D60" s="154" t="s">
        <v>1083</v>
      </c>
      <c r="E60" s="155"/>
      <c r="F60" s="155"/>
      <c r="G60" s="155"/>
      <c r="H60" s="155"/>
      <c r="I60" s="156"/>
      <c r="J60" s="157">
        <f>J121</f>
        <v>0</v>
      </c>
      <c r="K60" s="158"/>
    </row>
    <row r="61" spans="2:11" s="1" customFormat="1" ht="21.75" customHeight="1">
      <c r="B61" s="42"/>
      <c r="C61" s="43"/>
      <c r="D61" s="43"/>
      <c r="E61" s="43"/>
      <c r="F61" s="43"/>
      <c r="G61" s="43"/>
      <c r="H61" s="43"/>
      <c r="I61" s="118"/>
      <c r="J61" s="43"/>
      <c r="K61" s="46"/>
    </row>
    <row r="62" spans="2:11" s="1" customFormat="1" ht="6.95" customHeight="1">
      <c r="B62" s="57"/>
      <c r="C62" s="58"/>
      <c r="D62" s="58"/>
      <c r="E62" s="58"/>
      <c r="F62" s="58"/>
      <c r="G62" s="58"/>
      <c r="H62" s="58"/>
      <c r="I62" s="136"/>
      <c r="J62" s="58"/>
      <c r="K62" s="59"/>
    </row>
    <row r="66" spans="2:12" s="1" customFormat="1" ht="6.95" customHeight="1">
      <c r="B66" s="60"/>
      <c r="C66" s="61"/>
      <c r="D66" s="61"/>
      <c r="E66" s="61"/>
      <c r="F66" s="61"/>
      <c r="G66" s="61"/>
      <c r="H66" s="61"/>
      <c r="I66" s="139"/>
      <c r="J66" s="61"/>
      <c r="K66" s="61"/>
      <c r="L66" s="62"/>
    </row>
    <row r="67" spans="2:12" s="1" customFormat="1" ht="36.95" customHeight="1">
      <c r="B67" s="42"/>
      <c r="C67" s="63" t="s">
        <v>1286</v>
      </c>
      <c r="D67" s="64"/>
      <c r="E67" s="64"/>
      <c r="F67" s="64"/>
      <c r="G67" s="64"/>
      <c r="H67" s="64"/>
      <c r="I67" s="159"/>
      <c r="J67" s="64"/>
      <c r="K67" s="64"/>
      <c r="L67" s="62"/>
    </row>
    <row r="68" spans="2:12" s="1" customFormat="1" ht="6.95" customHeight="1">
      <c r="B68" s="42"/>
      <c r="C68" s="64"/>
      <c r="D68" s="64"/>
      <c r="E68" s="64"/>
      <c r="F68" s="64"/>
      <c r="G68" s="64"/>
      <c r="H68" s="64"/>
      <c r="I68" s="159"/>
      <c r="J68" s="64"/>
      <c r="K68" s="64"/>
      <c r="L68" s="62"/>
    </row>
    <row r="69" spans="2:12" s="1" customFormat="1" ht="14.45" customHeight="1">
      <c r="B69" s="42"/>
      <c r="C69" s="66" t="s">
        <v>1165</v>
      </c>
      <c r="D69" s="64"/>
      <c r="E69" s="64"/>
      <c r="F69" s="64"/>
      <c r="G69" s="64"/>
      <c r="H69" s="64"/>
      <c r="I69" s="159"/>
      <c r="J69" s="64"/>
      <c r="K69" s="64"/>
      <c r="L69" s="62"/>
    </row>
    <row r="70" spans="2:12" s="1" customFormat="1" ht="14.45" customHeight="1">
      <c r="B70" s="42"/>
      <c r="C70" s="64"/>
      <c r="D70" s="64"/>
      <c r="E70" s="391" t="str">
        <f>E7</f>
        <v>KOHINOOR MARÁNSKÉ RADČICE - Biotechnologický systém ČDV Z MR1</v>
      </c>
      <c r="F70" s="392"/>
      <c r="G70" s="392"/>
      <c r="H70" s="392"/>
      <c r="I70" s="159"/>
      <c r="J70" s="64"/>
      <c r="K70" s="64"/>
      <c r="L70" s="62"/>
    </row>
    <row r="71" spans="2:12" s="1" customFormat="1" ht="14.45" customHeight="1">
      <c r="B71" s="42"/>
      <c r="C71" s="66" t="s">
        <v>1277</v>
      </c>
      <c r="D71" s="64"/>
      <c r="E71" s="64"/>
      <c r="F71" s="64"/>
      <c r="G71" s="64"/>
      <c r="H71" s="64"/>
      <c r="I71" s="159"/>
      <c r="J71" s="64"/>
      <c r="K71" s="64"/>
      <c r="L71" s="62"/>
    </row>
    <row r="72" spans="2:12" s="1" customFormat="1" ht="16.15" customHeight="1">
      <c r="B72" s="42"/>
      <c r="C72" s="64"/>
      <c r="D72" s="64"/>
      <c r="E72" s="357" t="str">
        <f>E9</f>
        <v>070/13/08/2015 - SO 04 Obslužné cesty</v>
      </c>
      <c r="F72" s="394"/>
      <c r="G72" s="394"/>
      <c r="H72" s="394"/>
      <c r="I72" s="159"/>
      <c r="J72" s="64"/>
      <c r="K72" s="64"/>
      <c r="L72" s="62"/>
    </row>
    <row r="73" spans="2:12" s="1" customFormat="1" ht="6.95" customHeight="1">
      <c r="B73" s="42"/>
      <c r="C73" s="64"/>
      <c r="D73" s="64"/>
      <c r="E73" s="64"/>
      <c r="F73" s="64"/>
      <c r="G73" s="64"/>
      <c r="H73" s="64"/>
      <c r="I73" s="159"/>
      <c r="J73" s="64"/>
      <c r="K73" s="64"/>
      <c r="L73" s="62"/>
    </row>
    <row r="74" spans="2:12" s="1" customFormat="1" ht="18" customHeight="1">
      <c r="B74" s="42"/>
      <c r="C74" s="66" t="s">
        <v>1172</v>
      </c>
      <c r="D74" s="64"/>
      <c r="E74" s="64"/>
      <c r="F74" s="160" t="str">
        <f>F12</f>
        <v>Mariánské Radčice</v>
      </c>
      <c r="G74" s="64"/>
      <c r="H74" s="64"/>
      <c r="I74" s="161" t="s">
        <v>1174</v>
      </c>
      <c r="J74" s="74" t="str">
        <f>IF(J12="","",J12)</f>
        <v>20. 6. 2017</v>
      </c>
      <c r="K74" s="64"/>
      <c r="L74" s="62"/>
    </row>
    <row r="75" spans="2:12" s="1" customFormat="1" ht="6.95" customHeight="1">
      <c r="B75" s="42"/>
      <c r="C75" s="64"/>
      <c r="D75" s="64"/>
      <c r="E75" s="64"/>
      <c r="F75" s="64"/>
      <c r="G75" s="64"/>
      <c r="H75" s="64"/>
      <c r="I75" s="159"/>
      <c r="J75" s="64"/>
      <c r="K75" s="64"/>
      <c r="L75" s="62"/>
    </row>
    <row r="76" spans="2:12" s="1" customFormat="1" ht="15">
      <c r="B76" s="42"/>
      <c r="C76" s="66" t="s">
        <v>1180</v>
      </c>
      <c r="D76" s="64"/>
      <c r="E76" s="64"/>
      <c r="F76" s="160" t="str">
        <f>E15</f>
        <v>PK Ústí nad Labem</v>
      </c>
      <c r="G76" s="64"/>
      <c r="H76" s="64"/>
      <c r="I76" s="161" t="s">
        <v>1186</v>
      </c>
      <c r="J76" s="160" t="str">
        <f>E21</f>
        <v>Terén Design</v>
      </c>
      <c r="K76" s="64"/>
      <c r="L76" s="62"/>
    </row>
    <row r="77" spans="2:12" s="1" customFormat="1" ht="14.45" customHeight="1">
      <c r="B77" s="42"/>
      <c r="C77" s="66" t="s">
        <v>1184</v>
      </c>
      <c r="D77" s="64"/>
      <c r="E77" s="64"/>
      <c r="F77" s="160" t="str">
        <f>IF(E18="","",E18)</f>
        <v/>
      </c>
      <c r="G77" s="64"/>
      <c r="H77" s="64"/>
      <c r="I77" s="159"/>
      <c r="J77" s="64"/>
      <c r="K77" s="64"/>
      <c r="L77" s="62"/>
    </row>
    <row r="78" spans="2:12" s="1" customFormat="1" ht="10.35" customHeight="1">
      <c r="B78" s="42"/>
      <c r="C78" s="64"/>
      <c r="D78" s="64"/>
      <c r="E78" s="64"/>
      <c r="F78" s="64"/>
      <c r="G78" s="64"/>
      <c r="H78" s="64"/>
      <c r="I78" s="159"/>
      <c r="J78" s="64"/>
      <c r="K78" s="64"/>
      <c r="L78" s="62"/>
    </row>
    <row r="79" spans="2:20" s="9" customFormat="1" ht="29.25" customHeight="1">
      <c r="B79" s="162"/>
      <c r="C79" s="163" t="s">
        <v>1287</v>
      </c>
      <c r="D79" s="164" t="s">
        <v>1210</v>
      </c>
      <c r="E79" s="164" t="s">
        <v>1206</v>
      </c>
      <c r="F79" s="164" t="s">
        <v>1288</v>
      </c>
      <c r="G79" s="164" t="s">
        <v>1289</v>
      </c>
      <c r="H79" s="164" t="s">
        <v>1290</v>
      </c>
      <c r="I79" s="165" t="s">
        <v>1291</v>
      </c>
      <c r="J79" s="164" t="s">
        <v>1281</v>
      </c>
      <c r="K79" s="166" t="s">
        <v>1292</v>
      </c>
      <c r="L79" s="167"/>
      <c r="M79" s="81" t="s">
        <v>1293</v>
      </c>
      <c r="N79" s="82" t="s">
        <v>1195</v>
      </c>
      <c r="O79" s="82" t="s">
        <v>1294</v>
      </c>
      <c r="P79" s="82" t="s">
        <v>1295</v>
      </c>
      <c r="Q79" s="82" t="s">
        <v>1296</v>
      </c>
      <c r="R79" s="82" t="s">
        <v>1297</v>
      </c>
      <c r="S79" s="82" t="s">
        <v>1298</v>
      </c>
      <c r="T79" s="83" t="s">
        <v>1299</v>
      </c>
    </row>
    <row r="80" spans="2:63" s="1" customFormat="1" ht="29.25" customHeight="1">
      <c r="B80" s="42"/>
      <c r="C80" s="87" t="s">
        <v>1282</v>
      </c>
      <c r="D80" s="64"/>
      <c r="E80" s="64"/>
      <c r="F80" s="64"/>
      <c r="G80" s="64"/>
      <c r="H80" s="64"/>
      <c r="I80" s="159"/>
      <c r="J80" s="168">
        <f>BK80</f>
        <v>0</v>
      </c>
      <c r="K80" s="64"/>
      <c r="L80" s="62"/>
      <c r="M80" s="84"/>
      <c r="N80" s="85"/>
      <c r="O80" s="85"/>
      <c r="P80" s="169">
        <f>P81</f>
        <v>0</v>
      </c>
      <c r="Q80" s="85"/>
      <c r="R80" s="169">
        <f>R81</f>
        <v>303.82</v>
      </c>
      <c r="S80" s="85"/>
      <c r="T80" s="170">
        <f>T81</f>
        <v>0</v>
      </c>
      <c r="AT80" s="24" t="s">
        <v>1224</v>
      </c>
      <c r="AU80" s="24" t="s">
        <v>1283</v>
      </c>
      <c r="BK80" s="171">
        <f>BK81</f>
        <v>0</v>
      </c>
    </row>
    <row r="81" spans="2:63" s="10" customFormat="1" ht="37.35" customHeight="1">
      <c r="B81" s="172"/>
      <c r="C81" s="173"/>
      <c r="D81" s="174" t="s">
        <v>1224</v>
      </c>
      <c r="E81" s="175" t="s">
        <v>1300</v>
      </c>
      <c r="F81" s="175" t="s">
        <v>1301</v>
      </c>
      <c r="G81" s="173"/>
      <c r="H81" s="173"/>
      <c r="I81" s="176"/>
      <c r="J81" s="177">
        <f>BK81</f>
        <v>0</v>
      </c>
      <c r="K81" s="173"/>
      <c r="L81" s="178"/>
      <c r="M81" s="179"/>
      <c r="N81" s="180"/>
      <c r="O81" s="180"/>
      <c r="P81" s="181">
        <f>P82+P107+P121</f>
        <v>0</v>
      </c>
      <c r="Q81" s="180"/>
      <c r="R81" s="181">
        <f>R82+R107+R121</f>
        <v>303.82</v>
      </c>
      <c r="S81" s="180"/>
      <c r="T81" s="182">
        <f>T82+T107+T121</f>
        <v>0</v>
      </c>
      <c r="AR81" s="183" t="s">
        <v>1171</v>
      </c>
      <c r="AT81" s="184" t="s">
        <v>1224</v>
      </c>
      <c r="AU81" s="184" t="s">
        <v>1225</v>
      </c>
      <c r="AY81" s="183" t="s">
        <v>1302</v>
      </c>
      <c r="BK81" s="185">
        <f>BK82+BK107+BK121</f>
        <v>0</v>
      </c>
    </row>
    <row r="82" spans="2:63" s="10" customFormat="1" ht="19.9" customHeight="1">
      <c r="B82" s="172"/>
      <c r="C82" s="173"/>
      <c r="D82" s="174" t="s">
        <v>1224</v>
      </c>
      <c r="E82" s="186" t="s">
        <v>1171</v>
      </c>
      <c r="F82" s="186" t="s">
        <v>1303</v>
      </c>
      <c r="G82" s="173"/>
      <c r="H82" s="173"/>
      <c r="I82" s="176"/>
      <c r="J82" s="187">
        <f>BK82</f>
        <v>0</v>
      </c>
      <c r="K82" s="173"/>
      <c r="L82" s="178"/>
      <c r="M82" s="179"/>
      <c r="N82" s="180"/>
      <c r="O82" s="180"/>
      <c r="P82" s="181">
        <f>SUM(P83:P106)</f>
        <v>0</v>
      </c>
      <c r="Q82" s="180"/>
      <c r="R82" s="181">
        <f>SUM(R83:R106)</f>
        <v>0</v>
      </c>
      <c r="S82" s="180"/>
      <c r="T82" s="182">
        <f>SUM(T83:T106)</f>
        <v>0</v>
      </c>
      <c r="AR82" s="183" t="s">
        <v>1171</v>
      </c>
      <c r="AT82" s="184" t="s">
        <v>1224</v>
      </c>
      <c r="AU82" s="184" t="s">
        <v>1171</v>
      </c>
      <c r="AY82" s="183" t="s">
        <v>1302</v>
      </c>
      <c r="BK82" s="185">
        <f>SUM(BK83:BK106)</f>
        <v>0</v>
      </c>
    </row>
    <row r="83" spans="2:65" s="1" customFormat="1" ht="45.6" customHeight="1">
      <c r="B83" s="42"/>
      <c r="C83" s="188" t="s">
        <v>1171</v>
      </c>
      <c r="D83" s="188" t="s">
        <v>1304</v>
      </c>
      <c r="E83" s="189" t="s">
        <v>283</v>
      </c>
      <c r="F83" s="347" t="s">
        <v>284</v>
      </c>
      <c r="G83" s="191" t="s">
        <v>1349</v>
      </c>
      <c r="H83" s="192">
        <v>400</v>
      </c>
      <c r="I83" s="193"/>
      <c r="J83" s="194">
        <f>ROUND(I83*H83,2)</f>
        <v>0</v>
      </c>
      <c r="K83" s="190" t="s">
        <v>1308</v>
      </c>
      <c r="L83" s="62"/>
      <c r="M83" s="195" t="s">
        <v>1169</v>
      </c>
      <c r="N83" s="196" t="s">
        <v>1198</v>
      </c>
      <c r="O83" s="43"/>
      <c r="P83" s="197">
        <f>O83*H83</f>
        <v>0</v>
      </c>
      <c r="Q83" s="197">
        <v>0</v>
      </c>
      <c r="R83" s="197">
        <f>Q83*H83</f>
        <v>0</v>
      </c>
      <c r="S83" s="197">
        <v>0</v>
      </c>
      <c r="T83" s="198">
        <f>S83*H83</f>
        <v>0</v>
      </c>
      <c r="AR83" s="24" t="s">
        <v>1309</v>
      </c>
      <c r="AT83" s="24" t="s">
        <v>1304</v>
      </c>
      <c r="AU83" s="24" t="s">
        <v>1234</v>
      </c>
      <c r="AY83" s="24" t="s">
        <v>1302</v>
      </c>
      <c r="BE83" s="199">
        <f>IF(N83="základní",J83,0)</f>
        <v>0</v>
      </c>
      <c r="BF83" s="199">
        <f>IF(N83="snížená",J83,0)</f>
        <v>0</v>
      </c>
      <c r="BG83" s="199">
        <f>IF(N83="zákl. přenesená",J83,0)</f>
        <v>0</v>
      </c>
      <c r="BH83" s="199">
        <f>IF(N83="sníž. přenesená",J83,0)</f>
        <v>0</v>
      </c>
      <c r="BI83" s="199">
        <f>IF(N83="nulová",J83,0)</f>
        <v>0</v>
      </c>
      <c r="BJ83" s="24" t="s">
        <v>1309</v>
      </c>
      <c r="BK83" s="199">
        <f>ROUND(I83*H83,2)</f>
        <v>0</v>
      </c>
      <c r="BL83" s="24" t="s">
        <v>1309</v>
      </c>
      <c r="BM83" s="24" t="s">
        <v>285</v>
      </c>
    </row>
    <row r="84" spans="2:47" s="1" customFormat="1" ht="310.5">
      <c r="B84" s="42"/>
      <c r="C84" s="64"/>
      <c r="D84" s="200" t="s">
        <v>1311</v>
      </c>
      <c r="E84" s="64"/>
      <c r="F84" s="201" t="s">
        <v>286</v>
      </c>
      <c r="G84" s="64"/>
      <c r="H84" s="64"/>
      <c r="I84" s="159"/>
      <c r="J84" s="64"/>
      <c r="K84" s="64"/>
      <c r="L84" s="62"/>
      <c r="M84" s="202"/>
      <c r="N84" s="43"/>
      <c r="O84" s="43"/>
      <c r="P84" s="43"/>
      <c r="Q84" s="43"/>
      <c r="R84" s="43"/>
      <c r="S84" s="43"/>
      <c r="T84" s="79"/>
      <c r="AT84" s="24" t="s">
        <v>1311</v>
      </c>
      <c r="AU84" s="24" t="s">
        <v>1234</v>
      </c>
    </row>
    <row r="85" spans="2:51" s="11" customFormat="1" ht="13.5">
      <c r="B85" s="203"/>
      <c r="C85" s="204"/>
      <c r="D85" s="200" t="s">
        <v>1313</v>
      </c>
      <c r="E85" s="205" t="s">
        <v>1169</v>
      </c>
      <c r="F85" s="206" t="s">
        <v>228</v>
      </c>
      <c r="G85" s="204"/>
      <c r="H85" s="207">
        <v>400</v>
      </c>
      <c r="I85" s="208"/>
      <c r="J85" s="204"/>
      <c r="K85" s="204"/>
      <c r="L85" s="209"/>
      <c r="M85" s="210"/>
      <c r="N85" s="211"/>
      <c r="O85" s="211"/>
      <c r="P85" s="211"/>
      <c r="Q85" s="211"/>
      <c r="R85" s="211"/>
      <c r="S85" s="211"/>
      <c r="T85" s="212"/>
      <c r="AT85" s="213" t="s">
        <v>1313</v>
      </c>
      <c r="AU85" s="213" t="s">
        <v>1234</v>
      </c>
      <c r="AV85" s="11" t="s">
        <v>1234</v>
      </c>
      <c r="AW85" s="11" t="s">
        <v>1188</v>
      </c>
      <c r="AX85" s="11" t="s">
        <v>1225</v>
      </c>
      <c r="AY85" s="213" t="s">
        <v>1302</v>
      </c>
    </row>
    <row r="86" spans="2:51" s="12" customFormat="1" ht="13.5">
      <c r="B86" s="214"/>
      <c r="C86" s="215"/>
      <c r="D86" s="200" t="s">
        <v>1313</v>
      </c>
      <c r="E86" s="216" t="s">
        <v>1169</v>
      </c>
      <c r="F86" s="217" t="s">
        <v>1315</v>
      </c>
      <c r="G86" s="215"/>
      <c r="H86" s="218">
        <v>400</v>
      </c>
      <c r="I86" s="219"/>
      <c r="J86" s="215"/>
      <c r="K86" s="215"/>
      <c r="L86" s="220"/>
      <c r="M86" s="221"/>
      <c r="N86" s="222"/>
      <c r="O86" s="222"/>
      <c r="P86" s="222"/>
      <c r="Q86" s="222"/>
      <c r="R86" s="222"/>
      <c r="S86" s="222"/>
      <c r="T86" s="223"/>
      <c r="AT86" s="224" t="s">
        <v>1313</v>
      </c>
      <c r="AU86" s="224" t="s">
        <v>1234</v>
      </c>
      <c r="AV86" s="12" t="s">
        <v>1309</v>
      </c>
      <c r="AW86" s="12" t="s">
        <v>1188</v>
      </c>
      <c r="AX86" s="12" t="s">
        <v>1171</v>
      </c>
      <c r="AY86" s="224" t="s">
        <v>1302</v>
      </c>
    </row>
    <row r="87" spans="2:65" s="1" customFormat="1" ht="45.6" customHeight="1">
      <c r="B87" s="42"/>
      <c r="C87" s="188" t="s">
        <v>1234</v>
      </c>
      <c r="D87" s="188" t="s">
        <v>1304</v>
      </c>
      <c r="E87" s="189" t="s">
        <v>287</v>
      </c>
      <c r="F87" s="190" t="s">
        <v>288</v>
      </c>
      <c r="G87" s="191" t="s">
        <v>1349</v>
      </c>
      <c r="H87" s="192">
        <v>200</v>
      </c>
      <c r="I87" s="193"/>
      <c r="J87" s="194">
        <f>ROUND(I87*H87,2)</f>
        <v>0</v>
      </c>
      <c r="K87" s="190" t="s">
        <v>1308</v>
      </c>
      <c r="L87" s="62"/>
      <c r="M87" s="195" t="s">
        <v>1169</v>
      </c>
      <c r="N87" s="196" t="s">
        <v>1198</v>
      </c>
      <c r="O87" s="43"/>
      <c r="P87" s="197">
        <f>O87*H87</f>
        <v>0</v>
      </c>
      <c r="Q87" s="197">
        <v>0</v>
      </c>
      <c r="R87" s="197">
        <f>Q87*H87</f>
        <v>0</v>
      </c>
      <c r="S87" s="197">
        <v>0</v>
      </c>
      <c r="T87" s="198">
        <f>S87*H87</f>
        <v>0</v>
      </c>
      <c r="AR87" s="24" t="s">
        <v>1309</v>
      </c>
      <c r="AT87" s="24" t="s">
        <v>1304</v>
      </c>
      <c r="AU87" s="24" t="s">
        <v>1234</v>
      </c>
      <c r="AY87" s="24" t="s">
        <v>1302</v>
      </c>
      <c r="BE87" s="199">
        <f>IF(N87="základní",J87,0)</f>
        <v>0</v>
      </c>
      <c r="BF87" s="199">
        <f>IF(N87="snížená",J87,0)</f>
        <v>0</v>
      </c>
      <c r="BG87" s="199">
        <f>IF(N87="zákl. přenesená",J87,0)</f>
        <v>0</v>
      </c>
      <c r="BH87" s="199">
        <f>IF(N87="sníž. přenesená",J87,0)</f>
        <v>0</v>
      </c>
      <c r="BI87" s="199">
        <f>IF(N87="nulová",J87,0)</f>
        <v>0</v>
      </c>
      <c r="BJ87" s="24" t="s">
        <v>1309</v>
      </c>
      <c r="BK87" s="199">
        <f>ROUND(I87*H87,2)</f>
        <v>0</v>
      </c>
      <c r="BL87" s="24" t="s">
        <v>1309</v>
      </c>
      <c r="BM87" s="24" t="s">
        <v>289</v>
      </c>
    </row>
    <row r="88" spans="2:47" s="1" customFormat="1" ht="310.5">
      <c r="B88" s="42"/>
      <c r="C88" s="64"/>
      <c r="D88" s="200" t="s">
        <v>1311</v>
      </c>
      <c r="E88" s="64"/>
      <c r="F88" s="201" t="s">
        <v>286</v>
      </c>
      <c r="G88" s="64"/>
      <c r="H88" s="64"/>
      <c r="I88" s="159"/>
      <c r="J88" s="64"/>
      <c r="K88" s="64"/>
      <c r="L88" s="62"/>
      <c r="M88" s="202"/>
      <c r="N88" s="43"/>
      <c r="O88" s="43"/>
      <c r="P88" s="43"/>
      <c r="Q88" s="43"/>
      <c r="R88" s="43"/>
      <c r="S88" s="43"/>
      <c r="T88" s="79"/>
      <c r="AT88" s="24" t="s">
        <v>1311</v>
      </c>
      <c r="AU88" s="24" t="s">
        <v>1234</v>
      </c>
    </row>
    <row r="89" spans="2:51" s="11" customFormat="1" ht="13.5">
      <c r="B89" s="203"/>
      <c r="C89" s="204"/>
      <c r="D89" s="200" t="s">
        <v>1313</v>
      </c>
      <c r="E89" s="205" t="s">
        <v>1169</v>
      </c>
      <c r="F89" s="206" t="s">
        <v>230</v>
      </c>
      <c r="G89" s="204"/>
      <c r="H89" s="207">
        <v>200</v>
      </c>
      <c r="I89" s="208"/>
      <c r="J89" s="204"/>
      <c r="K89" s="204"/>
      <c r="L89" s="209"/>
      <c r="M89" s="210"/>
      <c r="N89" s="211"/>
      <c r="O89" s="211"/>
      <c r="P89" s="211"/>
      <c r="Q89" s="211"/>
      <c r="R89" s="211"/>
      <c r="S89" s="211"/>
      <c r="T89" s="212"/>
      <c r="AT89" s="213" t="s">
        <v>1313</v>
      </c>
      <c r="AU89" s="213" t="s">
        <v>1234</v>
      </c>
      <c r="AV89" s="11" t="s">
        <v>1234</v>
      </c>
      <c r="AW89" s="11" t="s">
        <v>1188</v>
      </c>
      <c r="AX89" s="11" t="s">
        <v>1225</v>
      </c>
      <c r="AY89" s="213" t="s">
        <v>1302</v>
      </c>
    </row>
    <row r="90" spans="2:51" s="12" customFormat="1" ht="13.5">
      <c r="B90" s="214"/>
      <c r="C90" s="215"/>
      <c r="D90" s="200" t="s">
        <v>1313</v>
      </c>
      <c r="E90" s="216" t="s">
        <v>1169</v>
      </c>
      <c r="F90" s="217" t="s">
        <v>1315</v>
      </c>
      <c r="G90" s="215"/>
      <c r="H90" s="218">
        <v>200</v>
      </c>
      <c r="I90" s="219"/>
      <c r="J90" s="215"/>
      <c r="K90" s="215"/>
      <c r="L90" s="220"/>
      <c r="M90" s="221"/>
      <c r="N90" s="222"/>
      <c r="O90" s="222"/>
      <c r="P90" s="222"/>
      <c r="Q90" s="222"/>
      <c r="R90" s="222"/>
      <c r="S90" s="222"/>
      <c r="T90" s="223"/>
      <c r="AT90" s="224" t="s">
        <v>1313</v>
      </c>
      <c r="AU90" s="224" t="s">
        <v>1234</v>
      </c>
      <c r="AV90" s="12" t="s">
        <v>1309</v>
      </c>
      <c r="AW90" s="12" t="s">
        <v>1188</v>
      </c>
      <c r="AX90" s="12" t="s">
        <v>1171</v>
      </c>
      <c r="AY90" s="224" t="s">
        <v>1302</v>
      </c>
    </row>
    <row r="91" spans="2:65" s="1" customFormat="1" ht="45.6" customHeight="1">
      <c r="B91" s="42"/>
      <c r="C91" s="188" t="s">
        <v>1329</v>
      </c>
      <c r="D91" s="188" t="s">
        <v>1304</v>
      </c>
      <c r="E91" s="189" t="s">
        <v>290</v>
      </c>
      <c r="F91" s="190" t="s">
        <v>291</v>
      </c>
      <c r="G91" s="191" t="s">
        <v>1349</v>
      </c>
      <c r="H91" s="192">
        <v>400</v>
      </c>
      <c r="I91" s="193"/>
      <c r="J91" s="194">
        <f>ROUND(I91*H91,2)</f>
        <v>0</v>
      </c>
      <c r="K91" s="190" t="s">
        <v>1308</v>
      </c>
      <c r="L91" s="62"/>
      <c r="M91" s="195" t="s">
        <v>1169</v>
      </c>
      <c r="N91" s="196" t="s">
        <v>1198</v>
      </c>
      <c r="O91" s="43"/>
      <c r="P91" s="197">
        <f>O91*H91</f>
        <v>0</v>
      </c>
      <c r="Q91" s="197">
        <v>0</v>
      </c>
      <c r="R91" s="197">
        <f>Q91*H91</f>
        <v>0</v>
      </c>
      <c r="S91" s="197">
        <v>0</v>
      </c>
      <c r="T91" s="198">
        <f>S91*H91</f>
        <v>0</v>
      </c>
      <c r="AR91" s="24" t="s">
        <v>1309</v>
      </c>
      <c r="AT91" s="24" t="s">
        <v>1304</v>
      </c>
      <c r="AU91" s="24" t="s">
        <v>1234</v>
      </c>
      <c r="AY91" s="24" t="s">
        <v>1302</v>
      </c>
      <c r="BE91" s="199">
        <f>IF(N91="základní",J91,0)</f>
        <v>0</v>
      </c>
      <c r="BF91" s="199">
        <f>IF(N91="snížená",J91,0)</f>
        <v>0</v>
      </c>
      <c r="BG91" s="199">
        <f>IF(N91="zákl. přenesená",J91,0)</f>
        <v>0</v>
      </c>
      <c r="BH91" s="199">
        <f>IF(N91="sníž. přenesená",J91,0)</f>
        <v>0</v>
      </c>
      <c r="BI91" s="199">
        <f>IF(N91="nulová",J91,0)</f>
        <v>0</v>
      </c>
      <c r="BJ91" s="24" t="s">
        <v>1309</v>
      </c>
      <c r="BK91" s="199">
        <f>ROUND(I91*H91,2)</f>
        <v>0</v>
      </c>
      <c r="BL91" s="24" t="s">
        <v>1309</v>
      </c>
      <c r="BM91" s="24" t="s">
        <v>292</v>
      </c>
    </row>
    <row r="92" spans="2:47" s="1" customFormat="1" ht="310.5">
      <c r="B92" s="42"/>
      <c r="C92" s="64"/>
      <c r="D92" s="200" t="s">
        <v>1311</v>
      </c>
      <c r="E92" s="64"/>
      <c r="F92" s="201" t="s">
        <v>286</v>
      </c>
      <c r="G92" s="64"/>
      <c r="H92" s="64"/>
      <c r="I92" s="159"/>
      <c r="J92" s="64"/>
      <c r="K92" s="64"/>
      <c r="L92" s="62"/>
      <c r="M92" s="202"/>
      <c r="N92" s="43"/>
      <c r="O92" s="43"/>
      <c r="P92" s="43"/>
      <c r="Q92" s="43"/>
      <c r="R92" s="43"/>
      <c r="S92" s="43"/>
      <c r="T92" s="79"/>
      <c r="AT92" s="24" t="s">
        <v>1311</v>
      </c>
      <c r="AU92" s="24" t="s">
        <v>1234</v>
      </c>
    </row>
    <row r="93" spans="2:51" s="11" customFormat="1" ht="13.5">
      <c r="B93" s="203"/>
      <c r="C93" s="204"/>
      <c r="D93" s="200" t="s">
        <v>1313</v>
      </c>
      <c r="E93" s="205" t="s">
        <v>1169</v>
      </c>
      <c r="F93" s="206" t="s">
        <v>228</v>
      </c>
      <c r="G93" s="204"/>
      <c r="H93" s="207">
        <v>400</v>
      </c>
      <c r="I93" s="208"/>
      <c r="J93" s="204"/>
      <c r="K93" s="204"/>
      <c r="L93" s="209"/>
      <c r="M93" s="210"/>
      <c r="N93" s="211"/>
      <c r="O93" s="211"/>
      <c r="P93" s="211"/>
      <c r="Q93" s="211"/>
      <c r="R93" s="211"/>
      <c r="S93" s="211"/>
      <c r="T93" s="212"/>
      <c r="AT93" s="213" t="s">
        <v>1313</v>
      </c>
      <c r="AU93" s="213" t="s">
        <v>1234</v>
      </c>
      <c r="AV93" s="11" t="s">
        <v>1234</v>
      </c>
      <c r="AW93" s="11" t="s">
        <v>1188</v>
      </c>
      <c r="AX93" s="11" t="s">
        <v>1225</v>
      </c>
      <c r="AY93" s="213" t="s">
        <v>1302</v>
      </c>
    </row>
    <row r="94" spans="2:51" s="12" customFormat="1" ht="13.5">
      <c r="B94" s="214"/>
      <c r="C94" s="215"/>
      <c r="D94" s="200" t="s">
        <v>1313</v>
      </c>
      <c r="E94" s="216" t="s">
        <v>1169</v>
      </c>
      <c r="F94" s="217" t="s">
        <v>1315</v>
      </c>
      <c r="G94" s="215"/>
      <c r="H94" s="218">
        <v>400</v>
      </c>
      <c r="I94" s="219"/>
      <c r="J94" s="215"/>
      <c r="K94" s="215"/>
      <c r="L94" s="220"/>
      <c r="M94" s="221"/>
      <c r="N94" s="222"/>
      <c r="O94" s="222"/>
      <c r="P94" s="222"/>
      <c r="Q94" s="222"/>
      <c r="R94" s="222"/>
      <c r="S94" s="222"/>
      <c r="T94" s="223"/>
      <c r="AT94" s="224" t="s">
        <v>1313</v>
      </c>
      <c r="AU94" s="224" t="s">
        <v>1234</v>
      </c>
      <c r="AV94" s="12" t="s">
        <v>1309</v>
      </c>
      <c r="AW94" s="12" t="s">
        <v>1188</v>
      </c>
      <c r="AX94" s="12" t="s">
        <v>1171</v>
      </c>
      <c r="AY94" s="224" t="s">
        <v>1302</v>
      </c>
    </row>
    <row r="95" spans="2:65" s="1" customFormat="1" ht="45.6" customHeight="1">
      <c r="B95" s="42"/>
      <c r="C95" s="188" t="s">
        <v>1309</v>
      </c>
      <c r="D95" s="188" t="s">
        <v>1304</v>
      </c>
      <c r="E95" s="189" t="s">
        <v>293</v>
      </c>
      <c r="F95" s="190" t="s">
        <v>294</v>
      </c>
      <c r="G95" s="191" t="s">
        <v>1349</v>
      </c>
      <c r="H95" s="192">
        <v>200</v>
      </c>
      <c r="I95" s="193"/>
      <c r="J95" s="194">
        <f>ROUND(I95*H95,2)</f>
        <v>0</v>
      </c>
      <c r="K95" s="190" t="s">
        <v>1308</v>
      </c>
      <c r="L95" s="62"/>
      <c r="M95" s="195" t="s">
        <v>1169</v>
      </c>
      <c r="N95" s="196" t="s">
        <v>1198</v>
      </c>
      <c r="O95" s="43"/>
      <c r="P95" s="197">
        <f>O95*H95</f>
        <v>0</v>
      </c>
      <c r="Q95" s="197">
        <v>0</v>
      </c>
      <c r="R95" s="197">
        <f>Q95*H95</f>
        <v>0</v>
      </c>
      <c r="S95" s="197">
        <v>0</v>
      </c>
      <c r="T95" s="198">
        <f>S95*H95</f>
        <v>0</v>
      </c>
      <c r="AR95" s="24" t="s">
        <v>1309</v>
      </c>
      <c r="AT95" s="24" t="s">
        <v>1304</v>
      </c>
      <c r="AU95" s="24" t="s">
        <v>1234</v>
      </c>
      <c r="AY95" s="24" t="s">
        <v>1302</v>
      </c>
      <c r="BE95" s="199">
        <f>IF(N95="základní",J95,0)</f>
        <v>0</v>
      </c>
      <c r="BF95" s="199">
        <f>IF(N95="snížená",J95,0)</f>
        <v>0</v>
      </c>
      <c r="BG95" s="199">
        <f>IF(N95="zákl. přenesená",J95,0)</f>
        <v>0</v>
      </c>
      <c r="BH95" s="199">
        <f>IF(N95="sníž. přenesená",J95,0)</f>
        <v>0</v>
      </c>
      <c r="BI95" s="199">
        <f>IF(N95="nulová",J95,0)</f>
        <v>0</v>
      </c>
      <c r="BJ95" s="24" t="s">
        <v>1309</v>
      </c>
      <c r="BK95" s="199">
        <f>ROUND(I95*H95,2)</f>
        <v>0</v>
      </c>
      <c r="BL95" s="24" t="s">
        <v>1309</v>
      </c>
      <c r="BM95" s="24" t="s">
        <v>295</v>
      </c>
    </row>
    <row r="96" spans="2:47" s="1" customFormat="1" ht="310.5">
      <c r="B96" s="42"/>
      <c r="C96" s="64"/>
      <c r="D96" s="200" t="s">
        <v>1311</v>
      </c>
      <c r="E96" s="64"/>
      <c r="F96" s="201" t="s">
        <v>286</v>
      </c>
      <c r="G96" s="64"/>
      <c r="H96" s="64"/>
      <c r="I96" s="159"/>
      <c r="J96" s="64"/>
      <c r="K96" s="64"/>
      <c r="L96" s="62"/>
      <c r="M96" s="202"/>
      <c r="N96" s="43"/>
      <c r="O96" s="43"/>
      <c r="P96" s="43"/>
      <c r="Q96" s="43"/>
      <c r="R96" s="43"/>
      <c r="S96" s="43"/>
      <c r="T96" s="79"/>
      <c r="AT96" s="24" t="s">
        <v>1311</v>
      </c>
      <c r="AU96" s="24" t="s">
        <v>1234</v>
      </c>
    </row>
    <row r="97" spans="2:51" s="11" customFormat="1" ht="13.5">
      <c r="B97" s="203"/>
      <c r="C97" s="204"/>
      <c r="D97" s="200" t="s">
        <v>1313</v>
      </c>
      <c r="E97" s="205" t="s">
        <v>1169</v>
      </c>
      <c r="F97" s="206" t="s">
        <v>230</v>
      </c>
      <c r="G97" s="204"/>
      <c r="H97" s="207">
        <v>200</v>
      </c>
      <c r="I97" s="208"/>
      <c r="J97" s="204"/>
      <c r="K97" s="204"/>
      <c r="L97" s="209"/>
      <c r="M97" s="210"/>
      <c r="N97" s="211"/>
      <c r="O97" s="211"/>
      <c r="P97" s="211"/>
      <c r="Q97" s="211"/>
      <c r="R97" s="211"/>
      <c r="S97" s="211"/>
      <c r="T97" s="212"/>
      <c r="AT97" s="213" t="s">
        <v>1313</v>
      </c>
      <c r="AU97" s="213" t="s">
        <v>1234</v>
      </c>
      <c r="AV97" s="11" t="s">
        <v>1234</v>
      </c>
      <c r="AW97" s="11" t="s">
        <v>1188</v>
      </c>
      <c r="AX97" s="11" t="s">
        <v>1225</v>
      </c>
      <c r="AY97" s="213" t="s">
        <v>1302</v>
      </c>
    </row>
    <row r="98" spans="2:51" s="12" customFormat="1" ht="13.5">
      <c r="B98" s="214"/>
      <c r="C98" s="215"/>
      <c r="D98" s="200" t="s">
        <v>1313</v>
      </c>
      <c r="E98" s="216" t="s">
        <v>1169</v>
      </c>
      <c r="F98" s="217" t="s">
        <v>1315</v>
      </c>
      <c r="G98" s="215"/>
      <c r="H98" s="218">
        <v>200</v>
      </c>
      <c r="I98" s="219"/>
      <c r="J98" s="215"/>
      <c r="K98" s="215"/>
      <c r="L98" s="220"/>
      <c r="M98" s="221"/>
      <c r="N98" s="222"/>
      <c r="O98" s="222"/>
      <c r="P98" s="222"/>
      <c r="Q98" s="222"/>
      <c r="R98" s="222"/>
      <c r="S98" s="222"/>
      <c r="T98" s="223"/>
      <c r="AT98" s="224" t="s">
        <v>1313</v>
      </c>
      <c r="AU98" s="224" t="s">
        <v>1234</v>
      </c>
      <c r="AV98" s="12" t="s">
        <v>1309</v>
      </c>
      <c r="AW98" s="12" t="s">
        <v>1188</v>
      </c>
      <c r="AX98" s="12" t="s">
        <v>1171</v>
      </c>
      <c r="AY98" s="224" t="s">
        <v>1302</v>
      </c>
    </row>
    <row r="99" spans="2:65" s="1" customFormat="1" ht="57" customHeight="1">
      <c r="B99" s="42"/>
      <c r="C99" s="188" t="s">
        <v>1338</v>
      </c>
      <c r="D99" s="188" t="s">
        <v>1304</v>
      </c>
      <c r="E99" s="189" t="s">
        <v>296</v>
      </c>
      <c r="F99" s="190" t="s">
        <v>297</v>
      </c>
      <c r="G99" s="191" t="s">
        <v>1349</v>
      </c>
      <c r="H99" s="192">
        <v>800</v>
      </c>
      <c r="I99" s="193"/>
      <c r="J99" s="194">
        <f>ROUND(I99*H99,2)</f>
        <v>0</v>
      </c>
      <c r="K99" s="190" t="s">
        <v>1308</v>
      </c>
      <c r="L99" s="62"/>
      <c r="M99" s="195" t="s">
        <v>1169</v>
      </c>
      <c r="N99" s="196" t="s">
        <v>1198</v>
      </c>
      <c r="O99" s="43"/>
      <c r="P99" s="197">
        <f>O99*H99</f>
        <v>0</v>
      </c>
      <c r="Q99" s="197">
        <v>0</v>
      </c>
      <c r="R99" s="197">
        <f>Q99*H99</f>
        <v>0</v>
      </c>
      <c r="S99" s="197">
        <v>0</v>
      </c>
      <c r="T99" s="198">
        <f>S99*H99</f>
        <v>0</v>
      </c>
      <c r="AR99" s="24" t="s">
        <v>1309</v>
      </c>
      <c r="AT99" s="24" t="s">
        <v>1304</v>
      </c>
      <c r="AU99" s="24" t="s">
        <v>1234</v>
      </c>
      <c r="AY99" s="24" t="s">
        <v>1302</v>
      </c>
      <c r="BE99" s="199">
        <f>IF(N99="základní",J99,0)</f>
        <v>0</v>
      </c>
      <c r="BF99" s="199">
        <f>IF(N99="snížená",J99,0)</f>
        <v>0</v>
      </c>
      <c r="BG99" s="199">
        <f>IF(N99="zákl. přenesená",J99,0)</f>
        <v>0</v>
      </c>
      <c r="BH99" s="199">
        <f>IF(N99="sníž. přenesená",J99,0)</f>
        <v>0</v>
      </c>
      <c r="BI99" s="199">
        <f>IF(N99="nulová",J99,0)</f>
        <v>0</v>
      </c>
      <c r="BJ99" s="24" t="s">
        <v>1309</v>
      </c>
      <c r="BK99" s="199">
        <f>ROUND(I99*H99,2)</f>
        <v>0</v>
      </c>
      <c r="BL99" s="24" t="s">
        <v>1309</v>
      </c>
      <c r="BM99" s="24" t="s">
        <v>298</v>
      </c>
    </row>
    <row r="100" spans="2:47" s="1" customFormat="1" ht="121.5">
      <c r="B100" s="42"/>
      <c r="C100" s="64"/>
      <c r="D100" s="200" t="s">
        <v>1311</v>
      </c>
      <c r="E100" s="64"/>
      <c r="F100" s="201" t="s">
        <v>299</v>
      </c>
      <c r="G100" s="64"/>
      <c r="H100" s="64"/>
      <c r="I100" s="159"/>
      <c r="J100" s="64"/>
      <c r="K100" s="64"/>
      <c r="L100" s="62"/>
      <c r="M100" s="202"/>
      <c r="N100" s="43"/>
      <c r="O100" s="43"/>
      <c r="P100" s="43"/>
      <c r="Q100" s="43"/>
      <c r="R100" s="43"/>
      <c r="S100" s="43"/>
      <c r="T100" s="79"/>
      <c r="AT100" s="24" t="s">
        <v>1311</v>
      </c>
      <c r="AU100" s="24" t="s">
        <v>1234</v>
      </c>
    </row>
    <row r="101" spans="2:51" s="11" customFormat="1" ht="13.5">
      <c r="B101" s="203"/>
      <c r="C101" s="204"/>
      <c r="D101" s="200" t="s">
        <v>1313</v>
      </c>
      <c r="E101" s="205" t="s">
        <v>1169</v>
      </c>
      <c r="F101" s="206" t="s">
        <v>300</v>
      </c>
      <c r="G101" s="204"/>
      <c r="H101" s="207">
        <v>800</v>
      </c>
      <c r="I101" s="208"/>
      <c r="J101" s="204"/>
      <c r="K101" s="204"/>
      <c r="L101" s="209"/>
      <c r="M101" s="210"/>
      <c r="N101" s="211"/>
      <c r="O101" s="211"/>
      <c r="P101" s="211"/>
      <c r="Q101" s="211"/>
      <c r="R101" s="211"/>
      <c r="S101" s="211"/>
      <c r="T101" s="212"/>
      <c r="AT101" s="213" t="s">
        <v>1313</v>
      </c>
      <c r="AU101" s="213" t="s">
        <v>1234</v>
      </c>
      <c r="AV101" s="11" t="s">
        <v>1234</v>
      </c>
      <c r="AW101" s="11" t="s">
        <v>1188</v>
      </c>
      <c r="AX101" s="11" t="s">
        <v>1225</v>
      </c>
      <c r="AY101" s="213" t="s">
        <v>1302</v>
      </c>
    </row>
    <row r="102" spans="2:51" s="12" customFormat="1" ht="13.5">
      <c r="B102" s="214"/>
      <c r="C102" s="215"/>
      <c r="D102" s="200" t="s">
        <v>1313</v>
      </c>
      <c r="E102" s="216" t="s">
        <v>1169</v>
      </c>
      <c r="F102" s="217" t="s">
        <v>1315</v>
      </c>
      <c r="G102" s="215"/>
      <c r="H102" s="218">
        <v>800</v>
      </c>
      <c r="I102" s="219"/>
      <c r="J102" s="215"/>
      <c r="K102" s="215"/>
      <c r="L102" s="220"/>
      <c r="M102" s="221"/>
      <c r="N102" s="222"/>
      <c r="O102" s="222"/>
      <c r="P102" s="222"/>
      <c r="Q102" s="222"/>
      <c r="R102" s="222"/>
      <c r="S102" s="222"/>
      <c r="T102" s="223"/>
      <c r="AT102" s="224" t="s">
        <v>1313</v>
      </c>
      <c r="AU102" s="224" t="s">
        <v>1234</v>
      </c>
      <c r="AV102" s="12" t="s">
        <v>1309</v>
      </c>
      <c r="AW102" s="12" t="s">
        <v>1188</v>
      </c>
      <c r="AX102" s="12" t="s">
        <v>1171</v>
      </c>
      <c r="AY102" s="224" t="s">
        <v>1302</v>
      </c>
    </row>
    <row r="103" spans="2:65" s="1" customFormat="1" ht="22.9" customHeight="1">
      <c r="B103" s="42"/>
      <c r="C103" s="188" t="s">
        <v>1342</v>
      </c>
      <c r="D103" s="188" t="s">
        <v>1304</v>
      </c>
      <c r="E103" s="189" t="s">
        <v>301</v>
      </c>
      <c r="F103" s="190" t="s">
        <v>302</v>
      </c>
      <c r="G103" s="191" t="s">
        <v>1307</v>
      </c>
      <c r="H103" s="192">
        <v>5500</v>
      </c>
      <c r="I103" s="193"/>
      <c r="J103" s="194">
        <f>ROUND(I103*H103,2)</f>
        <v>0</v>
      </c>
      <c r="K103" s="190" t="s">
        <v>1308</v>
      </c>
      <c r="L103" s="62"/>
      <c r="M103" s="195" t="s">
        <v>1169</v>
      </c>
      <c r="N103" s="196" t="s">
        <v>1198</v>
      </c>
      <c r="O103" s="43"/>
      <c r="P103" s="197">
        <f>O103*H103</f>
        <v>0</v>
      </c>
      <c r="Q103" s="197">
        <v>0</v>
      </c>
      <c r="R103" s="197">
        <f>Q103*H103</f>
        <v>0</v>
      </c>
      <c r="S103" s="197">
        <v>0</v>
      </c>
      <c r="T103" s="198">
        <f>S103*H103</f>
        <v>0</v>
      </c>
      <c r="AR103" s="24" t="s">
        <v>1309</v>
      </c>
      <c r="AT103" s="24" t="s">
        <v>1304</v>
      </c>
      <c r="AU103" s="24" t="s">
        <v>1234</v>
      </c>
      <c r="AY103" s="24" t="s">
        <v>1302</v>
      </c>
      <c r="BE103" s="199">
        <f>IF(N103="základní",J103,0)</f>
        <v>0</v>
      </c>
      <c r="BF103" s="199">
        <f>IF(N103="snížená",J103,0)</f>
        <v>0</v>
      </c>
      <c r="BG103" s="199">
        <f>IF(N103="zákl. přenesená",J103,0)</f>
        <v>0</v>
      </c>
      <c r="BH103" s="199">
        <f>IF(N103="sníž. přenesená",J103,0)</f>
        <v>0</v>
      </c>
      <c r="BI103" s="199">
        <f>IF(N103="nulová",J103,0)</f>
        <v>0</v>
      </c>
      <c r="BJ103" s="24" t="s">
        <v>1309</v>
      </c>
      <c r="BK103" s="199">
        <f>ROUND(I103*H103,2)</f>
        <v>0</v>
      </c>
      <c r="BL103" s="24" t="s">
        <v>1309</v>
      </c>
      <c r="BM103" s="24" t="s">
        <v>303</v>
      </c>
    </row>
    <row r="104" spans="2:47" s="1" customFormat="1" ht="202.5">
      <c r="B104" s="42"/>
      <c r="C104" s="64"/>
      <c r="D104" s="200" t="s">
        <v>1311</v>
      </c>
      <c r="E104" s="64"/>
      <c r="F104" s="201" t="s">
        <v>304</v>
      </c>
      <c r="G104" s="64"/>
      <c r="H104" s="64"/>
      <c r="I104" s="159"/>
      <c r="J104" s="64"/>
      <c r="K104" s="64"/>
      <c r="L104" s="62"/>
      <c r="M104" s="202"/>
      <c r="N104" s="43"/>
      <c r="O104" s="43"/>
      <c r="P104" s="43"/>
      <c r="Q104" s="43"/>
      <c r="R104" s="43"/>
      <c r="S104" s="43"/>
      <c r="T104" s="79"/>
      <c r="AT104" s="24" t="s">
        <v>1311</v>
      </c>
      <c r="AU104" s="24" t="s">
        <v>1234</v>
      </c>
    </row>
    <row r="105" spans="2:51" s="11" customFormat="1" ht="13.5">
      <c r="B105" s="203"/>
      <c r="C105" s="204"/>
      <c r="D105" s="200" t="s">
        <v>1313</v>
      </c>
      <c r="E105" s="205" t="s">
        <v>1169</v>
      </c>
      <c r="F105" s="206" t="s">
        <v>305</v>
      </c>
      <c r="G105" s="204"/>
      <c r="H105" s="207">
        <v>5500</v>
      </c>
      <c r="I105" s="208"/>
      <c r="J105" s="204"/>
      <c r="K105" s="204"/>
      <c r="L105" s="209"/>
      <c r="M105" s="210"/>
      <c r="N105" s="211"/>
      <c r="O105" s="211"/>
      <c r="P105" s="211"/>
      <c r="Q105" s="211"/>
      <c r="R105" s="211"/>
      <c r="S105" s="211"/>
      <c r="T105" s="212"/>
      <c r="AT105" s="213" t="s">
        <v>1313</v>
      </c>
      <c r="AU105" s="213" t="s">
        <v>1234</v>
      </c>
      <c r="AV105" s="11" t="s">
        <v>1234</v>
      </c>
      <c r="AW105" s="11" t="s">
        <v>1188</v>
      </c>
      <c r="AX105" s="11" t="s">
        <v>1225</v>
      </c>
      <c r="AY105" s="213" t="s">
        <v>1302</v>
      </c>
    </row>
    <row r="106" spans="2:51" s="12" customFormat="1" ht="13.5">
      <c r="B106" s="214"/>
      <c r="C106" s="215"/>
      <c r="D106" s="200" t="s">
        <v>1313</v>
      </c>
      <c r="E106" s="216" t="s">
        <v>1169</v>
      </c>
      <c r="F106" s="217" t="s">
        <v>1315</v>
      </c>
      <c r="G106" s="215"/>
      <c r="H106" s="218">
        <v>5500</v>
      </c>
      <c r="I106" s="219"/>
      <c r="J106" s="215"/>
      <c r="K106" s="215"/>
      <c r="L106" s="220"/>
      <c r="M106" s="221"/>
      <c r="N106" s="222"/>
      <c r="O106" s="222"/>
      <c r="P106" s="222"/>
      <c r="Q106" s="222"/>
      <c r="R106" s="222"/>
      <c r="S106" s="222"/>
      <c r="T106" s="223"/>
      <c r="AT106" s="224" t="s">
        <v>1313</v>
      </c>
      <c r="AU106" s="224" t="s">
        <v>1234</v>
      </c>
      <c r="AV106" s="12" t="s">
        <v>1309</v>
      </c>
      <c r="AW106" s="12" t="s">
        <v>1188</v>
      </c>
      <c r="AX106" s="12" t="s">
        <v>1171</v>
      </c>
      <c r="AY106" s="224" t="s">
        <v>1302</v>
      </c>
    </row>
    <row r="107" spans="2:63" s="10" customFormat="1" ht="29.85" customHeight="1">
      <c r="B107" s="172"/>
      <c r="C107" s="173"/>
      <c r="D107" s="174" t="s">
        <v>1224</v>
      </c>
      <c r="E107" s="186" t="s">
        <v>1338</v>
      </c>
      <c r="F107" s="186" t="s">
        <v>306</v>
      </c>
      <c r="G107" s="173"/>
      <c r="H107" s="173"/>
      <c r="I107" s="176"/>
      <c r="J107" s="187">
        <f>BK107</f>
        <v>0</v>
      </c>
      <c r="K107" s="173"/>
      <c r="L107" s="178"/>
      <c r="M107" s="179"/>
      <c r="N107" s="180"/>
      <c r="O107" s="180"/>
      <c r="P107" s="181">
        <f>SUM(P108:P120)</f>
        <v>0</v>
      </c>
      <c r="Q107" s="180"/>
      <c r="R107" s="181">
        <f>SUM(R108:R120)</f>
        <v>303.82</v>
      </c>
      <c r="S107" s="180"/>
      <c r="T107" s="182">
        <f>SUM(T108:T120)</f>
        <v>0</v>
      </c>
      <c r="AR107" s="183" t="s">
        <v>1171</v>
      </c>
      <c r="AT107" s="184" t="s">
        <v>1224</v>
      </c>
      <c r="AU107" s="184" t="s">
        <v>1171</v>
      </c>
      <c r="AY107" s="183" t="s">
        <v>1302</v>
      </c>
      <c r="BK107" s="185">
        <f>SUM(BK108:BK120)</f>
        <v>0</v>
      </c>
    </row>
    <row r="108" spans="2:65" s="1" customFormat="1" ht="22.9" customHeight="1">
      <c r="B108" s="42"/>
      <c r="C108" s="188" t="s">
        <v>1346</v>
      </c>
      <c r="D108" s="188" t="s">
        <v>1304</v>
      </c>
      <c r="E108" s="189" t="s">
        <v>307</v>
      </c>
      <c r="F108" s="190" t="s">
        <v>308</v>
      </c>
      <c r="G108" s="191" t="s">
        <v>1307</v>
      </c>
      <c r="H108" s="192">
        <v>5500</v>
      </c>
      <c r="I108" s="193"/>
      <c r="J108" s="194">
        <f>ROUND(I108*H108,2)</f>
        <v>0</v>
      </c>
      <c r="K108" s="190" t="s">
        <v>1308</v>
      </c>
      <c r="L108" s="62"/>
      <c r="M108" s="195" t="s">
        <v>1169</v>
      </c>
      <c r="N108" s="196" t="s">
        <v>1198</v>
      </c>
      <c r="O108" s="43"/>
      <c r="P108" s="197">
        <f>O108*H108</f>
        <v>0</v>
      </c>
      <c r="Q108" s="197">
        <v>0</v>
      </c>
      <c r="R108" s="197">
        <f>Q108*H108</f>
        <v>0</v>
      </c>
      <c r="S108" s="197">
        <v>0</v>
      </c>
      <c r="T108" s="198">
        <f>S108*H108</f>
        <v>0</v>
      </c>
      <c r="AR108" s="24" t="s">
        <v>1309</v>
      </c>
      <c r="AT108" s="24" t="s">
        <v>1304</v>
      </c>
      <c r="AU108" s="24" t="s">
        <v>1234</v>
      </c>
      <c r="AY108" s="24" t="s">
        <v>1302</v>
      </c>
      <c r="BE108" s="199">
        <f>IF(N108="základní",J108,0)</f>
        <v>0</v>
      </c>
      <c r="BF108" s="199">
        <f>IF(N108="snížená",J108,0)</f>
        <v>0</v>
      </c>
      <c r="BG108" s="199">
        <f>IF(N108="zákl. přenesená",J108,0)</f>
        <v>0</v>
      </c>
      <c r="BH108" s="199">
        <f>IF(N108="sníž. přenesená",J108,0)</f>
        <v>0</v>
      </c>
      <c r="BI108" s="199">
        <f>IF(N108="nulová",J108,0)</f>
        <v>0</v>
      </c>
      <c r="BJ108" s="24" t="s">
        <v>1309</v>
      </c>
      <c r="BK108" s="199">
        <f>ROUND(I108*H108,2)</f>
        <v>0</v>
      </c>
      <c r="BL108" s="24" t="s">
        <v>1309</v>
      </c>
      <c r="BM108" s="24" t="s">
        <v>309</v>
      </c>
    </row>
    <row r="109" spans="2:51" s="11" customFormat="1" ht="13.5">
      <c r="B109" s="203"/>
      <c r="C109" s="204"/>
      <c r="D109" s="200" t="s">
        <v>1313</v>
      </c>
      <c r="E109" s="205" t="s">
        <v>1169</v>
      </c>
      <c r="F109" s="206" t="s">
        <v>305</v>
      </c>
      <c r="G109" s="204"/>
      <c r="H109" s="207">
        <v>5500</v>
      </c>
      <c r="I109" s="208"/>
      <c r="J109" s="204"/>
      <c r="K109" s="204"/>
      <c r="L109" s="209"/>
      <c r="M109" s="210"/>
      <c r="N109" s="211"/>
      <c r="O109" s="211"/>
      <c r="P109" s="211"/>
      <c r="Q109" s="211"/>
      <c r="R109" s="211"/>
      <c r="S109" s="211"/>
      <c r="T109" s="212"/>
      <c r="AT109" s="213" t="s">
        <v>1313</v>
      </c>
      <c r="AU109" s="213" t="s">
        <v>1234</v>
      </c>
      <c r="AV109" s="11" t="s">
        <v>1234</v>
      </c>
      <c r="AW109" s="11" t="s">
        <v>1188</v>
      </c>
      <c r="AX109" s="11" t="s">
        <v>1225</v>
      </c>
      <c r="AY109" s="213" t="s">
        <v>1302</v>
      </c>
    </row>
    <row r="110" spans="2:51" s="12" customFormat="1" ht="13.5">
      <c r="B110" s="214"/>
      <c r="C110" s="215"/>
      <c r="D110" s="200" t="s">
        <v>1313</v>
      </c>
      <c r="E110" s="216" t="s">
        <v>1169</v>
      </c>
      <c r="F110" s="217" t="s">
        <v>1315</v>
      </c>
      <c r="G110" s="215"/>
      <c r="H110" s="218">
        <v>5500</v>
      </c>
      <c r="I110" s="219"/>
      <c r="J110" s="215"/>
      <c r="K110" s="215"/>
      <c r="L110" s="220"/>
      <c r="M110" s="221"/>
      <c r="N110" s="222"/>
      <c r="O110" s="222"/>
      <c r="P110" s="222"/>
      <c r="Q110" s="222"/>
      <c r="R110" s="222"/>
      <c r="S110" s="222"/>
      <c r="T110" s="223"/>
      <c r="AT110" s="224" t="s">
        <v>1313</v>
      </c>
      <c r="AU110" s="224" t="s">
        <v>1234</v>
      </c>
      <c r="AV110" s="12" t="s">
        <v>1309</v>
      </c>
      <c r="AW110" s="12" t="s">
        <v>1188</v>
      </c>
      <c r="AX110" s="12" t="s">
        <v>1171</v>
      </c>
      <c r="AY110" s="224" t="s">
        <v>1302</v>
      </c>
    </row>
    <row r="111" spans="2:65" s="1" customFormat="1" ht="22.9" customHeight="1">
      <c r="B111" s="42"/>
      <c r="C111" s="188" t="s">
        <v>1353</v>
      </c>
      <c r="D111" s="188" t="s">
        <v>1304</v>
      </c>
      <c r="E111" s="189" t="s">
        <v>310</v>
      </c>
      <c r="F111" s="190" t="s">
        <v>311</v>
      </c>
      <c r="G111" s="191" t="s">
        <v>1307</v>
      </c>
      <c r="H111" s="192">
        <v>5500</v>
      </c>
      <c r="I111" s="193"/>
      <c r="J111" s="194">
        <f>ROUND(I111*H111,2)</f>
        <v>0</v>
      </c>
      <c r="K111" s="190" t="s">
        <v>1308</v>
      </c>
      <c r="L111" s="62"/>
      <c r="M111" s="195" t="s">
        <v>1169</v>
      </c>
      <c r="N111" s="196" t="s">
        <v>1198</v>
      </c>
      <c r="O111" s="43"/>
      <c r="P111" s="197">
        <f>O111*H111</f>
        <v>0</v>
      </c>
      <c r="Q111" s="197">
        <v>0</v>
      </c>
      <c r="R111" s="197">
        <f>Q111*H111</f>
        <v>0</v>
      </c>
      <c r="S111" s="197">
        <v>0</v>
      </c>
      <c r="T111" s="198">
        <f>S111*H111</f>
        <v>0</v>
      </c>
      <c r="AR111" s="24" t="s">
        <v>1309</v>
      </c>
      <c r="AT111" s="24" t="s">
        <v>1304</v>
      </c>
      <c r="AU111" s="24" t="s">
        <v>1234</v>
      </c>
      <c r="AY111" s="24" t="s">
        <v>1302</v>
      </c>
      <c r="BE111" s="199">
        <f>IF(N111="základní",J111,0)</f>
        <v>0</v>
      </c>
      <c r="BF111" s="199">
        <f>IF(N111="snížená",J111,0)</f>
        <v>0</v>
      </c>
      <c r="BG111" s="199">
        <f>IF(N111="zákl. přenesená",J111,0)</f>
        <v>0</v>
      </c>
      <c r="BH111" s="199">
        <f>IF(N111="sníž. přenesená",J111,0)</f>
        <v>0</v>
      </c>
      <c r="BI111" s="199">
        <f>IF(N111="nulová",J111,0)</f>
        <v>0</v>
      </c>
      <c r="BJ111" s="24" t="s">
        <v>1309</v>
      </c>
      <c r="BK111" s="199">
        <f>ROUND(I111*H111,2)</f>
        <v>0</v>
      </c>
      <c r="BL111" s="24" t="s">
        <v>1309</v>
      </c>
      <c r="BM111" s="24" t="s">
        <v>312</v>
      </c>
    </row>
    <row r="112" spans="2:51" s="11" customFormat="1" ht="13.5">
      <c r="B112" s="203"/>
      <c r="C112" s="204"/>
      <c r="D112" s="200" t="s">
        <v>1313</v>
      </c>
      <c r="E112" s="205" t="s">
        <v>1169</v>
      </c>
      <c r="F112" s="206" t="s">
        <v>305</v>
      </c>
      <c r="G112" s="204"/>
      <c r="H112" s="207">
        <v>5500</v>
      </c>
      <c r="I112" s="208"/>
      <c r="J112" s="204"/>
      <c r="K112" s="204"/>
      <c r="L112" s="209"/>
      <c r="M112" s="210"/>
      <c r="N112" s="211"/>
      <c r="O112" s="211"/>
      <c r="P112" s="211"/>
      <c r="Q112" s="211"/>
      <c r="R112" s="211"/>
      <c r="S112" s="211"/>
      <c r="T112" s="212"/>
      <c r="AT112" s="213" t="s">
        <v>1313</v>
      </c>
      <c r="AU112" s="213" t="s">
        <v>1234</v>
      </c>
      <c r="AV112" s="11" t="s">
        <v>1234</v>
      </c>
      <c r="AW112" s="11" t="s">
        <v>1188</v>
      </c>
      <c r="AX112" s="11" t="s">
        <v>1225</v>
      </c>
      <c r="AY112" s="213" t="s">
        <v>1302</v>
      </c>
    </row>
    <row r="113" spans="2:51" s="12" customFormat="1" ht="13.5">
      <c r="B113" s="214"/>
      <c r="C113" s="215"/>
      <c r="D113" s="200" t="s">
        <v>1313</v>
      </c>
      <c r="E113" s="216" t="s">
        <v>1169</v>
      </c>
      <c r="F113" s="217" t="s">
        <v>1315</v>
      </c>
      <c r="G113" s="215"/>
      <c r="H113" s="218">
        <v>5500</v>
      </c>
      <c r="I113" s="219"/>
      <c r="J113" s="215"/>
      <c r="K113" s="215"/>
      <c r="L113" s="220"/>
      <c r="M113" s="221"/>
      <c r="N113" s="222"/>
      <c r="O113" s="222"/>
      <c r="P113" s="222"/>
      <c r="Q113" s="222"/>
      <c r="R113" s="222"/>
      <c r="S113" s="222"/>
      <c r="T113" s="223"/>
      <c r="AT113" s="224" t="s">
        <v>1313</v>
      </c>
      <c r="AU113" s="224" t="s">
        <v>1234</v>
      </c>
      <c r="AV113" s="12" t="s">
        <v>1309</v>
      </c>
      <c r="AW113" s="12" t="s">
        <v>1188</v>
      </c>
      <c r="AX113" s="12" t="s">
        <v>1171</v>
      </c>
      <c r="AY113" s="224" t="s">
        <v>1302</v>
      </c>
    </row>
    <row r="114" spans="2:65" s="1" customFormat="1" ht="14.45" customHeight="1">
      <c r="B114" s="42"/>
      <c r="C114" s="188" t="s">
        <v>1359</v>
      </c>
      <c r="D114" s="188" t="s">
        <v>1304</v>
      </c>
      <c r="E114" s="189" t="s">
        <v>313</v>
      </c>
      <c r="F114" s="190" t="s">
        <v>314</v>
      </c>
      <c r="G114" s="191" t="s">
        <v>1349</v>
      </c>
      <c r="H114" s="192">
        <v>350</v>
      </c>
      <c r="I114" s="193"/>
      <c r="J114" s="194">
        <f>ROUND(I114*H114,2)</f>
        <v>0</v>
      </c>
      <c r="K114" s="190" t="s">
        <v>1308</v>
      </c>
      <c r="L114" s="62"/>
      <c r="M114" s="195" t="s">
        <v>1169</v>
      </c>
      <c r="N114" s="196" t="s">
        <v>1198</v>
      </c>
      <c r="O114" s="43"/>
      <c r="P114" s="197">
        <f>O114*H114</f>
        <v>0</v>
      </c>
      <c r="Q114" s="197">
        <v>0</v>
      </c>
      <c r="R114" s="197">
        <f>Q114*H114</f>
        <v>0</v>
      </c>
      <c r="S114" s="197">
        <v>0</v>
      </c>
      <c r="T114" s="198">
        <f>S114*H114</f>
        <v>0</v>
      </c>
      <c r="AR114" s="24" t="s">
        <v>1309</v>
      </c>
      <c r="AT114" s="24" t="s">
        <v>1304</v>
      </c>
      <c r="AU114" s="24" t="s">
        <v>1234</v>
      </c>
      <c r="AY114" s="24" t="s">
        <v>1302</v>
      </c>
      <c r="BE114" s="199">
        <f>IF(N114="základní",J114,0)</f>
        <v>0</v>
      </c>
      <c r="BF114" s="199">
        <f>IF(N114="snížená",J114,0)</f>
        <v>0</v>
      </c>
      <c r="BG114" s="199">
        <f>IF(N114="zákl. přenesená",J114,0)</f>
        <v>0</v>
      </c>
      <c r="BH114" s="199">
        <f>IF(N114="sníž. přenesená",J114,0)</f>
        <v>0</v>
      </c>
      <c r="BI114" s="199">
        <f>IF(N114="nulová",J114,0)</f>
        <v>0</v>
      </c>
      <c r="BJ114" s="24" t="s">
        <v>1309</v>
      </c>
      <c r="BK114" s="199">
        <f>ROUND(I114*H114,2)</f>
        <v>0</v>
      </c>
      <c r="BL114" s="24" t="s">
        <v>1309</v>
      </c>
      <c r="BM114" s="24" t="s">
        <v>315</v>
      </c>
    </row>
    <row r="115" spans="2:47" s="1" customFormat="1" ht="54">
      <c r="B115" s="42"/>
      <c r="C115" s="64"/>
      <c r="D115" s="200" t="s">
        <v>1311</v>
      </c>
      <c r="E115" s="64"/>
      <c r="F115" s="201" t="s">
        <v>316</v>
      </c>
      <c r="G115" s="64"/>
      <c r="H115" s="64"/>
      <c r="I115" s="159"/>
      <c r="J115" s="64"/>
      <c r="K115" s="64"/>
      <c r="L115" s="62"/>
      <c r="M115" s="202"/>
      <c r="N115" s="43"/>
      <c r="O115" s="43"/>
      <c r="P115" s="43"/>
      <c r="Q115" s="43"/>
      <c r="R115" s="43"/>
      <c r="S115" s="43"/>
      <c r="T115" s="79"/>
      <c r="AT115" s="24" t="s">
        <v>1311</v>
      </c>
      <c r="AU115" s="24" t="s">
        <v>1234</v>
      </c>
    </row>
    <row r="116" spans="2:51" s="11" customFormat="1" ht="13.5">
      <c r="B116" s="203"/>
      <c r="C116" s="204"/>
      <c r="D116" s="200" t="s">
        <v>1313</v>
      </c>
      <c r="E116" s="205" t="s">
        <v>1169</v>
      </c>
      <c r="F116" s="206" t="s">
        <v>108</v>
      </c>
      <c r="G116" s="204"/>
      <c r="H116" s="207">
        <v>350</v>
      </c>
      <c r="I116" s="208"/>
      <c r="J116" s="204"/>
      <c r="K116" s="204"/>
      <c r="L116" s="209"/>
      <c r="M116" s="210"/>
      <c r="N116" s="211"/>
      <c r="O116" s="211"/>
      <c r="P116" s="211"/>
      <c r="Q116" s="211"/>
      <c r="R116" s="211"/>
      <c r="S116" s="211"/>
      <c r="T116" s="212"/>
      <c r="AT116" s="213" t="s">
        <v>1313</v>
      </c>
      <c r="AU116" s="213" t="s">
        <v>1234</v>
      </c>
      <c r="AV116" s="11" t="s">
        <v>1234</v>
      </c>
      <c r="AW116" s="11" t="s">
        <v>1188</v>
      </c>
      <c r="AX116" s="11" t="s">
        <v>1225</v>
      </c>
      <c r="AY116" s="213" t="s">
        <v>1302</v>
      </c>
    </row>
    <row r="117" spans="2:51" s="12" customFormat="1" ht="13.5">
      <c r="B117" s="214"/>
      <c r="C117" s="215"/>
      <c r="D117" s="200" t="s">
        <v>1313</v>
      </c>
      <c r="E117" s="216" t="s">
        <v>1169</v>
      </c>
      <c r="F117" s="217" t="s">
        <v>1315</v>
      </c>
      <c r="G117" s="215"/>
      <c r="H117" s="218">
        <v>350</v>
      </c>
      <c r="I117" s="219"/>
      <c r="J117" s="215"/>
      <c r="K117" s="215"/>
      <c r="L117" s="220"/>
      <c r="M117" s="221"/>
      <c r="N117" s="222"/>
      <c r="O117" s="222"/>
      <c r="P117" s="222"/>
      <c r="Q117" s="222"/>
      <c r="R117" s="222"/>
      <c r="S117" s="222"/>
      <c r="T117" s="223"/>
      <c r="AT117" s="224" t="s">
        <v>1313</v>
      </c>
      <c r="AU117" s="224" t="s">
        <v>1234</v>
      </c>
      <c r="AV117" s="12" t="s">
        <v>1309</v>
      </c>
      <c r="AW117" s="12" t="s">
        <v>1188</v>
      </c>
      <c r="AX117" s="12" t="s">
        <v>1171</v>
      </c>
      <c r="AY117" s="224" t="s">
        <v>1302</v>
      </c>
    </row>
    <row r="118" spans="2:65" s="1" customFormat="1" ht="34.15" customHeight="1">
      <c r="B118" s="42"/>
      <c r="C118" s="188" t="s">
        <v>1176</v>
      </c>
      <c r="D118" s="188" t="s">
        <v>1304</v>
      </c>
      <c r="E118" s="189" t="s">
        <v>317</v>
      </c>
      <c r="F118" s="190" t="s">
        <v>318</v>
      </c>
      <c r="G118" s="191" t="s">
        <v>1307</v>
      </c>
      <c r="H118" s="192">
        <v>5500</v>
      </c>
      <c r="I118" s="193"/>
      <c r="J118" s="194">
        <f>ROUND(I118*H118,2)</f>
        <v>0</v>
      </c>
      <c r="K118" s="190" t="s">
        <v>1308</v>
      </c>
      <c r="L118" s="62"/>
      <c r="M118" s="195" t="s">
        <v>1169</v>
      </c>
      <c r="N118" s="196" t="s">
        <v>1198</v>
      </c>
      <c r="O118" s="43"/>
      <c r="P118" s="197">
        <f>O118*H118</f>
        <v>0</v>
      </c>
      <c r="Q118" s="197">
        <v>0.05524</v>
      </c>
      <c r="R118" s="197">
        <f>Q118*H118</f>
        <v>303.82</v>
      </c>
      <c r="S118" s="197">
        <v>0</v>
      </c>
      <c r="T118" s="198">
        <f>S118*H118</f>
        <v>0</v>
      </c>
      <c r="AR118" s="24" t="s">
        <v>1309</v>
      </c>
      <c r="AT118" s="24" t="s">
        <v>1304</v>
      </c>
      <c r="AU118" s="24" t="s">
        <v>1234</v>
      </c>
      <c r="AY118" s="24" t="s">
        <v>1302</v>
      </c>
      <c r="BE118" s="199">
        <f>IF(N118="základní",J118,0)</f>
        <v>0</v>
      </c>
      <c r="BF118" s="199">
        <f>IF(N118="snížená",J118,0)</f>
        <v>0</v>
      </c>
      <c r="BG118" s="199">
        <f>IF(N118="zákl. přenesená",J118,0)</f>
        <v>0</v>
      </c>
      <c r="BH118" s="199">
        <f>IF(N118="sníž. přenesená",J118,0)</f>
        <v>0</v>
      </c>
      <c r="BI118" s="199">
        <f>IF(N118="nulová",J118,0)</f>
        <v>0</v>
      </c>
      <c r="BJ118" s="24" t="s">
        <v>1309</v>
      </c>
      <c r="BK118" s="199">
        <f>ROUND(I118*H118,2)</f>
        <v>0</v>
      </c>
      <c r="BL118" s="24" t="s">
        <v>1309</v>
      </c>
      <c r="BM118" s="24" t="s">
        <v>319</v>
      </c>
    </row>
    <row r="119" spans="2:51" s="11" customFormat="1" ht="13.5">
      <c r="B119" s="203"/>
      <c r="C119" s="204"/>
      <c r="D119" s="200" t="s">
        <v>1313</v>
      </c>
      <c r="E119" s="205" t="s">
        <v>1169</v>
      </c>
      <c r="F119" s="206" t="s">
        <v>305</v>
      </c>
      <c r="G119" s="204"/>
      <c r="H119" s="207">
        <v>5500</v>
      </c>
      <c r="I119" s="208"/>
      <c r="J119" s="204"/>
      <c r="K119" s="204"/>
      <c r="L119" s="209"/>
      <c r="M119" s="210"/>
      <c r="N119" s="211"/>
      <c r="O119" s="211"/>
      <c r="P119" s="211"/>
      <c r="Q119" s="211"/>
      <c r="R119" s="211"/>
      <c r="S119" s="211"/>
      <c r="T119" s="212"/>
      <c r="AT119" s="213" t="s">
        <v>1313</v>
      </c>
      <c r="AU119" s="213" t="s">
        <v>1234</v>
      </c>
      <c r="AV119" s="11" t="s">
        <v>1234</v>
      </c>
      <c r="AW119" s="11" t="s">
        <v>1188</v>
      </c>
      <c r="AX119" s="11" t="s">
        <v>1225</v>
      </c>
      <c r="AY119" s="213" t="s">
        <v>1302</v>
      </c>
    </row>
    <row r="120" spans="2:51" s="12" customFormat="1" ht="13.5">
      <c r="B120" s="214"/>
      <c r="C120" s="215"/>
      <c r="D120" s="200" t="s">
        <v>1313</v>
      </c>
      <c r="E120" s="216" t="s">
        <v>1169</v>
      </c>
      <c r="F120" s="217" t="s">
        <v>1315</v>
      </c>
      <c r="G120" s="215"/>
      <c r="H120" s="218">
        <v>5500</v>
      </c>
      <c r="I120" s="219"/>
      <c r="J120" s="215"/>
      <c r="K120" s="215"/>
      <c r="L120" s="220"/>
      <c r="M120" s="221"/>
      <c r="N120" s="222"/>
      <c r="O120" s="222"/>
      <c r="P120" s="222"/>
      <c r="Q120" s="222"/>
      <c r="R120" s="222"/>
      <c r="S120" s="222"/>
      <c r="T120" s="223"/>
      <c r="AT120" s="224" t="s">
        <v>1313</v>
      </c>
      <c r="AU120" s="224" t="s">
        <v>1234</v>
      </c>
      <c r="AV120" s="12" t="s">
        <v>1309</v>
      </c>
      <c r="AW120" s="12" t="s">
        <v>1188</v>
      </c>
      <c r="AX120" s="12" t="s">
        <v>1171</v>
      </c>
      <c r="AY120" s="224" t="s">
        <v>1302</v>
      </c>
    </row>
    <row r="121" spans="2:63" s="10" customFormat="1" ht="29.85" customHeight="1">
      <c r="B121" s="172"/>
      <c r="C121" s="173"/>
      <c r="D121" s="174" t="s">
        <v>1224</v>
      </c>
      <c r="E121" s="186" t="s">
        <v>38</v>
      </c>
      <c r="F121" s="186" t="s">
        <v>39</v>
      </c>
      <c r="G121" s="173"/>
      <c r="H121" s="173"/>
      <c r="I121" s="176"/>
      <c r="J121" s="187">
        <f>BK121</f>
        <v>0</v>
      </c>
      <c r="K121" s="173"/>
      <c r="L121" s="178"/>
      <c r="M121" s="179"/>
      <c r="N121" s="180"/>
      <c r="O121" s="180"/>
      <c r="P121" s="181">
        <f>SUM(P122:P123)</f>
        <v>0</v>
      </c>
      <c r="Q121" s="180"/>
      <c r="R121" s="181">
        <f>SUM(R122:R123)</f>
        <v>0</v>
      </c>
      <c r="S121" s="180"/>
      <c r="T121" s="182">
        <f>SUM(T122:T123)</f>
        <v>0</v>
      </c>
      <c r="AR121" s="183" t="s">
        <v>1171</v>
      </c>
      <c r="AT121" s="184" t="s">
        <v>1224</v>
      </c>
      <c r="AU121" s="184" t="s">
        <v>1171</v>
      </c>
      <c r="AY121" s="183" t="s">
        <v>1302</v>
      </c>
      <c r="BK121" s="185">
        <f>SUM(BK122:BK123)</f>
        <v>0</v>
      </c>
    </row>
    <row r="122" spans="2:65" s="1" customFormat="1" ht="34.15" customHeight="1">
      <c r="B122" s="42"/>
      <c r="C122" s="188" t="s">
        <v>1367</v>
      </c>
      <c r="D122" s="188" t="s">
        <v>1304</v>
      </c>
      <c r="E122" s="189" t="s">
        <v>320</v>
      </c>
      <c r="F122" s="190" t="s">
        <v>321</v>
      </c>
      <c r="G122" s="191" t="s">
        <v>1016</v>
      </c>
      <c r="H122" s="192">
        <v>303.82</v>
      </c>
      <c r="I122" s="193"/>
      <c r="J122" s="194">
        <f>ROUND(I122*H122,2)</f>
        <v>0</v>
      </c>
      <c r="K122" s="190" t="s">
        <v>1308</v>
      </c>
      <c r="L122" s="62"/>
      <c r="M122" s="195" t="s">
        <v>1169</v>
      </c>
      <c r="N122" s="196" t="s">
        <v>1198</v>
      </c>
      <c r="O122" s="43"/>
      <c r="P122" s="197">
        <f>O122*H122</f>
        <v>0</v>
      </c>
      <c r="Q122" s="197">
        <v>0</v>
      </c>
      <c r="R122" s="197">
        <f>Q122*H122</f>
        <v>0</v>
      </c>
      <c r="S122" s="197">
        <v>0</v>
      </c>
      <c r="T122" s="198">
        <f>S122*H122</f>
        <v>0</v>
      </c>
      <c r="AR122" s="24" t="s">
        <v>1309</v>
      </c>
      <c r="AT122" s="24" t="s">
        <v>1304</v>
      </c>
      <c r="AU122" s="24" t="s">
        <v>1234</v>
      </c>
      <c r="AY122" s="24" t="s">
        <v>1302</v>
      </c>
      <c r="BE122" s="199">
        <f>IF(N122="základní",J122,0)</f>
        <v>0</v>
      </c>
      <c r="BF122" s="199">
        <f>IF(N122="snížená",J122,0)</f>
        <v>0</v>
      </c>
      <c r="BG122" s="199">
        <f>IF(N122="zákl. přenesená",J122,0)</f>
        <v>0</v>
      </c>
      <c r="BH122" s="199">
        <f>IF(N122="sníž. přenesená",J122,0)</f>
        <v>0</v>
      </c>
      <c r="BI122" s="199">
        <f>IF(N122="nulová",J122,0)</f>
        <v>0</v>
      </c>
      <c r="BJ122" s="24" t="s">
        <v>1309</v>
      </c>
      <c r="BK122" s="199">
        <f>ROUND(I122*H122,2)</f>
        <v>0</v>
      </c>
      <c r="BL122" s="24" t="s">
        <v>1309</v>
      </c>
      <c r="BM122" s="24" t="s">
        <v>322</v>
      </c>
    </row>
    <row r="123" spans="2:47" s="1" customFormat="1" ht="40.5">
      <c r="B123" s="42"/>
      <c r="C123" s="64"/>
      <c r="D123" s="200" t="s">
        <v>1311</v>
      </c>
      <c r="E123" s="64"/>
      <c r="F123" s="201" t="s">
        <v>323</v>
      </c>
      <c r="G123" s="64"/>
      <c r="H123" s="64"/>
      <c r="I123" s="159"/>
      <c r="J123" s="64"/>
      <c r="K123" s="64"/>
      <c r="L123" s="62"/>
      <c r="M123" s="249"/>
      <c r="N123" s="250"/>
      <c r="O123" s="250"/>
      <c r="P123" s="250"/>
      <c r="Q123" s="250"/>
      <c r="R123" s="250"/>
      <c r="S123" s="250"/>
      <c r="T123" s="251"/>
      <c r="AT123" s="24" t="s">
        <v>1311</v>
      </c>
      <c r="AU123" s="24" t="s">
        <v>1234</v>
      </c>
    </row>
    <row r="124" spans="2:12" s="1" customFormat="1" ht="6.95" customHeight="1">
      <c r="B124" s="57"/>
      <c r="C124" s="58"/>
      <c r="D124" s="58"/>
      <c r="E124" s="58"/>
      <c r="F124" s="58"/>
      <c r="G124" s="58"/>
      <c r="H124" s="58"/>
      <c r="I124" s="136"/>
      <c r="J124" s="58"/>
      <c r="K124" s="58"/>
      <c r="L124" s="62"/>
    </row>
  </sheetData>
  <sheetProtection password="CC55" sheet="1" objects="1" scenarios="1" formatColumns="0" formatRows="0" autoFilter="0"/>
  <autoFilter ref="C79:K123"/>
  <mergeCells count="10">
    <mergeCell ref="L2:V2"/>
    <mergeCell ref="E7:H7"/>
    <mergeCell ref="E9:H9"/>
    <mergeCell ref="E24:H24"/>
    <mergeCell ref="E72:H72"/>
    <mergeCell ref="G1:H1"/>
    <mergeCell ref="E45:H45"/>
    <mergeCell ref="E47:H47"/>
    <mergeCell ref="E70:H70"/>
    <mergeCell ref="J51:J5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Pavel-HP\Pavel</dc:creator>
  <cp:keywords/>
  <dc:description/>
  <cp:lastModifiedBy>Gajdošík Dan Ing.</cp:lastModifiedBy>
  <dcterms:created xsi:type="dcterms:W3CDTF">2017-11-07T15:50:37Z</dcterms:created>
  <dcterms:modified xsi:type="dcterms:W3CDTF">2017-11-08T13:07:45Z</dcterms:modified>
  <cp:category/>
  <cp:version/>
  <cp:contentType/>
  <cp:contentStatus/>
</cp:coreProperties>
</file>